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1" Type="http://schemas.openxmlformats.org/officeDocument/2006/relationships/officeDocument" Target="xl/workbook.xml"></Relationship><Relationship Id="rId2" Type="http://schemas.openxmlformats.org/package/2006/relationships/metadata/core-properties" Target="docProps/core.xml"></Relationship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A1 - Búracie práce" sheetId="2" r:id="rId2"/>
    <sheet name="A2 - Nový stav" sheetId="3" r:id="rId3"/>
    <sheet name="B1 - Búracie práce" sheetId="4" r:id="rId4"/>
    <sheet name="B2 - Nový stav" sheetId="5" r:id="rId5"/>
    <sheet name="C1 - Búracie práce" sheetId="6" r:id="rId6"/>
    <sheet name="C2 - Nový stav" sheetId="7" r:id="rId7"/>
    <sheet name="D1 - Búracie práce" sheetId="8" r:id="rId8"/>
    <sheet name="D2 - Nový stav" sheetId="9" r:id="rId9"/>
    <sheet name="F - Zdravotechnika - vonk..." sheetId="10" r:id="rId10"/>
    <sheet name="H - Elektroinštalácia" sheetId="11" r:id="rId11"/>
  </sheets>
  <definedNames>
    <definedName name="_xlnm.Print_Area" localSheetId="0">'Rekapitulácia stavby'!$D$4:$AO$76,'Rekapitulácia stavby'!$C$82:$AQ$109</definedName>
    <definedName name="_xlnm.Print_Titles" localSheetId="0">'Rekapitulácia stavby'!$92:$92</definedName>
    <definedName name="_xlnm._FilterDatabase" localSheetId="1" hidden="1">'A1 - Búracie práce'!$C$139:$K$177</definedName>
    <definedName name="_xlnm.Print_Area" localSheetId="1">'A1 - Búracie práce'!$C$4:$J$76,'A1 - Búracie práce'!$C$82:$J$119,'A1 - Búracie práce'!$C$125:$J$177</definedName>
    <definedName name="_xlnm.Print_Titles" localSheetId="1">'A1 - Búracie práce'!$139:$139</definedName>
    <definedName name="_xlnm._FilterDatabase" localSheetId="2" hidden="1">'A2 - Nový stav'!$C$146:$K$275</definedName>
    <definedName name="_xlnm.Print_Area" localSheetId="2">'A2 - Nový stav'!$C$4:$J$76,'A2 - Nový stav'!$C$82:$J$126,'A2 - Nový stav'!$C$132:$J$275</definedName>
    <definedName name="_xlnm.Print_Titles" localSheetId="2">'A2 - Nový stav'!$146:$146</definedName>
    <definedName name="_xlnm._FilterDatabase" localSheetId="3" hidden="1">'B1 - Búracie práce'!$C$137:$K$168</definedName>
    <definedName name="_xlnm.Print_Area" localSheetId="3">'B1 - Búracie práce'!$C$4:$J$76,'B1 - Búracie práce'!$C$82:$J$117,'B1 - Búracie práce'!$C$123:$J$168</definedName>
    <definedName name="_xlnm.Print_Titles" localSheetId="3">'B1 - Búracie práce'!$137:$137</definedName>
    <definedName name="_xlnm._FilterDatabase" localSheetId="4" hidden="1">'B2 - Nový stav'!$C$146:$K$238</definedName>
    <definedName name="_xlnm.Print_Area" localSheetId="4">'B2 - Nový stav'!$C$4:$J$76,'B2 - Nový stav'!$C$82:$J$126,'B2 - Nový stav'!$C$132:$J$238</definedName>
    <definedName name="_xlnm.Print_Titles" localSheetId="4">'B2 - Nový stav'!$146:$146</definedName>
    <definedName name="_xlnm._FilterDatabase" localSheetId="5" hidden="1">'C1 - Búracie práce'!$C$140:$K$187</definedName>
    <definedName name="_xlnm.Print_Area" localSheetId="5">'C1 - Búracie práce'!$C$4:$J$76,'C1 - Búracie práce'!$C$82:$J$120,'C1 - Búracie práce'!$C$126:$J$187</definedName>
    <definedName name="_xlnm.Print_Titles" localSheetId="5">'C1 - Búracie práce'!$140:$140</definedName>
    <definedName name="_xlnm._FilterDatabase" localSheetId="6" hidden="1">'C2 - Nový stav'!$C$148:$K$286</definedName>
    <definedName name="_xlnm.Print_Area" localSheetId="6">'C2 - Nový stav'!$C$4:$J$76,'C2 - Nový stav'!$C$82:$J$128,'C2 - Nový stav'!$C$134:$J$286</definedName>
    <definedName name="_xlnm.Print_Titles" localSheetId="6">'C2 - Nový stav'!$148:$148</definedName>
    <definedName name="_xlnm._FilterDatabase" localSheetId="7" hidden="1">'D1 - Búracie práce'!$C$140:$K$189</definedName>
    <definedName name="_xlnm.Print_Area" localSheetId="7">'D1 - Búracie práce'!$C$4:$J$76,'D1 - Búracie práce'!$C$82:$J$120,'D1 - Búracie práce'!$C$126:$J$189</definedName>
    <definedName name="_xlnm.Print_Titles" localSheetId="7">'D1 - Búracie práce'!$140:$140</definedName>
    <definedName name="_xlnm._FilterDatabase" localSheetId="8" hidden="1">'D2 - Nový stav'!$C$150:$K$314</definedName>
    <definedName name="_xlnm.Print_Area" localSheetId="8">'D2 - Nový stav'!$C$4:$J$76,'D2 - Nový stav'!$C$82:$J$130,'D2 - Nový stav'!$C$136:$J$314</definedName>
    <definedName name="_xlnm.Print_Titles" localSheetId="8">'D2 - Nový stav'!$150:$150</definedName>
    <definedName name="_xlnm._FilterDatabase" localSheetId="9" hidden="1">'F - Zdravotechnika - vonk...'!$C$127:$K$136</definedName>
    <definedName name="_xlnm.Print_Area" localSheetId="9">'F - Zdravotechnika - vonk...'!$C$4:$J$76,'F - Zdravotechnika - vonk...'!$C$82:$J$109,'F - Zdravotechnika - vonk...'!$C$115:$J$136</definedName>
    <definedName name="_xlnm.Print_Titles" localSheetId="9">'F - Zdravotechnika - vonk...'!$127:$127</definedName>
    <definedName name="_xlnm._FilterDatabase" localSheetId="10" hidden="1">'H - Elektroinštalácia'!$C$125:$K$163</definedName>
    <definedName name="_xlnm.Print_Area" localSheetId="10">'H - Elektroinštalácia'!$C$4:$J$76,'H - Elektroinštalácia'!$C$82:$J$107,'H - Elektroinštalácia'!$C$113:$J$163</definedName>
    <definedName name="_xlnm.Print_Titles" localSheetId="10">'H - Elektroinštalácia'!$125:$125</definedName>
  </definedNames>
  <calcPr/>
</workbook>
</file>

<file path=xl/calcChain.xml><?xml version="1.0" encoding="utf-8"?>
<calcChain xmlns="http://schemas.openxmlformats.org/spreadsheetml/2006/main">
  <c i="11" l="1" r="J39"/>
  <c r="J38"/>
  <c i="1" r="AY108"/>
  <c i="11" r="J37"/>
  <c i="1" r="AX108"/>
  <c i="11"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20"/>
  <c r="E118"/>
  <c r="BI105"/>
  <c r="BH105"/>
  <c r="BG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BI101"/>
  <c r="BH101"/>
  <c r="BG101"/>
  <c r="BF101"/>
  <c r="BE101"/>
  <c r="BI100"/>
  <c r="BH100"/>
  <c r="BG100"/>
  <c r="BF100"/>
  <c r="BE100"/>
  <c r="F89"/>
  <c r="E87"/>
  <c r="J24"/>
  <c r="E24"/>
  <c r="J123"/>
  <c r="J23"/>
  <c r="J21"/>
  <c r="E21"/>
  <c r="J122"/>
  <c r="J20"/>
  <c r="J18"/>
  <c r="E18"/>
  <c r="F123"/>
  <c r="J17"/>
  <c r="J15"/>
  <c r="E15"/>
  <c r="F91"/>
  <c r="J14"/>
  <c r="J12"/>
  <c r="J120"/>
  <c r="E7"/>
  <c r="E116"/>
  <c i="10" r="J39"/>
  <c r="J38"/>
  <c i="1" r="AY107"/>
  <c i="10" r="J37"/>
  <c i="1" r="AX107"/>
  <c i="10"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F122"/>
  <c r="E120"/>
  <c r="BI107"/>
  <c r="BH107"/>
  <c r="BG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BI102"/>
  <c r="BH102"/>
  <c r="BG102"/>
  <c r="BF102"/>
  <c r="BE102"/>
  <c r="F89"/>
  <c r="E87"/>
  <c r="J24"/>
  <c r="E24"/>
  <c r="J125"/>
  <c r="J23"/>
  <c r="J21"/>
  <c r="E21"/>
  <c r="J124"/>
  <c r="J20"/>
  <c r="J18"/>
  <c r="E18"/>
  <c r="F92"/>
  <c r="J17"/>
  <c r="J15"/>
  <c r="E15"/>
  <c r="F124"/>
  <c r="J14"/>
  <c r="J12"/>
  <c r="J122"/>
  <c r="E7"/>
  <c r="E118"/>
  <c i="9" r="J41"/>
  <c r="J40"/>
  <c i="1" r="AY106"/>
  <c i="9" r="J39"/>
  <c i="1" r="AX106"/>
  <c i="9"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09"/>
  <c r="BH309"/>
  <c r="BG309"/>
  <c r="BE309"/>
  <c r="T309"/>
  <c r="R309"/>
  <c r="P309"/>
  <c r="BI308"/>
  <c r="BH308"/>
  <c r="BG308"/>
  <c r="BE308"/>
  <c r="T308"/>
  <c r="R308"/>
  <c r="P308"/>
  <c r="BI306"/>
  <c r="BH306"/>
  <c r="BG306"/>
  <c r="BE306"/>
  <c r="T306"/>
  <c r="R306"/>
  <c r="P306"/>
  <c r="BI305"/>
  <c r="BH305"/>
  <c r="BG305"/>
  <c r="BE305"/>
  <c r="T305"/>
  <c r="R305"/>
  <c r="P305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8"/>
  <c r="BH288"/>
  <c r="BG288"/>
  <c r="BE288"/>
  <c r="T288"/>
  <c r="T287"/>
  <c r="R288"/>
  <c r="R287"/>
  <c r="P288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2"/>
  <c r="BH212"/>
  <c r="BG212"/>
  <c r="BE212"/>
  <c r="T212"/>
  <c r="T211"/>
  <c r="R212"/>
  <c r="R211"/>
  <c r="P212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T165"/>
  <c r="R166"/>
  <c r="R165"/>
  <c r="P166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J147"/>
  <c r="F147"/>
  <c r="F145"/>
  <c r="E143"/>
  <c r="BI128"/>
  <c r="BH128"/>
  <c r="BG128"/>
  <c r="BE128"/>
  <c r="BI127"/>
  <c r="BH127"/>
  <c r="BG127"/>
  <c r="BF127"/>
  <c r="BE127"/>
  <c r="BI126"/>
  <c r="BH126"/>
  <c r="BG126"/>
  <c r="BF126"/>
  <c r="BE126"/>
  <c r="BI125"/>
  <c r="BH125"/>
  <c r="BG125"/>
  <c r="BF125"/>
  <c r="BE125"/>
  <c r="BI124"/>
  <c r="BH124"/>
  <c r="BG124"/>
  <c r="BF124"/>
  <c r="BE124"/>
  <c r="BI123"/>
  <c r="BH123"/>
  <c r="BG123"/>
  <c r="BF123"/>
  <c r="BE123"/>
  <c r="J93"/>
  <c r="F93"/>
  <c r="F91"/>
  <c r="E89"/>
  <c r="J26"/>
  <c r="E26"/>
  <c r="J148"/>
  <c r="J25"/>
  <c r="J20"/>
  <c r="E20"/>
  <c r="F148"/>
  <c r="J19"/>
  <c r="J14"/>
  <c r="J91"/>
  <c r="E7"/>
  <c r="E139"/>
  <c i="8" r="J41"/>
  <c r="J40"/>
  <c i="1" r="AY105"/>
  <c i="8" r="J39"/>
  <c i="1" r="AX105"/>
  <c i="8"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4"/>
  <c r="BH184"/>
  <c r="BG184"/>
  <c r="BE184"/>
  <c r="T184"/>
  <c r="T183"/>
  <c r="R184"/>
  <c r="R183"/>
  <c r="P184"/>
  <c r="P183"/>
  <c r="BI182"/>
  <c r="BH182"/>
  <c r="BG182"/>
  <c r="BE182"/>
  <c r="T182"/>
  <c r="T181"/>
  <c r="R182"/>
  <c r="R181"/>
  <c r="P182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T168"/>
  <c r="R169"/>
  <c r="R168"/>
  <c r="P169"/>
  <c r="P168"/>
  <c r="BI167"/>
  <c r="BH167"/>
  <c r="BG167"/>
  <c r="BE167"/>
  <c r="T167"/>
  <c r="R167"/>
  <c r="P167"/>
  <c r="BI166"/>
  <c r="BH166"/>
  <c r="BG166"/>
  <c r="BE166"/>
  <c r="T166"/>
  <c r="R166"/>
  <c r="P166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J137"/>
  <c r="F137"/>
  <c r="F135"/>
  <c r="E133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J93"/>
  <c r="F93"/>
  <c r="F91"/>
  <c r="E89"/>
  <c r="J26"/>
  <c r="E26"/>
  <c r="J94"/>
  <c r="J25"/>
  <c r="J20"/>
  <c r="E20"/>
  <c r="F138"/>
  <c r="J19"/>
  <c r="J14"/>
  <c r="J91"/>
  <c r="E7"/>
  <c r="E129"/>
  <c i="7" r="J41"/>
  <c r="J40"/>
  <c i="1" r="AY103"/>
  <c i="7" r="J39"/>
  <c i="1" r="AX103"/>
  <c i="7"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T267"/>
  <c r="R268"/>
  <c r="R267"/>
  <c r="P268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T249"/>
  <c r="R250"/>
  <c r="R249"/>
  <c r="P250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1"/>
  <c r="BH211"/>
  <c r="BG211"/>
  <c r="BE211"/>
  <c r="T211"/>
  <c r="T210"/>
  <c r="R211"/>
  <c r="R210"/>
  <c r="P211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T170"/>
  <c r="R171"/>
  <c r="R170"/>
  <c r="P171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J145"/>
  <c r="F145"/>
  <c r="F143"/>
  <c r="E141"/>
  <c r="BI126"/>
  <c r="BH126"/>
  <c r="BG126"/>
  <c r="BE126"/>
  <c r="BI125"/>
  <c r="BH125"/>
  <c r="BG125"/>
  <c r="BF125"/>
  <c r="BE125"/>
  <c r="BI124"/>
  <c r="BH124"/>
  <c r="BG124"/>
  <c r="BF124"/>
  <c r="BE124"/>
  <c r="BI123"/>
  <c r="BH123"/>
  <c r="BG123"/>
  <c r="BF123"/>
  <c r="BE123"/>
  <c r="BI122"/>
  <c r="BH122"/>
  <c r="BG122"/>
  <c r="BF122"/>
  <c r="BE122"/>
  <c r="BI121"/>
  <c r="BH121"/>
  <c r="BG121"/>
  <c r="BF121"/>
  <c r="BE121"/>
  <c r="J93"/>
  <c r="F93"/>
  <c r="F91"/>
  <c r="E89"/>
  <c r="J26"/>
  <c r="E26"/>
  <c r="J94"/>
  <c r="J25"/>
  <c r="J20"/>
  <c r="E20"/>
  <c r="F146"/>
  <c r="J19"/>
  <c r="J14"/>
  <c r="J143"/>
  <c r="E7"/>
  <c r="E137"/>
  <c i="6" r="J41"/>
  <c r="J40"/>
  <c i="1" r="AY102"/>
  <c i="6" r="J39"/>
  <c i="1" r="AX102"/>
  <c i="6"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T176"/>
  <c r="R177"/>
  <c r="R176"/>
  <c r="P177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T164"/>
  <c r="R165"/>
  <c r="R164"/>
  <c r="P165"/>
  <c r="P164"/>
  <c r="BI163"/>
  <c r="BH163"/>
  <c r="BG163"/>
  <c r="BE163"/>
  <c r="T163"/>
  <c r="T162"/>
  <c r="R163"/>
  <c r="R162"/>
  <c r="P163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J137"/>
  <c r="F137"/>
  <c r="F135"/>
  <c r="E133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J93"/>
  <c r="F93"/>
  <c r="F91"/>
  <c r="E89"/>
  <c r="J26"/>
  <c r="E26"/>
  <c r="J94"/>
  <c r="J25"/>
  <c r="J20"/>
  <c r="E20"/>
  <c r="F94"/>
  <c r="J19"/>
  <c r="J14"/>
  <c r="J91"/>
  <c r="E7"/>
  <c r="E129"/>
  <c i="5" r="J161"/>
  <c r="J41"/>
  <c r="J40"/>
  <c i="1" r="AY100"/>
  <c i="5" r="J39"/>
  <c i="1" r="AX100"/>
  <c i="5"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3"/>
  <c r="BH203"/>
  <c r="BG203"/>
  <c r="BE203"/>
  <c r="T203"/>
  <c r="T202"/>
  <c r="R203"/>
  <c r="R202"/>
  <c r="P203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J102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J143"/>
  <c r="F143"/>
  <c r="F141"/>
  <c r="E139"/>
  <c r="BI124"/>
  <c r="BH124"/>
  <c r="BG124"/>
  <c r="BE124"/>
  <c r="BI123"/>
  <c r="BH123"/>
  <c r="BG123"/>
  <c r="BF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J93"/>
  <c r="F93"/>
  <c r="F91"/>
  <c r="E89"/>
  <c r="J26"/>
  <c r="E26"/>
  <c r="J144"/>
  <c r="J25"/>
  <c r="J20"/>
  <c r="E20"/>
  <c r="F144"/>
  <c r="J19"/>
  <c r="J14"/>
  <c r="J91"/>
  <c r="E7"/>
  <c r="E85"/>
  <c i="4" r="J41"/>
  <c r="J40"/>
  <c i="1" r="AY99"/>
  <c i="4" r="J39"/>
  <c i="1" r="AX99"/>
  <c i="4"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T164"/>
  <c r="R165"/>
  <c r="R164"/>
  <c r="P165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T158"/>
  <c r="R159"/>
  <c r="R158"/>
  <c r="P159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J134"/>
  <c r="F134"/>
  <c r="F132"/>
  <c r="E130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J93"/>
  <c r="F93"/>
  <c r="F91"/>
  <c r="E89"/>
  <c r="J26"/>
  <c r="E26"/>
  <c r="J135"/>
  <c r="J25"/>
  <c r="J20"/>
  <c r="E20"/>
  <c r="F94"/>
  <c r="J19"/>
  <c r="J14"/>
  <c r="J132"/>
  <c r="E7"/>
  <c r="E85"/>
  <c i="3" r="J41"/>
  <c r="J40"/>
  <c i="1" r="AY97"/>
  <c i="3" r="J39"/>
  <c i="1" r="AX97"/>
  <c i="3"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7"/>
  <c r="BH247"/>
  <c r="BG247"/>
  <c r="BE247"/>
  <c r="T247"/>
  <c r="T246"/>
  <c r="R247"/>
  <c r="R246"/>
  <c r="P247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0"/>
  <c r="BH200"/>
  <c r="BG200"/>
  <c r="BE200"/>
  <c r="T200"/>
  <c r="T199"/>
  <c r="R200"/>
  <c r="R199"/>
  <c r="P200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J143"/>
  <c r="F143"/>
  <c r="F141"/>
  <c r="E139"/>
  <c r="BI124"/>
  <c r="BH124"/>
  <c r="BG124"/>
  <c r="BE124"/>
  <c r="BI123"/>
  <c r="BH123"/>
  <c r="BG123"/>
  <c r="BF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J93"/>
  <c r="F93"/>
  <c r="F91"/>
  <c r="E89"/>
  <c r="J26"/>
  <c r="E26"/>
  <c r="J144"/>
  <c r="J25"/>
  <c r="J20"/>
  <c r="E20"/>
  <c r="F144"/>
  <c r="J19"/>
  <c r="J14"/>
  <c r="J91"/>
  <c r="E7"/>
  <c r="E135"/>
  <c i="2" r="J41"/>
  <c r="J40"/>
  <c i="1" r="AY96"/>
  <c i="2" r="J39"/>
  <c i="1" r="AX96"/>
  <c i="2"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2"/>
  <c r="BH172"/>
  <c r="BG172"/>
  <c r="BE172"/>
  <c r="T172"/>
  <c r="T171"/>
  <c r="R172"/>
  <c r="R171"/>
  <c r="P172"/>
  <c r="P171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T160"/>
  <c r="R161"/>
  <c r="R160"/>
  <c r="P161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J136"/>
  <c r="F136"/>
  <c r="F134"/>
  <c r="E132"/>
  <c r="BI117"/>
  <c r="BH117"/>
  <c r="BG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J93"/>
  <c r="F93"/>
  <c r="F91"/>
  <c r="E89"/>
  <c r="J26"/>
  <c r="E26"/>
  <c r="J94"/>
  <c r="J25"/>
  <c r="J20"/>
  <c r="E20"/>
  <c r="F94"/>
  <c r="J19"/>
  <c r="J14"/>
  <c r="J91"/>
  <c r="E7"/>
  <c r="E128"/>
  <c i="1" r="L90"/>
  <c r="AM90"/>
  <c r="AM89"/>
  <c r="L89"/>
  <c r="AM87"/>
  <c r="L87"/>
  <c r="L85"/>
  <c r="L84"/>
  <c i="11" r="J163"/>
  <c r="J162"/>
  <c r="J160"/>
  <c r="BK158"/>
  <c r="J154"/>
  <c r="BK153"/>
  <c r="BK152"/>
  <c r="J150"/>
  <c r="J148"/>
  <c r="BK147"/>
  <c r="BK145"/>
  <c r="BK140"/>
  <c r="J138"/>
  <c r="BK137"/>
  <c r="BK136"/>
  <c r="J135"/>
  <c r="J134"/>
  <c r="BK132"/>
  <c r="BK127"/>
  <c i="10" r="BK135"/>
  <c r="BK132"/>
  <c i="9" r="J314"/>
  <c r="BK313"/>
  <c r="BK309"/>
  <c r="BK308"/>
  <c r="J306"/>
  <c r="J305"/>
  <c r="BK302"/>
  <c r="J299"/>
  <c r="BK298"/>
  <c r="J296"/>
  <c r="BK295"/>
  <c r="J294"/>
  <c r="J293"/>
  <c r="J292"/>
  <c r="J290"/>
  <c r="BK286"/>
  <c r="J285"/>
  <c r="J284"/>
  <c r="BK281"/>
  <c r="BK275"/>
  <c r="BK273"/>
  <c r="BK271"/>
  <c r="J269"/>
  <c r="J267"/>
  <c r="BK262"/>
  <c r="BK261"/>
  <c r="J260"/>
  <c r="BK257"/>
  <c r="BK255"/>
  <c r="BK252"/>
  <c r="J251"/>
  <c r="J249"/>
  <c r="BK248"/>
  <c r="J247"/>
  <c r="J245"/>
  <c r="BK244"/>
  <c r="J242"/>
  <c r="J241"/>
  <c r="J239"/>
  <c r="J234"/>
  <c r="J233"/>
  <c r="BK232"/>
  <c r="J228"/>
  <c r="J227"/>
  <c r="J226"/>
  <c r="BK225"/>
  <c r="J221"/>
  <c r="J218"/>
  <c r="BK215"/>
  <c r="J212"/>
  <c r="BK207"/>
  <c r="BK205"/>
  <c r="J204"/>
  <c r="J203"/>
  <c r="J202"/>
  <c r="BK201"/>
  <c r="J198"/>
  <c r="J196"/>
  <c r="J195"/>
  <c r="J193"/>
  <c r="BK191"/>
  <c r="J189"/>
  <c r="BK188"/>
  <c r="J186"/>
  <c r="BK185"/>
  <c r="BK184"/>
  <c r="J182"/>
  <c r="J180"/>
  <c r="J177"/>
  <c r="J176"/>
  <c r="BK175"/>
  <c r="J174"/>
  <c r="BK173"/>
  <c r="J172"/>
  <c r="BK170"/>
  <c r="J164"/>
  <c r="BK161"/>
  <c r="J159"/>
  <c r="J156"/>
  <c r="BK154"/>
  <c i="8" r="BK188"/>
  <c r="BK184"/>
  <c r="BK176"/>
  <c r="BK173"/>
  <c r="BK172"/>
  <c r="BK171"/>
  <c r="J169"/>
  <c r="BK167"/>
  <c r="J161"/>
  <c r="BK159"/>
  <c r="BK156"/>
  <c r="BK154"/>
  <c r="BK151"/>
  <c r="J148"/>
  <c r="BK147"/>
  <c i="7" r="J285"/>
  <c r="J283"/>
  <c r="J282"/>
  <c r="BK281"/>
  <c r="J280"/>
  <c r="BK278"/>
  <c r="J277"/>
  <c r="BK276"/>
  <c r="J273"/>
  <c r="BK268"/>
  <c r="BK266"/>
  <c r="J265"/>
  <c r="J264"/>
  <c r="BK263"/>
  <c r="BK260"/>
  <c r="J258"/>
  <c r="BK257"/>
  <c r="J255"/>
  <c r="BK254"/>
  <c r="J253"/>
  <c r="J252"/>
  <c r="J250"/>
  <c r="BK248"/>
  <c r="J247"/>
  <c r="J242"/>
  <c r="J241"/>
  <c r="BK239"/>
  <c r="BK238"/>
  <c r="BK237"/>
  <c r="BK236"/>
  <c r="J230"/>
  <c r="J229"/>
  <c r="BK228"/>
  <c r="J227"/>
  <c r="J226"/>
  <c r="BK223"/>
  <c r="BK222"/>
  <c r="J221"/>
  <c r="BK216"/>
  <c r="BK215"/>
  <c r="BK207"/>
  <c r="BK205"/>
  <c r="J204"/>
  <c r="BK202"/>
  <c r="J200"/>
  <c r="BK198"/>
  <c r="J197"/>
  <c r="BK194"/>
  <c r="J188"/>
  <c r="J186"/>
  <c r="J185"/>
  <c r="BK181"/>
  <c r="J179"/>
  <c r="J178"/>
  <c r="J176"/>
  <c r="BK174"/>
  <c r="J173"/>
  <c r="J169"/>
  <c r="J164"/>
  <c r="BK162"/>
  <c r="J156"/>
  <c r="J154"/>
  <c i="6" r="BK187"/>
  <c r="J186"/>
  <c r="J185"/>
  <c r="J181"/>
  <c r="BK180"/>
  <c r="BK179"/>
  <c r="J173"/>
  <c r="BK171"/>
  <c r="BK167"/>
  <c r="J165"/>
  <c r="J163"/>
  <c r="BK160"/>
  <c r="BK159"/>
  <c r="J157"/>
  <c r="J154"/>
  <c r="BK153"/>
  <c r="BK151"/>
  <c r="J150"/>
  <c r="J144"/>
  <c i="5" r="J233"/>
  <c r="J229"/>
  <c r="BK227"/>
  <c r="BK222"/>
  <c r="J221"/>
  <c r="J217"/>
  <c r="BK209"/>
  <c r="BK199"/>
  <c r="J198"/>
  <c r="J197"/>
  <c r="J194"/>
  <c r="J192"/>
  <c r="J191"/>
  <c r="J188"/>
  <c r="J185"/>
  <c r="J183"/>
  <c r="J182"/>
  <c r="BK180"/>
  <c r="BK179"/>
  <c r="BK177"/>
  <c r="J175"/>
  <c r="J174"/>
  <c r="BK172"/>
  <c r="J168"/>
  <c r="J167"/>
  <c r="BK165"/>
  <c r="BK160"/>
  <c r="BK150"/>
  <c i="4" r="BK159"/>
  <c r="BK155"/>
  <c r="J152"/>
  <c r="BK149"/>
  <c r="J148"/>
  <c r="BK145"/>
  <c i="3" r="BK275"/>
  <c r="BK273"/>
  <c r="BK267"/>
  <c r="J266"/>
  <c r="J264"/>
  <c r="BK261"/>
  <c r="BK260"/>
  <c r="BK258"/>
  <c r="J256"/>
  <c r="BK255"/>
  <c r="J251"/>
  <c r="BK250"/>
  <c r="J249"/>
  <c r="J247"/>
  <c r="J245"/>
  <c r="BK243"/>
  <c r="BK237"/>
  <c r="J234"/>
  <c r="BK231"/>
  <c r="BK230"/>
  <c r="BK228"/>
  <c r="J225"/>
  <c r="J224"/>
  <c r="BK223"/>
  <c r="J222"/>
  <c r="BK221"/>
  <c r="BK219"/>
  <c r="BK218"/>
  <c r="J213"/>
  <c r="J210"/>
  <c r="BK207"/>
  <c r="BK205"/>
  <c r="J197"/>
  <c r="BK196"/>
  <c r="J194"/>
  <c r="BK190"/>
  <c r="BK188"/>
  <c r="J187"/>
  <c r="BK185"/>
  <c r="J184"/>
  <c r="J182"/>
  <c r="BK179"/>
  <c r="J178"/>
  <c r="J174"/>
  <c r="BK172"/>
  <c r="J171"/>
  <c r="J170"/>
  <c r="J169"/>
  <c r="J168"/>
  <c r="BK166"/>
  <c r="BK164"/>
  <c r="J159"/>
  <c r="BK156"/>
  <c r="BK155"/>
  <c r="J154"/>
  <c r="BK150"/>
  <c i="2" r="BK177"/>
  <c r="BK175"/>
  <c r="BK172"/>
  <c r="BK170"/>
  <c r="BK165"/>
  <c r="BK164"/>
  <c r="BK158"/>
  <c r="BK157"/>
  <c r="J156"/>
  <c r="J155"/>
  <c r="J154"/>
  <c r="BK153"/>
  <c r="BK151"/>
  <c r="BK150"/>
  <c r="BK149"/>
  <c r="J148"/>
  <c r="BK147"/>
  <c i="1" r="AS95"/>
  <c i="11" r="BK160"/>
  <c r="J159"/>
  <c r="J157"/>
  <c r="J151"/>
  <c r="BK148"/>
  <c r="BK144"/>
  <c r="J143"/>
  <c r="J142"/>
  <c r="BK141"/>
  <c r="BK139"/>
  <c r="J136"/>
  <c r="BK134"/>
  <c r="BK131"/>
  <c r="J130"/>
  <c r="J129"/>
  <c r="BK128"/>
  <c i="10" r="J136"/>
  <c r="J135"/>
  <c r="BK134"/>
  <c r="J133"/>
  <c r="J131"/>
  <c i="9" r="J313"/>
  <c r="BK303"/>
  <c r="BK301"/>
  <c r="J300"/>
  <c r="BK294"/>
  <c r="BK293"/>
  <c r="BK292"/>
  <c r="J291"/>
  <c r="J288"/>
  <c r="J286"/>
  <c r="BK285"/>
  <c r="BK283"/>
  <c r="J282"/>
  <c r="BK280"/>
  <c r="J279"/>
  <c r="BK278"/>
  <c r="BK277"/>
  <c r="BK276"/>
  <c r="J273"/>
  <c r="J270"/>
  <c r="BK268"/>
  <c r="J266"/>
  <c r="BK263"/>
  <c r="BK258"/>
  <c r="J256"/>
  <c r="BK254"/>
  <c r="BK250"/>
  <c r="BK249"/>
  <c r="J248"/>
  <c r="J246"/>
  <c r="BK243"/>
  <c r="BK240"/>
  <c r="BK238"/>
  <c r="J237"/>
  <c r="BK231"/>
  <c r="BK227"/>
  <c r="BK222"/>
  <c r="BK218"/>
  <c r="J217"/>
  <c r="J215"/>
  <c r="BK210"/>
  <c r="J209"/>
  <c r="BK208"/>
  <c r="BK206"/>
  <c r="BK200"/>
  <c r="BK197"/>
  <c r="BK196"/>
  <c r="BK192"/>
  <c r="BK186"/>
  <c r="BK181"/>
  <c r="BK174"/>
  <c r="BK172"/>
  <c r="BK169"/>
  <c r="BK168"/>
  <c r="BK160"/>
  <c r="J157"/>
  <c r="BK155"/>
  <c r="J154"/>
  <c i="8" r="J189"/>
  <c r="J188"/>
  <c r="J187"/>
  <c r="J182"/>
  <c r="J180"/>
  <c r="BK179"/>
  <c r="BK178"/>
  <c r="J174"/>
  <c r="J172"/>
  <c r="BK166"/>
  <c r="BK163"/>
  <c r="BK162"/>
  <c r="J160"/>
  <c r="J159"/>
  <c r="BK157"/>
  <c r="J155"/>
  <c r="J153"/>
  <c r="BK150"/>
  <c r="J149"/>
  <c r="BK145"/>
  <c i="7" r="J286"/>
  <c r="BK283"/>
  <c r="BK280"/>
  <c r="J274"/>
  <c r="BK273"/>
  <c r="J270"/>
  <c r="J268"/>
  <c r="J266"/>
  <c r="BK265"/>
  <c r="BK264"/>
  <c r="J257"/>
  <c r="BK256"/>
  <c r="BK253"/>
  <c r="BK247"/>
  <c r="BK244"/>
  <c r="J243"/>
  <c r="BK241"/>
  <c r="BK240"/>
  <c r="J236"/>
  <c r="BK235"/>
  <c r="BK230"/>
  <c r="J228"/>
  <c r="J225"/>
  <c r="BK221"/>
  <c r="J217"/>
  <c r="J215"/>
  <c r="BK214"/>
  <c r="J208"/>
  <c r="BK206"/>
  <c r="J205"/>
  <c r="BK204"/>
  <c r="J203"/>
  <c r="J202"/>
  <c r="J201"/>
  <c r="BK200"/>
  <c r="BK199"/>
  <c r="J196"/>
  <c r="J195"/>
  <c r="BK192"/>
  <c r="J191"/>
  <c r="BK189"/>
  <c r="BK186"/>
  <c r="BK185"/>
  <c r="J184"/>
  <c r="J183"/>
  <c r="J180"/>
  <c r="BK173"/>
  <c r="BK168"/>
  <c r="J166"/>
  <c r="BK161"/>
  <c r="J159"/>
  <c r="BK158"/>
  <c r="BK156"/>
  <c r="BK154"/>
  <c r="J153"/>
  <c r="J152"/>
  <c i="6" r="J180"/>
  <c r="BK175"/>
  <c r="J174"/>
  <c r="BK173"/>
  <c r="J172"/>
  <c r="J171"/>
  <c r="J170"/>
  <c r="BK169"/>
  <c r="BK168"/>
  <c r="BK163"/>
  <c r="J156"/>
  <c r="BK154"/>
  <c r="J152"/>
  <c r="J148"/>
  <c r="BK147"/>
  <c r="J145"/>
  <c r="BK144"/>
  <c i="5" r="J238"/>
  <c r="BK237"/>
  <c r="J232"/>
  <c r="BK230"/>
  <c r="BK228"/>
  <c r="J227"/>
  <c r="BK226"/>
  <c r="J223"/>
  <c r="BK221"/>
  <c r="BK220"/>
  <c r="BK218"/>
  <c r="BK215"/>
  <c r="BK214"/>
  <c r="BK213"/>
  <c r="BK212"/>
  <c r="J210"/>
  <c r="J209"/>
  <c r="J208"/>
  <c r="BK207"/>
  <c r="BK203"/>
  <c r="BK200"/>
  <c r="BK198"/>
  <c r="BK197"/>
  <c r="BK195"/>
  <c r="BK194"/>
  <c r="J190"/>
  <c r="BK189"/>
  <c r="J187"/>
  <c r="BK185"/>
  <c r="BK183"/>
  <c r="J178"/>
  <c r="BK175"/>
  <c r="J173"/>
  <c r="J172"/>
  <c r="BK168"/>
  <c r="BK167"/>
  <c r="J165"/>
  <c r="BK163"/>
  <c r="J157"/>
  <c r="J156"/>
  <c r="BK155"/>
  <c i="4" r="J168"/>
  <c r="J167"/>
  <c r="J163"/>
  <c r="BK162"/>
  <c r="BK161"/>
  <c r="J159"/>
  <c r="J156"/>
  <c r="BK154"/>
  <c r="BK153"/>
  <c r="J151"/>
  <c r="J150"/>
  <c r="BK146"/>
  <c r="BK144"/>
  <c r="BK141"/>
  <c i="3" r="J270"/>
  <c r="J269"/>
  <c r="J267"/>
  <c r="BK266"/>
  <c r="BK265"/>
  <c r="BK259"/>
  <c r="J258"/>
  <c r="J253"/>
  <c r="J250"/>
  <c r="BK249"/>
  <c r="BK245"/>
  <c r="J244"/>
  <c r="BK242"/>
  <c r="J241"/>
  <c r="BK239"/>
  <c r="BK238"/>
  <c r="BK234"/>
  <c r="J232"/>
  <c r="BK229"/>
  <c r="BK224"/>
  <c r="J220"/>
  <c r="J217"/>
  <c r="BK213"/>
  <c r="BK211"/>
  <c r="J209"/>
  <c r="J206"/>
  <c r="J205"/>
  <c r="J204"/>
  <c r="J200"/>
  <c r="J195"/>
  <c r="J193"/>
  <c r="BK191"/>
  <c r="J189"/>
  <c r="J186"/>
  <c r="BK183"/>
  <c r="BK180"/>
  <c r="J179"/>
  <c r="BK178"/>
  <c r="J177"/>
  <c r="J175"/>
  <c r="BK174"/>
  <c r="J173"/>
  <c r="J172"/>
  <c r="BK171"/>
  <c r="BK167"/>
  <c r="J166"/>
  <c r="J165"/>
  <c r="J163"/>
  <c r="BK159"/>
  <c r="J155"/>
  <c r="J153"/>
  <c r="BK152"/>
  <c i="2" r="J176"/>
  <c r="J168"/>
  <c r="BK167"/>
  <c r="J163"/>
  <c r="BK161"/>
  <c r="BK156"/>
  <c r="BK154"/>
  <c r="J150"/>
  <c r="J147"/>
  <c r="J146"/>
  <c r="J144"/>
  <c i="1" r="AS104"/>
  <c i="11" r="J161"/>
  <c r="BK159"/>
  <c r="BK157"/>
  <c r="J156"/>
  <c r="J155"/>
  <c r="BK154"/>
  <c r="J153"/>
  <c r="J152"/>
  <c r="BK151"/>
  <c r="BK149"/>
  <c r="BK146"/>
  <c r="J145"/>
  <c r="J144"/>
  <c r="BK142"/>
  <c r="BK135"/>
  <c r="J133"/>
  <c r="J132"/>
  <c r="J131"/>
  <c r="J127"/>
  <c i="10" r="J134"/>
  <c r="BK133"/>
  <c r="J132"/>
  <c i="9" r="BK314"/>
  <c r="BK312"/>
  <c r="J309"/>
  <c r="J308"/>
  <c r="BK305"/>
  <c r="J303"/>
  <c r="J301"/>
  <c r="BK300"/>
  <c r="BK299"/>
  <c r="J298"/>
  <c r="BK296"/>
  <c r="J295"/>
  <c r="BK291"/>
  <c r="BK288"/>
  <c r="BK282"/>
  <c r="BK279"/>
  <c r="J277"/>
  <c r="J276"/>
  <c r="J275"/>
  <c r="BK274"/>
  <c r="BK272"/>
  <c r="BK269"/>
  <c r="BK267"/>
  <c r="BK266"/>
  <c r="J264"/>
  <c r="J263"/>
  <c r="J262"/>
  <c r="J261"/>
  <c r="BK256"/>
  <c r="J255"/>
  <c r="J254"/>
  <c r="J253"/>
  <c r="J250"/>
  <c r="BK247"/>
  <c r="J244"/>
  <c r="BK241"/>
  <c r="J240"/>
  <c r="BK239"/>
  <c r="J238"/>
  <c r="BK237"/>
  <c r="BK236"/>
  <c r="BK233"/>
  <c r="J231"/>
  <c r="J230"/>
  <c r="BK229"/>
  <c r="J225"/>
  <c r="J224"/>
  <c r="BK223"/>
  <c r="BK221"/>
  <c r="J219"/>
  <c r="BK216"/>
  <c r="J208"/>
  <c r="J207"/>
  <c r="J206"/>
  <c r="BK203"/>
  <c r="J201"/>
  <c r="BK199"/>
  <c r="J197"/>
  <c r="BK190"/>
  <c r="J188"/>
  <c r="BK187"/>
  <c r="J184"/>
  <c r="J183"/>
  <c r="BK182"/>
  <c r="J181"/>
  <c r="BK179"/>
  <c r="BK178"/>
  <c r="BK177"/>
  <c r="BK166"/>
  <c r="J163"/>
  <c r="J161"/>
  <c r="BK159"/>
  <c r="J158"/>
  <c r="BK157"/>
  <c r="J155"/>
  <c i="8" r="BK187"/>
  <c r="J184"/>
  <c r="BK180"/>
  <c r="BK177"/>
  <c r="BK175"/>
  <c r="BK174"/>
  <c r="J171"/>
  <c r="J167"/>
  <c r="J166"/>
  <c r="J163"/>
  <c r="BK161"/>
  <c r="BK160"/>
  <c r="J158"/>
  <c r="J157"/>
  <c r="BK155"/>
  <c r="BK153"/>
  <c r="J152"/>
  <c r="J145"/>
  <c r="BK144"/>
  <c i="7" r="BK286"/>
  <c r="BK282"/>
  <c r="J281"/>
  <c r="J279"/>
  <c r="J278"/>
  <c r="J276"/>
  <c r="J272"/>
  <c r="J271"/>
  <c r="BK270"/>
  <c r="J263"/>
  <c r="J262"/>
  <c r="BK261"/>
  <c r="BK259"/>
  <c r="J256"/>
  <c r="J246"/>
  <c r="BK245"/>
  <c r="J244"/>
  <c r="BK242"/>
  <c r="J238"/>
  <c r="J234"/>
  <c r="J233"/>
  <c r="J232"/>
  <c r="BK229"/>
  <c r="BK227"/>
  <c r="BK226"/>
  <c r="BK224"/>
  <c r="BK220"/>
  <c r="J218"/>
  <c r="BK217"/>
  <c r="J214"/>
  <c r="BK211"/>
  <c r="J209"/>
  <c r="J207"/>
  <c r="J206"/>
  <c r="BK201"/>
  <c r="BK197"/>
  <c r="BK196"/>
  <c r="BK195"/>
  <c r="BK190"/>
  <c r="BK187"/>
  <c r="BK184"/>
  <c r="BK183"/>
  <c r="J182"/>
  <c r="J181"/>
  <c r="BK179"/>
  <c r="BK178"/>
  <c r="J177"/>
  <c r="BK176"/>
  <c r="J175"/>
  <c r="J171"/>
  <c r="BK169"/>
  <c r="BK166"/>
  <c r="BK164"/>
  <c r="J162"/>
  <c r="J161"/>
  <c r="BK159"/>
  <c r="J158"/>
  <c r="BK157"/>
  <c r="J155"/>
  <c r="BK153"/>
  <c i="6" r="J187"/>
  <c r="BK185"/>
  <c r="J182"/>
  <c r="J177"/>
  <c r="BK172"/>
  <c r="J159"/>
  <c r="J158"/>
  <c r="BK155"/>
  <c r="J151"/>
  <c r="J149"/>
  <c r="BK148"/>
  <c r="J147"/>
  <c r="BK145"/>
  <c i="5" r="J237"/>
  <c r="J236"/>
  <c r="BK233"/>
  <c r="J226"/>
  <c r="BK224"/>
  <c r="J220"/>
  <c r="J218"/>
  <c r="J215"/>
  <c r="J213"/>
  <c r="BK210"/>
  <c r="J207"/>
  <c r="BK206"/>
  <c r="J201"/>
  <c r="J200"/>
  <c r="BK196"/>
  <c r="BK193"/>
  <c r="BK187"/>
  <c r="J186"/>
  <c r="J181"/>
  <c r="J180"/>
  <c r="BK178"/>
  <c r="BK176"/>
  <c r="BK174"/>
  <c r="BK171"/>
  <c r="J171"/>
  <c r="BK170"/>
  <c r="J170"/>
  <c r="BK169"/>
  <c r="J169"/>
  <c r="BK164"/>
  <c r="J159"/>
  <c r="BK154"/>
  <c r="J153"/>
  <c r="J152"/>
  <c r="BK151"/>
  <c r="J150"/>
  <c i="4" r="BK167"/>
  <c r="J165"/>
  <c r="J161"/>
  <c r="J155"/>
  <c r="BK152"/>
  <c r="BK150"/>
  <c r="BK147"/>
  <c r="BK142"/>
  <c i="3" r="J274"/>
  <c r="J273"/>
  <c r="BK270"/>
  <c r="BK269"/>
  <c r="J265"/>
  <c r="BK264"/>
  <c r="BK263"/>
  <c r="J262"/>
  <c r="J261"/>
  <c r="J259"/>
  <c r="BK256"/>
  <c r="J255"/>
  <c r="J254"/>
  <c r="BK253"/>
  <c r="BK252"/>
  <c r="BK251"/>
  <c r="BK247"/>
  <c r="J243"/>
  <c r="J242"/>
  <c r="J240"/>
  <c r="J239"/>
  <c r="J238"/>
  <c r="J237"/>
  <c r="BK236"/>
  <c r="J235"/>
  <c r="BK233"/>
  <c r="J231"/>
  <c r="J230"/>
  <c r="J229"/>
  <c r="BK227"/>
  <c r="BK225"/>
  <c r="J223"/>
  <c r="BK222"/>
  <c r="J221"/>
  <c r="BK220"/>
  <c r="J218"/>
  <c r="BK217"/>
  <c r="J216"/>
  <c r="J214"/>
  <c r="J212"/>
  <c r="BK209"/>
  <c r="BK206"/>
  <c r="BK204"/>
  <c r="BK203"/>
  <c r="BK200"/>
  <c r="BK198"/>
  <c r="J196"/>
  <c r="BK195"/>
  <c r="BK193"/>
  <c r="J192"/>
  <c r="J191"/>
  <c r="J190"/>
  <c r="BK187"/>
  <c r="J185"/>
  <c r="J183"/>
  <c r="BK182"/>
  <c r="J176"/>
  <c r="BK170"/>
  <c r="BK169"/>
  <c r="BK165"/>
  <c r="J164"/>
  <c r="BK163"/>
  <c r="J162"/>
  <c r="BK160"/>
  <c r="BK157"/>
  <c r="BK154"/>
  <c r="BK153"/>
  <c r="BK151"/>
  <c i="2" r="J175"/>
  <c r="J172"/>
  <c r="J170"/>
  <c r="J167"/>
  <c r="J166"/>
  <c r="J165"/>
  <c r="J164"/>
  <c r="J161"/>
  <c r="J152"/>
  <c r="BK146"/>
  <c r="J143"/>
  <c i="11" r="BK163"/>
  <c r="BK162"/>
  <c r="BK161"/>
  <c r="J158"/>
  <c r="BK156"/>
  <c r="BK155"/>
  <c r="BK150"/>
  <c r="J149"/>
  <c r="J147"/>
  <c r="J146"/>
  <c r="BK143"/>
  <c r="J141"/>
  <c r="J140"/>
  <c r="J139"/>
  <c r="BK138"/>
  <c r="J137"/>
  <c r="BK133"/>
  <c r="BK130"/>
  <c r="BK129"/>
  <c r="J128"/>
  <c i="10" r="BK136"/>
  <c r="BK131"/>
  <c i="9" r="J312"/>
  <c r="BK306"/>
  <c r="J302"/>
  <c r="BK290"/>
  <c r="BK284"/>
  <c r="J283"/>
  <c r="J281"/>
  <c r="J280"/>
  <c r="J278"/>
  <c r="J274"/>
  <c r="J272"/>
  <c r="J271"/>
  <c r="BK270"/>
  <c r="J268"/>
  <c r="BK264"/>
  <c r="BK260"/>
  <c r="J258"/>
  <c r="J257"/>
  <c r="BK253"/>
  <c r="J252"/>
  <c r="BK251"/>
  <c r="BK246"/>
  <c r="BK245"/>
  <c r="J243"/>
  <c r="BK242"/>
  <c r="J236"/>
  <c r="BK234"/>
  <c r="J232"/>
  <c r="BK230"/>
  <c r="J229"/>
  <c r="BK228"/>
  <c r="BK226"/>
  <c r="BK224"/>
  <c r="J223"/>
  <c r="J222"/>
  <c r="BK219"/>
  <c r="BK217"/>
  <c r="J216"/>
  <c r="BK212"/>
  <c r="J210"/>
  <c r="BK209"/>
  <c r="J205"/>
  <c r="BK204"/>
  <c r="BK202"/>
  <c r="J200"/>
  <c r="J199"/>
  <c r="BK198"/>
  <c r="BK195"/>
  <c r="BK193"/>
  <c r="J192"/>
  <c r="J191"/>
  <c r="J190"/>
  <c r="BK189"/>
  <c r="J187"/>
  <c r="J185"/>
  <c r="BK183"/>
  <c r="BK180"/>
  <c r="J179"/>
  <c r="J178"/>
  <c r="BK176"/>
  <c r="J175"/>
  <c r="J173"/>
  <c r="J170"/>
  <c r="J169"/>
  <c r="J168"/>
  <c r="J166"/>
  <c r="BK164"/>
  <c r="BK163"/>
  <c r="J160"/>
  <c r="BK158"/>
  <c r="BK156"/>
  <c i="8" r="BK189"/>
  <c r="BK182"/>
  <c r="J179"/>
  <c r="J178"/>
  <c r="J177"/>
  <c r="J176"/>
  <c r="J175"/>
  <c r="J173"/>
  <c r="BK169"/>
  <c r="J162"/>
  <c r="BK158"/>
  <c r="J156"/>
  <c r="J154"/>
  <c r="BK152"/>
  <c r="J151"/>
  <c r="J150"/>
  <c r="BK149"/>
  <c r="BK148"/>
  <c r="J147"/>
  <c r="J144"/>
  <c i="7" r="BK285"/>
  <c r="BK279"/>
  <c r="BK277"/>
  <c r="BK274"/>
  <c r="BK272"/>
  <c r="BK271"/>
  <c r="BK262"/>
  <c r="J261"/>
  <c r="J260"/>
  <c r="J259"/>
  <c r="BK258"/>
  <c r="BK255"/>
  <c r="J254"/>
  <c r="BK252"/>
  <c r="BK250"/>
  <c r="J248"/>
  <c r="BK246"/>
  <c r="J245"/>
  <c r="BK243"/>
  <c r="J240"/>
  <c r="J239"/>
  <c r="J237"/>
  <c r="J235"/>
  <c r="BK234"/>
  <c r="BK233"/>
  <c r="BK232"/>
  <c r="BK225"/>
  <c r="J224"/>
  <c r="J223"/>
  <c r="J222"/>
  <c r="J220"/>
  <c r="BK218"/>
  <c r="J216"/>
  <c r="J211"/>
  <c r="BK209"/>
  <c r="BK208"/>
  <c r="BK203"/>
  <c r="J199"/>
  <c r="J198"/>
  <c r="J194"/>
  <c r="J192"/>
  <c r="BK191"/>
  <c r="J190"/>
  <c r="J189"/>
  <c r="BK188"/>
  <c r="J187"/>
  <c r="BK182"/>
  <c r="BK180"/>
  <c r="BK177"/>
  <c r="BK175"/>
  <c r="J174"/>
  <c r="BK171"/>
  <c r="J168"/>
  <c r="BK167"/>
  <c r="J167"/>
  <c r="J157"/>
  <c r="BK155"/>
  <c r="BK152"/>
  <c i="6" r="BK186"/>
  <c r="BK182"/>
  <c r="BK181"/>
  <c r="J179"/>
  <c r="BK177"/>
  <c r="J175"/>
  <c r="BK174"/>
  <c r="BK170"/>
  <c r="J169"/>
  <c r="J168"/>
  <c r="J167"/>
  <c r="BK165"/>
  <c r="J160"/>
  <c r="BK158"/>
  <c r="BK157"/>
  <c r="BK156"/>
  <c r="J155"/>
  <c r="J153"/>
  <c r="BK152"/>
  <c r="BK150"/>
  <c r="BK149"/>
  <c i="5" r="BK238"/>
  <c r="BK236"/>
  <c r="BK232"/>
  <c r="J230"/>
  <c r="BK229"/>
  <c r="J228"/>
  <c r="J224"/>
  <c r="BK223"/>
  <c r="J222"/>
  <c r="BK217"/>
  <c r="J214"/>
  <c r="J212"/>
  <c r="BK208"/>
  <c r="J206"/>
  <c r="J203"/>
  <c r="BK201"/>
  <c r="J199"/>
  <c r="J196"/>
  <c r="J195"/>
  <c r="J193"/>
  <c r="BK192"/>
  <c r="BK191"/>
  <c r="BK190"/>
  <c r="J189"/>
  <c r="BK188"/>
  <c r="BK186"/>
  <c r="BK182"/>
  <c r="BK181"/>
  <c r="J179"/>
  <c r="J177"/>
  <c r="J176"/>
  <c r="BK173"/>
  <c r="J164"/>
  <c r="J163"/>
  <c r="J160"/>
  <c r="BK159"/>
  <c r="BK157"/>
  <c r="BK156"/>
  <c r="J155"/>
  <c r="J154"/>
  <c r="BK153"/>
  <c r="BK152"/>
  <c r="J151"/>
  <c i="4" r="BK168"/>
  <c r="BK165"/>
  <c r="BK163"/>
  <c r="J162"/>
  <c r="BK156"/>
  <c r="J154"/>
  <c r="J153"/>
  <c r="BK151"/>
  <c r="J149"/>
  <c r="BK148"/>
  <c r="J147"/>
  <c r="J146"/>
  <c r="J145"/>
  <c r="J144"/>
  <c r="J142"/>
  <c r="J141"/>
  <c i="3" r="J275"/>
  <c r="BK274"/>
  <c r="J263"/>
  <c r="BK262"/>
  <c r="J260"/>
  <c r="BK254"/>
  <c r="J252"/>
  <c r="BK244"/>
  <c r="BK241"/>
  <c r="BK240"/>
  <c r="J236"/>
  <c r="BK235"/>
  <c r="J233"/>
  <c r="BK232"/>
  <c r="J228"/>
  <c r="J227"/>
  <c r="J219"/>
  <c r="BK216"/>
  <c r="BK214"/>
  <c r="BK212"/>
  <c r="J211"/>
  <c r="BK210"/>
  <c r="J207"/>
  <c r="J203"/>
  <c r="J198"/>
  <c r="BK197"/>
  <c r="BK194"/>
  <c r="BK192"/>
  <c r="BK189"/>
  <c r="J188"/>
  <c r="BK186"/>
  <c r="BK184"/>
  <c r="J180"/>
  <c r="BK177"/>
  <c r="BK176"/>
  <c r="BK175"/>
  <c r="BK173"/>
  <c r="BK168"/>
  <c r="J167"/>
  <c r="BK162"/>
  <c r="J160"/>
  <c r="J157"/>
  <c r="J156"/>
  <c r="J152"/>
  <c r="J151"/>
  <c r="J150"/>
  <c i="2" r="J177"/>
  <c r="BK176"/>
  <c r="BK168"/>
  <c r="BK166"/>
  <c r="BK163"/>
  <c r="J158"/>
  <c r="J157"/>
  <c r="BK155"/>
  <c r="J153"/>
  <c r="BK152"/>
  <c r="J151"/>
  <c r="J149"/>
  <c r="BK148"/>
  <c r="BK144"/>
  <c r="BK143"/>
  <c i="1" r="AS101"/>
  <c r="AS98"/>
  <c i="2" l="1" r="BK142"/>
  <c r="BK145"/>
  <c r="J145"/>
  <c r="J101"/>
  <c r="P162"/>
  <c r="P159"/>
  <c r="T174"/>
  <c r="T173"/>
  <c i="3" r="R149"/>
  <c r="R158"/>
  <c r="P161"/>
  <c r="BK181"/>
  <c r="J181"/>
  <c r="J103"/>
  <c r="T202"/>
  <c r="T208"/>
  <c r="T215"/>
  <c r="P226"/>
  <c r="T248"/>
  <c r="P257"/>
  <c r="P268"/>
  <c r="R272"/>
  <c r="R271"/>
  <c i="4" r="T140"/>
  <c r="P143"/>
  <c r="T160"/>
  <c r="T157"/>
  <c r="R166"/>
  <c i="5" r="T149"/>
  <c r="R158"/>
  <c r="R162"/>
  <c r="T166"/>
  <c r="P184"/>
  <c r="BK205"/>
  <c r="BK211"/>
  <c r="J211"/>
  <c r="J109"/>
  <c r="BK216"/>
  <c r="J216"/>
  <c r="J110"/>
  <c r="BK219"/>
  <c r="J219"/>
  <c r="J111"/>
  <c r="T219"/>
  <c r="T225"/>
  <c r="T231"/>
  <c r="BK235"/>
  <c r="BK234"/>
  <c r="J234"/>
  <c r="J114"/>
  <c i="6" r="T143"/>
  <c r="R146"/>
  <c r="BK166"/>
  <c r="J166"/>
  <c r="J105"/>
  <c r="P178"/>
  <c r="T184"/>
  <c r="T183"/>
  <c i="7" r="R151"/>
  <c r="R160"/>
  <c r="BK165"/>
  <c r="J165"/>
  <c r="J103"/>
  <c r="P172"/>
  <c r="P193"/>
  <c r="T213"/>
  <c r="R219"/>
  <c r="T231"/>
  <c r="R251"/>
  <c r="T269"/>
  <c r="R275"/>
  <c r="P284"/>
  <c i="8" r="T143"/>
  <c r="P146"/>
  <c r="BK165"/>
  <c r="R170"/>
  <c r="BK186"/>
  <c r="BK185"/>
  <c r="J185"/>
  <c r="J108"/>
  <c i="9" r="P220"/>
  <c r="BK235"/>
  <c r="J235"/>
  <c r="J110"/>
  <c r="BK259"/>
  <c r="J259"/>
  <c r="J111"/>
  <c r="R259"/>
  <c r="BK265"/>
  <c r="J265"/>
  <c r="J112"/>
  <c r="BK289"/>
  <c r="J289"/>
  <c r="J114"/>
  <c r="T289"/>
  <c r="T297"/>
  <c r="R304"/>
  <c r="R307"/>
  <c r="P311"/>
  <c r="P310"/>
  <c i="10" r="BK130"/>
  <c r="BK129"/>
  <c r="J129"/>
  <c r="J97"/>
  <c i="11" r="P126"/>
  <c i="1" r="AU108"/>
  <c i="2" r="T142"/>
  <c r="P145"/>
  <c r="T162"/>
  <c r="T159"/>
  <c r="P174"/>
  <c r="P173"/>
  <c i="3" r="P149"/>
  <c r="BK161"/>
  <c r="J161"/>
  <c r="J102"/>
  <c r="R181"/>
  <c r="BK202"/>
  <c r="BK208"/>
  <c r="J208"/>
  <c r="J107"/>
  <c r="BK215"/>
  <c r="J215"/>
  <c r="J108"/>
  <c r="BK226"/>
  <c r="J226"/>
  <c r="J109"/>
  <c r="BK248"/>
  <c r="J248"/>
  <c r="J111"/>
  <c r="BK257"/>
  <c r="J257"/>
  <c r="J112"/>
  <c r="BK268"/>
  <c r="J268"/>
  <c r="J113"/>
  <c r="T272"/>
  <c r="T271"/>
  <c i="4" r="BK140"/>
  <c r="BK143"/>
  <c r="J143"/>
  <c r="J101"/>
  <c r="P160"/>
  <c r="P157"/>
  <c r="T166"/>
  <c i="5" r="P149"/>
  <c r="P158"/>
  <c r="BK166"/>
  <c r="J166"/>
  <c r="J104"/>
  <c r="BK184"/>
  <c r="J184"/>
  <c r="J105"/>
  <c r="T205"/>
  <c r="P211"/>
  <c r="R216"/>
  <c r="R219"/>
  <c r="R225"/>
  <c r="R231"/>
  <c r="P235"/>
  <c r="P234"/>
  <c i="6" r="R143"/>
  <c r="R142"/>
  <c r="P146"/>
  <c r="R166"/>
  <c r="R161"/>
  <c r="BK178"/>
  <c r="J178"/>
  <c r="J107"/>
  <c r="BK184"/>
  <c r="J184"/>
  <c r="J109"/>
  <c i="7" r="P151"/>
  <c r="P160"/>
  <c r="T165"/>
  <c r="R172"/>
  <c r="R193"/>
  <c r="BK213"/>
  <c r="BK219"/>
  <c r="J219"/>
  <c r="J110"/>
  <c r="BK231"/>
  <c r="J231"/>
  <c r="J111"/>
  <c r="P251"/>
  <c r="BK269"/>
  <c r="J269"/>
  <c r="J115"/>
  <c r="R269"/>
  <c r="T275"/>
  <c r="T284"/>
  <c i="8" r="P143"/>
  <c r="P142"/>
  <c r="T146"/>
  <c r="T165"/>
  <c r="P170"/>
  <c r="T186"/>
  <c r="T185"/>
  <c i="9" r="P153"/>
  <c r="BK162"/>
  <c r="J162"/>
  <c r="J101"/>
  <c r="R162"/>
  <c r="R167"/>
  <c r="P171"/>
  <c r="T171"/>
  <c r="P194"/>
  <c r="T194"/>
  <c r="P214"/>
  <c r="BK220"/>
  <c r="J220"/>
  <c r="J109"/>
  <c r="R220"/>
  <c r="R235"/>
  <c r="P265"/>
  <c r="BK297"/>
  <c r="J297"/>
  <c r="J115"/>
  <c r="BK304"/>
  <c r="J304"/>
  <c r="J116"/>
  <c r="T304"/>
  <c r="T307"/>
  <c r="T311"/>
  <c r="T310"/>
  <c i="10" r="P130"/>
  <c r="P129"/>
  <c r="P128"/>
  <c i="1" r="AU107"/>
  <c i="2" r="R142"/>
  <c r="R145"/>
  <c r="BK162"/>
  <c r="J162"/>
  <c r="J104"/>
  <c r="R174"/>
  <c r="R173"/>
  <c i="3" r="BK149"/>
  <c r="J149"/>
  <c r="J100"/>
  <c r="BK158"/>
  <c r="J158"/>
  <c r="J101"/>
  <c r="P158"/>
  <c r="R161"/>
  <c r="T181"/>
  <c r="P202"/>
  <c r="R208"/>
  <c r="R215"/>
  <c r="R226"/>
  <c r="P248"/>
  <c r="T257"/>
  <c r="T268"/>
  <c r="P272"/>
  <c r="P271"/>
  <c i="4" r="R140"/>
  <c r="T143"/>
  <c r="R160"/>
  <c r="R157"/>
  <c r="P166"/>
  <c i="5" r="BK149"/>
  <c r="J149"/>
  <c r="J100"/>
  <c r="BK158"/>
  <c r="J158"/>
  <c r="J101"/>
  <c r="T158"/>
  <c r="P162"/>
  <c r="P166"/>
  <c r="R184"/>
  <c r="R205"/>
  <c r="R211"/>
  <c r="T216"/>
  <c r="BK225"/>
  <c r="J225"/>
  <c r="J112"/>
  <c r="BK231"/>
  <c r="J231"/>
  <c r="J113"/>
  <c r="T235"/>
  <c r="T234"/>
  <c i="6" r="BK143"/>
  <c r="J143"/>
  <c r="J100"/>
  <c r="BK146"/>
  <c r="J146"/>
  <c r="J101"/>
  <c r="P166"/>
  <c r="P161"/>
  <c r="T178"/>
  <c r="P184"/>
  <c r="P183"/>
  <c i="7" r="BK151"/>
  <c r="J151"/>
  <c r="J100"/>
  <c r="BK160"/>
  <c r="J160"/>
  <c r="J101"/>
  <c r="R165"/>
  <c r="BK172"/>
  <c r="J172"/>
  <c r="J105"/>
  <c r="BK193"/>
  <c r="J193"/>
  <c r="J106"/>
  <c r="R213"/>
  <c r="P219"/>
  <c r="P231"/>
  <c r="BK251"/>
  <c r="J251"/>
  <c r="J113"/>
  <c r="BK275"/>
  <c r="J275"/>
  <c r="J116"/>
  <c r="BK284"/>
  <c r="J284"/>
  <c r="J117"/>
  <c i="8" r="BK143"/>
  <c r="BK146"/>
  <c r="J146"/>
  <c r="J101"/>
  <c r="R165"/>
  <c r="R164"/>
  <c r="T170"/>
  <c r="P186"/>
  <c r="P185"/>
  <c i="9" r="R153"/>
  <c r="T162"/>
  <c r="BK167"/>
  <c r="J167"/>
  <c r="J103"/>
  <c r="BK171"/>
  <c r="J171"/>
  <c r="J104"/>
  <c r="R171"/>
  <c r="BK194"/>
  <c r="J194"/>
  <c r="J105"/>
  <c r="R194"/>
  <c r="BK214"/>
  <c r="J214"/>
  <c r="J108"/>
  <c r="R214"/>
  <c r="P235"/>
  <c r="P259"/>
  <c r="T259"/>
  <c r="R265"/>
  <c r="P289"/>
  <c r="R297"/>
  <c r="BK307"/>
  <c r="J307"/>
  <c r="J117"/>
  <c r="BK311"/>
  <c r="BK310"/>
  <c r="J310"/>
  <c r="J118"/>
  <c i="10" r="T130"/>
  <c r="T129"/>
  <c r="T128"/>
  <c i="11" r="BK126"/>
  <c r="J126"/>
  <c r="J96"/>
  <c r="J30"/>
  <c r="R126"/>
  <c i="2" r="P142"/>
  <c r="P141"/>
  <c r="T145"/>
  <c r="R162"/>
  <c r="R159"/>
  <c r="BK174"/>
  <c r="J174"/>
  <c r="J108"/>
  <c i="3" r="T149"/>
  <c r="T158"/>
  <c r="T161"/>
  <c r="P181"/>
  <c r="R202"/>
  <c r="P208"/>
  <c r="P215"/>
  <c r="T226"/>
  <c r="R248"/>
  <c r="R257"/>
  <c r="R268"/>
  <c r="BK272"/>
  <c r="J272"/>
  <c r="J115"/>
  <c i="4" r="P140"/>
  <c r="P139"/>
  <c r="R143"/>
  <c r="BK160"/>
  <c r="J160"/>
  <c r="J104"/>
  <c r="BK166"/>
  <c r="J166"/>
  <c r="J106"/>
  <c i="5" r="R149"/>
  <c r="BK162"/>
  <c r="J162"/>
  <c r="J103"/>
  <c r="T162"/>
  <c r="R166"/>
  <c r="T184"/>
  <c r="P205"/>
  <c r="T211"/>
  <c r="P216"/>
  <c r="P219"/>
  <c r="P225"/>
  <c r="P231"/>
  <c r="R235"/>
  <c r="R234"/>
  <c i="6" r="P143"/>
  <c r="P142"/>
  <c r="T146"/>
  <c r="T166"/>
  <c r="T161"/>
  <c r="R178"/>
  <c r="R184"/>
  <c r="R183"/>
  <c i="7" r="T151"/>
  <c r="T160"/>
  <c r="P165"/>
  <c r="T172"/>
  <c r="T193"/>
  <c r="P213"/>
  <c r="T219"/>
  <c r="R231"/>
  <c r="T251"/>
  <c r="P269"/>
  <c r="P275"/>
  <c r="R284"/>
  <c i="8" r="R143"/>
  <c r="R146"/>
  <c r="P165"/>
  <c r="P164"/>
  <c r="BK170"/>
  <c r="J170"/>
  <c r="J105"/>
  <c r="R186"/>
  <c r="R185"/>
  <c i="9" r="BK153"/>
  <c r="J153"/>
  <c r="J100"/>
  <c r="T153"/>
  <c r="P162"/>
  <c r="P167"/>
  <c r="T167"/>
  <c r="T214"/>
  <c r="T220"/>
  <c r="T235"/>
  <c r="T265"/>
  <c r="R289"/>
  <c r="P297"/>
  <c r="P304"/>
  <c r="P307"/>
  <c r="R311"/>
  <c r="R310"/>
  <c i="10" r="R130"/>
  <c r="R129"/>
  <c r="R128"/>
  <c i="11" r="T126"/>
  <c i="2" r="J134"/>
  <c r="F137"/>
  <c r="J137"/>
  <c r="BF148"/>
  <c r="BF150"/>
  <c r="BF164"/>
  <c r="BF176"/>
  <c r="BK160"/>
  <c r="J160"/>
  <c r="J103"/>
  <c i="3" r="E85"/>
  <c r="J94"/>
  <c r="BF150"/>
  <c r="BF151"/>
  <c r="BF155"/>
  <c r="BF159"/>
  <c r="BF160"/>
  <c r="BF170"/>
  <c r="BF175"/>
  <c r="BF179"/>
  <c r="BF180"/>
  <c r="BF185"/>
  <c r="BF187"/>
  <c r="BF193"/>
  <c r="BF197"/>
  <c r="BF200"/>
  <c r="BF206"/>
  <c r="BF210"/>
  <c r="BF221"/>
  <c r="BF225"/>
  <c r="BF227"/>
  <c r="BF228"/>
  <c r="BF232"/>
  <c r="BF233"/>
  <c r="BF239"/>
  <c r="BF243"/>
  <c r="BF259"/>
  <c r="BF261"/>
  <c r="BF262"/>
  <c r="BF265"/>
  <c i="4" r="BF141"/>
  <c r="BF142"/>
  <c r="BF144"/>
  <c r="BF145"/>
  <c r="BF146"/>
  <c r="BF155"/>
  <c r="BF163"/>
  <c i="5" r="F94"/>
  <c r="J141"/>
  <c r="BF150"/>
  <c r="BF153"/>
  <c r="BF159"/>
  <c r="BF163"/>
  <c r="BF175"/>
  <c r="BF176"/>
  <c r="BF178"/>
  <c r="BF183"/>
  <c r="BF188"/>
  <c r="BF190"/>
  <c r="BF193"/>
  <c r="BF195"/>
  <c r="BF196"/>
  <c r="BF201"/>
  <c r="BF203"/>
  <c r="BF210"/>
  <c r="BF214"/>
  <c r="BF218"/>
  <c r="BF223"/>
  <c r="BF224"/>
  <c r="BF229"/>
  <c r="BF238"/>
  <c r="BK202"/>
  <c r="J202"/>
  <c r="J106"/>
  <c i="6" r="J138"/>
  <c r="BF165"/>
  <c r="BF167"/>
  <c r="BF168"/>
  <c r="BF174"/>
  <c r="BF177"/>
  <c r="BK164"/>
  <c r="J164"/>
  <c r="J104"/>
  <c i="7" r="J91"/>
  <c r="J146"/>
  <c r="BF156"/>
  <c r="BF169"/>
  <c r="BF186"/>
  <c r="BF188"/>
  <c r="BF189"/>
  <c r="BF191"/>
  <c r="BF201"/>
  <c r="BF202"/>
  <c r="BF206"/>
  <c r="BF209"/>
  <c r="BF221"/>
  <c r="BF236"/>
  <c r="BF239"/>
  <c r="BF242"/>
  <c r="BF246"/>
  <c r="BF253"/>
  <c r="BF254"/>
  <c r="BF258"/>
  <c r="BF259"/>
  <c r="BF260"/>
  <c r="BF270"/>
  <c r="BF271"/>
  <c r="BK267"/>
  <c r="J267"/>
  <c r="J114"/>
  <c i="8" r="BF145"/>
  <c r="BF149"/>
  <c r="BF150"/>
  <c r="BF153"/>
  <c r="BF155"/>
  <c r="BF162"/>
  <c r="BF163"/>
  <c r="BF174"/>
  <c r="BF175"/>
  <c r="BF176"/>
  <c r="BF177"/>
  <c r="BK168"/>
  <c r="J168"/>
  <c r="J104"/>
  <c i="9" r="J94"/>
  <c r="BF155"/>
  <c r="BF161"/>
  <c r="BF172"/>
  <c r="BF174"/>
  <c r="BF178"/>
  <c r="BF179"/>
  <c r="BF190"/>
  <c r="BF193"/>
  <c r="BF197"/>
  <c r="BF198"/>
  <c r="BF199"/>
  <c r="BF207"/>
  <c r="BF209"/>
  <c r="BF221"/>
  <c r="BF222"/>
  <c r="BF228"/>
  <c r="BF231"/>
  <c r="BF252"/>
  <c r="BF257"/>
  <c r="BF260"/>
  <c r="BF261"/>
  <c r="BF270"/>
  <c r="BF271"/>
  <c r="BF277"/>
  <c r="BF280"/>
  <c r="BF283"/>
  <c r="BF309"/>
  <c r="BF312"/>
  <c i="10" r="E85"/>
  <c r="F91"/>
  <c r="F125"/>
  <c i="11" r="F92"/>
  <c r="F122"/>
  <c r="BF129"/>
  <c r="BF133"/>
  <c r="BF144"/>
  <c r="BF157"/>
  <c r="BF159"/>
  <c r="BF163"/>
  <c i="2" r="E85"/>
  <c r="BF143"/>
  <c r="BF151"/>
  <c r="BF152"/>
  <c r="BF165"/>
  <c r="BF166"/>
  <c r="BF167"/>
  <c i="3" r="F94"/>
  <c r="J141"/>
  <c r="BF163"/>
  <c r="BF164"/>
  <c r="BF172"/>
  <c r="BF184"/>
  <c r="BF186"/>
  <c r="BF191"/>
  <c r="BF195"/>
  <c r="BF203"/>
  <c r="BF205"/>
  <c r="BF207"/>
  <c r="BF209"/>
  <c r="BF211"/>
  <c r="BF214"/>
  <c r="BF216"/>
  <c r="BF217"/>
  <c r="BF220"/>
  <c r="BF222"/>
  <c r="BF223"/>
  <c r="BF229"/>
  <c r="BF234"/>
  <c r="BF235"/>
  <c r="BF237"/>
  <c r="BF238"/>
  <c r="BF240"/>
  <c r="BF251"/>
  <c r="BF252"/>
  <c r="BF253"/>
  <c r="BF254"/>
  <c r="BF258"/>
  <c r="BF264"/>
  <c r="BF273"/>
  <c r="BF275"/>
  <c i="4" r="J94"/>
  <c r="E126"/>
  <c r="F135"/>
  <c r="BF159"/>
  <c r="BF165"/>
  <c i="5" r="E135"/>
  <c r="BF151"/>
  <c r="BF154"/>
  <c r="BF157"/>
  <c r="BF168"/>
  <c r="BF169"/>
  <c r="BF170"/>
  <c r="BF171"/>
  <c r="BF172"/>
  <c r="BF177"/>
  <c r="BF179"/>
  <c r="BF180"/>
  <c r="BF185"/>
  <c r="BF186"/>
  <c r="BF189"/>
  <c r="BF191"/>
  <c r="BF199"/>
  <c r="BF206"/>
  <c r="BF209"/>
  <c r="BF227"/>
  <c r="BF233"/>
  <c r="BF236"/>
  <c i="6" r="J135"/>
  <c r="F138"/>
  <c r="BF148"/>
  <c r="BF150"/>
  <c r="BF151"/>
  <c r="BF155"/>
  <c r="BF158"/>
  <c r="BF159"/>
  <c r="BF171"/>
  <c r="BF175"/>
  <c r="BF181"/>
  <c r="BF186"/>
  <c i="7" r="E85"/>
  <c r="F94"/>
  <c r="BF152"/>
  <c r="BF154"/>
  <c r="BF155"/>
  <c r="BF157"/>
  <c r="BF159"/>
  <c r="BF161"/>
  <c r="BF162"/>
  <c r="BF164"/>
  <c r="BF166"/>
  <c r="BF167"/>
  <c r="BF174"/>
  <c r="BF176"/>
  <c r="BF177"/>
  <c r="BF180"/>
  <c r="BF181"/>
  <c r="BF183"/>
  <c r="BF194"/>
  <c r="BF205"/>
  <c r="BF208"/>
  <c r="BF216"/>
  <c r="BF218"/>
  <c r="BF232"/>
  <c r="BF237"/>
  <c r="BF241"/>
  <c r="BF243"/>
  <c r="BF247"/>
  <c r="BF252"/>
  <c r="BF255"/>
  <c r="BF261"/>
  <c r="BF262"/>
  <c r="BF264"/>
  <c r="BF268"/>
  <c r="BF277"/>
  <c r="BF278"/>
  <c r="BF279"/>
  <c r="BF285"/>
  <c r="BF286"/>
  <c r="BK163"/>
  <c r="J163"/>
  <c r="J102"/>
  <c i="8" r="E85"/>
  <c r="F94"/>
  <c r="BF151"/>
  <c r="BF157"/>
  <c r="BF166"/>
  <c r="BF182"/>
  <c i="9" r="F94"/>
  <c r="J145"/>
  <c r="BF154"/>
  <c r="BF163"/>
  <c r="BF164"/>
  <c r="BF166"/>
  <c r="BF180"/>
  <c r="BF181"/>
  <c r="BF182"/>
  <c r="BF183"/>
  <c r="BF184"/>
  <c r="BF187"/>
  <c r="BF189"/>
  <c r="BF196"/>
  <c r="BF200"/>
  <c r="BF206"/>
  <c r="BF218"/>
  <c r="BF223"/>
  <c r="BF224"/>
  <c r="BF234"/>
  <c r="BF237"/>
  <c r="BF238"/>
  <c r="BF239"/>
  <c r="BF243"/>
  <c r="BF253"/>
  <c r="BF262"/>
  <c r="BF263"/>
  <c r="BF274"/>
  <c r="BF275"/>
  <c r="BF278"/>
  <c r="BF281"/>
  <c r="BF285"/>
  <c r="BF294"/>
  <c r="BF301"/>
  <c r="BF305"/>
  <c r="BF306"/>
  <c r="BK287"/>
  <c r="J287"/>
  <c r="J113"/>
  <c i="10" r="J91"/>
  <c r="BF131"/>
  <c r="BF132"/>
  <c r="BF133"/>
  <c r="BF135"/>
  <c i="11" r="E85"/>
  <c r="J91"/>
  <c r="BF130"/>
  <c r="BF132"/>
  <c r="BF136"/>
  <c r="BF138"/>
  <c r="BF139"/>
  <c r="BF140"/>
  <c r="BF143"/>
  <c r="BF145"/>
  <c r="BF151"/>
  <c r="BF154"/>
  <c r="BF155"/>
  <c r="BF158"/>
  <c i="2" r="BF144"/>
  <c r="BF146"/>
  <c r="BF149"/>
  <c r="BF161"/>
  <c r="BF163"/>
  <c r="BF172"/>
  <c r="BF175"/>
  <c r="BK169"/>
  <c r="J169"/>
  <c r="J105"/>
  <c i="3" r="BF152"/>
  <c r="BF153"/>
  <c r="BF156"/>
  <c r="BF162"/>
  <c r="BF165"/>
  <c r="BF166"/>
  <c r="BF171"/>
  <c r="BF174"/>
  <c r="BF176"/>
  <c r="BF177"/>
  <c r="BF178"/>
  <c r="BF188"/>
  <c r="BF190"/>
  <c r="BF194"/>
  <c r="BF198"/>
  <c r="BF204"/>
  <c r="BF231"/>
  <c r="BF241"/>
  <c r="BF249"/>
  <c r="BF256"/>
  <c r="BF263"/>
  <c r="BF266"/>
  <c r="BF267"/>
  <c r="BF269"/>
  <c r="BF274"/>
  <c r="BK246"/>
  <c r="J246"/>
  <c r="J110"/>
  <c i="4" r="J91"/>
  <c r="BF149"/>
  <c r="BF150"/>
  <c r="BF153"/>
  <c r="BF161"/>
  <c r="BF162"/>
  <c r="BF167"/>
  <c r="BF168"/>
  <c r="BK158"/>
  <c r="J158"/>
  <c r="J103"/>
  <c r="BK164"/>
  <c r="J164"/>
  <c r="J105"/>
  <c i="5" r="J94"/>
  <c r="BF155"/>
  <c r="BF156"/>
  <c r="BF164"/>
  <c r="BF200"/>
  <c r="BF207"/>
  <c r="BF208"/>
  <c r="BF213"/>
  <c r="BF217"/>
  <c r="BF222"/>
  <c r="BF226"/>
  <c r="BF232"/>
  <c r="BF237"/>
  <c i="6" r="E85"/>
  <c r="BF144"/>
  <c r="BF145"/>
  <c r="BF147"/>
  <c r="BF152"/>
  <c r="BF169"/>
  <c r="BF170"/>
  <c r="BF172"/>
  <c r="BF173"/>
  <c r="BK176"/>
  <c r="J176"/>
  <c r="J106"/>
  <c i="7" r="BF171"/>
  <c r="BF175"/>
  <c r="BF179"/>
  <c r="BF182"/>
  <c r="BF190"/>
  <c r="BF195"/>
  <c r="BF198"/>
  <c r="BF199"/>
  <c r="BF200"/>
  <c r="BF203"/>
  <c r="BF204"/>
  <c r="BF207"/>
  <c r="BF214"/>
  <c r="BF222"/>
  <c r="BF224"/>
  <c r="BF227"/>
  <c r="BF233"/>
  <c r="BF235"/>
  <c r="BF238"/>
  <c r="BF245"/>
  <c r="BF256"/>
  <c r="BF265"/>
  <c r="BF266"/>
  <c r="BF273"/>
  <c r="BF282"/>
  <c r="BF283"/>
  <c r="BK210"/>
  <c r="J210"/>
  <c r="J107"/>
  <c r="BK249"/>
  <c r="J249"/>
  <c r="J112"/>
  <c i="8" r="J135"/>
  <c r="J138"/>
  <c r="BF144"/>
  <c r="BF152"/>
  <c r="BF154"/>
  <c r="BF156"/>
  <c r="BF158"/>
  <c r="BF159"/>
  <c r="BF160"/>
  <c r="BF171"/>
  <c r="BF173"/>
  <c r="BF179"/>
  <c r="BF180"/>
  <c r="BF184"/>
  <c r="BF188"/>
  <c i="9" r="BF156"/>
  <c r="BF157"/>
  <c r="BF159"/>
  <c r="BF168"/>
  <c r="BF170"/>
  <c r="BF176"/>
  <c r="BF186"/>
  <c r="BF191"/>
  <c r="BF204"/>
  <c r="BF208"/>
  <c r="BF216"/>
  <c r="BF217"/>
  <c r="BF230"/>
  <c r="BF236"/>
  <c r="BF242"/>
  <c r="BF247"/>
  <c r="BF248"/>
  <c r="BF249"/>
  <c r="BF251"/>
  <c r="BF255"/>
  <c r="BF264"/>
  <c r="BF267"/>
  <c r="BF269"/>
  <c r="BF272"/>
  <c r="BF273"/>
  <c r="BF276"/>
  <c r="BF279"/>
  <c r="BF286"/>
  <c r="BF290"/>
  <c r="BF293"/>
  <c r="BF296"/>
  <c r="BF308"/>
  <c r="BK211"/>
  <c r="J211"/>
  <c r="J106"/>
  <c i="10" r="J89"/>
  <c r="BF134"/>
  <c i="11" r="J89"/>
  <c r="J92"/>
  <c r="BF127"/>
  <c r="BF128"/>
  <c r="BF131"/>
  <c r="BF137"/>
  <c r="BF142"/>
  <c r="BF148"/>
  <c r="BF150"/>
  <c r="BF156"/>
  <c r="BF161"/>
  <c i="2" r="BF147"/>
  <c r="BF153"/>
  <c r="BF154"/>
  <c r="BF155"/>
  <c r="BF156"/>
  <c r="BF157"/>
  <c r="BF158"/>
  <c r="BF168"/>
  <c r="BF170"/>
  <c r="BF177"/>
  <c r="BK171"/>
  <c r="J171"/>
  <c r="J106"/>
  <c i="3" r="BF154"/>
  <c r="BF157"/>
  <c r="BF167"/>
  <c r="BF168"/>
  <c r="BF169"/>
  <c r="BF173"/>
  <c r="BF182"/>
  <c r="BF183"/>
  <c r="BF189"/>
  <c r="BF192"/>
  <c r="BF196"/>
  <c r="BF212"/>
  <c r="BF213"/>
  <c r="BF218"/>
  <c r="BF219"/>
  <c r="BF224"/>
  <c r="BF230"/>
  <c r="BF236"/>
  <c r="BF242"/>
  <c r="BF244"/>
  <c r="BF245"/>
  <c r="BF247"/>
  <c r="BF250"/>
  <c r="BF255"/>
  <c r="BF260"/>
  <c r="BF270"/>
  <c r="BK199"/>
  <c r="J199"/>
  <c r="J104"/>
  <c i="4" r="BF147"/>
  <c r="BF148"/>
  <c r="BF151"/>
  <c r="BF152"/>
  <c r="BF154"/>
  <c r="BF156"/>
  <c i="5" r="BF152"/>
  <c r="BF160"/>
  <c r="BF165"/>
  <c r="BF167"/>
  <c r="BF173"/>
  <c r="BF174"/>
  <c r="BF181"/>
  <c r="BF182"/>
  <c r="BF187"/>
  <c r="BF192"/>
  <c r="BF194"/>
  <c r="BF197"/>
  <c r="BF198"/>
  <c r="BF212"/>
  <c r="BF215"/>
  <c r="BF220"/>
  <c r="BF221"/>
  <c r="BF228"/>
  <c r="BF230"/>
  <c i="6" r="BF149"/>
  <c r="BF153"/>
  <c r="BF154"/>
  <c r="BF156"/>
  <c r="BF157"/>
  <c r="BF160"/>
  <c r="BF163"/>
  <c r="BF179"/>
  <c r="BF180"/>
  <c r="BF182"/>
  <c r="BF185"/>
  <c r="BF187"/>
  <c r="BK162"/>
  <c r="BK161"/>
  <c r="J161"/>
  <c r="J102"/>
  <c i="7" r="BF153"/>
  <c r="BF158"/>
  <c r="BF168"/>
  <c r="BF173"/>
  <c r="BF178"/>
  <c r="BF184"/>
  <c r="BF185"/>
  <c r="BF187"/>
  <c r="BF192"/>
  <c r="BF196"/>
  <c r="BF197"/>
  <c r="BF211"/>
  <c r="BF215"/>
  <c r="BF217"/>
  <c r="BF220"/>
  <c r="BF223"/>
  <c r="BF225"/>
  <c r="BF226"/>
  <c r="BF228"/>
  <c r="BF229"/>
  <c r="BF230"/>
  <c r="BF234"/>
  <c r="BF240"/>
  <c r="BF244"/>
  <c r="BF248"/>
  <c r="BF250"/>
  <c r="BF257"/>
  <c r="BF263"/>
  <c r="BF272"/>
  <c r="BF274"/>
  <c r="BF276"/>
  <c r="BF280"/>
  <c r="BF281"/>
  <c r="BK170"/>
  <c r="J170"/>
  <c r="J104"/>
  <c i="8" r="BF147"/>
  <c r="BF148"/>
  <c r="BF161"/>
  <c r="BF167"/>
  <c r="BF169"/>
  <c r="BF172"/>
  <c r="BF178"/>
  <c r="BF187"/>
  <c r="BF189"/>
  <c r="BK181"/>
  <c r="J181"/>
  <c r="J106"/>
  <c r="BK183"/>
  <c r="J183"/>
  <c r="J107"/>
  <c i="9" r="E85"/>
  <c r="BF158"/>
  <c r="BF160"/>
  <c r="BF169"/>
  <c r="BF173"/>
  <c r="BF175"/>
  <c r="BF177"/>
  <c r="BF185"/>
  <c r="BF188"/>
  <c r="BF192"/>
  <c r="BF195"/>
  <c r="BF201"/>
  <c r="BF202"/>
  <c r="BF203"/>
  <c r="BF205"/>
  <c r="BF210"/>
  <c r="BF212"/>
  <c r="BF215"/>
  <c r="BF219"/>
  <c r="BF225"/>
  <c r="BF226"/>
  <c r="BF227"/>
  <c r="BF229"/>
  <c r="BF232"/>
  <c r="BF233"/>
  <c r="BF240"/>
  <c r="BF241"/>
  <c r="BF244"/>
  <c r="BF245"/>
  <c r="BF246"/>
  <c r="BF250"/>
  <c r="BF254"/>
  <c r="BF256"/>
  <c r="BF258"/>
  <c r="BF266"/>
  <c r="BF268"/>
  <c r="BF282"/>
  <c r="BF284"/>
  <c r="BF288"/>
  <c r="BF291"/>
  <c r="BF292"/>
  <c r="BF295"/>
  <c r="BF298"/>
  <c r="BF299"/>
  <c r="BF300"/>
  <c r="BF302"/>
  <c r="BF303"/>
  <c r="BF313"/>
  <c r="BF314"/>
  <c r="BK165"/>
  <c r="J165"/>
  <c r="J102"/>
  <c i="10" r="J92"/>
  <c r="BF136"/>
  <c i="11" r="BF134"/>
  <c r="BF135"/>
  <c r="BF141"/>
  <c r="BF146"/>
  <c r="BF147"/>
  <c r="BF149"/>
  <c r="BF152"/>
  <c r="BF153"/>
  <c r="BF160"/>
  <c r="BF162"/>
  <c i="2" r="F40"/>
  <c i="1" r="BC96"/>
  <c i="6" r="F39"/>
  <c i="1" r="BB102"/>
  <c i="8" r="F39"/>
  <c i="1" r="BB105"/>
  <c i="11" r="F35"/>
  <c i="1" r="AZ108"/>
  <c i="3" r="J37"/>
  <c i="1" r="AV97"/>
  <c i="7" r="F37"/>
  <c i="1" r="AZ103"/>
  <c i="8" r="J37"/>
  <c i="1" r="AV105"/>
  <c i="3" r="F39"/>
  <c i="1" r="BB97"/>
  <c i="9" r="F40"/>
  <c i="1" r="BC106"/>
  <c i="11" r="J105"/>
  <c r="J99"/>
  <c r="J31"/>
  <c i="4" r="F37"/>
  <c i="1" r="AZ99"/>
  <c i="6" r="J37"/>
  <c i="1" r="AV102"/>
  <c i="10" r="J35"/>
  <c i="1" r="AV107"/>
  <c i="3" r="F40"/>
  <c i="1" r="BC97"/>
  <c i="7" r="J37"/>
  <c i="1" r="AV103"/>
  <c i="10" r="F35"/>
  <c i="1" r="AZ107"/>
  <c i="5" r="F41"/>
  <c i="1" r="BD100"/>
  <c i="7" r="F40"/>
  <c i="1" r="BC103"/>
  <c i="9" r="F39"/>
  <c i="1" r="BB106"/>
  <c i="2" r="J37"/>
  <c i="1" r="AV96"/>
  <c i="9" r="J37"/>
  <c i="1" r="AV106"/>
  <c i="11" r="F37"/>
  <c i="1" r="BB108"/>
  <c i="2" r="F37"/>
  <c i="1" r="AZ96"/>
  <c i="3" r="F37"/>
  <c i="1" r="AZ97"/>
  <c i="9" r="F41"/>
  <c i="1" r="BD106"/>
  <c i="5" r="F37"/>
  <c i="1" r="AZ100"/>
  <c i="7" r="F39"/>
  <c i="1" r="BB103"/>
  <c i="11" r="F39"/>
  <c i="1" r="BD108"/>
  <c i="3" r="F41"/>
  <c i="1" r="BD97"/>
  <c i="6" r="F41"/>
  <c i="1" r="BD102"/>
  <c i="9" r="F37"/>
  <c i="1" r="AZ106"/>
  <c i="2" r="F41"/>
  <c i="1" r="BD96"/>
  <c i="4" r="J37"/>
  <c i="1" r="AV99"/>
  <c i="5" r="F40"/>
  <c i="1" r="BC100"/>
  <c i="7" r="F41"/>
  <c i="1" r="BD103"/>
  <c i="10" r="F38"/>
  <c i="1" r="BC107"/>
  <c i="11" r="F38"/>
  <c i="1" r="BC108"/>
  <c i="2" r="F39"/>
  <c i="1" r="BB96"/>
  <c i="5" r="F39"/>
  <c i="1" r="BB100"/>
  <c r="AS94"/>
  <c i="6" r="F37"/>
  <c i="1" r="AZ102"/>
  <c i="8" r="F37"/>
  <c i="1" r="AZ105"/>
  <c i="10" r="F37"/>
  <c i="1" r="BB107"/>
  <c i="4" r="F41"/>
  <c i="1" r="BD99"/>
  <c i="8" r="F40"/>
  <c i="1" r="BC105"/>
  <c i="4" r="F39"/>
  <c i="1" r="BB99"/>
  <c i="5" r="J37"/>
  <c i="1" r="AV100"/>
  <c i="8" r="F41"/>
  <c i="1" r="BD105"/>
  <c i="11" r="J35"/>
  <c i="1" r="AV108"/>
  <c i="4" r="F40"/>
  <c i="1" r="BC99"/>
  <c i="6" r="F40"/>
  <c i="1" r="BC102"/>
  <c i="10" r="F39"/>
  <c i="1" r="BD107"/>
  <c i="9" l="1" r="T213"/>
  <c i="8" r="R142"/>
  <c r="R141"/>
  <c i="2" r="P140"/>
  <c i="1" r="AU96"/>
  <c i="7" r="R212"/>
  <c i="2" r="R141"/>
  <c r="R140"/>
  <c i="7" r="BK212"/>
  <c r="J212"/>
  <c r="J108"/>
  <c r="P150"/>
  <c i="3" r="P148"/>
  <c r="R148"/>
  <c i="7" r="T150"/>
  <c i="9" r="R152"/>
  <c i="8" r="P141"/>
  <c i="1" r="AU105"/>
  <c i="5" r="T204"/>
  <c r="P148"/>
  <c i="8" r="BK164"/>
  <c r="J164"/>
  <c r="J102"/>
  <c r="T142"/>
  <c i="7" r="P212"/>
  <c i="6" r="P141"/>
  <c i="1" r="AU102"/>
  <c i="5" r="R148"/>
  <c i="4" r="P138"/>
  <c i="1" r="AU99"/>
  <c i="9" r="R213"/>
  <c i="4" r="R139"/>
  <c r="R138"/>
  <c i="3" r="P201"/>
  <c i="4" r="BK139"/>
  <c r="J139"/>
  <c r="J99"/>
  <c i="3" r="BK201"/>
  <c r="J201"/>
  <c r="J105"/>
  <c i="2" r="T141"/>
  <c r="T140"/>
  <c i="6" r="T142"/>
  <c r="T141"/>
  <c i="5" r="BK204"/>
  <c r="J204"/>
  <c r="J107"/>
  <c i="2" r="BK141"/>
  <c r="J141"/>
  <c r="J99"/>
  <c i="9" r="T152"/>
  <c r="T151"/>
  <c i="5" r="P204"/>
  <c i="3" r="R201"/>
  <c r="T148"/>
  <c i="8" r="BK142"/>
  <c r="BK141"/>
  <c r="J141"/>
  <c r="J98"/>
  <c i="5" r="R204"/>
  <c i="9" r="P213"/>
  <c r="P152"/>
  <c r="P151"/>
  <c i="1" r="AU106"/>
  <c i="8" r="T164"/>
  <c i="6" r="R141"/>
  <c i="7" r="T212"/>
  <c r="R150"/>
  <c r="R149"/>
  <c i="5" r="T148"/>
  <c r="T147"/>
  <c i="4" r="T139"/>
  <c r="T138"/>
  <c i="3" r="T201"/>
  <c i="2" r="J142"/>
  <c r="J100"/>
  <c i="3" r="BK148"/>
  <c r="J148"/>
  <c r="J99"/>
  <c i="5" r="J205"/>
  <c r="J108"/>
  <c r="J235"/>
  <c r="J115"/>
  <c i="6" r="J162"/>
  <c r="J103"/>
  <c r="BK183"/>
  <c r="J183"/>
  <c r="J108"/>
  <c i="8" r="J165"/>
  <c r="J103"/>
  <c r="J186"/>
  <c r="J109"/>
  <c i="10" r="BK128"/>
  <c r="J128"/>
  <c r="J96"/>
  <c r="J130"/>
  <c r="J98"/>
  <c i="2" r="BK159"/>
  <c r="J159"/>
  <c r="J102"/>
  <c i="3" r="J202"/>
  <c r="J106"/>
  <c r="BK271"/>
  <c r="J271"/>
  <c r="J114"/>
  <c i="4" r="J140"/>
  <c r="J100"/>
  <c r="BK157"/>
  <c r="J157"/>
  <c r="J102"/>
  <c i="5" r="BK148"/>
  <c r="BK147"/>
  <c r="J147"/>
  <c r="J98"/>
  <c r="J32"/>
  <c i="6" r="BK142"/>
  <c r="BK141"/>
  <c r="J141"/>
  <c r="J98"/>
  <c i="7" r="BK150"/>
  <c r="J150"/>
  <c r="J99"/>
  <c r="J213"/>
  <c r="J109"/>
  <c i="9" r="BK213"/>
  <c r="J213"/>
  <c r="J107"/>
  <c i="11" r="BF105"/>
  <c i="8" r="J143"/>
  <c r="J100"/>
  <c i="9" r="BK152"/>
  <c r="J152"/>
  <c r="J99"/>
  <c r="J311"/>
  <c r="J119"/>
  <c i="2" r="BK173"/>
  <c r="J173"/>
  <c r="J107"/>
  <c i="11" r="J32"/>
  <c i="1" r="AG108"/>
  <c i="11" r="J107"/>
  <c i="1" r="BC95"/>
  <c r="AY95"/>
  <c r="AZ104"/>
  <c r="AV104"/>
  <c r="BD98"/>
  <c r="BC104"/>
  <c r="AY104"/>
  <c r="BC98"/>
  <c r="AY98"/>
  <c i="11" r="J36"/>
  <c i="1" r="AW108"/>
  <c r="AT108"/>
  <c r="BB98"/>
  <c r="AX98"/>
  <c r="AZ95"/>
  <c r="AV95"/>
  <c r="BB95"/>
  <c r="AX95"/>
  <c r="AZ101"/>
  <c r="AV101"/>
  <c r="BD104"/>
  <c r="BD101"/>
  <c r="BB101"/>
  <c r="AX101"/>
  <c r="AZ98"/>
  <c r="AV98"/>
  <c r="BC101"/>
  <c r="AY101"/>
  <c r="BD95"/>
  <c r="BD94"/>
  <c r="W33"/>
  <c r="BB104"/>
  <c r="AX104"/>
  <c i="5" l="1" r="P147"/>
  <c i="1" r="AU100"/>
  <c i="9" r="R151"/>
  <c i="3" r="P147"/>
  <c i="1" r="AU97"/>
  <c i="8" r="T141"/>
  <c i="3" r="R147"/>
  <c r="T147"/>
  <c i="5" r="R147"/>
  <c i="7" r="T149"/>
  <c r="P149"/>
  <c i="1" r="AU103"/>
  <c i="11" r="J41"/>
  <c i="4" r="BK138"/>
  <c r="J138"/>
  <c r="J98"/>
  <c r="J32"/>
  <c i="5" r="J148"/>
  <c r="J99"/>
  <c i="6" r="J142"/>
  <c r="J99"/>
  <c i="7" r="BK149"/>
  <c r="J149"/>
  <c r="J98"/>
  <c i="8" r="J142"/>
  <c r="J99"/>
  <c i="10" r="J30"/>
  <c i="8" r="J32"/>
  <c i="9" r="BK151"/>
  <c r="J151"/>
  <c r="J98"/>
  <c i="2" r="BK140"/>
  <c r="J140"/>
  <c r="J98"/>
  <c r="J32"/>
  <c i="6" r="J32"/>
  <c i="3" r="BK147"/>
  <c r="J147"/>
  <c r="J98"/>
  <c r="J32"/>
  <c i="1" r="AN108"/>
  <c r="AU95"/>
  <c r="AZ94"/>
  <c r="AV94"/>
  <c r="AK29"/>
  <c r="AU98"/>
  <c r="BB94"/>
  <c r="W31"/>
  <c r="AU104"/>
  <c r="BC94"/>
  <c r="W32"/>
  <c i="2" r="J117"/>
  <c r="J111"/>
  <c r="J33"/>
  <c i="1" r="AU101"/>
  <c i="5" r="J124"/>
  <c r="J118"/>
  <c r="J33"/>
  <c r="J34"/>
  <c i="1" r="AG100"/>
  <c i="11" r="F36"/>
  <c i="1" r="BA108"/>
  <c i="7" l="1" r="J32"/>
  <c i="2" r="BF117"/>
  <c i="5" r="BF124"/>
  <c i="9" r="J32"/>
  <c i="1" r="AU94"/>
  <c i="5" r="J126"/>
  <c i="10" r="J107"/>
  <c r="BF107"/>
  <c r="F36"/>
  <c i="1" r="BA107"/>
  <c r="W29"/>
  <c i="5" r="F38"/>
  <c i="1" r="BA100"/>
  <c i="2" r="J119"/>
  <c i="3" r="J124"/>
  <c r="J118"/>
  <c r="J33"/>
  <c r="J34"/>
  <c i="1" r="AG97"/>
  <c i="4" r="J115"/>
  <c r="J109"/>
  <c r="J33"/>
  <c r="J34"/>
  <c i="1" r="AG99"/>
  <c i="7" r="J126"/>
  <c r="J120"/>
  <c r="J33"/>
  <c i="8" r="J118"/>
  <c r="J112"/>
  <c r="J33"/>
  <c r="J34"/>
  <c i="1" r="AG105"/>
  <c r="AX94"/>
  <c i="2" r="J34"/>
  <c i="1" r="AG96"/>
  <c i="6" r="J118"/>
  <c r="J112"/>
  <c r="J33"/>
  <c r="J34"/>
  <c i="1" r="AG102"/>
  <c r="AY94"/>
  <c i="2" r="J38"/>
  <c i="1" r="AW96"/>
  <c r="AT96"/>
  <c i="2" l="1" r="J43"/>
  <c i="7" r="BF126"/>
  <c i="8" r="BF118"/>
  <c i="6" r="BF118"/>
  <c i="3" r="BF124"/>
  <c i="4" r="BF115"/>
  <c i="1" r="AN96"/>
  <c r="AG95"/>
  <c i="2" r="F38"/>
  <c i="1" r="BA96"/>
  <c i="6" r="J38"/>
  <c i="1" r="AW102"/>
  <c r="AT102"/>
  <c i="4" r="F38"/>
  <c i="1" r="BA99"/>
  <c r="BA98"/>
  <c r="AW98"/>
  <c r="AT98"/>
  <c i="6" r="J120"/>
  <c i="3" r="J126"/>
  <c i="7" r="J38"/>
  <c i="1" r="AW103"/>
  <c r="AT103"/>
  <c i="7" r="J128"/>
  <c r="J34"/>
  <c i="1" r="AG103"/>
  <c r="AN103"/>
  <c i="8" r="J38"/>
  <c i="1" r="AW105"/>
  <c r="AT105"/>
  <c i="10" r="J101"/>
  <c r="J31"/>
  <c r="J32"/>
  <c i="1" r="AG107"/>
  <c i="8" r="J120"/>
  <c i="1" r="AG98"/>
  <c r="AN98"/>
  <c i="4" r="J117"/>
  <c i="5" r="J38"/>
  <c i="1" r="AW100"/>
  <c r="AT100"/>
  <c i="9" r="J128"/>
  <c r="J122"/>
  <c r="J33"/>
  <c r="J34"/>
  <c i="1" r="AG106"/>
  <c i="10" r="J36"/>
  <c i="1" r="AW107"/>
  <c r="AT107"/>
  <c i="3" r="J38"/>
  <c i="1" r="AW97"/>
  <c r="AT97"/>
  <c i="5" l="1" r="J43"/>
  <c i="6" r="J43"/>
  <c i="8" r="J43"/>
  <c i="9" r="BF128"/>
  <c i="3" r="J43"/>
  <c i="7" r="J43"/>
  <c i="10" r="J41"/>
  <c i="1" r="AN100"/>
  <c r="AN97"/>
  <c r="AN105"/>
  <c r="AN102"/>
  <c r="AN107"/>
  <c i="10" r="J109"/>
  <c i="1" r="AG104"/>
  <c i="3" r="F38"/>
  <c i="1" r="BA97"/>
  <c r="BA95"/>
  <c r="AW95"/>
  <c r="AT95"/>
  <c i="9" r="J130"/>
  <c i="1" r="AG101"/>
  <c i="8" r="F38"/>
  <c i="1" r="BA105"/>
  <c i="4" r="J38"/>
  <c i="1" r="AW99"/>
  <c r="AT99"/>
  <c i="6" r="F38"/>
  <c i="1" r="BA102"/>
  <c i="7" r="F38"/>
  <c i="1" r="BA103"/>
  <c i="9" r="F38"/>
  <c i="1" r="BA106"/>
  <c i="4" l="1" r="J43"/>
  <c i="1" r="AN99"/>
  <c r="AN95"/>
  <c r="BA104"/>
  <c r="AW104"/>
  <c r="AT104"/>
  <c r="BA101"/>
  <c r="AW101"/>
  <c r="AT101"/>
  <c r="AG94"/>
  <c r="AK26"/>
  <c i="9" r="J38"/>
  <c i="1" r="AW106"/>
  <c r="AT106"/>
  <c i="9" l="1" r="J43"/>
  <c i="1" r="AN106"/>
  <c r="AN104"/>
  <c r="AN101"/>
  <c r="BA94"/>
  <c r="W30"/>
  <c l="1"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<sst xmlns="http://schemas.openxmlformats.org/spreadsheetml/2006/main">
  <si>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</si>
  <si>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</si>
  <si>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</si>
  <si>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</si>
  <si>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{dc2ad18c-a033-4ff9-821f-f4c1692a7a08}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</si>
  <si>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</si>
  <si>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</si>
  <si>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</si>
  <si>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</si>
  <si>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</si>
  <si>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</si>
  <si>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</si>
  <si>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2020-072REV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</si>
  <si>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</si>
  <si>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</si>
  <si>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SPŠ J. Murgaša B.Bystrica - kompletná rekonštrukcia objektov - zníženie energetickej náročnosti</t>
  </si>
  <si>
    <t>JKSO:</t>
  </si>
  <si>
    <t>KS:</t>
  </si>
  <si>
    <t>Miesto:</t>
  </si>
  <si>
    <t>Hurbanova 6, 975 18 BB</t>
  </si>
  <si>
    <t>Dátum:</t>
  </si>
  <si>
    <t>28. 4. 2021</t>
  </si>
  <si>
    <t>Objednávateľ:</t>
  </si>
  <si>
    <t>IČO:</t>
  </si>
  <si>
    <t>SPŠ J. Murgaša, Banská Bystrica</t>
  </si>
  <si>
    <t>IČ DPH:</t>
  </si>
  <si>
    <t>Zhotoviteľ:</t>
  </si>
  <si>
    <t>Vyplň údaj</t>
  </si>
  <si>
    <t>Projektant:</t>
  </si>
  <si>
    <t>VISIA s.r.o ,Sládkovičova 2052/50A Šala</t>
  </si>
  <si>
    <t>True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</si>
  <si>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</si>
  <si>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</si>
  <si>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</si>
  <si>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</si>
  <si>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</si>
  <si>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</si>
  <si>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</si>
  <si>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</si>
  <si>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</si>
  <si>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</si>
  <si>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</si>
  <si>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</si>
  <si>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</si>
  <si>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</si>
  <si>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</si>
  <si>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</si>
  <si>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</si>
  <si>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</si>
  <si>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</si>
  <si>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</si>
  <si>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</si>
  <si>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</si>
  <si>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</si>
  <si>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</si>
  <si>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</si>
  <si>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</si>
  <si>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</si>
  <si>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</si>
  <si>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</si>
  <si>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</si>
  <si>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</si>
  <si>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</si>
  <si>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</si>
  <si>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</si>
  <si>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</si>
  <si>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</si>
  <si>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</si>
  <si>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</si>
  <si>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</si>
  <si>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</si>
  <si>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</si>
  <si>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</si>
  <si>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</si>
  <si>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</si>
  <si>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</si>
  <si>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</si>
  <si>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</si>
  <si>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</si>
  <si>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</si>
  <si>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 xml:space="preserve">SO 101 </t>
  </si>
  <si>
    <t>STA</t>
  </si>
  <si>
    <t>1</t>
  </si>
  <si>
    <t>{048c7393-9b84-4ed2-a5f4-b74ed54157d0}</t>
  </si>
  <si>
    <t>/</t>
  </si>
  <si>
    <t>A1</t>
  </si>
  <si>
    <t>Búracie práce</t>
  </si>
  <si>
    <t>Časť</t>
  </si>
  <si>
    <t>2</t>
  </si>
  <si>
    <t>{ec7ce752-2be2-4593-ae67-2c6bdea168cc}</t>
  </si>
  <si>
    <t>A2</t>
  </si>
  <si>
    <t>Nový stav</t>
  </si>
  <si>
    <t>{9fae02dd-e0c4-44c3-9389-ff98b5b3a1b8}</t>
  </si>
  <si>
    <t>B</t>
  </si>
  <si>
    <t>SO 102</t>
  </si>
  <si>
    <t>{77766059-447b-4f17-b4f4-b5a227e7cd7c}</t>
  </si>
  <si>
    <t>B1</t>
  </si>
  <si>
    <t>{7712cf34-2b0c-4fd1-804f-317e974e13cd}</t>
  </si>
  <si>
    <t>B2</t>
  </si>
  <si>
    <t>{b7b21b89-1fe4-4ce8-9768-c66b786456c4}</t>
  </si>
  <si>
    <t>C</t>
  </si>
  <si>
    <t>SO 103</t>
  </si>
  <si>
    <t>{55923b64-a44f-4932-abfa-b0d7fc41e067}</t>
  </si>
  <si>
    <t>C1</t>
  </si>
  <si>
    <t>{9f06f5d1-31fd-4650-a2c3-acea74a36caf}</t>
  </si>
  <si>
    <t>C2</t>
  </si>
  <si>
    <t>{a054142b-cd87-4163-8e52-851e1f4cf50c}</t>
  </si>
  <si>
    <t>SO 104</t>
  </si>
  <si>
    <t>{5ac30060-e494-4409-81cd-10b516daa90d}</t>
  </si>
  <si>
    <t>D1</t>
  </si>
  <si>
    <t>{dfd2237e-1251-4085-8e81-3938b907552c}</t>
  </si>
  <si>
    <t>D2</t>
  </si>
  <si>
    <t>{298596f1-2679-4124-ad0c-2b57f45dd06e}</t>
  </si>
  <si>
    <t>F</t>
  </si>
  <si>
    <t>Zdravotechnika - vonkajšky</t>
  </si>
  <si>
    <t>{210da7ad-489d-4a7d-b4f8-332841c7a9c0}</t>
  </si>
  <si>
    <t>H</t>
  </si>
  <si>
    <t>Elektroinštalácia</t>
  </si>
  <si>
    <t>{fbd2b93c-9e49-4466-ae12-b4fb690ee3c2}</t>
  </si>
  <si>
    <t>KRYCÍ LIST ROZPOČTU</t>
  </si>
  <si>
    <t>Objekt:</t>
  </si>
  <si>
    <t xml:space="preserve">A - SO 101 </t>
  </si>
  <si>
    <t>Časť:</t>
  </si>
  <si>
    <t>A1 - Búracie práce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</si>
  <si>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</si>
  <si>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</si>
  <si>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</si>
  <si>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</si>
  <si>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</si>
  <si>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</si>
  <si>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</si>
  <si>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</si>
  <si>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</si>
  <si>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</si>
  <si>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</si>
  <si>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721 - Zdravotechnika - vnútorná kanalizácia</t>
  </si>
  <si>
    <t xml:space="preserve">    764 - Konštrukcie klampiarske</t>
  </si>
  <si>
    <t xml:space="preserve">    766 - Konštrukcie stolárske</t>
  </si>
  <si>
    <t xml:space="preserve">    767 - Konštrukcie doplnkové kovové</t>
  </si>
  <si>
    <t>M - Práce a dodávky M</t>
  </si>
  <si>
    <t xml:space="preserve">    21-M - Elektromontáže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</si>
  <si>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</si>
  <si>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</si>
  <si>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</si>
  <si>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</si>
  <si>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</si>
  <si>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</si>
  <si>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</si>
  <si>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</si>
  <si>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</si>
  <si>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</si>
  <si>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</si>
  <si>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</si>
  <si>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</si>
  <si>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</si>
  <si>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</si>
  <si>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</si>
  <si>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</si>
  <si>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</si>
  <si>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</si>
  <si>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</si>
  <si>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</si>
  <si>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</si>
  <si>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</si>
  <si>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</si>
  <si>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</si>
  <si>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</si>
  <si>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</si>
  <si>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</t>
  </si>
  <si>
    <t xml:space="preserve">Rozoberanie dlažby, z betónových alebo kamenin. dlaždíc, dosiek alebo tvaroviek,  -0,13800t</t>
  </si>
  <si>
    <t>m2</t>
  </si>
  <si>
    <t>4</t>
  </si>
  <si>
    <t>-359112426</t>
  </si>
  <si>
    <t>113107131</t>
  </si>
  <si>
    <t xml:space="preserve">Odstránenie krytu v ploche do 200 m2 z betónu prostého, hr. vrstvy do 150 mm,  -0,22500t</t>
  </si>
  <si>
    <t>935887925</t>
  </si>
  <si>
    <t>9</t>
  </si>
  <si>
    <t>Ostatné konštrukcie a práce-búranie</t>
  </si>
  <si>
    <t>3</t>
  </si>
  <si>
    <t>919735123</t>
  </si>
  <si>
    <t>Rezanie existujúceho betónového krytu alebo podkladu hĺbky nad 100 do 150 mm</t>
  </si>
  <si>
    <t>m</t>
  </si>
  <si>
    <t>1877612183</t>
  </si>
  <si>
    <t>968071116</t>
  </si>
  <si>
    <t>Demontáž dverí kovových vchodových, 1 bm obvodu - 0,005t</t>
  </si>
  <si>
    <t>-706706984</t>
  </si>
  <si>
    <t>5</t>
  </si>
  <si>
    <t>968071125</t>
  </si>
  <si>
    <t>Vyvesenie kovového dverného krídla do suti plochy do 2 m2</t>
  </si>
  <si>
    <t>ks</t>
  </si>
  <si>
    <t>-1436628313</t>
  </si>
  <si>
    <t>6</t>
  </si>
  <si>
    <t>968081112</t>
  </si>
  <si>
    <t>Vyvesenie plastového okenného krídla do suti plochy do 1, 5 m2, -0,01400t</t>
  </si>
  <si>
    <t>196017690</t>
  </si>
  <si>
    <t>7</t>
  </si>
  <si>
    <t>968081115</t>
  </si>
  <si>
    <t>Demontáž okien plastových, 1 bm obvodu - 0,007t</t>
  </si>
  <si>
    <t>1626017479</t>
  </si>
  <si>
    <t>8</t>
  </si>
  <si>
    <t>978036391</t>
  </si>
  <si>
    <t xml:space="preserve">Otlčenie omietok šľachtených a pod., vonkajších z umelého kameňa, v rozsahu do 100 %,  -0,06800t</t>
  </si>
  <si>
    <t>1956997186</t>
  </si>
  <si>
    <t>979011111</t>
  </si>
  <si>
    <t>Zvislá doprava sutiny a vybúraných hmôt za prvé podlažie nad alebo pod základným podlažím</t>
  </si>
  <si>
    <t>t</t>
  </si>
  <si>
    <t>1486061366</t>
  </si>
  <si>
    <t>10</t>
  </si>
  <si>
    <t>979011121</t>
  </si>
  <si>
    <t>Zvislá doprava sutiny a vybúraných hmôt za každé ďalšie podlažie</t>
  </si>
  <si>
    <t>-705425288</t>
  </si>
  <si>
    <t>11</t>
  </si>
  <si>
    <t>979081111</t>
  </si>
  <si>
    <t>Odvoz sutiny a vybúraných hmôt na skládku do 1 km</t>
  </si>
  <si>
    <t>-604489099</t>
  </si>
  <si>
    <t>12</t>
  </si>
  <si>
    <t>979081121</t>
  </si>
  <si>
    <t>Odvoz sutiny a vybúraných hmôt na skládku za každý ďalší 1 km</t>
  </si>
  <si>
    <t>-1954916511</t>
  </si>
  <si>
    <t>13</t>
  </si>
  <si>
    <t>979082111</t>
  </si>
  <si>
    <t>Vnútrostavenisková doprava sutiny a vybúraných hmôt do 10 m</t>
  </si>
  <si>
    <t>861047769</t>
  </si>
  <si>
    <t>14</t>
  </si>
  <si>
    <t>979082121</t>
  </si>
  <si>
    <t>Vnútrostavenisková doprava sutiny a vybúraných hmôt za každých ďalších 5 m</t>
  </si>
  <si>
    <t>477269276</t>
  </si>
  <si>
    <t>15</t>
  </si>
  <si>
    <t>979089012</t>
  </si>
  <si>
    <t>Poplatok za skladovanie - betón, tehly, dlaždice (17 01 ), ostatné</t>
  </si>
  <si>
    <t>-2071965226</t>
  </si>
  <si>
    <t>PSV</t>
  </si>
  <si>
    <t>Práce a dodávky PSV</t>
  </si>
  <si>
    <t>721</t>
  </si>
  <si>
    <t>Zdravotechnika - vnútorná kanalizácia</t>
  </si>
  <si>
    <t>16</t>
  </si>
  <si>
    <t>721242803</t>
  </si>
  <si>
    <t xml:space="preserve">Demontáž lapača strešných splavenín DN 100,  -0,02113t</t>
  </si>
  <si>
    <t>-1132483960</t>
  </si>
  <si>
    <t>764</t>
  </si>
  <si>
    <t>Konštrukcie klampiarske</t>
  </si>
  <si>
    <t>17</t>
  </si>
  <si>
    <t>764323820</t>
  </si>
  <si>
    <t xml:space="preserve">Demontáž odkvapov na strechách s lepenkovou krytinou rš 250 mm,  -0,00260t</t>
  </si>
  <si>
    <t>-2102744572</t>
  </si>
  <si>
    <t>18</t>
  </si>
  <si>
    <t>764410850</t>
  </si>
  <si>
    <t xml:space="preserve">Demontáž oplechovania parapetov rš od 100 do 330 mm,  -0,00135t</t>
  </si>
  <si>
    <t>753735046</t>
  </si>
  <si>
    <t>19</t>
  </si>
  <si>
    <t>764430810</t>
  </si>
  <si>
    <t xml:space="preserve">Demontáž oplechovania múrov a nadmuroviek rš do 250 mm,  -0,00142t</t>
  </si>
  <si>
    <t>-1733565907</t>
  </si>
  <si>
    <t>764430840</t>
  </si>
  <si>
    <t xml:space="preserve">Demontáž oplechovania múrov a nadmuroviek rš od 330 do 500 mm,  -0,00230t</t>
  </si>
  <si>
    <t>-1564939878</t>
  </si>
  <si>
    <t>21</t>
  </si>
  <si>
    <t>764453881</t>
  </si>
  <si>
    <t xml:space="preserve">Demontáž odpadového výpustu vody kruhového,  -0,00020t</t>
  </si>
  <si>
    <t>-1554271565</t>
  </si>
  <si>
    <t>22</t>
  </si>
  <si>
    <t>764454801</t>
  </si>
  <si>
    <t xml:space="preserve">Demontáž odpadových rúr kruhových, s priemerom 75 a 100 mm,  -0,00226t</t>
  </si>
  <si>
    <t>91898026</t>
  </si>
  <si>
    <t>766</t>
  </si>
  <si>
    <t>Konštrukcie stolárske</t>
  </si>
  <si>
    <t>23</t>
  </si>
  <si>
    <t>766694986</t>
  </si>
  <si>
    <t>Demontáž parapetnej dosky plastovej šírky do 300 mm, dĺžky nad 1600 mm, -0,006t</t>
  </si>
  <si>
    <t>-1384254922</t>
  </si>
  <si>
    <t>767</t>
  </si>
  <si>
    <t>Konštrukcie doplnkové kovové</t>
  </si>
  <si>
    <t>24</t>
  </si>
  <si>
    <t>767996801</t>
  </si>
  <si>
    <t xml:space="preserve">Demontáž ostatných doplnkov stavieb s hmotnosťou jednotlivých dielov konštrukcií do 50 kg,  -0,00100t</t>
  </si>
  <si>
    <t>kg</t>
  </si>
  <si>
    <t>-1864444916</t>
  </si>
  <si>
    <t>M</t>
  </si>
  <si>
    <t>Práce a dodávky M</t>
  </si>
  <si>
    <t>21-M</t>
  </si>
  <si>
    <t>Elektromontáže</t>
  </si>
  <si>
    <t>25</t>
  </si>
  <si>
    <t>210964801</t>
  </si>
  <si>
    <t xml:space="preserve">Demontáž - uzemňovacie vedenie na povrchu FeZn drôz zvodový   -0,00063 t</t>
  </si>
  <si>
    <t>64</t>
  </si>
  <si>
    <t>1997354967</t>
  </si>
  <si>
    <t>26</t>
  </si>
  <si>
    <t>210964823</t>
  </si>
  <si>
    <t xml:space="preserve">Demontáž - podpery vedenia FeZn pre lepenkové a škridlové strechy PV22 a PV25   -0,00036 t</t>
  </si>
  <si>
    <t>-675411852</t>
  </si>
  <si>
    <t>27</t>
  </si>
  <si>
    <t>210965421</t>
  </si>
  <si>
    <t xml:space="preserve">Demontáž elektrického vykurovacieho kábla pre ochranu odkvapového zvodu   -0,00006 t</t>
  </si>
  <si>
    <t>304877295</t>
  </si>
  <si>
    <t>A2 - Nový stav</t>
  </si>
  <si>
    <t xml:space="preserve">    2 - Zakladanie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</si>
  <si>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</si>
  <si>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</si>
  <si>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</si>
  <si>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</si>
  <si>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</si>
  <si>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765 - Konštrukcie - krytiny tvrdé</t>
  </si>
  <si>
    <t xml:space="preserve">    784 - Maľby</t>
  </si>
  <si>
    <t>132201102</t>
  </si>
  <si>
    <t>Výkop ryhy do šírky 600 mm v horn.3 nad 100 m3</t>
  </si>
  <si>
    <t>m3</t>
  </si>
  <si>
    <t>1449925180</t>
  </si>
  <si>
    <t>132201109</t>
  </si>
  <si>
    <t>Príplatok k cene za lepivosť pri hĺbení rýh šírky do 600 mm zapažených i nezapažených s urovnaním dna v hornine 3</t>
  </si>
  <si>
    <t>-1146806208</t>
  </si>
  <si>
    <t>162501102</t>
  </si>
  <si>
    <t>Vodorovné premiestnenie výkopku po spevnenej ceste z horniny tr.1-4, do 100 m3 na vzdialenosť do 3000 m</t>
  </si>
  <si>
    <t>-247360030</t>
  </si>
  <si>
    <t>162501105</t>
  </si>
  <si>
    <t>Vodorovné premiestnenie výkopku po spevnenej ceste z horniny tr.1-4, do 100 m3, príplatok k cene za každých ďalšich a začatých 1000 m</t>
  </si>
  <si>
    <t>651661308</t>
  </si>
  <si>
    <t>174101001</t>
  </si>
  <si>
    <t>Zásyp sypaninou so zhutnením jám, šachiet, rýh, zárezov alebo okolo objektov do 100 m3</t>
  </si>
  <si>
    <t>265217707</t>
  </si>
  <si>
    <t>583410004400</t>
  </si>
  <si>
    <t>Štrkodrva frakcia 0-63 mm, STN EN 13242 + A1</t>
  </si>
  <si>
    <t>-1024171052</t>
  </si>
  <si>
    <t>175101201</t>
  </si>
  <si>
    <t>Obsyp objektov sypaninou z vhodných hornín 1 až 4 bez prehodenia sypaniny</t>
  </si>
  <si>
    <t>-370146770</t>
  </si>
  <si>
    <t>181101101R</t>
  </si>
  <si>
    <t xml:space="preserve">Úprava pláne vyrovnaním výškových rozdielov  v hornine 1-4 bez zhutnenia</t>
  </si>
  <si>
    <t>-1362271077</t>
  </si>
  <si>
    <t>Zakladanie</t>
  </si>
  <si>
    <t>289971211</t>
  </si>
  <si>
    <t>Zhotovenie vrstvy z geotextílie na upravenom povrchu sklon do 1 : 5 , šírky od 0 do 3 m</t>
  </si>
  <si>
    <t>1644673410</t>
  </si>
  <si>
    <t>693110001100</t>
  </si>
  <si>
    <t xml:space="preserve">Geotextília polypropylénová  PP 200, netkaná</t>
  </si>
  <si>
    <t>-1219228201</t>
  </si>
  <si>
    <t>Úpravy povrchov, podlahy, osadenie</t>
  </si>
  <si>
    <t>610991111</t>
  </si>
  <si>
    <t>Zakrývanie výplní okenných otvorov, predmetov a konštrukcií</t>
  </si>
  <si>
    <t>-1758850679</t>
  </si>
  <si>
    <t>612425931</t>
  </si>
  <si>
    <t>Omietka vápenná vnútorného ostenia okenného alebo dverného štuková</t>
  </si>
  <si>
    <t>353774291</t>
  </si>
  <si>
    <t>622460122</t>
  </si>
  <si>
    <t>Príprava vonkajšieho podkladu stien penetráciou hĺbkovou</t>
  </si>
  <si>
    <t>205189476</t>
  </si>
  <si>
    <t>622460245</t>
  </si>
  <si>
    <t>Vonkajšia omietka stien vápennocementová jadrová (hrubá), hr. 30 mm</t>
  </si>
  <si>
    <t>1734496027</t>
  </si>
  <si>
    <t>622464582</t>
  </si>
  <si>
    <t>Vonkajšia omietka stien tenkovrstvová , silikónová s fotokatalytickým účinkom, hr. 3 mm</t>
  </si>
  <si>
    <t>-1497220286</t>
  </si>
  <si>
    <t>622466116</t>
  </si>
  <si>
    <t xml:space="preserve">Príprava vonkajšieho podkladu stien , Univerzálny základ </t>
  </si>
  <si>
    <t>2126623352</t>
  </si>
  <si>
    <t>622481119</t>
  </si>
  <si>
    <t>Potiahnutie vonkajších stien sklotextílnou mriežkou s celoplošným prilepením</t>
  </si>
  <si>
    <t>519690986</t>
  </si>
  <si>
    <t>625259202</t>
  </si>
  <si>
    <t>Kontaktný zatepľovací systém z bieleho EPS hr. 50 mm, skrutkovacie kotvy</t>
  </si>
  <si>
    <t>108666532</t>
  </si>
  <si>
    <t>625259209</t>
  </si>
  <si>
    <t>Kontaktný zatepľovací systém z bieleho EPS hr. 140 mm, skrutkovacie kotvy</t>
  </si>
  <si>
    <t>2140787511</t>
  </si>
  <si>
    <t>625259211</t>
  </si>
  <si>
    <t>Kontaktný zatepľovací systém z bieleho EPS hr. 160 mm, skrutkovacie kotvy</t>
  </si>
  <si>
    <t>-1513197709</t>
  </si>
  <si>
    <t>625259262</t>
  </si>
  <si>
    <t>Kontaktný zatepľovací systém ostenia z bieleho EPS hr. 30 mm</t>
  </si>
  <si>
    <t>-1933855545</t>
  </si>
  <si>
    <t>625259279</t>
  </si>
  <si>
    <t>Kontaktný zatepľovací systém z grafitového EPS hr. 140 mm, skrutkovacie kotvy</t>
  </si>
  <si>
    <t>1247763301</t>
  </si>
  <si>
    <t>625259332</t>
  </si>
  <si>
    <t>Kontaktný zatepľovací systém ostenia z grafitového EPS hr. 30 mm</t>
  </si>
  <si>
    <t>-386965726</t>
  </si>
  <si>
    <t>625259347</t>
  </si>
  <si>
    <t>Kontaktný zatepľovací systém z XPS hr. 140 mm, skrutkovacie kotvy</t>
  </si>
  <si>
    <t>-1620039498</t>
  </si>
  <si>
    <t>625259348</t>
  </si>
  <si>
    <t>Kontaktný zatepľovací systém z XPS hr. 160 mm, skrutkovacie kotvy</t>
  </si>
  <si>
    <t>-1135518700</t>
  </si>
  <si>
    <t>625259408</t>
  </si>
  <si>
    <t>Kontaktný zatepľovací systém z minerálnej vlny hr. 140 mm, skrutkovacie kotvy</t>
  </si>
  <si>
    <t>2096715886</t>
  </si>
  <si>
    <t>625259410</t>
  </si>
  <si>
    <t>Kontaktný zatepľovací systém z minerálnej vlny hr. 160 mm, skrutkovacie kotvy</t>
  </si>
  <si>
    <t>-1965222892</t>
  </si>
  <si>
    <t>28</t>
  </si>
  <si>
    <t>625259462</t>
  </si>
  <si>
    <t>Kontaktný zatepľovací systém ostenia z minerálnej vlny hr. 30 mm</t>
  </si>
  <si>
    <t>-1085416962</t>
  </si>
  <si>
    <t>29</t>
  </si>
  <si>
    <t>631571010R</t>
  </si>
  <si>
    <t xml:space="preserve">Násyp z kameniva ťaženého, vymývaného fr. 63-128 mm , vodorovný alebo v spáde, s utlačením  urovnaním povrchu</t>
  </si>
  <si>
    <t>-1442752196</t>
  </si>
  <si>
    <t>30</t>
  </si>
  <si>
    <t>916561211</t>
  </si>
  <si>
    <t>Osadenie záhonového alebo parkového obrubníka betónového, do lôžka zo suchého betónu tr. C 12/15 s bočnou oporou</t>
  </si>
  <si>
    <t>-1567384446</t>
  </si>
  <si>
    <t>31</t>
  </si>
  <si>
    <t>592170001800</t>
  </si>
  <si>
    <t xml:space="preserve">Obrubník  parkový, lxšxv 1000x50x200 mm, sivá</t>
  </si>
  <si>
    <t>-1089889908</t>
  </si>
  <si>
    <t>32</t>
  </si>
  <si>
    <t>918101121</t>
  </si>
  <si>
    <t>Lôžko pod obrubníky, krajníky alebo obruby z dlažobných kociek zo suchého betónu tr. C 12/15</t>
  </si>
  <si>
    <t>368555722</t>
  </si>
  <si>
    <t>33</t>
  </si>
  <si>
    <t>938902071</t>
  </si>
  <si>
    <t>Očistenie povrchu betónových konštrukcií tlakovou vodou - sokel</t>
  </si>
  <si>
    <t>-727424346</t>
  </si>
  <si>
    <t>34</t>
  </si>
  <si>
    <t>941942002</t>
  </si>
  <si>
    <t>Montáž lešenia rámového systémového s podlahami šírky do 0,75 m, výšky nad 10 do 20 m</t>
  </si>
  <si>
    <t>-471813977</t>
  </si>
  <si>
    <t>35</t>
  </si>
  <si>
    <t>941942802</t>
  </si>
  <si>
    <t>Demontáž lešenia rámového systémového s podlahami šírky do 0,75 m, výšky nad 10 do 20 m</t>
  </si>
  <si>
    <t>322133590</t>
  </si>
  <si>
    <t>36</t>
  </si>
  <si>
    <t>941942902</t>
  </si>
  <si>
    <t>Príplatok za prvý a každý ďalší i začatý týždeň použitia lešenia rámového systémového šírky do 0,75 m, výšky nad 10 do 20 m</t>
  </si>
  <si>
    <t>1179257163</t>
  </si>
  <si>
    <t>37</t>
  </si>
  <si>
    <t>944944103</t>
  </si>
  <si>
    <t xml:space="preserve">Ochranná sieť na boku lešenia zo siete </t>
  </si>
  <si>
    <t>-430872131</t>
  </si>
  <si>
    <t>38</t>
  </si>
  <si>
    <t>944944803</t>
  </si>
  <si>
    <t xml:space="preserve">Demontáž ochrannej siete na boku lešenia zo siete </t>
  </si>
  <si>
    <t>-1989262297</t>
  </si>
  <si>
    <t>39</t>
  </si>
  <si>
    <t>952903011</t>
  </si>
  <si>
    <t xml:space="preserve">Čistenie fasád tlakovou vodou od prachu, usadenín a pavučín </t>
  </si>
  <si>
    <t>-1012881888</t>
  </si>
  <si>
    <t>40</t>
  </si>
  <si>
    <t>953945351</t>
  </si>
  <si>
    <t>Hliníkový rohový ochranný profil s integrovanou sieťovinou</t>
  </si>
  <si>
    <t>1874789824</t>
  </si>
  <si>
    <t>41</t>
  </si>
  <si>
    <t>953947952</t>
  </si>
  <si>
    <t>Montáž hranatej kovovej vetracej mriežky plochy nad 0,06 m2</t>
  </si>
  <si>
    <t>1526140302</t>
  </si>
  <si>
    <t>42</t>
  </si>
  <si>
    <t>429720339500</t>
  </si>
  <si>
    <t>Mriežka ventilačná kovová, hranatá so sieťkou, rozmery šxvxhr 500x500x10 mm, farba biela</t>
  </si>
  <si>
    <t>-558916041</t>
  </si>
  <si>
    <t>43</t>
  </si>
  <si>
    <t>953995118</t>
  </si>
  <si>
    <t>Dilatačný profil E - priebežný</t>
  </si>
  <si>
    <t>803089872</t>
  </si>
  <si>
    <t>44</t>
  </si>
  <si>
    <t>953995406</t>
  </si>
  <si>
    <t>Okenný a dverový dilatačný profil Basic</t>
  </si>
  <si>
    <t>-1400206044</t>
  </si>
  <si>
    <t>45</t>
  </si>
  <si>
    <t>953995416</t>
  </si>
  <si>
    <t>Parapetný profil s integrovanou sieťovinou</t>
  </si>
  <si>
    <t>2077369311</t>
  </si>
  <si>
    <t>46</t>
  </si>
  <si>
    <t>953996620</t>
  </si>
  <si>
    <t xml:space="preserve">Nadokenný profil so skrytou okapničkou </t>
  </si>
  <si>
    <t>1359339580</t>
  </si>
  <si>
    <t>99</t>
  </si>
  <si>
    <t>Presun hmôt HSV</t>
  </si>
  <si>
    <t>47</t>
  </si>
  <si>
    <t>999281111</t>
  </si>
  <si>
    <t>Presun hmôt pre opravy a údržbu objektov vrátane vonkajších plášťov výšky do 25 m</t>
  </si>
  <si>
    <t>-1707410138</t>
  </si>
  <si>
    <t>711</t>
  </si>
  <si>
    <t>Izolácie proti vode a vlhkosti</t>
  </si>
  <si>
    <t>48</t>
  </si>
  <si>
    <t>711132107</t>
  </si>
  <si>
    <t>Zhotovenie izolácie proti zemnej vlhkosti nopovou fóloiu položenou voľne na ploche zvislej</t>
  </si>
  <si>
    <t>651508344</t>
  </si>
  <si>
    <t>49</t>
  </si>
  <si>
    <t>1749</t>
  </si>
  <si>
    <t xml:space="preserve">Nopová fólia 400g  (1x20m)</t>
  </si>
  <si>
    <t>1745121016</t>
  </si>
  <si>
    <t>50</t>
  </si>
  <si>
    <t>711212051</t>
  </si>
  <si>
    <t>Jednozlož. hydroizolačná hmota - stierka ( det.D11)</t>
  </si>
  <si>
    <t>-2101696396</t>
  </si>
  <si>
    <t>51</t>
  </si>
  <si>
    <t>711415125</t>
  </si>
  <si>
    <t>Izolácia proti tlakovej vode stierka na ploche zvislej,dvojnásobná</t>
  </si>
  <si>
    <t>-236477327</t>
  </si>
  <si>
    <t>52</t>
  </si>
  <si>
    <t>998711203</t>
  </si>
  <si>
    <t>Presun hmôt pre izoláciu proti vode v objektoch výšky nad 12 do 60 m</t>
  </si>
  <si>
    <t>%</t>
  </si>
  <si>
    <t>1540852336</t>
  </si>
  <si>
    <t>712</t>
  </si>
  <si>
    <t>Izolácie striech, povlakové krytiny</t>
  </si>
  <si>
    <t>53</t>
  </si>
  <si>
    <t>712341759</t>
  </si>
  <si>
    <t>Zhotovenie povlakovej krytiny striech plochých do 10° pásmi pritavením NAIP na celej ploche, modifikované pásy v dvoch vrstvách</t>
  </si>
  <si>
    <t>1479245522</t>
  </si>
  <si>
    <t>54</t>
  </si>
  <si>
    <t>N2115</t>
  </si>
  <si>
    <t>Asfaltovaný pás SBS modifikovaný - spodný</t>
  </si>
  <si>
    <t>1676290968</t>
  </si>
  <si>
    <t>55</t>
  </si>
  <si>
    <t>R2197</t>
  </si>
  <si>
    <t>Asfaltovaný pás SBS modifikovaný - vrchný</t>
  </si>
  <si>
    <t>211519588</t>
  </si>
  <si>
    <t>56</t>
  </si>
  <si>
    <t>712991030</t>
  </si>
  <si>
    <t>Montáž podkladnej konštrukcie z OSB dosiek na atike šírky 311 - 410 mm pod klampiarske konštrukcie</t>
  </si>
  <si>
    <t>1564816916</t>
  </si>
  <si>
    <t>57</t>
  </si>
  <si>
    <t>607260000300</t>
  </si>
  <si>
    <t>Doska OSB 3 Superfinish ECO nebrúsené hrxlxš 18x2500x1250 mm - ST01</t>
  </si>
  <si>
    <t>-1923067344</t>
  </si>
  <si>
    <t>58</t>
  </si>
  <si>
    <t>998712203</t>
  </si>
  <si>
    <t>Presun hmôt pre izoláciu povlakovej krytiny v objektoch výšky nad 12 do 24 m</t>
  </si>
  <si>
    <t>-816845619</t>
  </si>
  <si>
    <t>713</t>
  </si>
  <si>
    <t>Izolácie tepelné</t>
  </si>
  <si>
    <t>59</t>
  </si>
  <si>
    <t>713132215</t>
  </si>
  <si>
    <t>Montáž tepelnej izolácie podzemných stien a základov xps kotvením a lepením</t>
  </si>
  <si>
    <t>332150598</t>
  </si>
  <si>
    <t>60</t>
  </si>
  <si>
    <t>283750001200</t>
  </si>
  <si>
    <t>Doska XPS STYRODUR 2800 C hr. 140 mm, zateplenie soklov, suterénov, podláh</t>
  </si>
  <si>
    <t>-1927201252</t>
  </si>
  <si>
    <t>61</t>
  </si>
  <si>
    <t>283750001300</t>
  </si>
  <si>
    <t>Doska XPS STYRODUR 2800 C hr. 160 mm, zateplenie soklov, suterénov, podláh</t>
  </si>
  <si>
    <t>-1396473877</t>
  </si>
  <si>
    <t>62</t>
  </si>
  <si>
    <t>713142131</t>
  </si>
  <si>
    <t>Montáž tepelnej izolácie striech plochých do 10° polystyrénom, jednovrstvová prilep. za studena - výlez</t>
  </si>
  <si>
    <t>-664667706</t>
  </si>
  <si>
    <t>63</t>
  </si>
  <si>
    <t>283720009200</t>
  </si>
  <si>
    <t>Doska EPS 150S hr. 150 mm, na zateplenie podláh a strešných terás</t>
  </si>
  <si>
    <t>-170335070</t>
  </si>
  <si>
    <t>713142165</t>
  </si>
  <si>
    <t>Montáž tepelnej izolácie striech plochých do 10° - atikové kliny z polystyrénu</t>
  </si>
  <si>
    <t>949832054</t>
  </si>
  <si>
    <t>65</t>
  </si>
  <si>
    <t>304328</t>
  </si>
  <si>
    <t>Tepelné izolácie ploché strechy - atikový klin, EPS - klin 50x50x1000</t>
  </si>
  <si>
    <t>811210351</t>
  </si>
  <si>
    <t>66</t>
  </si>
  <si>
    <t>713144080</t>
  </si>
  <si>
    <t>Montáž tepelnej izolácie na atiku z XPS do lepidla</t>
  </si>
  <si>
    <t>-454753637</t>
  </si>
  <si>
    <t>67</t>
  </si>
  <si>
    <t>283750000500</t>
  </si>
  <si>
    <t>Doska XPS STYRODUR 2800 C hr. 30 mm, zateplenie soklov, suterénov, podláh</t>
  </si>
  <si>
    <t>329221367</t>
  </si>
  <si>
    <t>68</t>
  </si>
  <si>
    <t>998713203</t>
  </si>
  <si>
    <t>Presun hmôt pre izolácie tepelné v objektoch výšky nad 12 m do 24 m</t>
  </si>
  <si>
    <t>-713330030</t>
  </si>
  <si>
    <t>69</t>
  </si>
  <si>
    <t>764323430</t>
  </si>
  <si>
    <t>Oplechovanie z pozinkovaného farbeného PZf plechu, odkvapov na strechách s lepenkovou krytinou r.š. 290 mm - KL4</t>
  </si>
  <si>
    <t>-1797132241</t>
  </si>
  <si>
    <t>70</t>
  </si>
  <si>
    <t>764333420</t>
  </si>
  <si>
    <t>Lemovanie z pozinkovaného farbeného PZf plechu, múrov na plochých strechách r.š. 200 mm - KL8</t>
  </si>
  <si>
    <t>465131304</t>
  </si>
  <si>
    <t>71</t>
  </si>
  <si>
    <t>764359436</t>
  </si>
  <si>
    <t>Kotlík zberný z pozinkovaného farbeného PZf plechu, pre rúry s priemerom D 80 - 120 mm</t>
  </si>
  <si>
    <t>1419814957</t>
  </si>
  <si>
    <t>72</t>
  </si>
  <si>
    <t>764359471R</t>
  </si>
  <si>
    <t>Príplatok k cene za prichytenie príponky z PZf plechu - PR1</t>
  </si>
  <si>
    <t>-592161089</t>
  </si>
  <si>
    <t>73</t>
  </si>
  <si>
    <t>764359471R1</t>
  </si>
  <si>
    <t>Príplatok k cene za prichytenie príponky z PZf plechu - PR2,PR3</t>
  </si>
  <si>
    <t>-2030286756</t>
  </si>
  <si>
    <t>74</t>
  </si>
  <si>
    <t>764410450</t>
  </si>
  <si>
    <t>Oplechovanie parapetov z pozinkovaného farbeného PZf plechu, vrátane rohov r.š. 330 mm</t>
  </si>
  <si>
    <t>1113512444</t>
  </si>
  <si>
    <t>75</t>
  </si>
  <si>
    <t>764421460</t>
  </si>
  <si>
    <t>Oplechovanie ríms a ozdobných prvkov z pozinkovaného farbeného PZf plechu, r.š. 370 mm - KL23</t>
  </si>
  <si>
    <t>-1994898014</t>
  </si>
  <si>
    <t>76</t>
  </si>
  <si>
    <t>764421470</t>
  </si>
  <si>
    <t>Oplechovanie ríms a ozdobných prvkov z pozinkovaného farbeného PZf plechu, r.š. 500 mm - KL7,KL9</t>
  </si>
  <si>
    <t>2102971596</t>
  </si>
  <si>
    <t>77</t>
  </si>
  <si>
    <t>764430450</t>
  </si>
  <si>
    <t>Oplechovanie muriva a atík z pozinkovaného farbeného PZf plechu, vrátane rohov r.š. 680 mm - KL1</t>
  </si>
  <si>
    <t>-218474913</t>
  </si>
  <si>
    <t>78</t>
  </si>
  <si>
    <t>764430460</t>
  </si>
  <si>
    <t>Oplechovanie muriva a atík z pozinkovaného farbeného PZf plechu, vrátane rohov r.š. 880 mm - KL2</t>
  </si>
  <si>
    <t>90585270</t>
  </si>
  <si>
    <t>79</t>
  </si>
  <si>
    <t>764430460.1</t>
  </si>
  <si>
    <t>Oplechovanie muriva a atík z pozinkovaného farbeného PZf plechu, vrátane rohov r.š. 690 mm - KL3</t>
  </si>
  <si>
    <t>1195291036</t>
  </si>
  <si>
    <t>80</t>
  </si>
  <si>
    <t>764441211</t>
  </si>
  <si>
    <t>Montáž strešného chrliča z PVC , jednoduchý s D do 75 mm dĺžky do 500 mm</t>
  </si>
  <si>
    <t>2106387057</t>
  </si>
  <si>
    <t>81</t>
  </si>
  <si>
    <t>2810311589</t>
  </si>
  <si>
    <t>Vyhrievaný chrlič TWCE 75 BIT s integrovanou bituménovou manžetou</t>
  </si>
  <si>
    <t>210216966</t>
  </si>
  <si>
    <t>82</t>
  </si>
  <si>
    <t>764454434</t>
  </si>
  <si>
    <t>Montáž kruhových kolien z pozinkovaného farbeného PZf plechu, pre zvodové rúry s priemerom 60 - 150 mm</t>
  </si>
  <si>
    <t>-844289608</t>
  </si>
  <si>
    <t>83</t>
  </si>
  <si>
    <t>553440048500</t>
  </si>
  <si>
    <t>Koleno lisované pozink farebný K 100, 72°, priemer 100 mm</t>
  </si>
  <si>
    <t>-46831242</t>
  </si>
  <si>
    <t>84</t>
  </si>
  <si>
    <t>764454441</t>
  </si>
  <si>
    <t>Montáž objímky zatĺkacej z pozinkovaného farbeného PZf plechu, pre kruhové zvodové rúry s priemerom 60 - 150 mm</t>
  </si>
  <si>
    <t>-1426085821</t>
  </si>
  <si>
    <t>85</t>
  </si>
  <si>
    <t>553440050500</t>
  </si>
  <si>
    <t>Objímka lisovaná pozink farebný OD 100 - hrot 300 mm, priemer 100 mm</t>
  </si>
  <si>
    <t>1912618325</t>
  </si>
  <si>
    <t>86</t>
  </si>
  <si>
    <t>764454453</t>
  </si>
  <si>
    <t>Zvodové rúry z pozinkovaného farbeného PZf plechu, kruhové priemer 100 mm</t>
  </si>
  <si>
    <t>-931429952</t>
  </si>
  <si>
    <t>87</t>
  </si>
  <si>
    <t>998764203</t>
  </si>
  <si>
    <t>Presun hmôt pre konštrukcie klampiarske v objektoch výšky nad 12 do 24 m</t>
  </si>
  <si>
    <t>-1484123515</t>
  </si>
  <si>
    <t>765</t>
  </si>
  <si>
    <t>Konštrukcie - krytiny tvrdé</t>
  </si>
  <si>
    <t>88</t>
  </si>
  <si>
    <t>765390012</t>
  </si>
  <si>
    <t>Čistenie strešnej krytiny vláknocementovej, asfaltovej, sklolaminátovej vapkou od machu a inej vegetácie, sklon strechy do 45°</t>
  </si>
  <si>
    <t>-472392066</t>
  </si>
  <si>
    <t>89</t>
  </si>
  <si>
    <t>766621400</t>
  </si>
  <si>
    <t>Montáž okien plastových s hydroizolačnými ISO páskami (exteriérová a interiérová)</t>
  </si>
  <si>
    <t>-1592861089</t>
  </si>
  <si>
    <t>90</t>
  </si>
  <si>
    <t>611410000100</t>
  </si>
  <si>
    <t>Plastové okno , izolačné trojsklo, RAL9010 - viď. PD</t>
  </si>
  <si>
    <t>-498604072</t>
  </si>
  <si>
    <t>91</t>
  </si>
  <si>
    <t>766641161</t>
  </si>
  <si>
    <t>Montáž dverí plastových, vchodových, 1 m obvodu dverí</t>
  </si>
  <si>
    <t>1669270092</t>
  </si>
  <si>
    <t>92</t>
  </si>
  <si>
    <t>611420000100</t>
  </si>
  <si>
    <t>Dvere plastové otváravé, vxš 2050x900 mm - D02</t>
  </si>
  <si>
    <t>1097131925</t>
  </si>
  <si>
    <t>93</t>
  </si>
  <si>
    <t>766694143</t>
  </si>
  <si>
    <t>Montáž parapetnej dosky plastovej šírky do 300 mm, dĺžky 1600-2600 mm</t>
  </si>
  <si>
    <t>1157991368</t>
  </si>
  <si>
    <t>94</t>
  </si>
  <si>
    <t>766694144</t>
  </si>
  <si>
    <t>Montáž parapetnej dosky plastovej šírky do 300 mm, dĺžky nad 2600 mm</t>
  </si>
  <si>
    <t>564020231</t>
  </si>
  <si>
    <t>95</t>
  </si>
  <si>
    <t>611560000400</t>
  </si>
  <si>
    <t>Parapetná doska plastová, šírka 300 mm, biela</t>
  </si>
  <si>
    <t>-1632433099</t>
  </si>
  <si>
    <t>96</t>
  </si>
  <si>
    <t>998766203</t>
  </si>
  <si>
    <t>Presun hmot pre konštrukcie stolárske v objektoch výšky nad 12 do 24 m</t>
  </si>
  <si>
    <t>1734773940</t>
  </si>
  <si>
    <t>97</t>
  </si>
  <si>
    <t>767317001</t>
  </si>
  <si>
    <t>Montáž pivničného svetlíka (anglický dvorec) s hĺbkou do 400 mm</t>
  </si>
  <si>
    <t>124369975</t>
  </si>
  <si>
    <t>98</t>
  </si>
  <si>
    <t>611340000800</t>
  </si>
  <si>
    <t>Pivničný svetlík šxvxhr 1000x1000x400 mm, rošt pozinkovaný, oká mriežky 30x30 mm, pochôdzny, PP - GF</t>
  </si>
  <si>
    <t>-1078848917</t>
  </si>
  <si>
    <t>767646520</t>
  </si>
  <si>
    <t>Montáž dverí kovových - hliníkových, vchodových, 1 m obvodu dverí</t>
  </si>
  <si>
    <t>-1956524101</t>
  </si>
  <si>
    <t>100</t>
  </si>
  <si>
    <t>553410026000</t>
  </si>
  <si>
    <t>Dvere oceľové , otváravé, 1,0 x 1,95m - D01</t>
  </si>
  <si>
    <t>-1050401637</t>
  </si>
  <si>
    <t>101</t>
  </si>
  <si>
    <t>767660166</t>
  </si>
  <si>
    <t>Montáž hliníkovej vonkajšej žalúzie od šírky 180 cm do 240 cm a dĺžky 260 cm do podomietkovej schránky</t>
  </si>
  <si>
    <t>-1307821809</t>
  </si>
  <si>
    <t>102</t>
  </si>
  <si>
    <t>611530037400</t>
  </si>
  <si>
    <t>Žalúzie exteriérové hliníkové C-65, vr. kaslíka - EŽ02,04,05</t>
  </si>
  <si>
    <t>718196195</t>
  </si>
  <si>
    <t>103</t>
  </si>
  <si>
    <t>767660171</t>
  </si>
  <si>
    <t>Montáž hliníkovej vonkajšej žalúzie od šírky 240 cm do 300 cm a dĺžky 260 cm do podomietkovej schránky</t>
  </si>
  <si>
    <t>201966465</t>
  </si>
  <si>
    <t>104</t>
  </si>
  <si>
    <t>611530044600</t>
  </si>
  <si>
    <t>Žalúzie exteriérové hliníkové C-65, vr. kaslíka - EŽ01,03</t>
  </si>
  <si>
    <t>-98908859</t>
  </si>
  <si>
    <t>105</t>
  </si>
  <si>
    <t>767991911R</t>
  </si>
  <si>
    <t>Ostatné opravy - oprava bočného schodiska</t>
  </si>
  <si>
    <t>226753268</t>
  </si>
  <si>
    <t>106</t>
  </si>
  <si>
    <t>998767203</t>
  </si>
  <si>
    <t>Presun hmôt pre kovové stavebné doplnkové konštrukcie v objektoch výšky nad 12 do 24 m</t>
  </si>
  <si>
    <t>1136503884</t>
  </si>
  <si>
    <t>784</t>
  </si>
  <si>
    <t>Maľby</t>
  </si>
  <si>
    <t>107</t>
  </si>
  <si>
    <t>784410120</t>
  </si>
  <si>
    <t>Penetrovanie jednonásobné hrubozrnných, savých podkladov výšky do 3,80 m</t>
  </si>
  <si>
    <t>-334917080</t>
  </si>
  <si>
    <t>108</t>
  </si>
  <si>
    <t>784452273</t>
  </si>
  <si>
    <t>Maľby z maliarskych zmesí , ručne nanášané dvojnásobné základné na podklad hrubozrnný výšky do 3,80 m</t>
  </si>
  <si>
    <t>233843086</t>
  </si>
  <si>
    <t>109</t>
  </si>
  <si>
    <t>210291781R</t>
  </si>
  <si>
    <t>Montáž motora pre žaluzie</t>
  </si>
  <si>
    <t>-1129163647</t>
  </si>
  <si>
    <t>110</t>
  </si>
  <si>
    <t>359210001000</t>
  </si>
  <si>
    <t xml:space="preserve">Motor do žalúzie s integrovaným prijímačom </t>
  </si>
  <si>
    <t>128</t>
  </si>
  <si>
    <t>1281574344</t>
  </si>
  <si>
    <t>111</t>
  </si>
  <si>
    <t>359210001800</t>
  </si>
  <si>
    <t xml:space="preserve">Diaľkové ovládanie </t>
  </si>
  <si>
    <t>1279334060</t>
  </si>
  <si>
    <t>B - SO 102</t>
  </si>
  <si>
    <t>B1 - Búracie práce</t>
  </si>
  <si>
    <t>683358435</t>
  </si>
  <si>
    <t>113107132</t>
  </si>
  <si>
    <t xml:space="preserve">Odstránenie krytu v ploche do 200 m2 z betónu prostého, hr. vrstvy 150 do 300 mm,  -0,50000t</t>
  </si>
  <si>
    <t>-1433362579</t>
  </si>
  <si>
    <t>-254224433</t>
  </si>
  <si>
    <t>2021816663</t>
  </si>
  <si>
    <t>1897123692</t>
  </si>
  <si>
    <t>-146393303</t>
  </si>
  <si>
    <t>1905587237</t>
  </si>
  <si>
    <t>233424517</t>
  </si>
  <si>
    <t>1742726155</t>
  </si>
  <si>
    <t>1258420457</t>
  </si>
  <si>
    <t>1376747485</t>
  </si>
  <si>
    <t>1495448004</t>
  </si>
  <si>
    <t>92710437</t>
  </si>
  <si>
    <t>1233415697</t>
  </si>
  <si>
    <t>1848578363</t>
  </si>
  <si>
    <t>-1396979655</t>
  </si>
  <si>
    <t>559398029</t>
  </si>
  <si>
    <t xml:space="preserve">Demontáž odpadového výpustu vody hranatého,  -0,00020t</t>
  </si>
  <si>
    <t>-1750374112</t>
  </si>
  <si>
    <t>843555392</t>
  </si>
  <si>
    <t>416047784</t>
  </si>
  <si>
    <t>767331801</t>
  </si>
  <si>
    <t xml:space="preserve">Demontáž akejkoľvek striešky zo steny nad vchodové dvere z komorového polykarbonátu resp. akrylátu        -0,0019t</t>
  </si>
  <si>
    <t>-1095062697</t>
  </si>
  <si>
    <t>1084976162</t>
  </si>
  <si>
    <t>B2 - Nový stav</t>
  </si>
  <si>
    <t xml:space="preserve">    3 - Zvislé a kompletné konštrukcie</t>
  </si>
  <si>
    <t xml:space="preserve">    4 - Vodorovné konštrukcie</t>
  </si>
  <si>
    <t>-1086992866</t>
  </si>
  <si>
    <t>-666275589</t>
  </si>
  <si>
    <t>-279965316</t>
  </si>
  <si>
    <t>-1720922462</t>
  </si>
  <si>
    <t>1355646744</t>
  </si>
  <si>
    <t>-611435924</t>
  </si>
  <si>
    <t>1031092371</t>
  </si>
  <si>
    <t>-1116220072</t>
  </si>
  <si>
    <t>-620645827</t>
  </si>
  <si>
    <t>1022848998</t>
  </si>
  <si>
    <t>Zvislé a kompletné konštrukcie</t>
  </si>
  <si>
    <t>Vodorovné konštrukcie</t>
  </si>
  <si>
    <t>430321313</t>
  </si>
  <si>
    <t>Schodiskové konštrukcie, betón železový tr. C 16/20</t>
  </si>
  <si>
    <t>-71693090</t>
  </si>
  <si>
    <t>434351141</t>
  </si>
  <si>
    <t>Debnenie stupňov na podstupňovej doske alebo na teréne pôdorysne priamočiarych zhotovenie</t>
  </si>
  <si>
    <t>-1404285287</t>
  </si>
  <si>
    <t>434351142</t>
  </si>
  <si>
    <t>Debnenie stupňov na podstupňovej doske alebo na teréne pôdorysne priamočiarych odstránenie</t>
  </si>
  <si>
    <t>-133711573</t>
  </si>
  <si>
    <t>-662078213</t>
  </si>
  <si>
    <t>-1753429367</t>
  </si>
  <si>
    <t>2105793445</t>
  </si>
  <si>
    <t>571798960</t>
  </si>
  <si>
    <t>1422257711</t>
  </si>
  <si>
    <t>-677554621</t>
  </si>
  <si>
    <t>500362244</t>
  </si>
  <si>
    <t>-1258168929</t>
  </si>
  <si>
    <t>264966823</t>
  </si>
  <si>
    <t>-177768537</t>
  </si>
  <si>
    <t>-467494366</t>
  </si>
  <si>
    <t>-1159260558</t>
  </si>
  <si>
    <t>900593840</t>
  </si>
  <si>
    <t>-369766392</t>
  </si>
  <si>
    <t>-251640686</t>
  </si>
  <si>
    <t>811009577</t>
  </si>
  <si>
    <t>1849610245</t>
  </si>
  <si>
    <t>2028472223</t>
  </si>
  <si>
    <t>-377067764</t>
  </si>
  <si>
    <t>-1514662569</t>
  </si>
  <si>
    <t>-1171190905</t>
  </si>
  <si>
    <t>-891357520</t>
  </si>
  <si>
    <t>-1565857718</t>
  </si>
  <si>
    <t>653750110</t>
  </si>
  <si>
    <t>948554480</t>
  </si>
  <si>
    <t>-607046752</t>
  </si>
  <si>
    <t>354503696</t>
  </si>
  <si>
    <t>769598211</t>
  </si>
  <si>
    <t>-155304127</t>
  </si>
  <si>
    <t>Mriežka ventilačná kovová, hranatá , farba biela - viď. PD</t>
  </si>
  <si>
    <t>-1509204255</t>
  </si>
  <si>
    <t>692930900</t>
  </si>
  <si>
    <t>-1402774628</t>
  </si>
  <si>
    <t>1220020408</t>
  </si>
  <si>
    <t>-604853176</t>
  </si>
  <si>
    <t>344159160</t>
  </si>
  <si>
    <t>-505565640</t>
  </si>
  <si>
    <t>1410501025</t>
  </si>
  <si>
    <t>-347112369</t>
  </si>
  <si>
    <t xml:space="preserve">Izolácia proti tlakovej vode stierka  na ploche zvislej,dvojnásobná</t>
  </si>
  <si>
    <t>1841578399</t>
  </si>
  <si>
    <t>-1143832474</t>
  </si>
  <si>
    <t>-1978513058</t>
  </si>
  <si>
    <t>1688546377</t>
  </si>
  <si>
    <t>-1770439079</t>
  </si>
  <si>
    <t>998713202</t>
  </si>
  <si>
    <t>Presun hmôt pre izolácie tepelné v objektoch výšky nad 6 m do 12 m</t>
  </si>
  <si>
    <t>1460365225</t>
  </si>
  <si>
    <t>-1371548905</t>
  </si>
  <si>
    <t>-2068286768</t>
  </si>
  <si>
    <t>924108845</t>
  </si>
  <si>
    <t>1671187427</t>
  </si>
  <si>
    <t>-8203206</t>
  </si>
  <si>
    <t>-1341366055</t>
  </si>
  <si>
    <t>-259639204</t>
  </si>
  <si>
    <t>848790579</t>
  </si>
  <si>
    <t>Dvere oceľové , otváravé, 1,5 x 2,0m - D04</t>
  </si>
  <si>
    <t>-1643010315</t>
  </si>
  <si>
    <t>-1223135607</t>
  </si>
  <si>
    <t>Žalúzie exteriérové hliníkové C-65, vr. kaslíka - EŽ01</t>
  </si>
  <si>
    <t>-1254546978</t>
  </si>
  <si>
    <t>98196219</t>
  </si>
  <si>
    <t>908339477</t>
  </si>
  <si>
    <t>2112777538</t>
  </si>
  <si>
    <t>1452490040</t>
  </si>
  <si>
    <t>-825358185</t>
  </si>
  <si>
    <t>-910064132</t>
  </si>
  <si>
    <t>C - SO 103</t>
  </si>
  <si>
    <t>C1 - Búracie práce</t>
  </si>
  <si>
    <t>-1401190699</t>
  </si>
  <si>
    <t>1330071340</t>
  </si>
  <si>
    <t>-954773113</t>
  </si>
  <si>
    <t>966015121</t>
  </si>
  <si>
    <t xml:space="preserve">Vybúranie častí ríms zo zo železobetónu prefabrikovaných dosiek akéhokoľvek vyloženia,  -0,05800t</t>
  </si>
  <si>
    <t>-1973756525</t>
  </si>
  <si>
    <t>421345766</t>
  </si>
  <si>
    <t>572327600</t>
  </si>
  <si>
    <t>-2008239636</t>
  </si>
  <si>
    <t>-1213393848</t>
  </si>
  <si>
    <t>1647161029</t>
  </si>
  <si>
    <t>393618529</t>
  </si>
  <si>
    <t>1681871612</t>
  </si>
  <si>
    <t>1933911279</t>
  </si>
  <si>
    <t>1641344768</t>
  </si>
  <si>
    <t>743039863</t>
  </si>
  <si>
    <t>1624520470</t>
  </si>
  <si>
    <t>979089212</t>
  </si>
  <si>
    <t>Poplatok za skladovanie - bitúmenové zmesi, uholný decht, dechtové výrobky (17 03 ), ostatné</t>
  </si>
  <si>
    <t>-552276330</t>
  </si>
  <si>
    <t>712300833</t>
  </si>
  <si>
    <t xml:space="preserve">Odstránenie povlakovej krytiny na strechách plochých 10° trojvrstvovej,  -0,01400t</t>
  </si>
  <si>
    <t>1951397550</t>
  </si>
  <si>
    <t>662818202</t>
  </si>
  <si>
    <t>-779446375</t>
  </si>
  <si>
    <t>764345831</t>
  </si>
  <si>
    <t xml:space="preserve">Demontáž ostatných prkov kusových, ventilačný nadstavec so sklonom do 30°, D do 150 mm,  -0,00303t</t>
  </si>
  <si>
    <t>-391844034</t>
  </si>
  <si>
    <t>764345841</t>
  </si>
  <si>
    <t xml:space="preserve">Demontáž ostatných prkov kusových, ventilačný nadstavec so sklonom do 30° D do 200 mm,  -0,00463t</t>
  </si>
  <si>
    <t>1053467899</t>
  </si>
  <si>
    <t>764351810</t>
  </si>
  <si>
    <t xml:space="preserve">Demontáž žľabov pododkvap. štvorhranných rovných, oblúkových, do 30° rš 250 a 330 mm,  -0,00347t</t>
  </si>
  <si>
    <t>-420915296</t>
  </si>
  <si>
    <t>704288553</t>
  </si>
  <si>
    <t>-1658716057</t>
  </si>
  <si>
    <t>-371135302</t>
  </si>
  <si>
    <t>-678266704</t>
  </si>
  <si>
    <t>-854742220</t>
  </si>
  <si>
    <t>731683643</t>
  </si>
  <si>
    <t>767311810</t>
  </si>
  <si>
    <t xml:space="preserve">Demontáž svetlíkov všetkých typov, vrátane zasklenia,  -0,21000t</t>
  </si>
  <si>
    <t>-789892923</t>
  </si>
  <si>
    <t>-1853795460</t>
  </si>
  <si>
    <t>767712811R</t>
  </si>
  <si>
    <t>Demontáž Copilitových stien, vr. vetracích mriežok</t>
  </si>
  <si>
    <t>-595535269</t>
  </si>
  <si>
    <t>-1153627293</t>
  </si>
  <si>
    <t>949105860</t>
  </si>
  <si>
    <t>-686132920</t>
  </si>
  <si>
    <t>531990444</t>
  </si>
  <si>
    <t>C2 - Nový stav</t>
  </si>
  <si>
    <t xml:space="preserve">    5 - Komunikácie</t>
  </si>
  <si>
    <t xml:space="preserve">    762 - Konštrukcie tesárske</t>
  </si>
  <si>
    <t>888361009</t>
  </si>
  <si>
    <t>-1282400192</t>
  </si>
  <si>
    <t>-1123450473</t>
  </si>
  <si>
    <t>-728480918</t>
  </si>
  <si>
    <t>-807617004</t>
  </si>
  <si>
    <t>-48621634</t>
  </si>
  <si>
    <t>-1813251008</t>
  </si>
  <si>
    <t>745616296</t>
  </si>
  <si>
    <t>517254288</t>
  </si>
  <si>
    <t>2039747503</t>
  </si>
  <si>
    <t>319201311R</t>
  </si>
  <si>
    <t>Oprava praskliny v mieste steny šatní - viď.PD</t>
  </si>
  <si>
    <t>-1936245534</t>
  </si>
  <si>
    <t>417321313</t>
  </si>
  <si>
    <t>Betón stužujúcich pásov a vencov železový tr. C 16/20</t>
  </si>
  <si>
    <t>11103258</t>
  </si>
  <si>
    <t>417351115</t>
  </si>
  <si>
    <t>Debnenie bočníc stužujúcich pásov a vencov vrátane vzpier zhotovenie</t>
  </si>
  <si>
    <t>-1079113875</t>
  </si>
  <si>
    <t>417351116</t>
  </si>
  <si>
    <t>Debnenie bočníc stužujúcich pásov a vencov vrátane vzpier odstránenie</t>
  </si>
  <si>
    <t>-1703599553</t>
  </si>
  <si>
    <t>417361821</t>
  </si>
  <si>
    <t>Výstuž stužujúcich pásov a vencov z betonárskej ocele 10505</t>
  </si>
  <si>
    <t>1092636666</t>
  </si>
  <si>
    <t>Komunikácie</t>
  </si>
  <si>
    <t>581120115</t>
  </si>
  <si>
    <t>Kryt cementobetónový cestných komunikácií skupiny CB I pre TDZ I a II, hr. 150 mm</t>
  </si>
  <si>
    <t>1349591498</t>
  </si>
  <si>
    <t>1487220623</t>
  </si>
  <si>
    <t>611460121</t>
  </si>
  <si>
    <t>Príprava vnútorného podkladu stropov penetráciou základnou - prestupy VZT</t>
  </si>
  <si>
    <t>-1981189441</t>
  </si>
  <si>
    <t>611460242</t>
  </si>
  <si>
    <t>Vnútorná omietka stropov vápennocementová jadrová (hrubá), hr. 15 mm</t>
  </si>
  <si>
    <t>-1077067625</t>
  </si>
  <si>
    <t>611460251</t>
  </si>
  <si>
    <t>Vnútorná omietka stropov vápennocementová štuková (jemná), hr. 3 mm</t>
  </si>
  <si>
    <t>1300920899</t>
  </si>
  <si>
    <t>-738862488</t>
  </si>
  <si>
    <t>1561961814</t>
  </si>
  <si>
    <t>-2111776281</t>
  </si>
  <si>
    <t>66181812</t>
  </si>
  <si>
    <t>262559757</t>
  </si>
  <si>
    <t>-979005395</t>
  </si>
  <si>
    <t>1482390665</t>
  </si>
  <si>
    <t>1234849907</t>
  </si>
  <si>
    <t>638229469</t>
  </si>
  <si>
    <t>1709575196</t>
  </si>
  <si>
    <t>-1008506206</t>
  </si>
  <si>
    <t>-565887527</t>
  </si>
  <si>
    <t>969885713</t>
  </si>
  <si>
    <t>-1023743775</t>
  </si>
  <si>
    <t>-449667316</t>
  </si>
  <si>
    <t>-226540283</t>
  </si>
  <si>
    <t>308117854</t>
  </si>
  <si>
    <t>48738919</t>
  </si>
  <si>
    <t>45783616</t>
  </si>
  <si>
    <t>-1059505189</t>
  </si>
  <si>
    <t>469721134</t>
  </si>
  <si>
    <t>36175791</t>
  </si>
  <si>
    <t>-200396726</t>
  </si>
  <si>
    <t>-181622483</t>
  </si>
  <si>
    <t>-684373420</t>
  </si>
  <si>
    <t>-1117116231</t>
  </si>
  <si>
    <t>-2092458158</t>
  </si>
  <si>
    <t>-1493794940</t>
  </si>
  <si>
    <t>-451392577</t>
  </si>
  <si>
    <t>-1597326991</t>
  </si>
  <si>
    <t>1551536734</t>
  </si>
  <si>
    <t>145217657</t>
  </si>
  <si>
    <t>950020177</t>
  </si>
  <si>
    <t>-1262001297</t>
  </si>
  <si>
    <t>1263987970</t>
  </si>
  <si>
    <t>1922571806</t>
  </si>
  <si>
    <t>120542493</t>
  </si>
  <si>
    <t>488660222</t>
  </si>
  <si>
    <t>712341659</t>
  </si>
  <si>
    <t>Zhotovenie povlakovej krytiny striech plochých do 10° pásmi pritavením. NAIP bodovo</t>
  </si>
  <si>
    <t>-899532939</t>
  </si>
  <si>
    <t>628310001200</t>
  </si>
  <si>
    <t xml:space="preserve">Pás asfaltový  AL S 40 pre spodné vrstvy hydroizolačných systémov (parotesná zábrana a protiradónová izolácia)</t>
  </si>
  <si>
    <t>1522382139</t>
  </si>
  <si>
    <t>641757870</t>
  </si>
  <si>
    <t>-927507577</t>
  </si>
  <si>
    <t>-1300968126</t>
  </si>
  <si>
    <t>712960020</t>
  </si>
  <si>
    <t>Osadenie odvetrávacieho komínku na streche</t>
  </si>
  <si>
    <t>1148938106</t>
  </si>
  <si>
    <t>286630021500</t>
  </si>
  <si>
    <t xml:space="preserve">Komínok  H240/75, k asfaltovaným pásom</t>
  </si>
  <si>
    <t>114329809</t>
  </si>
  <si>
    <t>1819727726</t>
  </si>
  <si>
    <t>712991040</t>
  </si>
  <si>
    <t>Montáž podkladnej konštrukcie z OSB dosiek atike šírky 411 - 620 mm pod klampiarske konštrukcie</t>
  </si>
  <si>
    <t>-109726306</t>
  </si>
  <si>
    <t>Doska OSB 3 Superfinish ECO nebrúsené hrxlxš 18x2500x1250 mm - ST02,05,06</t>
  </si>
  <si>
    <t>120735022</t>
  </si>
  <si>
    <t>1647233885</t>
  </si>
  <si>
    <t>-525267535</t>
  </si>
  <si>
    <t>1856562976</t>
  </si>
  <si>
    <t>-914990697</t>
  </si>
  <si>
    <t>713142160</t>
  </si>
  <si>
    <t>Montáž tepelnej izolácie striech plochých do 10° spádovými doskami z polystyrénu v jednej vrstve lepením</t>
  </si>
  <si>
    <t>714447597</t>
  </si>
  <si>
    <t>283760007500</t>
  </si>
  <si>
    <t>Spádová doska zo sivého EPS 150S pre vyspádovanie plochých striech</t>
  </si>
  <si>
    <t>1204238102</t>
  </si>
  <si>
    <t>1818479982</t>
  </si>
  <si>
    <t>1504623638</t>
  </si>
  <si>
    <t>713142230</t>
  </si>
  <si>
    <t>Montáž tepelnej izolácie striech plochých do 10° polystyrénom, dvojvrstvová prilep. za studena</t>
  </si>
  <si>
    <t>-891065450</t>
  </si>
  <si>
    <t>283720009000</t>
  </si>
  <si>
    <t>Doska EPS 150S hr. 100 mm, na zateplenie podláh a strešných terás</t>
  </si>
  <si>
    <t>998849170</t>
  </si>
  <si>
    <t>2235102695</t>
  </si>
  <si>
    <t>Pištoľová pena Thermo Kleber Roof</t>
  </si>
  <si>
    <t>1995158935</t>
  </si>
  <si>
    <t>713144030</t>
  </si>
  <si>
    <t>Montáž tepelnej izolácie na atiku polystyrénom prikotvením</t>
  </si>
  <si>
    <t>1345181499</t>
  </si>
  <si>
    <t>-1381306405</t>
  </si>
  <si>
    <t>-1572146511</t>
  </si>
  <si>
    <t>Doska XPS STYRODUR 2800 C hr. 50 mm, zateplenie soklov, suterénov, podláh</t>
  </si>
  <si>
    <t>460127410</t>
  </si>
  <si>
    <t>713146410R</t>
  </si>
  <si>
    <t>Montáž tepelnej izolácie striech plochých do 10° EPS hr. 180 mm - prestupy VZT</t>
  </si>
  <si>
    <t>-1774107045</t>
  </si>
  <si>
    <t>283720008400</t>
  </si>
  <si>
    <t>Doska EPS 100S hr. 180 mm, na zateplenie podláh a plochých striech</t>
  </si>
  <si>
    <t>847904703</t>
  </si>
  <si>
    <t>1226478290</t>
  </si>
  <si>
    <t>762</t>
  </si>
  <si>
    <t>Konštrukcie tesárske</t>
  </si>
  <si>
    <t>762810027</t>
  </si>
  <si>
    <t>Záklop stropov z dosiek OSB skrutkovaných na trámy na pero a drážku hr. dosky 25 mm, vr. pásoviny a kotvenia - viď. det.14</t>
  </si>
  <si>
    <t>80158826</t>
  </si>
  <si>
    <t>Oplechovanie z pozinkovaného farbeného PZf plechu, odkvapov na strechách s lepenkovou krytinou r.š. 290 mm - KL6</t>
  </si>
  <si>
    <t>-1469707391</t>
  </si>
  <si>
    <t xml:space="preserve">Lemovanie z pozinkovaného farbeného PZf plechu, múrov na plochých strechách r.š. 180 mm </t>
  </si>
  <si>
    <t>-808965990</t>
  </si>
  <si>
    <t>764351405</t>
  </si>
  <si>
    <t>Žľaby z pozinkovaného farbeného PZf plechu, pododkvapové štvorhranné r.š. 400 mm - DŽ01</t>
  </si>
  <si>
    <t>486971803</t>
  </si>
  <si>
    <t>764359432R</t>
  </si>
  <si>
    <t>Vnútorný roh pre žlab, hranatý - DŽ05</t>
  </si>
  <si>
    <t>1086099476</t>
  </si>
  <si>
    <t>2091437068</t>
  </si>
  <si>
    <t>Príplatok k cene za prichytenie príponky z PZf plechu - PR3,PR4</t>
  </si>
  <si>
    <t>-2114274955</t>
  </si>
  <si>
    <t>80872372</t>
  </si>
  <si>
    <t>Oplechovanie muriva a atík z pozinkovaného farbeného PZf plechu, vrátane rohov r.š. 715 mm - KL10</t>
  </si>
  <si>
    <t>123774569</t>
  </si>
  <si>
    <t>Oplechovanie muriva a atík z pozinkovaného farbeného PZf plechu, vrátane rohov r.š. 805 mm - KL5</t>
  </si>
  <si>
    <t>41228150</t>
  </si>
  <si>
    <t>1896184687</t>
  </si>
  <si>
    <t>-753488345</t>
  </si>
  <si>
    <t>-1941063299</t>
  </si>
  <si>
    <t>60824279</t>
  </si>
  <si>
    <t>-672962452</t>
  </si>
  <si>
    <t>-970041746</t>
  </si>
  <si>
    <t>-1504160036</t>
  </si>
  <si>
    <t>125258449</t>
  </si>
  <si>
    <t>-705494859</t>
  </si>
  <si>
    <t>952586423</t>
  </si>
  <si>
    <t>-300028876</t>
  </si>
  <si>
    <t>1015768133</t>
  </si>
  <si>
    <t>767311330</t>
  </si>
  <si>
    <t xml:space="preserve">Montáž a dodávka svetlíkov oblúkových pozdĺžnych alebo priečnych so zasklením - polykarbonát - SŠ01-03 - viď. PD </t>
  </si>
  <si>
    <t>2008760695</t>
  </si>
  <si>
    <t>767612100</t>
  </si>
  <si>
    <t>Montáž okien hliníkových s hydroizolačnými ISO páskami (exteriérová a interiérová)</t>
  </si>
  <si>
    <t>1887041404</t>
  </si>
  <si>
    <t>553410003900</t>
  </si>
  <si>
    <t xml:space="preserve">Okno hliníkové, pevné,  izolačné dvojsklo, vr. vetracích žalúzií - O10,O11 - viď. PD</t>
  </si>
  <si>
    <t>1021371157</t>
  </si>
  <si>
    <t>112</t>
  </si>
  <si>
    <t>Montáž dverí kovových , vchodových, 1 m obvodu dverí</t>
  </si>
  <si>
    <t>-1749050639</t>
  </si>
  <si>
    <t>113</t>
  </si>
  <si>
    <t>Dvere oceľové , otváravé, 1,5 x 3,10m - D05</t>
  </si>
  <si>
    <t>327388638</t>
  </si>
  <si>
    <t>114</t>
  </si>
  <si>
    <t>767646520.1</t>
  </si>
  <si>
    <t>276038285</t>
  </si>
  <si>
    <t>115</t>
  </si>
  <si>
    <t>553410026000.1</t>
  </si>
  <si>
    <t>Dvere oceľové , otváravé, 0,9 x 2,05m - D06</t>
  </si>
  <si>
    <t>-1127798922</t>
  </si>
  <si>
    <t>116</t>
  </si>
  <si>
    <t>1605483024</t>
  </si>
  <si>
    <t>117</t>
  </si>
  <si>
    <t>552567180</t>
  </si>
  <si>
    <t>118</t>
  </si>
  <si>
    <t>830784931</t>
  </si>
  <si>
    <t>D - SO 104</t>
  </si>
  <si>
    <t>D1 - Búracie práce</t>
  </si>
  <si>
    <t>585086613</t>
  </si>
  <si>
    <t>113107143</t>
  </si>
  <si>
    <t xml:space="preserve">Odstránenie krytu asfaltového v ploche do 200 m2, hr. nad 100 do 150 mm,  -0,31600t</t>
  </si>
  <si>
    <t>594366328</t>
  </si>
  <si>
    <t>919735113</t>
  </si>
  <si>
    <t>Rezanie existujúceho asfaltového krytu alebo podkladu hĺbky nad 100 do 150 mm</t>
  </si>
  <si>
    <t>1231487803</t>
  </si>
  <si>
    <t>2020166011</t>
  </si>
  <si>
    <t>965082930</t>
  </si>
  <si>
    <t xml:space="preserve">Odstránenie násypu pod podlahami alebo na strechách, hr.do 200 mm,  -1,40000t</t>
  </si>
  <si>
    <t>-1842876300</t>
  </si>
  <si>
    <t>965082941</t>
  </si>
  <si>
    <t xml:space="preserve">Odstránenie násypu pod podlahami alebo na strechách, hr.nad 200 mm,  -1,40000t</t>
  </si>
  <si>
    <t>-506539404</t>
  </si>
  <si>
    <t>-86559816</t>
  </si>
  <si>
    <t>2067387498</t>
  </si>
  <si>
    <t>-892157520</t>
  </si>
  <si>
    <t>2027562318</t>
  </si>
  <si>
    <t>105442518</t>
  </si>
  <si>
    <t>-75183919</t>
  </si>
  <si>
    <t>1128909114</t>
  </si>
  <si>
    <t>1454596656</t>
  </si>
  <si>
    <t>1485078402</t>
  </si>
  <si>
    <t>1980916378</t>
  </si>
  <si>
    <t>-1821800357</t>
  </si>
  <si>
    <t>-1429752717</t>
  </si>
  <si>
    <t>-218885238</t>
  </si>
  <si>
    <t>1638197423</t>
  </si>
  <si>
    <t>712990812</t>
  </si>
  <si>
    <t xml:space="preserve">Odstránenie povlak. krytiny striech násypu alebo nánosu do 10st. hr. nad 30 mm do 50 mm,  -0,08400t</t>
  </si>
  <si>
    <t>1092508192</t>
  </si>
  <si>
    <t>-2029078568</t>
  </si>
  <si>
    <t>764311822</t>
  </si>
  <si>
    <t xml:space="preserve">Demontáž krytiny hladkej strešnej z tabúľ 2000 x 1000 mm, so sklonom do 30st.,  -0,00732t</t>
  </si>
  <si>
    <t>-873454601</t>
  </si>
  <si>
    <t>-1171258975</t>
  </si>
  <si>
    <t>764331830</t>
  </si>
  <si>
    <t xml:space="preserve">Demontáž lemovania múrov na strechách s tvrdou krytinou, so sklonom do 30st. rš 250 a 330 mm,  -0,00205t</t>
  </si>
  <si>
    <t>-896583546</t>
  </si>
  <si>
    <t>705460457</t>
  </si>
  <si>
    <t>-2134603488</t>
  </si>
  <si>
    <t>2089035306</t>
  </si>
  <si>
    <t>1304710043</t>
  </si>
  <si>
    <t>-1035466448</t>
  </si>
  <si>
    <t>339790433</t>
  </si>
  <si>
    <t>907881679</t>
  </si>
  <si>
    <t>1615911416</t>
  </si>
  <si>
    <t>-1602974904</t>
  </si>
  <si>
    <t>1175089687</t>
  </si>
  <si>
    <t>1326213315</t>
  </si>
  <si>
    <t>192630392</t>
  </si>
  <si>
    <t>D2 - Nový stav</t>
  </si>
  <si>
    <t xml:space="preserve">    783 - Nátery</t>
  </si>
  <si>
    <t>27740395</t>
  </si>
  <si>
    <t>145462599</t>
  </si>
  <si>
    <t>605603575</t>
  </si>
  <si>
    <t>6000349</t>
  </si>
  <si>
    <t>-527521485</t>
  </si>
  <si>
    <t>888290711</t>
  </si>
  <si>
    <t>608536136</t>
  </si>
  <si>
    <t>-401126885</t>
  </si>
  <si>
    <t>1542332440</t>
  </si>
  <si>
    <t>1902376133</t>
  </si>
  <si>
    <t>310901113R</t>
  </si>
  <si>
    <t xml:space="preserve">Oprava muriva atiky  - vysekanie poškodených časti a domurovanie</t>
  </si>
  <si>
    <t>-125440512</t>
  </si>
  <si>
    <t>564750111</t>
  </si>
  <si>
    <t>Podklad alebo kryt z kameniva hrubého drveného veľ. 8-16 mm s rozprestretím a zhutnením hr. 150 mm</t>
  </si>
  <si>
    <t>1934007382</t>
  </si>
  <si>
    <t>567122114</t>
  </si>
  <si>
    <t>Podklad z kameniva stmeleného cementom s rozprestretím a zhutnením, CBGM C 8/10 (C 6/8), po zhutnení hr. 150 mm</t>
  </si>
  <si>
    <t>-1828840114</t>
  </si>
  <si>
    <t>577144211</t>
  </si>
  <si>
    <t>Asfaltový betón vrstva obrusná AC 11 O v pruhu š. do 3 m z nemodifik. asfaltu tr. I, po zhutnení hr. 50 mm</t>
  </si>
  <si>
    <t>-1932138623</t>
  </si>
  <si>
    <t>-1778369532</t>
  </si>
  <si>
    <t>2100766391</t>
  </si>
  <si>
    <t>621255041R</t>
  </si>
  <si>
    <t>Montáž a dodávka podhľadu prevetrávanej fasády z fasádnych kaziet, bez tepelnej izolácie, vr. podkonštrukcie a nápisu na plech. konštrukcií</t>
  </si>
  <si>
    <t>-1715364767</t>
  </si>
  <si>
    <t>-709222353</t>
  </si>
  <si>
    <t>172918629</t>
  </si>
  <si>
    <t>-191330947</t>
  </si>
  <si>
    <t>312361746</t>
  </si>
  <si>
    <t>548133475</t>
  </si>
  <si>
    <t>625254661</t>
  </si>
  <si>
    <t>Kontaktný zatepľovací systém ostenia hr. 30 mm PIR</t>
  </si>
  <si>
    <t>-723956363</t>
  </si>
  <si>
    <t>-1306041356</t>
  </si>
  <si>
    <t>571689851</t>
  </si>
  <si>
    <t>-2037171670</t>
  </si>
  <si>
    <t>-309790027</t>
  </si>
  <si>
    <t>1972075016</t>
  </si>
  <si>
    <t>-770923527</t>
  </si>
  <si>
    <t>-1136385848</t>
  </si>
  <si>
    <t>1984261794</t>
  </si>
  <si>
    <t>-1213534968</t>
  </si>
  <si>
    <t>540583286</t>
  </si>
  <si>
    <t>-1535989955</t>
  </si>
  <si>
    <t>631312611</t>
  </si>
  <si>
    <t>Mazanina z betónu prostého (m3) tr. C 16/20 hr.nad 50 do 80 mm</t>
  </si>
  <si>
    <t>-2070249329</t>
  </si>
  <si>
    <t>-1931762995</t>
  </si>
  <si>
    <t>631319135</t>
  </si>
  <si>
    <t>-1757044135</t>
  </si>
  <si>
    <t>-679118170</t>
  </si>
  <si>
    <t>-2082868142</t>
  </si>
  <si>
    <t>-1164944956</t>
  </si>
  <si>
    <t>-898675798</t>
  </si>
  <si>
    <t>1060380276</t>
  </si>
  <si>
    <t>1256611753</t>
  </si>
  <si>
    <t>1881184726</t>
  </si>
  <si>
    <t>1238389371</t>
  </si>
  <si>
    <t>-1104037169</t>
  </si>
  <si>
    <t>-818568888</t>
  </si>
  <si>
    <t>1544490371</t>
  </si>
  <si>
    <t>1096105812</t>
  </si>
  <si>
    <t>-1375622769</t>
  </si>
  <si>
    <t>-1080049514</t>
  </si>
  <si>
    <t>1950048064</t>
  </si>
  <si>
    <t>-1505731731</t>
  </si>
  <si>
    <t>-1960054057</t>
  </si>
  <si>
    <t>428454765</t>
  </si>
  <si>
    <t>2008485524</t>
  </si>
  <si>
    <t>570997248</t>
  </si>
  <si>
    <t>712290010</t>
  </si>
  <si>
    <t>Zhotovenie parozábrany pre strechy ploché do 10°</t>
  </si>
  <si>
    <t>-2113404677</t>
  </si>
  <si>
    <t>129325716</t>
  </si>
  <si>
    <t>628420000400</t>
  </si>
  <si>
    <t>Pás asfaltový samolepiaci , modifikovaný</t>
  </si>
  <si>
    <t>25367389</t>
  </si>
  <si>
    <t>712311101</t>
  </si>
  <si>
    <t>Zhotovenie povlakovej krytiny striech plochých do 10° za studena náterom penetračným</t>
  </si>
  <si>
    <t>-599488014</t>
  </si>
  <si>
    <t>246170000900</t>
  </si>
  <si>
    <t>Lak asfaltový ALP-PENETRAL SN v sudoch</t>
  </si>
  <si>
    <t>291777487</t>
  </si>
  <si>
    <t>-931552104</t>
  </si>
  <si>
    <t>207061484</t>
  </si>
  <si>
    <t>-1182007728</t>
  </si>
  <si>
    <t>-1494652684</t>
  </si>
  <si>
    <t>Komínok Dutral H240/75, k asfaltovaným pásom</t>
  </si>
  <si>
    <t>266543041</t>
  </si>
  <si>
    <t>-2117489165</t>
  </si>
  <si>
    <t>68523944</t>
  </si>
  <si>
    <t>Doska OSB 3 Superfinish ECO nebrúsené hrxlxš 18x2500x1250 mm - ST02,07,08</t>
  </si>
  <si>
    <t>891379468</t>
  </si>
  <si>
    <t>992154094</t>
  </si>
  <si>
    <t>545928613</t>
  </si>
  <si>
    <t>-984478361</t>
  </si>
  <si>
    <t>455770554</t>
  </si>
  <si>
    <t xml:space="preserve">Montáž tepelnej izolácie striech plochých do 10° polystyrénom, jednovrstvová prilep. za studena </t>
  </si>
  <si>
    <t>-655374492</t>
  </si>
  <si>
    <t>412723154</t>
  </si>
  <si>
    <t>Pištoľová pena Den Braven Thermo Kleber Roof</t>
  </si>
  <si>
    <t>1914375113</t>
  </si>
  <si>
    <t>2009728466</t>
  </si>
  <si>
    <t>-2075130276</t>
  </si>
  <si>
    <t>-156967976</t>
  </si>
  <si>
    <t>-1459672252</t>
  </si>
  <si>
    <t>-1858714742</t>
  </si>
  <si>
    <t>283720009000.1</t>
  </si>
  <si>
    <t>Doska EPS 150S hr. 90 mm, na zateplenie podláh a strešných terás</t>
  </si>
  <si>
    <t>1933336547</t>
  </si>
  <si>
    <t>283720009100</t>
  </si>
  <si>
    <t>Doska EPS 150S hr. 120 mm, na zateplenie podláh a strešných terás</t>
  </si>
  <si>
    <t>1639860137</t>
  </si>
  <si>
    <t>-1632869123</t>
  </si>
  <si>
    <t>-845175726</t>
  </si>
  <si>
    <t>771290999</t>
  </si>
  <si>
    <t>1308723657</t>
  </si>
  <si>
    <t>713144090</t>
  </si>
  <si>
    <t>Montáž tepelnej izolácie na atiku z XPS prikotvením</t>
  </si>
  <si>
    <t>97831690</t>
  </si>
  <si>
    <t>283750001000</t>
  </si>
  <si>
    <t>1715620515</t>
  </si>
  <si>
    <t>-938131656</t>
  </si>
  <si>
    <t>Montáž tepelnej izolácie striech plochých do 10° EPS hr. 180 mm - pôvodný žlab</t>
  </si>
  <si>
    <t>-389064721</t>
  </si>
  <si>
    <t>1341282740</t>
  </si>
  <si>
    <t>-1961233515</t>
  </si>
  <si>
    <t>762332140</t>
  </si>
  <si>
    <t>Montáž viazaných konštrukcií krovov striech z reziva priemernej plochy 288-450 cm2</t>
  </si>
  <si>
    <t>-677930074</t>
  </si>
  <si>
    <t>605420000500</t>
  </si>
  <si>
    <t xml:space="preserve">Rezivo stavebné zo smreku - hranené stredové rezivo, vr. impregnácie </t>
  </si>
  <si>
    <t>1626042005</t>
  </si>
  <si>
    <t>762395000</t>
  </si>
  <si>
    <t>Spojovacie prostriedky pre viazané konštrukcie krovov, debnenie a laťovanie, nadstrešné konštr., spádové kliny - svorky, dosky, klince, pásová oceľ, vruty</t>
  </si>
  <si>
    <t>86693791</t>
  </si>
  <si>
    <t>Záklop stropov z dosiek OSB skrutkovaných na trámy na pero a drážku hr. dosky 25 mm - viď. det.03</t>
  </si>
  <si>
    <t>-1287353709</t>
  </si>
  <si>
    <t>998762202</t>
  </si>
  <si>
    <t>Presun hmôt pre konštrukcie tesárske v objektoch výšky do 12 m</t>
  </si>
  <si>
    <t>1492173712</t>
  </si>
  <si>
    <t>Oplechovanie z pozinkovaného farbeného PZf plechu, odkvapov na strechách s lepenkovou krytinou r.š. 280 mm - KL11</t>
  </si>
  <si>
    <t>1959592586</t>
  </si>
  <si>
    <t>Lemovanie z pozinkovaného farbeného PZf plechu, múrov na plochých strechách r.š. 180 mm - KL14</t>
  </si>
  <si>
    <t>-184047897</t>
  </si>
  <si>
    <t>-55459063</t>
  </si>
  <si>
    <t>158599600</t>
  </si>
  <si>
    <t>-1540160894</t>
  </si>
  <si>
    <t>764393410R</t>
  </si>
  <si>
    <t xml:space="preserve">Príponka oplechovania z pozinkovaného  PZf plechu, r.š. 120 mm - PR8</t>
  </si>
  <si>
    <t>-1178419088</t>
  </si>
  <si>
    <t>764393440R</t>
  </si>
  <si>
    <t>Príponka oplechovania z pozinkovaného PZf plechu, r.š. 270 mm - PR9</t>
  </si>
  <si>
    <t>-1849061563</t>
  </si>
  <si>
    <t>764393450R</t>
  </si>
  <si>
    <t xml:space="preserve">Príponky atiky z pozinkovaného  PZf plechu, r.š. 670 mm - PR5</t>
  </si>
  <si>
    <t>-727429727</t>
  </si>
  <si>
    <t>764393460R</t>
  </si>
  <si>
    <t xml:space="preserve">Príponky atiky z pozinkovaného  PZf plechu, r.š. 790 mm - PR6</t>
  </si>
  <si>
    <t>-47711757</t>
  </si>
  <si>
    <t>1501413223</t>
  </si>
  <si>
    <t>764421430</t>
  </si>
  <si>
    <t>Oplechovanie ríms a ozdobných prvkov z pozinkovaného farbeného PZf plechu, r.š. 400 mm - KL22,23</t>
  </si>
  <si>
    <t>-303596979</t>
  </si>
  <si>
    <t>Oplechovanie muriva a atík z pozinkovaného farbeného PZf plechu, vrátane rohov r.š. 760 mm - KL13</t>
  </si>
  <si>
    <t>1324343951</t>
  </si>
  <si>
    <t>Oplechovanie muriva a atík z pozinkovaného farbeného PZf plechu, vrátane rohov r.š. 805 mm - KL5,12</t>
  </si>
  <si>
    <t>958493941</t>
  </si>
  <si>
    <t>-543737110</t>
  </si>
  <si>
    <t>-1954630923</t>
  </si>
  <si>
    <t>1699911</t>
  </si>
  <si>
    <t>-1533633630</t>
  </si>
  <si>
    <t>1926460072</t>
  </si>
  <si>
    <t>119</t>
  </si>
  <si>
    <t>1740283159</t>
  </si>
  <si>
    <t>120</t>
  </si>
  <si>
    <t>1301305335</t>
  </si>
  <si>
    <t>121</t>
  </si>
  <si>
    <t>794569185</t>
  </si>
  <si>
    <t>122</t>
  </si>
  <si>
    <t>-2127056547</t>
  </si>
  <si>
    <t>123</t>
  </si>
  <si>
    <t>1311285685</t>
  </si>
  <si>
    <t>124</t>
  </si>
  <si>
    <t>-1788373373</t>
  </si>
  <si>
    <t>125</t>
  </si>
  <si>
    <t>-1238611421</t>
  </si>
  <si>
    <t>126</t>
  </si>
  <si>
    <t>Dvere plastové otváravé, vxš 0950x1000 mm - D07</t>
  </si>
  <si>
    <t>452010465</t>
  </si>
  <si>
    <t>127</t>
  </si>
  <si>
    <t>-873635547</t>
  </si>
  <si>
    <t>-1876939826</t>
  </si>
  <si>
    <t>129</t>
  </si>
  <si>
    <t>-393981984</t>
  </si>
  <si>
    <t>130</t>
  </si>
  <si>
    <t>731082272</t>
  </si>
  <si>
    <t>131</t>
  </si>
  <si>
    <t>Žalúzie exteriérové hliníkové C-65, vr. kaslíka - EŽ07</t>
  </si>
  <si>
    <t>697047740</t>
  </si>
  <si>
    <t>132</t>
  </si>
  <si>
    <t>1719942276</t>
  </si>
  <si>
    <t>133</t>
  </si>
  <si>
    <t>Žalúzie exteriérové hliníkové C-65, vr. kaslíka - EŽ01,06</t>
  </si>
  <si>
    <t>950988437</t>
  </si>
  <si>
    <t>134</t>
  </si>
  <si>
    <t>767832100</t>
  </si>
  <si>
    <t>Montáž a dodávka rebríkov do muriva s vodovodnou ochrannou rúrkou - požiarny a servisný rebrík, vr. povrch. úpravy</t>
  </si>
  <si>
    <t>-2111728819</t>
  </si>
  <si>
    <t>135</t>
  </si>
  <si>
    <t>-158008751</t>
  </si>
  <si>
    <t>783</t>
  </si>
  <si>
    <t>Nátery</t>
  </si>
  <si>
    <t>136</t>
  </si>
  <si>
    <t>783224900</t>
  </si>
  <si>
    <t>Oprava náterov kov.stav.doplnk.konštr. syntetické na vzduchu schnúce jednonásobné s 1x emailovaním - 70μm</t>
  </si>
  <si>
    <t>-432296401</t>
  </si>
  <si>
    <t>137</t>
  </si>
  <si>
    <t>783904811</t>
  </si>
  <si>
    <t>Ostatné práce odmastenie chemickými odhrdzavenie kovových konštrukcií</t>
  </si>
  <si>
    <t>1304561334</t>
  </si>
  <si>
    <t>138</t>
  </si>
  <si>
    <t>-1264966641</t>
  </si>
  <si>
    <t>139</t>
  </si>
  <si>
    <t>-847486114</t>
  </si>
  <si>
    <t>140</t>
  </si>
  <si>
    <t>-1984698332</t>
  </si>
  <si>
    <t>141</t>
  </si>
  <si>
    <t>1908576254</t>
  </si>
  <si>
    <t>142</t>
  </si>
  <si>
    <t>-1114865188</t>
  </si>
  <si>
    <t>F - Zdravotechnika - vonkajšky</t>
  </si>
  <si>
    <t xml:space="preserve">    D3 - Areálová dažďová kanalizácia</t>
  </si>
  <si>
    <t>Mimostaven. doprava</t>
  </si>
  <si>
    <t>Klimatické vplyvy</t>
  </si>
  <si>
    <t>D3</t>
  </si>
  <si>
    <t>Areálová dažďová kanalizácia</t>
  </si>
  <si>
    <t>286120000500</t>
  </si>
  <si>
    <t>Rúra PVC hladký kanalizačný systém DN 125, dĺ. 5 m, SN4</t>
  </si>
  <si>
    <t>552410005700</t>
  </si>
  <si>
    <t>Lapač strešných splavenín zo šedej liatiny DN 125</t>
  </si>
  <si>
    <t>721174012</t>
  </si>
  <si>
    <t>Montáž</t>
  </si>
  <si>
    <t>127101401</t>
  </si>
  <si>
    <t>Výkop ryhy pod vodou hĺbky do 5m do 1000 m3 hornina 1-4</t>
  </si>
  <si>
    <t>131211119</t>
  </si>
  <si>
    <t>Príplatok za lepivosť pri hĺbení jám ručným náradím v hornine tr. 3</t>
  </si>
  <si>
    <t>174101002</t>
  </si>
  <si>
    <t>Späty zásyp rýh a jám vykopanou zeminou objemu nad 100 do 1000 m3</t>
  </si>
  <si>
    <t>H - Elektroinštalácia</t>
  </si>
  <si>
    <t>Pol1</t>
  </si>
  <si>
    <t>vyp. 1</t>
  </si>
  <si>
    <t>Pol2</t>
  </si>
  <si>
    <t>vyp. 6</t>
  </si>
  <si>
    <t>Pol3</t>
  </si>
  <si>
    <t>vyp. 7</t>
  </si>
  <si>
    <t>Pol4</t>
  </si>
  <si>
    <t xml:space="preserve">Zásuvka, 250V~/16A /2P+E/ </t>
  </si>
  <si>
    <t>Pol5</t>
  </si>
  <si>
    <t>Svietidlo IP54</t>
  </si>
  <si>
    <t>Pol6</t>
  </si>
  <si>
    <t>CoreLine Surface SM120V LED37S/840 PSU W60L60 41W</t>
  </si>
  <si>
    <t>Pol7</t>
  </si>
  <si>
    <t>CoreLine Surface SM120V LED37S/840 PSU W20L120 41W</t>
  </si>
  <si>
    <t>Pol8</t>
  </si>
  <si>
    <t>BY120P G2 1xLED105S/840 WB</t>
  </si>
  <si>
    <t>Pol9</t>
  </si>
  <si>
    <t>WT460C L1600 1xLED64S/840 NB</t>
  </si>
  <si>
    <t>Pol10</t>
  </si>
  <si>
    <t>LED PANEL IP44 300x300</t>
  </si>
  <si>
    <t>Pol11</t>
  </si>
  <si>
    <t>CoreLine Slim downlight DN135C LED20S/830 PSU II WH</t>
  </si>
  <si>
    <t>Pol12</t>
  </si>
  <si>
    <t>LED lištové svietidlo 4MX900 491 LED50S/840 PSU WB WH asymetrické 53W 5000 lm</t>
  </si>
  <si>
    <t>Pol13</t>
  </si>
  <si>
    <t xml:space="preserve">LED lištové svietidlo  4MX900 491 LED50S/840 PSU A 30 WH symetrické 53W 5000 lm</t>
  </si>
  <si>
    <t>Pol14</t>
  </si>
  <si>
    <t xml:space="preserve">lista 1 dlžková  4MX656 491 5x1.5 WH</t>
  </si>
  <si>
    <t>Pol15</t>
  </si>
  <si>
    <t xml:space="preserve">lista 2 dlžková  4MX656 492 5x1.5 WH</t>
  </si>
  <si>
    <t>Pol16</t>
  </si>
  <si>
    <t xml:space="preserve">lista 3 dlžková  4MX656 493 5x1.5 WH</t>
  </si>
  <si>
    <t>Pol17</t>
  </si>
  <si>
    <t xml:space="preserve">záves  9MX056 MB-SW WH</t>
  </si>
  <si>
    <t>Pol18</t>
  </si>
  <si>
    <t>závesné lanká</t>
  </si>
  <si>
    <t>bm</t>
  </si>
  <si>
    <t>Pol19</t>
  </si>
  <si>
    <t xml:space="preserve">Kryt 9MX056 BC49 WH </t>
  </si>
  <si>
    <t>Pol20</t>
  </si>
  <si>
    <t>spojka 9MX056 CPI</t>
  </si>
  <si>
    <t>Pol21</t>
  </si>
  <si>
    <t>napájač</t>
  </si>
  <si>
    <t>Pol22</t>
  </si>
  <si>
    <t xml:space="preserve">záslepka  9MX056 EP-900 WH SET</t>
  </si>
  <si>
    <t>Pol23</t>
  </si>
  <si>
    <t>CHKE-R 3x1.5</t>
  </si>
  <si>
    <t>Pol24</t>
  </si>
  <si>
    <t>CHKE-R 5x1.5</t>
  </si>
  <si>
    <t>Pol25</t>
  </si>
  <si>
    <t>CHKE-R 5x2.5</t>
  </si>
  <si>
    <t>Pol26</t>
  </si>
  <si>
    <t>frézovanie rých pre káble do stropu</t>
  </si>
  <si>
    <t>Pol27</t>
  </si>
  <si>
    <t>omietka rých stropoch maltou vápenou</t>
  </si>
  <si>
    <t>Pol28</t>
  </si>
  <si>
    <t>demontáž svietidlá</t>
  </si>
  <si>
    <t>Pol29</t>
  </si>
  <si>
    <t>výmena žiarovky na LED v klubovni</t>
  </si>
  <si>
    <t>Pol30</t>
  </si>
  <si>
    <t>samoregulačný kábel FROST STOP BLACK 10m pre ochrev dažďových zvodov</t>
  </si>
  <si>
    <t>Pol31</t>
  </si>
  <si>
    <t>samoregulačný kábel FROST STOP BLACK 5m pre ochrev vpusti</t>
  </si>
  <si>
    <t>Pol32</t>
  </si>
  <si>
    <t>vodič AlMgSi 8</t>
  </si>
  <si>
    <t>Pol33</t>
  </si>
  <si>
    <t>podpera vedenia PV21</t>
  </si>
  <si>
    <t>Pol34</t>
  </si>
  <si>
    <t>Podružný materiál montážny</t>
  </si>
  <si>
    <t>Pol35</t>
  </si>
  <si>
    <t>Inštalačné práce /hod.</t>
  </si>
  <si>
    <t>hod</t>
  </si>
  <si>
    <t>Pol36</t>
  </si>
  <si>
    <t>Revízie, úradná skúšk</t>
  </si>
  <si>
    <t>Pol37</t>
  </si>
  <si>
    <t>Vypracovanie plán skutočného vyhotovenia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</si>
</sst>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1" fillId="5" borderId="0" xfId="0" applyFont="1" applyFill="1" applyAlignment="1">
      <alignment horizontal="left" vertical="center"/>
    </xf>
    <xf numFmtId="4" fontId="21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'1.0' encoding='UTF-8' standalone='no' ?>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worksheet" Target="worksheets/sheet6.xml"></Relationship><Relationship Id="rId7" Type="http://schemas.openxmlformats.org/officeDocument/2006/relationships/worksheet" Target="worksheets/sheet7.xml"></Relationship><Relationship Id="rId8" Type="http://schemas.openxmlformats.org/officeDocument/2006/relationships/worksheet" Target="worksheets/sheet8.xml"></Relationship><Relationship Id="rId9" Type="http://schemas.openxmlformats.org/officeDocument/2006/relationships/worksheet" Target="worksheets/sheet9.xml"></Relationship><Relationship Id="rId10" Type="http://schemas.openxmlformats.org/officeDocument/2006/relationships/worksheet" Target="worksheets/sheet10.xml"></Relationship><Relationship Id="rId11" Type="http://schemas.openxmlformats.org/officeDocument/2006/relationships/worksheet" Target="worksheets/sheet11.xml"></Relationship><Relationship Id="rId12" Type="http://schemas.openxmlformats.org/officeDocument/2006/relationships/styles" Target="styles.xml"></Relationship><Relationship Id="rId13" Type="http://schemas.openxmlformats.org/officeDocument/2006/relationships/theme" Target="theme/theme1.xml"></Relationship><Relationship Id="rId14" Type="http://schemas.openxmlformats.org/officeDocument/2006/relationships/calcChain" Target="calcChain.xml"></Relationship><Relationship Id="rId15" Type="http://schemas.openxmlformats.org/officeDocument/2006/relationships/sharedStrings" Target="sharedStrings.xml"></Relationship><Relationship Id="rId1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6</v>
      </c>
    </row>
    <row r="5" s="1" customFormat="1" ht="12" customHeight="1">
      <c r="B5" s="18"/>
      <c r="D5" s="22" t="s">
        <v>11</v>
      </c>
      <c r="K5" s="23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13</v>
      </c>
      <c r="BS5" s="15" t="s">
        <v>6</v>
      </c>
    </row>
    <row r="6" s="1" customFormat="1" ht="36.96" customHeight="1">
      <c r="B6" s="18"/>
      <c r="D6" s="25" t="s">
        <v>14</v>
      </c>
      <c r="K6" s="26" t="s">
        <v>15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16</v>
      </c>
      <c r="K7" s="23" t="s">
        <v>1</v>
      </c>
      <c r="AK7" s="28" t="s">
        <v>17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18</v>
      </c>
      <c r="K8" s="23" t="s">
        <v>19</v>
      </c>
      <c r="AK8" s="28" t="s">
        <v>20</v>
      </c>
      <c r="AN8" s="29" t="s">
        <v>21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22</v>
      </c>
      <c r="AK10" s="28" t="s">
        <v>23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24</v>
      </c>
      <c r="AK11" s="28" t="s">
        <v>25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26</v>
      </c>
      <c r="AK13" s="28" t="s">
        <v>23</v>
      </c>
      <c r="AN13" s="30" t="s">
        <v>27</v>
      </c>
      <c r="AR13" s="18"/>
      <c r="BE13" s="27"/>
      <c r="BS13" s="15" t="s">
        <v>6</v>
      </c>
    </row>
    <row r="14">
      <c r="B14" s="18"/>
      <c r="E14" s="30" t="s">
        <v>27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25</v>
      </c>
      <c r="AN14" s="30" t="s">
        <v>27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28</v>
      </c>
      <c r="AK16" s="28" t="s">
        <v>23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29</v>
      </c>
      <c r="AK17" s="28" t="s">
        <v>25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23</v>
      </c>
      <c r="AN19" s="23" t="s">
        <v>1</v>
      </c>
      <c r="AR19" s="18"/>
      <c r="BE19" s="27"/>
      <c r="BS19" s="15" t="s">
        <v>31</v>
      </c>
    </row>
    <row r="20" s="1" customFormat="1" ht="18.48" customHeight="1">
      <c r="B20" s="18"/>
      <c r="E20" s="23" t="s">
        <v>33</v>
      </c>
      <c r="AK20" s="28" t="s">
        <v>25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4.4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28" t="s">
        <v>40</v>
      </c>
      <c r="G29" s="3"/>
      <c r="H29" s="3"/>
      <c r="I29" s="3"/>
      <c r="J29" s="3"/>
      <c r="K29" s="3"/>
      <c r="L29" s="41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41</v>
      </c>
      <c r="G30" s="3"/>
      <c r="H30" s="3"/>
      <c r="I30" s="3"/>
      <c r="J30" s="3"/>
      <c r="K30" s="3"/>
      <c r="L30" s="41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1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1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44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48" t="s">
        <v>47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48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49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50</v>
      </c>
      <c r="AI60" s="37"/>
      <c r="AJ60" s="37"/>
      <c r="AK60" s="37"/>
      <c r="AL60" s="37"/>
      <c r="AM60" s="54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52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53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50</v>
      </c>
      <c r="AI75" s="37"/>
      <c r="AJ75" s="37"/>
      <c r="AK75" s="37"/>
      <c r="AL75" s="37"/>
      <c r="AM75" s="54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11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2020-072REV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14</v>
      </c>
      <c r="D85" s="5"/>
      <c r="E85" s="5"/>
      <c r="F85" s="5"/>
      <c r="G85" s="5"/>
      <c r="H85" s="5"/>
      <c r="I85" s="5"/>
      <c r="J85" s="5"/>
      <c r="K85" s="5"/>
      <c r="L85" s="63" t="str">
        <f>K6</f>
        <v>SPŠ J. Murgaša B.Bystrica - kompletná rekonštrukcia objektov - zníženie energetickej náročnosti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18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>Hurbanova 6, 975 18 BB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20</v>
      </c>
      <c r="AJ87" s="34"/>
      <c r="AK87" s="34"/>
      <c r="AL87" s="34"/>
      <c r="AM87" s="65" t="str">
        <f>IF(AN8= "","",AN8)</f>
        <v>28. 4. 2021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26.4" customHeight="1">
      <c r="A89" s="34"/>
      <c r="B89" s="35"/>
      <c r="C89" s="28" t="s">
        <v>22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SPŠ J. Murgaša, Banská Bystrica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28</v>
      </c>
      <c r="AJ89" s="34"/>
      <c r="AK89" s="34"/>
      <c r="AL89" s="34"/>
      <c r="AM89" s="66" t="str">
        <f>IF(E17="","",E17)</f>
        <v>VISIA s.r.o ,Sládkovičova 2052/50A Šala</v>
      </c>
      <c r="AN89" s="4"/>
      <c r="AO89" s="4"/>
      <c r="AP89" s="4"/>
      <c r="AQ89" s="34"/>
      <c r="AR89" s="35"/>
      <c r="AS89" s="67" t="s">
        <v>55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6" customHeight="1">
      <c r="A90" s="34"/>
      <c r="B90" s="35"/>
      <c r="C90" s="28" t="s">
        <v>26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56</v>
      </c>
      <c r="D92" s="76"/>
      <c r="E92" s="76"/>
      <c r="F92" s="76"/>
      <c r="G92" s="76"/>
      <c r="H92" s="77"/>
      <c r="I92" s="78" t="s">
        <v>57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58</v>
      </c>
      <c r="AH92" s="76"/>
      <c r="AI92" s="76"/>
      <c r="AJ92" s="76"/>
      <c r="AK92" s="76"/>
      <c r="AL92" s="76"/>
      <c r="AM92" s="76"/>
      <c r="AN92" s="78" t="s">
        <v>59</v>
      </c>
      <c r="AO92" s="76"/>
      <c r="AP92" s="80"/>
      <c r="AQ92" s="81" t="s">
        <v>60</v>
      </c>
      <c r="AR92" s="35"/>
      <c r="AS92" s="82" t="s">
        <v>61</v>
      </c>
      <c r="AT92" s="83" t="s">
        <v>62</v>
      </c>
      <c r="AU92" s="83" t="s">
        <v>63</v>
      </c>
      <c r="AV92" s="83" t="s">
        <v>64</v>
      </c>
      <c r="AW92" s="83" t="s">
        <v>65</v>
      </c>
      <c r="AX92" s="83" t="s">
        <v>66</v>
      </c>
      <c r="AY92" s="83" t="s">
        <v>67</v>
      </c>
      <c r="AZ92" s="83" t="s">
        <v>68</v>
      </c>
      <c r="BA92" s="83" t="s">
        <v>69</v>
      </c>
      <c r="BB92" s="83" t="s">
        <v>70</v>
      </c>
      <c r="BC92" s="83" t="s">
        <v>71</v>
      </c>
      <c r="BD92" s="84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73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ROUND(AG95+AG98+AG101+AG104+AG107+AG108,2)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ROUND(AS95+AS98+AS101+AS104+AS107+AS108,2)</f>
        <v>0</v>
      </c>
      <c r="AT94" s="95">
        <f>ROUND(SUM(AV94:AW94),2)</f>
        <v>0</v>
      </c>
      <c r="AU94" s="96">
        <f>ROUND(AU95+AU98+AU101+AU104+AU107+AU108,5)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ROUND(AZ95+AZ98+AZ101+AZ104+AZ107+AZ108,2)</f>
        <v>0</v>
      </c>
      <c r="BA94" s="95">
        <f>ROUND(BA95+BA98+BA101+BA104+BA107+BA108,2)</f>
        <v>0</v>
      </c>
      <c r="BB94" s="95">
        <f>ROUND(BB95+BB98+BB101+BB104+BB107+BB108,2)</f>
        <v>0</v>
      </c>
      <c r="BC94" s="95">
        <f>ROUND(BC95+BC98+BC101+BC104+BC107+BC108,2)</f>
        <v>0</v>
      </c>
      <c r="BD94" s="97">
        <f>ROUND(BD95+BD98+BD101+BD104+BD107+BD108,2)</f>
        <v>0</v>
      </c>
      <c r="BE94" s="6"/>
      <c r="BS94" s="98" t="s">
        <v>74</v>
      </c>
      <c r="BT94" s="98" t="s">
        <v>75</v>
      </c>
      <c r="BU94" s="99" t="s">
        <v>76</v>
      </c>
      <c r="BV94" s="98" t="s">
        <v>77</v>
      </c>
      <c r="BW94" s="98" t="s">
        <v>4</v>
      </c>
      <c r="BX94" s="98" t="s">
        <v>78</v>
      </c>
      <c r="CL94" s="98" t="s">
        <v>1</v>
      </c>
    </row>
    <row r="95" s="7" customFormat="1" ht="14.4" customHeight="1">
      <c r="A95" s="7"/>
      <c r="B95" s="100"/>
      <c r="C95" s="101"/>
      <c r="D95" s="102" t="s">
        <v>79</v>
      </c>
      <c r="E95" s="102"/>
      <c r="F95" s="102"/>
      <c r="G95" s="102"/>
      <c r="H95" s="102"/>
      <c r="I95" s="103"/>
      <c r="J95" s="102" t="s">
        <v>80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ROUND(SUM(AG96:AG97),2)</f>
        <v>0</v>
      </c>
      <c r="AH95" s="103"/>
      <c r="AI95" s="103"/>
      <c r="AJ95" s="103"/>
      <c r="AK95" s="103"/>
      <c r="AL95" s="103"/>
      <c r="AM95" s="103"/>
      <c r="AN95" s="105">
        <f>SUM(AG95,AT95)</f>
        <v>0</v>
      </c>
      <c r="AO95" s="103"/>
      <c r="AP95" s="103"/>
      <c r="AQ95" s="106" t="s">
        <v>81</v>
      </c>
      <c r="AR95" s="100"/>
      <c r="AS95" s="107">
        <f>ROUND(SUM(AS96:AS97),2)</f>
        <v>0</v>
      </c>
      <c r="AT95" s="108">
        <f>ROUND(SUM(AV95:AW95),2)</f>
        <v>0</v>
      </c>
      <c r="AU95" s="109">
        <f>ROUND(SUM(AU96:AU97),5)</f>
        <v>0</v>
      </c>
      <c r="AV95" s="108">
        <f>ROUND(AZ95*L29,2)</f>
        <v>0</v>
      </c>
      <c r="AW95" s="108">
        <f>ROUND(BA95*L30,2)</f>
        <v>0</v>
      </c>
      <c r="AX95" s="108">
        <f>ROUND(BB95*L29,2)</f>
        <v>0</v>
      </c>
      <c r="AY95" s="108">
        <f>ROUND(BC95*L30,2)</f>
        <v>0</v>
      </c>
      <c r="AZ95" s="108">
        <f>ROUND(SUM(AZ96:AZ97),2)</f>
        <v>0</v>
      </c>
      <c r="BA95" s="108">
        <f>ROUND(SUM(BA96:BA97),2)</f>
        <v>0</v>
      </c>
      <c r="BB95" s="108">
        <f>ROUND(SUM(BB96:BB97),2)</f>
        <v>0</v>
      </c>
      <c r="BC95" s="108">
        <f>ROUND(SUM(BC96:BC97),2)</f>
        <v>0</v>
      </c>
      <c r="BD95" s="110">
        <f>ROUND(SUM(BD96:BD97),2)</f>
        <v>0</v>
      </c>
      <c r="BE95" s="7"/>
      <c r="BS95" s="111" t="s">
        <v>74</v>
      </c>
      <c r="BT95" s="111" t="s">
        <v>82</v>
      </c>
      <c r="BU95" s="111" t="s">
        <v>76</v>
      </c>
      <c r="BV95" s="111" t="s">
        <v>77</v>
      </c>
      <c r="BW95" s="111" t="s">
        <v>83</v>
      </c>
      <c r="BX95" s="111" t="s">
        <v>4</v>
      </c>
      <c r="CL95" s="111" t="s">
        <v>1</v>
      </c>
      <c r="CM95" s="111" t="s">
        <v>75</v>
      </c>
    </row>
    <row r="96" s="4" customFormat="1" ht="14.4" customHeight="1">
      <c r="A96" s="112" t="s">
        <v>84</v>
      </c>
      <c r="B96" s="60"/>
      <c r="C96" s="10"/>
      <c r="D96" s="10"/>
      <c r="E96" s="113" t="s">
        <v>85</v>
      </c>
      <c r="F96" s="113"/>
      <c r="G96" s="113"/>
      <c r="H96" s="113"/>
      <c r="I96" s="113"/>
      <c r="J96" s="10"/>
      <c r="K96" s="113" t="s">
        <v>86</v>
      </c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4">
        <f>'A1 - Búracie práce'!J34</f>
        <v>0</v>
      </c>
      <c r="AH96" s="10"/>
      <c r="AI96" s="10"/>
      <c r="AJ96" s="10"/>
      <c r="AK96" s="10"/>
      <c r="AL96" s="10"/>
      <c r="AM96" s="10"/>
      <c r="AN96" s="114">
        <f>SUM(AG96,AT96)</f>
        <v>0</v>
      </c>
      <c r="AO96" s="10"/>
      <c r="AP96" s="10"/>
      <c r="AQ96" s="115" t="s">
        <v>87</v>
      </c>
      <c r="AR96" s="60"/>
      <c r="AS96" s="116">
        <v>0</v>
      </c>
      <c r="AT96" s="117">
        <f>ROUND(SUM(AV96:AW96),2)</f>
        <v>0</v>
      </c>
      <c r="AU96" s="118">
        <f>'A1 - Búracie práce'!P140</f>
        <v>0</v>
      </c>
      <c r="AV96" s="117">
        <f>'A1 - Búracie práce'!J37</f>
        <v>0</v>
      </c>
      <c r="AW96" s="117">
        <f>'A1 - Búracie práce'!J38</f>
        <v>0</v>
      </c>
      <c r="AX96" s="117">
        <f>'A1 - Búracie práce'!J39</f>
        <v>0</v>
      </c>
      <c r="AY96" s="117">
        <f>'A1 - Búracie práce'!J40</f>
        <v>0</v>
      </c>
      <c r="AZ96" s="117">
        <f>'A1 - Búracie práce'!F37</f>
        <v>0</v>
      </c>
      <c r="BA96" s="117">
        <f>'A1 - Búracie práce'!F38</f>
        <v>0</v>
      </c>
      <c r="BB96" s="117">
        <f>'A1 - Búracie práce'!F39</f>
        <v>0</v>
      </c>
      <c r="BC96" s="117">
        <f>'A1 - Búracie práce'!F40</f>
        <v>0</v>
      </c>
      <c r="BD96" s="119">
        <f>'A1 - Búracie práce'!F41</f>
        <v>0</v>
      </c>
      <c r="BE96" s="4"/>
      <c r="BT96" s="23" t="s">
        <v>88</v>
      </c>
      <c r="BV96" s="23" t="s">
        <v>77</v>
      </c>
      <c r="BW96" s="23" t="s">
        <v>89</v>
      </c>
      <c r="BX96" s="23" t="s">
        <v>83</v>
      </c>
      <c r="CL96" s="23" t="s">
        <v>1</v>
      </c>
    </row>
    <row r="97" s="4" customFormat="1" ht="14.4" customHeight="1">
      <c r="A97" s="112" t="s">
        <v>84</v>
      </c>
      <c r="B97" s="60"/>
      <c r="C97" s="10"/>
      <c r="D97" s="10"/>
      <c r="E97" s="113" t="s">
        <v>90</v>
      </c>
      <c r="F97" s="113"/>
      <c r="G97" s="113"/>
      <c r="H97" s="113"/>
      <c r="I97" s="113"/>
      <c r="J97" s="10"/>
      <c r="K97" s="113" t="s">
        <v>91</v>
      </c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4">
        <f>'A2 - Nový stav'!J34</f>
        <v>0</v>
      </c>
      <c r="AH97" s="10"/>
      <c r="AI97" s="10"/>
      <c r="AJ97" s="10"/>
      <c r="AK97" s="10"/>
      <c r="AL97" s="10"/>
      <c r="AM97" s="10"/>
      <c r="AN97" s="114">
        <f>SUM(AG97,AT97)</f>
        <v>0</v>
      </c>
      <c r="AO97" s="10"/>
      <c r="AP97" s="10"/>
      <c r="AQ97" s="115" t="s">
        <v>87</v>
      </c>
      <c r="AR97" s="60"/>
      <c r="AS97" s="116">
        <v>0</v>
      </c>
      <c r="AT97" s="117">
        <f>ROUND(SUM(AV97:AW97),2)</f>
        <v>0</v>
      </c>
      <c r="AU97" s="118">
        <f>'A2 - Nový stav'!P147</f>
        <v>0</v>
      </c>
      <c r="AV97" s="117">
        <f>'A2 - Nový stav'!J37</f>
        <v>0</v>
      </c>
      <c r="AW97" s="117">
        <f>'A2 - Nový stav'!J38</f>
        <v>0</v>
      </c>
      <c r="AX97" s="117">
        <f>'A2 - Nový stav'!J39</f>
        <v>0</v>
      </c>
      <c r="AY97" s="117">
        <f>'A2 - Nový stav'!J40</f>
        <v>0</v>
      </c>
      <c r="AZ97" s="117">
        <f>'A2 - Nový stav'!F37</f>
        <v>0</v>
      </c>
      <c r="BA97" s="117">
        <f>'A2 - Nový stav'!F38</f>
        <v>0</v>
      </c>
      <c r="BB97" s="117">
        <f>'A2 - Nový stav'!F39</f>
        <v>0</v>
      </c>
      <c r="BC97" s="117">
        <f>'A2 - Nový stav'!F40</f>
        <v>0</v>
      </c>
      <c r="BD97" s="119">
        <f>'A2 - Nový stav'!F41</f>
        <v>0</v>
      </c>
      <c r="BE97" s="4"/>
      <c r="BT97" s="23" t="s">
        <v>88</v>
      </c>
      <c r="BV97" s="23" t="s">
        <v>77</v>
      </c>
      <c r="BW97" s="23" t="s">
        <v>92</v>
      </c>
      <c r="BX97" s="23" t="s">
        <v>83</v>
      </c>
      <c r="CL97" s="23" t="s">
        <v>1</v>
      </c>
    </row>
    <row r="98" s="7" customFormat="1" ht="14.4" customHeight="1">
      <c r="A98" s="7"/>
      <c r="B98" s="100"/>
      <c r="C98" s="101"/>
      <c r="D98" s="102" t="s">
        <v>93</v>
      </c>
      <c r="E98" s="102"/>
      <c r="F98" s="102"/>
      <c r="G98" s="102"/>
      <c r="H98" s="102"/>
      <c r="I98" s="103"/>
      <c r="J98" s="102" t="s">
        <v>94</v>
      </c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4">
        <f>ROUND(SUM(AG99:AG100),2)</f>
        <v>0</v>
      </c>
      <c r="AH98" s="103"/>
      <c r="AI98" s="103"/>
      <c r="AJ98" s="103"/>
      <c r="AK98" s="103"/>
      <c r="AL98" s="103"/>
      <c r="AM98" s="103"/>
      <c r="AN98" s="105">
        <f>SUM(AG98,AT98)</f>
        <v>0</v>
      </c>
      <c r="AO98" s="103"/>
      <c r="AP98" s="103"/>
      <c r="AQ98" s="106" t="s">
        <v>81</v>
      </c>
      <c r="AR98" s="100"/>
      <c r="AS98" s="107">
        <f>ROUND(SUM(AS99:AS100),2)</f>
        <v>0</v>
      </c>
      <c r="AT98" s="108">
        <f>ROUND(SUM(AV98:AW98),2)</f>
        <v>0</v>
      </c>
      <c r="AU98" s="109">
        <f>ROUND(SUM(AU99:AU100),5)</f>
        <v>0</v>
      </c>
      <c r="AV98" s="108">
        <f>ROUND(AZ98*L29,2)</f>
        <v>0</v>
      </c>
      <c r="AW98" s="108">
        <f>ROUND(BA98*L30,2)</f>
        <v>0</v>
      </c>
      <c r="AX98" s="108">
        <f>ROUND(BB98*L29,2)</f>
        <v>0</v>
      </c>
      <c r="AY98" s="108">
        <f>ROUND(BC98*L30,2)</f>
        <v>0</v>
      </c>
      <c r="AZ98" s="108">
        <f>ROUND(SUM(AZ99:AZ100),2)</f>
        <v>0</v>
      </c>
      <c r="BA98" s="108">
        <f>ROUND(SUM(BA99:BA100),2)</f>
        <v>0</v>
      </c>
      <c r="BB98" s="108">
        <f>ROUND(SUM(BB99:BB100),2)</f>
        <v>0</v>
      </c>
      <c r="BC98" s="108">
        <f>ROUND(SUM(BC99:BC100),2)</f>
        <v>0</v>
      </c>
      <c r="BD98" s="110">
        <f>ROUND(SUM(BD99:BD100),2)</f>
        <v>0</v>
      </c>
      <c r="BE98" s="7"/>
      <c r="BS98" s="111" t="s">
        <v>74</v>
      </c>
      <c r="BT98" s="111" t="s">
        <v>82</v>
      </c>
      <c r="BU98" s="111" t="s">
        <v>76</v>
      </c>
      <c r="BV98" s="111" t="s">
        <v>77</v>
      </c>
      <c r="BW98" s="111" t="s">
        <v>95</v>
      </c>
      <c r="BX98" s="111" t="s">
        <v>4</v>
      </c>
      <c r="CL98" s="111" t="s">
        <v>1</v>
      </c>
      <c r="CM98" s="111" t="s">
        <v>75</v>
      </c>
    </row>
    <row r="99" s="4" customFormat="1" ht="14.4" customHeight="1">
      <c r="A99" s="112" t="s">
        <v>84</v>
      </c>
      <c r="B99" s="60"/>
      <c r="C99" s="10"/>
      <c r="D99" s="10"/>
      <c r="E99" s="113" t="s">
        <v>96</v>
      </c>
      <c r="F99" s="113"/>
      <c r="G99" s="113"/>
      <c r="H99" s="113"/>
      <c r="I99" s="113"/>
      <c r="J99" s="10"/>
      <c r="K99" s="113" t="s">
        <v>86</v>
      </c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4">
        <f>'B1 - Búracie práce'!J34</f>
        <v>0</v>
      </c>
      <c r="AH99" s="10"/>
      <c r="AI99" s="10"/>
      <c r="AJ99" s="10"/>
      <c r="AK99" s="10"/>
      <c r="AL99" s="10"/>
      <c r="AM99" s="10"/>
      <c r="AN99" s="114">
        <f>SUM(AG99,AT99)</f>
        <v>0</v>
      </c>
      <c r="AO99" s="10"/>
      <c r="AP99" s="10"/>
      <c r="AQ99" s="115" t="s">
        <v>87</v>
      </c>
      <c r="AR99" s="60"/>
      <c r="AS99" s="116">
        <v>0</v>
      </c>
      <c r="AT99" s="117">
        <f>ROUND(SUM(AV99:AW99),2)</f>
        <v>0</v>
      </c>
      <c r="AU99" s="118">
        <f>'B1 - Búracie práce'!P138</f>
        <v>0</v>
      </c>
      <c r="AV99" s="117">
        <f>'B1 - Búracie práce'!J37</f>
        <v>0</v>
      </c>
      <c r="AW99" s="117">
        <f>'B1 - Búracie práce'!J38</f>
        <v>0</v>
      </c>
      <c r="AX99" s="117">
        <f>'B1 - Búracie práce'!J39</f>
        <v>0</v>
      </c>
      <c r="AY99" s="117">
        <f>'B1 - Búracie práce'!J40</f>
        <v>0</v>
      </c>
      <c r="AZ99" s="117">
        <f>'B1 - Búracie práce'!F37</f>
        <v>0</v>
      </c>
      <c r="BA99" s="117">
        <f>'B1 - Búracie práce'!F38</f>
        <v>0</v>
      </c>
      <c r="BB99" s="117">
        <f>'B1 - Búracie práce'!F39</f>
        <v>0</v>
      </c>
      <c r="BC99" s="117">
        <f>'B1 - Búracie práce'!F40</f>
        <v>0</v>
      </c>
      <c r="BD99" s="119">
        <f>'B1 - Búracie práce'!F41</f>
        <v>0</v>
      </c>
      <c r="BE99" s="4"/>
      <c r="BT99" s="23" t="s">
        <v>88</v>
      </c>
      <c r="BV99" s="23" t="s">
        <v>77</v>
      </c>
      <c r="BW99" s="23" t="s">
        <v>97</v>
      </c>
      <c r="BX99" s="23" t="s">
        <v>95</v>
      </c>
      <c r="CL99" s="23" t="s">
        <v>1</v>
      </c>
    </row>
    <row r="100" s="4" customFormat="1" ht="14.4" customHeight="1">
      <c r="A100" s="112" t="s">
        <v>84</v>
      </c>
      <c r="B100" s="60"/>
      <c r="C100" s="10"/>
      <c r="D100" s="10"/>
      <c r="E100" s="113" t="s">
        <v>98</v>
      </c>
      <c r="F100" s="113"/>
      <c r="G100" s="113"/>
      <c r="H100" s="113"/>
      <c r="I100" s="113"/>
      <c r="J100" s="10"/>
      <c r="K100" s="113" t="s">
        <v>91</v>
      </c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4">
        <f>'B2 - Nový stav'!J34</f>
        <v>0</v>
      </c>
      <c r="AH100" s="10"/>
      <c r="AI100" s="10"/>
      <c r="AJ100" s="10"/>
      <c r="AK100" s="10"/>
      <c r="AL100" s="10"/>
      <c r="AM100" s="10"/>
      <c r="AN100" s="114">
        <f>SUM(AG100,AT100)</f>
        <v>0</v>
      </c>
      <c r="AO100" s="10"/>
      <c r="AP100" s="10"/>
      <c r="AQ100" s="115" t="s">
        <v>87</v>
      </c>
      <c r="AR100" s="60"/>
      <c r="AS100" s="116">
        <v>0</v>
      </c>
      <c r="AT100" s="117">
        <f>ROUND(SUM(AV100:AW100),2)</f>
        <v>0</v>
      </c>
      <c r="AU100" s="118">
        <f>'B2 - Nový stav'!P147</f>
        <v>0</v>
      </c>
      <c r="AV100" s="117">
        <f>'B2 - Nový stav'!J37</f>
        <v>0</v>
      </c>
      <c r="AW100" s="117">
        <f>'B2 - Nový stav'!J38</f>
        <v>0</v>
      </c>
      <c r="AX100" s="117">
        <f>'B2 - Nový stav'!J39</f>
        <v>0</v>
      </c>
      <c r="AY100" s="117">
        <f>'B2 - Nový stav'!J40</f>
        <v>0</v>
      </c>
      <c r="AZ100" s="117">
        <f>'B2 - Nový stav'!F37</f>
        <v>0</v>
      </c>
      <c r="BA100" s="117">
        <f>'B2 - Nový stav'!F38</f>
        <v>0</v>
      </c>
      <c r="BB100" s="117">
        <f>'B2 - Nový stav'!F39</f>
        <v>0</v>
      </c>
      <c r="BC100" s="117">
        <f>'B2 - Nový stav'!F40</f>
        <v>0</v>
      </c>
      <c r="BD100" s="119">
        <f>'B2 - Nový stav'!F41</f>
        <v>0</v>
      </c>
      <c r="BE100" s="4"/>
      <c r="BT100" s="23" t="s">
        <v>88</v>
      </c>
      <c r="BV100" s="23" t="s">
        <v>77</v>
      </c>
      <c r="BW100" s="23" t="s">
        <v>99</v>
      </c>
      <c r="BX100" s="23" t="s">
        <v>95</v>
      </c>
      <c r="CL100" s="23" t="s">
        <v>1</v>
      </c>
    </row>
    <row r="101" s="7" customFormat="1" ht="14.4" customHeight="1">
      <c r="A101" s="7"/>
      <c r="B101" s="100"/>
      <c r="C101" s="101"/>
      <c r="D101" s="102" t="s">
        <v>100</v>
      </c>
      <c r="E101" s="102"/>
      <c r="F101" s="102"/>
      <c r="G101" s="102"/>
      <c r="H101" s="102"/>
      <c r="I101" s="103"/>
      <c r="J101" s="102" t="s">
        <v>101</v>
      </c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4">
        <f>ROUND(SUM(AG102:AG103),2)</f>
        <v>0</v>
      </c>
      <c r="AH101" s="103"/>
      <c r="AI101" s="103"/>
      <c r="AJ101" s="103"/>
      <c r="AK101" s="103"/>
      <c r="AL101" s="103"/>
      <c r="AM101" s="103"/>
      <c r="AN101" s="105">
        <f>SUM(AG101,AT101)</f>
        <v>0</v>
      </c>
      <c r="AO101" s="103"/>
      <c r="AP101" s="103"/>
      <c r="AQ101" s="106" t="s">
        <v>81</v>
      </c>
      <c r="AR101" s="100"/>
      <c r="AS101" s="107">
        <f>ROUND(SUM(AS102:AS103),2)</f>
        <v>0</v>
      </c>
      <c r="AT101" s="108">
        <f>ROUND(SUM(AV101:AW101),2)</f>
        <v>0</v>
      </c>
      <c r="AU101" s="109">
        <f>ROUND(SUM(AU102:AU103),5)</f>
        <v>0</v>
      </c>
      <c r="AV101" s="108">
        <f>ROUND(AZ101*L29,2)</f>
        <v>0</v>
      </c>
      <c r="AW101" s="108">
        <f>ROUND(BA101*L30,2)</f>
        <v>0</v>
      </c>
      <c r="AX101" s="108">
        <f>ROUND(BB101*L29,2)</f>
        <v>0</v>
      </c>
      <c r="AY101" s="108">
        <f>ROUND(BC101*L30,2)</f>
        <v>0</v>
      </c>
      <c r="AZ101" s="108">
        <f>ROUND(SUM(AZ102:AZ103),2)</f>
        <v>0</v>
      </c>
      <c r="BA101" s="108">
        <f>ROUND(SUM(BA102:BA103),2)</f>
        <v>0</v>
      </c>
      <c r="BB101" s="108">
        <f>ROUND(SUM(BB102:BB103),2)</f>
        <v>0</v>
      </c>
      <c r="BC101" s="108">
        <f>ROUND(SUM(BC102:BC103),2)</f>
        <v>0</v>
      </c>
      <c r="BD101" s="110">
        <f>ROUND(SUM(BD102:BD103),2)</f>
        <v>0</v>
      </c>
      <c r="BE101" s="7"/>
      <c r="BS101" s="111" t="s">
        <v>74</v>
      </c>
      <c r="BT101" s="111" t="s">
        <v>82</v>
      </c>
      <c r="BU101" s="111" t="s">
        <v>76</v>
      </c>
      <c r="BV101" s="111" t="s">
        <v>77</v>
      </c>
      <c r="BW101" s="111" t="s">
        <v>102</v>
      </c>
      <c r="BX101" s="111" t="s">
        <v>4</v>
      </c>
      <c r="CL101" s="111" t="s">
        <v>1</v>
      </c>
      <c r="CM101" s="111" t="s">
        <v>75</v>
      </c>
    </row>
    <row r="102" s="4" customFormat="1" ht="14.4" customHeight="1">
      <c r="A102" s="112" t="s">
        <v>84</v>
      </c>
      <c r="B102" s="60"/>
      <c r="C102" s="10"/>
      <c r="D102" s="10"/>
      <c r="E102" s="113" t="s">
        <v>103</v>
      </c>
      <c r="F102" s="113"/>
      <c r="G102" s="113"/>
      <c r="H102" s="113"/>
      <c r="I102" s="113"/>
      <c r="J102" s="10"/>
      <c r="K102" s="113" t="s">
        <v>86</v>
      </c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4">
        <f>'C1 - Búracie práce'!J34</f>
        <v>0</v>
      </c>
      <c r="AH102" s="10"/>
      <c r="AI102" s="10"/>
      <c r="AJ102" s="10"/>
      <c r="AK102" s="10"/>
      <c r="AL102" s="10"/>
      <c r="AM102" s="10"/>
      <c r="AN102" s="114">
        <f>SUM(AG102,AT102)</f>
        <v>0</v>
      </c>
      <c r="AO102" s="10"/>
      <c r="AP102" s="10"/>
      <c r="AQ102" s="115" t="s">
        <v>87</v>
      </c>
      <c r="AR102" s="60"/>
      <c r="AS102" s="116">
        <v>0</v>
      </c>
      <c r="AT102" s="117">
        <f>ROUND(SUM(AV102:AW102),2)</f>
        <v>0</v>
      </c>
      <c r="AU102" s="118">
        <f>'C1 - Búracie práce'!P141</f>
        <v>0</v>
      </c>
      <c r="AV102" s="117">
        <f>'C1 - Búracie práce'!J37</f>
        <v>0</v>
      </c>
      <c r="AW102" s="117">
        <f>'C1 - Búracie práce'!J38</f>
        <v>0</v>
      </c>
      <c r="AX102" s="117">
        <f>'C1 - Búracie práce'!J39</f>
        <v>0</v>
      </c>
      <c r="AY102" s="117">
        <f>'C1 - Búracie práce'!J40</f>
        <v>0</v>
      </c>
      <c r="AZ102" s="117">
        <f>'C1 - Búracie práce'!F37</f>
        <v>0</v>
      </c>
      <c r="BA102" s="117">
        <f>'C1 - Búracie práce'!F38</f>
        <v>0</v>
      </c>
      <c r="BB102" s="117">
        <f>'C1 - Búracie práce'!F39</f>
        <v>0</v>
      </c>
      <c r="BC102" s="117">
        <f>'C1 - Búracie práce'!F40</f>
        <v>0</v>
      </c>
      <c r="BD102" s="119">
        <f>'C1 - Búracie práce'!F41</f>
        <v>0</v>
      </c>
      <c r="BE102" s="4"/>
      <c r="BT102" s="23" t="s">
        <v>88</v>
      </c>
      <c r="BV102" s="23" t="s">
        <v>77</v>
      </c>
      <c r="BW102" s="23" t="s">
        <v>104</v>
      </c>
      <c r="BX102" s="23" t="s">
        <v>102</v>
      </c>
      <c r="CL102" s="23" t="s">
        <v>1</v>
      </c>
    </row>
    <row r="103" s="4" customFormat="1" ht="14.4" customHeight="1">
      <c r="A103" s="112" t="s">
        <v>84</v>
      </c>
      <c r="B103" s="60"/>
      <c r="C103" s="10"/>
      <c r="D103" s="10"/>
      <c r="E103" s="113" t="s">
        <v>105</v>
      </c>
      <c r="F103" s="113"/>
      <c r="G103" s="113"/>
      <c r="H103" s="113"/>
      <c r="I103" s="113"/>
      <c r="J103" s="10"/>
      <c r="K103" s="113" t="s">
        <v>91</v>
      </c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4">
        <f>'C2 - Nový stav'!J34</f>
        <v>0</v>
      </c>
      <c r="AH103" s="10"/>
      <c r="AI103" s="10"/>
      <c r="AJ103" s="10"/>
      <c r="AK103" s="10"/>
      <c r="AL103" s="10"/>
      <c r="AM103" s="10"/>
      <c r="AN103" s="114">
        <f>SUM(AG103,AT103)</f>
        <v>0</v>
      </c>
      <c r="AO103" s="10"/>
      <c r="AP103" s="10"/>
      <c r="AQ103" s="115" t="s">
        <v>87</v>
      </c>
      <c r="AR103" s="60"/>
      <c r="AS103" s="116">
        <v>0</v>
      </c>
      <c r="AT103" s="117">
        <f>ROUND(SUM(AV103:AW103),2)</f>
        <v>0</v>
      </c>
      <c r="AU103" s="118">
        <f>'C2 - Nový stav'!P149</f>
        <v>0</v>
      </c>
      <c r="AV103" s="117">
        <f>'C2 - Nový stav'!J37</f>
        <v>0</v>
      </c>
      <c r="AW103" s="117">
        <f>'C2 - Nový stav'!J38</f>
        <v>0</v>
      </c>
      <c r="AX103" s="117">
        <f>'C2 - Nový stav'!J39</f>
        <v>0</v>
      </c>
      <c r="AY103" s="117">
        <f>'C2 - Nový stav'!J40</f>
        <v>0</v>
      </c>
      <c r="AZ103" s="117">
        <f>'C2 - Nový stav'!F37</f>
        <v>0</v>
      </c>
      <c r="BA103" s="117">
        <f>'C2 - Nový stav'!F38</f>
        <v>0</v>
      </c>
      <c r="BB103" s="117">
        <f>'C2 - Nový stav'!F39</f>
        <v>0</v>
      </c>
      <c r="BC103" s="117">
        <f>'C2 - Nový stav'!F40</f>
        <v>0</v>
      </c>
      <c r="BD103" s="119">
        <f>'C2 - Nový stav'!F41</f>
        <v>0</v>
      </c>
      <c r="BE103" s="4"/>
      <c r="BT103" s="23" t="s">
        <v>88</v>
      </c>
      <c r="BV103" s="23" t="s">
        <v>77</v>
      </c>
      <c r="BW103" s="23" t="s">
        <v>106</v>
      </c>
      <c r="BX103" s="23" t="s">
        <v>102</v>
      </c>
      <c r="CL103" s="23" t="s">
        <v>1</v>
      </c>
    </row>
    <row r="104" s="7" customFormat="1" ht="14.4" customHeight="1">
      <c r="A104" s="7"/>
      <c r="B104" s="100"/>
      <c r="C104" s="101"/>
      <c r="D104" s="102" t="s">
        <v>74</v>
      </c>
      <c r="E104" s="102"/>
      <c r="F104" s="102"/>
      <c r="G104" s="102"/>
      <c r="H104" s="102"/>
      <c r="I104" s="103"/>
      <c r="J104" s="102" t="s">
        <v>107</v>
      </c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4">
        <f>ROUND(SUM(AG105:AG106),2)</f>
        <v>0</v>
      </c>
      <c r="AH104" s="103"/>
      <c r="AI104" s="103"/>
      <c r="AJ104" s="103"/>
      <c r="AK104" s="103"/>
      <c r="AL104" s="103"/>
      <c r="AM104" s="103"/>
      <c r="AN104" s="105">
        <f>SUM(AG104,AT104)</f>
        <v>0</v>
      </c>
      <c r="AO104" s="103"/>
      <c r="AP104" s="103"/>
      <c r="AQ104" s="106" t="s">
        <v>81</v>
      </c>
      <c r="AR104" s="100"/>
      <c r="AS104" s="107">
        <f>ROUND(SUM(AS105:AS106),2)</f>
        <v>0</v>
      </c>
      <c r="AT104" s="108">
        <f>ROUND(SUM(AV104:AW104),2)</f>
        <v>0</v>
      </c>
      <c r="AU104" s="109">
        <f>ROUND(SUM(AU105:AU106),5)</f>
        <v>0</v>
      </c>
      <c r="AV104" s="108">
        <f>ROUND(AZ104*L29,2)</f>
        <v>0</v>
      </c>
      <c r="AW104" s="108">
        <f>ROUND(BA104*L30,2)</f>
        <v>0</v>
      </c>
      <c r="AX104" s="108">
        <f>ROUND(BB104*L29,2)</f>
        <v>0</v>
      </c>
      <c r="AY104" s="108">
        <f>ROUND(BC104*L30,2)</f>
        <v>0</v>
      </c>
      <c r="AZ104" s="108">
        <f>ROUND(SUM(AZ105:AZ106),2)</f>
        <v>0</v>
      </c>
      <c r="BA104" s="108">
        <f>ROUND(SUM(BA105:BA106),2)</f>
        <v>0</v>
      </c>
      <c r="BB104" s="108">
        <f>ROUND(SUM(BB105:BB106),2)</f>
        <v>0</v>
      </c>
      <c r="BC104" s="108">
        <f>ROUND(SUM(BC105:BC106),2)</f>
        <v>0</v>
      </c>
      <c r="BD104" s="110">
        <f>ROUND(SUM(BD105:BD106),2)</f>
        <v>0</v>
      </c>
      <c r="BE104" s="7"/>
      <c r="BS104" s="111" t="s">
        <v>74</v>
      </c>
      <c r="BT104" s="111" t="s">
        <v>82</v>
      </c>
      <c r="BU104" s="111" t="s">
        <v>76</v>
      </c>
      <c r="BV104" s="111" t="s">
        <v>77</v>
      </c>
      <c r="BW104" s="111" t="s">
        <v>108</v>
      </c>
      <c r="BX104" s="111" t="s">
        <v>4</v>
      </c>
      <c r="CL104" s="111" t="s">
        <v>1</v>
      </c>
      <c r="CM104" s="111" t="s">
        <v>75</v>
      </c>
    </row>
    <row r="105" s="4" customFormat="1" ht="14.4" customHeight="1">
      <c r="A105" s="112" t="s">
        <v>84</v>
      </c>
      <c r="B105" s="60"/>
      <c r="C105" s="10"/>
      <c r="D105" s="10"/>
      <c r="E105" s="113" t="s">
        <v>109</v>
      </c>
      <c r="F105" s="113"/>
      <c r="G105" s="113"/>
      <c r="H105" s="113"/>
      <c r="I105" s="113"/>
      <c r="J105" s="10"/>
      <c r="K105" s="113" t="s">
        <v>86</v>
      </c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4">
        <f>'D1 - Búracie práce'!J34</f>
        <v>0</v>
      </c>
      <c r="AH105" s="10"/>
      <c r="AI105" s="10"/>
      <c r="AJ105" s="10"/>
      <c r="AK105" s="10"/>
      <c r="AL105" s="10"/>
      <c r="AM105" s="10"/>
      <c r="AN105" s="114">
        <f>SUM(AG105,AT105)</f>
        <v>0</v>
      </c>
      <c r="AO105" s="10"/>
      <c r="AP105" s="10"/>
      <c r="AQ105" s="115" t="s">
        <v>87</v>
      </c>
      <c r="AR105" s="60"/>
      <c r="AS105" s="116">
        <v>0</v>
      </c>
      <c r="AT105" s="117">
        <f>ROUND(SUM(AV105:AW105),2)</f>
        <v>0</v>
      </c>
      <c r="AU105" s="118">
        <f>'D1 - Búracie práce'!P141</f>
        <v>0</v>
      </c>
      <c r="AV105" s="117">
        <f>'D1 - Búracie práce'!J37</f>
        <v>0</v>
      </c>
      <c r="AW105" s="117">
        <f>'D1 - Búracie práce'!J38</f>
        <v>0</v>
      </c>
      <c r="AX105" s="117">
        <f>'D1 - Búracie práce'!J39</f>
        <v>0</v>
      </c>
      <c r="AY105" s="117">
        <f>'D1 - Búracie práce'!J40</f>
        <v>0</v>
      </c>
      <c r="AZ105" s="117">
        <f>'D1 - Búracie práce'!F37</f>
        <v>0</v>
      </c>
      <c r="BA105" s="117">
        <f>'D1 - Búracie práce'!F38</f>
        <v>0</v>
      </c>
      <c r="BB105" s="117">
        <f>'D1 - Búracie práce'!F39</f>
        <v>0</v>
      </c>
      <c r="BC105" s="117">
        <f>'D1 - Búracie práce'!F40</f>
        <v>0</v>
      </c>
      <c r="BD105" s="119">
        <f>'D1 - Búracie práce'!F41</f>
        <v>0</v>
      </c>
      <c r="BE105" s="4"/>
      <c r="BT105" s="23" t="s">
        <v>88</v>
      </c>
      <c r="BV105" s="23" t="s">
        <v>77</v>
      </c>
      <c r="BW105" s="23" t="s">
        <v>110</v>
      </c>
      <c r="BX105" s="23" t="s">
        <v>108</v>
      </c>
      <c r="CL105" s="23" t="s">
        <v>1</v>
      </c>
    </row>
    <row r="106" s="4" customFormat="1" ht="14.4" customHeight="1">
      <c r="A106" s="112" t="s">
        <v>84</v>
      </c>
      <c r="B106" s="60"/>
      <c r="C106" s="10"/>
      <c r="D106" s="10"/>
      <c r="E106" s="113" t="s">
        <v>111</v>
      </c>
      <c r="F106" s="113"/>
      <c r="G106" s="113"/>
      <c r="H106" s="113"/>
      <c r="I106" s="113"/>
      <c r="J106" s="10"/>
      <c r="K106" s="113" t="s">
        <v>91</v>
      </c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4">
        <f>'D2 - Nový stav'!J34</f>
        <v>0</v>
      </c>
      <c r="AH106" s="10"/>
      <c r="AI106" s="10"/>
      <c r="AJ106" s="10"/>
      <c r="AK106" s="10"/>
      <c r="AL106" s="10"/>
      <c r="AM106" s="10"/>
      <c r="AN106" s="114">
        <f>SUM(AG106,AT106)</f>
        <v>0</v>
      </c>
      <c r="AO106" s="10"/>
      <c r="AP106" s="10"/>
      <c r="AQ106" s="115" t="s">
        <v>87</v>
      </c>
      <c r="AR106" s="60"/>
      <c r="AS106" s="116">
        <v>0</v>
      </c>
      <c r="AT106" s="117">
        <f>ROUND(SUM(AV106:AW106),2)</f>
        <v>0</v>
      </c>
      <c r="AU106" s="118">
        <f>'D2 - Nový stav'!P151</f>
        <v>0</v>
      </c>
      <c r="AV106" s="117">
        <f>'D2 - Nový stav'!J37</f>
        <v>0</v>
      </c>
      <c r="AW106" s="117">
        <f>'D2 - Nový stav'!J38</f>
        <v>0</v>
      </c>
      <c r="AX106" s="117">
        <f>'D2 - Nový stav'!J39</f>
        <v>0</v>
      </c>
      <c r="AY106" s="117">
        <f>'D2 - Nový stav'!J40</f>
        <v>0</v>
      </c>
      <c r="AZ106" s="117">
        <f>'D2 - Nový stav'!F37</f>
        <v>0</v>
      </c>
      <c r="BA106" s="117">
        <f>'D2 - Nový stav'!F38</f>
        <v>0</v>
      </c>
      <c r="BB106" s="117">
        <f>'D2 - Nový stav'!F39</f>
        <v>0</v>
      </c>
      <c r="BC106" s="117">
        <f>'D2 - Nový stav'!F40</f>
        <v>0</v>
      </c>
      <c r="BD106" s="119">
        <f>'D2 - Nový stav'!F41</f>
        <v>0</v>
      </c>
      <c r="BE106" s="4"/>
      <c r="BT106" s="23" t="s">
        <v>88</v>
      </c>
      <c r="BV106" s="23" t="s">
        <v>77</v>
      </c>
      <c r="BW106" s="23" t="s">
        <v>112</v>
      </c>
      <c r="BX106" s="23" t="s">
        <v>108</v>
      </c>
      <c r="CL106" s="23" t="s">
        <v>1</v>
      </c>
    </row>
    <row r="107" s="7" customFormat="1" ht="14.4" customHeight="1">
      <c r="A107" s="112" t="s">
        <v>84</v>
      </c>
      <c r="B107" s="100"/>
      <c r="C107" s="101"/>
      <c r="D107" s="102" t="s">
        <v>113</v>
      </c>
      <c r="E107" s="102"/>
      <c r="F107" s="102"/>
      <c r="G107" s="102"/>
      <c r="H107" s="102"/>
      <c r="I107" s="103"/>
      <c r="J107" s="102" t="s">
        <v>114</v>
      </c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5">
        <f>'F - Zdravotechnika - vonk...'!J32</f>
        <v>0</v>
      </c>
      <c r="AH107" s="103"/>
      <c r="AI107" s="103"/>
      <c r="AJ107" s="103"/>
      <c r="AK107" s="103"/>
      <c r="AL107" s="103"/>
      <c r="AM107" s="103"/>
      <c r="AN107" s="105">
        <f>SUM(AG107,AT107)</f>
        <v>0</v>
      </c>
      <c r="AO107" s="103"/>
      <c r="AP107" s="103"/>
      <c r="AQ107" s="106" t="s">
        <v>81</v>
      </c>
      <c r="AR107" s="100"/>
      <c r="AS107" s="107">
        <v>0</v>
      </c>
      <c r="AT107" s="108">
        <f>ROUND(SUM(AV107:AW107),2)</f>
        <v>0</v>
      </c>
      <c r="AU107" s="109">
        <f>'F - Zdravotechnika - vonk...'!P128</f>
        <v>0</v>
      </c>
      <c r="AV107" s="108">
        <f>'F - Zdravotechnika - vonk...'!J35</f>
        <v>0</v>
      </c>
      <c r="AW107" s="108">
        <f>'F - Zdravotechnika - vonk...'!J36</f>
        <v>0</v>
      </c>
      <c r="AX107" s="108">
        <f>'F - Zdravotechnika - vonk...'!J37</f>
        <v>0</v>
      </c>
      <c r="AY107" s="108">
        <f>'F - Zdravotechnika - vonk...'!J38</f>
        <v>0</v>
      </c>
      <c r="AZ107" s="108">
        <f>'F - Zdravotechnika - vonk...'!F35</f>
        <v>0</v>
      </c>
      <c r="BA107" s="108">
        <f>'F - Zdravotechnika - vonk...'!F36</f>
        <v>0</v>
      </c>
      <c r="BB107" s="108">
        <f>'F - Zdravotechnika - vonk...'!F37</f>
        <v>0</v>
      </c>
      <c r="BC107" s="108">
        <f>'F - Zdravotechnika - vonk...'!F38</f>
        <v>0</v>
      </c>
      <c r="BD107" s="110">
        <f>'F - Zdravotechnika - vonk...'!F39</f>
        <v>0</v>
      </c>
      <c r="BE107" s="7"/>
      <c r="BT107" s="111" t="s">
        <v>82</v>
      </c>
      <c r="BV107" s="111" t="s">
        <v>77</v>
      </c>
      <c r="BW107" s="111" t="s">
        <v>115</v>
      </c>
      <c r="BX107" s="111" t="s">
        <v>4</v>
      </c>
      <c r="CL107" s="111" t="s">
        <v>1</v>
      </c>
      <c r="CM107" s="111" t="s">
        <v>75</v>
      </c>
    </row>
    <row r="108" s="7" customFormat="1" ht="14.4" customHeight="1">
      <c r="A108" s="112" t="s">
        <v>84</v>
      </c>
      <c r="B108" s="100"/>
      <c r="C108" s="101"/>
      <c r="D108" s="102" t="s">
        <v>116</v>
      </c>
      <c r="E108" s="102"/>
      <c r="F108" s="102"/>
      <c r="G108" s="102"/>
      <c r="H108" s="102"/>
      <c r="I108" s="103"/>
      <c r="J108" s="102" t="s">
        <v>117</v>
      </c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5">
        <f>'H - Elektroinštalácia'!J32</f>
        <v>0</v>
      </c>
      <c r="AH108" s="103"/>
      <c r="AI108" s="103"/>
      <c r="AJ108" s="103"/>
      <c r="AK108" s="103"/>
      <c r="AL108" s="103"/>
      <c r="AM108" s="103"/>
      <c r="AN108" s="105">
        <f>SUM(AG108,AT108)</f>
        <v>0</v>
      </c>
      <c r="AO108" s="103"/>
      <c r="AP108" s="103"/>
      <c r="AQ108" s="106" t="s">
        <v>81</v>
      </c>
      <c r="AR108" s="100"/>
      <c r="AS108" s="120">
        <v>0</v>
      </c>
      <c r="AT108" s="121">
        <f>ROUND(SUM(AV108:AW108),2)</f>
        <v>0</v>
      </c>
      <c r="AU108" s="122">
        <f>'H - Elektroinštalácia'!P126</f>
        <v>0</v>
      </c>
      <c r="AV108" s="121">
        <f>'H - Elektroinštalácia'!J35</f>
        <v>0</v>
      </c>
      <c r="AW108" s="121">
        <f>'H - Elektroinštalácia'!J36</f>
        <v>0</v>
      </c>
      <c r="AX108" s="121">
        <f>'H - Elektroinštalácia'!J37</f>
        <v>0</v>
      </c>
      <c r="AY108" s="121">
        <f>'H - Elektroinštalácia'!J38</f>
        <v>0</v>
      </c>
      <c r="AZ108" s="121">
        <f>'H - Elektroinštalácia'!F35</f>
        <v>0</v>
      </c>
      <c r="BA108" s="121">
        <f>'H - Elektroinštalácia'!F36</f>
        <v>0</v>
      </c>
      <c r="BB108" s="121">
        <f>'H - Elektroinštalácia'!F37</f>
        <v>0</v>
      </c>
      <c r="BC108" s="121">
        <f>'H - Elektroinštalácia'!F38</f>
        <v>0</v>
      </c>
      <c r="BD108" s="123">
        <f>'H - Elektroinštalácia'!F39</f>
        <v>0</v>
      </c>
      <c r="BE108" s="7"/>
      <c r="BT108" s="111" t="s">
        <v>82</v>
      </c>
      <c r="BV108" s="111" t="s">
        <v>77</v>
      </c>
      <c r="BW108" s="111" t="s">
        <v>118</v>
      </c>
      <c r="BX108" s="111" t="s">
        <v>4</v>
      </c>
      <c r="CL108" s="111" t="s">
        <v>1</v>
      </c>
      <c r="CM108" s="111" t="s">
        <v>75</v>
      </c>
    </row>
    <row r="109" s="2" customFormat="1" ht="30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5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="2" customFormat="1" ht="6.96" customHeight="1">
      <c r="A110" s="34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35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</sheetData>
  <mergeCells count="94">
    <mergeCell ref="C92:G92"/>
    <mergeCell ref="D104:H104"/>
    <mergeCell ref="D98:H98"/>
    <mergeCell ref="D95:H95"/>
    <mergeCell ref="D101:H101"/>
    <mergeCell ref="E99:I99"/>
    <mergeCell ref="E96:I96"/>
    <mergeCell ref="E100:I100"/>
    <mergeCell ref="E102:I102"/>
    <mergeCell ref="E103:I103"/>
    <mergeCell ref="E97:I97"/>
    <mergeCell ref="I92:AF92"/>
    <mergeCell ref="J101:AF101"/>
    <mergeCell ref="J95:AF95"/>
    <mergeCell ref="J98:AF98"/>
    <mergeCell ref="J104:AF104"/>
    <mergeCell ref="K97:AF97"/>
    <mergeCell ref="K100:AF100"/>
    <mergeCell ref="K102:AF102"/>
    <mergeCell ref="K99:AF99"/>
    <mergeCell ref="K103:AF103"/>
    <mergeCell ref="K96:AF96"/>
    <mergeCell ref="L85:AO85"/>
    <mergeCell ref="E105:I105"/>
    <mergeCell ref="K105:AF105"/>
    <mergeCell ref="E106:I106"/>
    <mergeCell ref="K106:AF106"/>
    <mergeCell ref="D107:H107"/>
    <mergeCell ref="J107:AF107"/>
    <mergeCell ref="D108:H108"/>
    <mergeCell ref="J108:AF108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8:AM98"/>
    <mergeCell ref="AG104:AM104"/>
    <mergeCell ref="AG103:AM103"/>
    <mergeCell ref="AG102:AM102"/>
    <mergeCell ref="AG101:AM101"/>
    <mergeCell ref="AG97:AM97"/>
    <mergeCell ref="AG100:AM100"/>
    <mergeCell ref="AG92:AM92"/>
    <mergeCell ref="AG95:AM95"/>
    <mergeCell ref="AG99:AM99"/>
    <mergeCell ref="AG96:AM96"/>
    <mergeCell ref="AM87:AN87"/>
    <mergeCell ref="AM89:AP89"/>
    <mergeCell ref="AM90:AP90"/>
    <mergeCell ref="AN95:AP95"/>
    <mergeCell ref="AN97:AP97"/>
    <mergeCell ref="AN104:AP104"/>
    <mergeCell ref="AN103:AP103"/>
    <mergeCell ref="AN96:AP96"/>
    <mergeCell ref="AN92:AP92"/>
    <mergeCell ref="AN102:AP102"/>
    <mergeCell ref="AN99:AP99"/>
    <mergeCell ref="AN101:AP101"/>
    <mergeCell ref="AN100:AP100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6" location="'A1 - Búracie práce'!C2" display="/"/>
    <hyperlink ref="A97" location="'A2 - Nový stav'!C2" display="/"/>
    <hyperlink ref="A99" location="'B1 - Búracie práce'!C2" display="/"/>
    <hyperlink ref="A100" location="'B2 - Nový stav'!C2" display="/"/>
    <hyperlink ref="A102" location="'C1 - Búracie práce'!C2" display="/"/>
    <hyperlink ref="A103" location="'C2 - Nový stav'!C2" display="/"/>
    <hyperlink ref="A105" location="'D1 - Búracie práce'!C2" display="/"/>
    <hyperlink ref="A106" location="'D2 - Nový stav'!C2" display="/"/>
    <hyperlink ref="A107" location="'F - Zdravotechnika - vonk...'!C2" display="/"/>
    <hyperlink ref="A108" location="'H - Elektroinštalác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119</v>
      </c>
      <c r="L4" s="18"/>
      <c r="M4" s="12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7" customHeight="1">
      <c r="B7" s="18"/>
      <c r="E7" s="125" t="str">
        <f>'Rekapitulácia stavby'!K6</f>
        <v>SPŠ J. Murgaša B.Bystrica - kompletná rekonštrukcia objektov - zníženie energetickej náročnosti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120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5.6" customHeight="1">
      <c r="A9" s="34"/>
      <c r="B9" s="35"/>
      <c r="C9" s="34"/>
      <c r="D9" s="34"/>
      <c r="E9" s="63" t="s">
        <v>1395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33</v>
      </c>
      <c r="G12" s="34"/>
      <c r="H12" s="34"/>
      <c r="I12" s="28" t="s">
        <v>20</v>
      </c>
      <c r="J12" s="65" t="str">
        <f>'Rekapitulácia stavby'!AN8</f>
        <v>28. 4. 2021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tr">
        <f>IF('Rekapitulácia stavby'!AN10="","",'Rekapitulácia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IF('Rekapitulácia stavby'!E11="","",'Rekapitulácia stavby'!E11)</f>
        <v>SPŠ J. Murgaša, Banská Bystrica</v>
      </c>
      <c r="F15" s="34"/>
      <c r="G15" s="34"/>
      <c r="H15" s="34"/>
      <c r="I15" s="28" t="s">
        <v>25</v>
      </c>
      <c r="J15" s="23" t="str">
        <f>IF('Rekapitulácia stavby'!AN11="","",'Rekapitulácia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>VISIA s.r.o ,Sládkovičova 2052/50A Šala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4.4" customHeight="1">
      <c r="A27" s="126"/>
      <c r="B27" s="127"/>
      <c r="C27" s="126"/>
      <c r="D27" s="126"/>
      <c r="E27" s="32" t="s">
        <v>1</v>
      </c>
      <c r="F27" s="32"/>
      <c r="G27" s="32"/>
      <c r="H27" s="32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124</v>
      </c>
      <c r="E30" s="34"/>
      <c r="F30" s="34"/>
      <c r="G30" s="34"/>
      <c r="H30" s="34"/>
      <c r="I30" s="34"/>
      <c r="J30" s="129">
        <f>J96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30" t="s">
        <v>125</v>
      </c>
      <c r="E31" s="34"/>
      <c r="F31" s="34"/>
      <c r="G31" s="34"/>
      <c r="H31" s="34"/>
      <c r="I31" s="34"/>
      <c r="J31" s="129">
        <f>J101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1" t="s">
        <v>35</v>
      </c>
      <c r="E32" s="34"/>
      <c r="F32" s="34"/>
      <c r="G32" s="34"/>
      <c r="H32" s="34"/>
      <c r="I32" s="34"/>
      <c r="J32" s="92">
        <f>ROUND(J30 + J31,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2" t="s">
        <v>39</v>
      </c>
      <c r="E35" s="28" t="s">
        <v>40</v>
      </c>
      <c r="F35" s="133">
        <f>ROUND((SUM(BE101:BE108) + SUM(BE128:BE136)),  2)</f>
        <v>0</v>
      </c>
      <c r="G35" s="34"/>
      <c r="H35" s="34"/>
      <c r="I35" s="134">
        <v>0.20000000000000001</v>
      </c>
      <c r="J35" s="133">
        <f>ROUND(((SUM(BE101:BE108) + SUM(BE128:BE136))*I35),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41</v>
      </c>
      <c r="F36" s="133">
        <f>ROUND((SUM(BF101:BF108) + SUM(BF128:BF136)),  2)</f>
        <v>0</v>
      </c>
      <c r="G36" s="34"/>
      <c r="H36" s="34"/>
      <c r="I36" s="134">
        <v>0.20000000000000001</v>
      </c>
      <c r="J36" s="133">
        <f>ROUND(((SUM(BF101:BF108) + SUM(BF128:BF136))*I36),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3">
        <f>ROUND((SUM(BG101:BG108) + SUM(BG128:BG136)),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3">
        <f>ROUND((SUM(BH101:BH108) + SUM(BH128:BH136)),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44</v>
      </c>
      <c r="F39" s="133">
        <f>ROUND((SUM(BI101:BI108) + SUM(BI128:BI136)),  2)</f>
        <v>0</v>
      </c>
      <c r="G39" s="34"/>
      <c r="H39" s="34"/>
      <c r="I39" s="134">
        <v>0</v>
      </c>
      <c r="J39" s="133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45</v>
      </c>
      <c r="E41" s="77"/>
      <c r="F41" s="77"/>
      <c r="G41" s="137" t="s">
        <v>46</v>
      </c>
      <c r="H41" s="138" t="s">
        <v>47</v>
      </c>
      <c r="I41" s="77"/>
      <c r="J41" s="139">
        <f>SUM(J32:J39)</f>
        <v>0</v>
      </c>
      <c r="K41" s="140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50</v>
      </c>
      <c r="E61" s="37"/>
      <c r="F61" s="141" t="s">
        <v>51</v>
      </c>
      <c r="G61" s="54" t="s">
        <v>50</v>
      </c>
      <c r="H61" s="37"/>
      <c r="I61" s="37"/>
      <c r="J61" s="142" t="s">
        <v>51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50</v>
      </c>
      <c r="E76" s="37"/>
      <c r="F76" s="141" t="s">
        <v>51</v>
      </c>
      <c r="G76" s="54" t="s">
        <v>50</v>
      </c>
      <c r="H76" s="37"/>
      <c r="I76" s="37"/>
      <c r="J76" s="142" t="s">
        <v>51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7" customHeight="1">
      <c r="A85" s="34"/>
      <c r="B85" s="35"/>
      <c r="C85" s="34"/>
      <c r="D85" s="34"/>
      <c r="E85" s="125" t="str">
        <f>E7</f>
        <v>SPŠ J. Murgaša B.Bystrica - kompletná rekonštrukcia objektov - zníženie energetickej náročnosti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120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5.6" customHeight="1">
      <c r="A87" s="34"/>
      <c r="B87" s="35"/>
      <c r="C87" s="34"/>
      <c r="D87" s="34"/>
      <c r="E87" s="63" t="str">
        <f>E9</f>
        <v>F - Zdravotechnika - vonkajšky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 xml:space="preserve"> </v>
      </c>
      <c r="G89" s="34"/>
      <c r="H89" s="34"/>
      <c r="I89" s="28" t="s">
        <v>20</v>
      </c>
      <c r="J89" s="65" t="str">
        <f>IF(J12="","",J12)</f>
        <v>28. 4. 2021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40.8" customHeight="1">
      <c r="A91" s="34"/>
      <c r="B91" s="35"/>
      <c r="C91" s="28" t="s">
        <v>22</v>
      </c>
      <c r="D91" s="34"/>
      <c r="E91" s="34"/>
      <c r="F91" s="23" t="str">
        <f>E15</f>
        <v>SPŠ J. Murgaša, Banská Bystrica</v>
      </c>
      <c r="G91" s="34"/>
      <c r="H91" s="34"/>
      <c r="I91" s="28" t="s">
        <v>28</v>
      </c>
      <c r="J91" s="32" t="str">
        <f>E21</f>
        <v>VISIA s.r.o ,Sládkovičova 2052/50A Šala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6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127</v>
      </c>
      <c r="D94" s="135"/>
      <c r="E94" s="135"/>
      <c r="F94" s="135"/>
      <c r="G94" s="135"/>
      <c r="H94" s="135"/>
      <c r="I94" s="135"/>
      <c r="J94" s="144" t="s">
        <v>128</v>
      </c>
      <c r="K94" s="13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129</v>
      </c>
      <c r="D96" s="34"/>
      <c r="E96" s="34"/>
      <c r="F96" s="34"/>
      <c r="G96" s="34"/>
      <c r="H96" s="34"/>
      <c r="I96" s="34"/>
      <c r="J96" s="92">
        <f>J128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130</v>
      </c>
    </row>
    <row r="97" s="9" customFormat="1" ht="24.96" customHeight="1">
      <c r="A97" s="9"/>
      <c r="B97" s="146"/>
      <c r="C97" s="9"/>
      <c r="D97" s="147" t="s">
        <v>134</v>
      </c>
      <c r="E97" s="148"/>
      <c r="F97" s="148"/>
      <c r="G97" s="148"/>
      <c r="H97" s="148"/>
      <c r="I97" s="148"/>
      <c r="J97" s="149">
        <f>J129</f>
        <v>0</v>
      </c>
      <c r="K97" s="9"/>
      <c r="L97" s="14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0"/>
      <c r="C98" s="10"/>
      <c r="D98" s="151" t="s">
        <v>1396</v>
      </c>
      <c r="E98" s="152"/>
      <c r="F98" s="152"/>
      <c r="G98" s="152"/>
      <c r="H98" s="152"/>
      <c r="I98" s="152"/>
      <c r="J98" s="153">
        <f>J130</f>
        <v>0</v>
      </c>
      <c r="K98" s="10"/>
      <c r="L98" s="15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4"/>
      <c r="B99" s="35"/>
      <c r="C99" s="34"/>
      <c r="D99" s="34"/>
      <c r="E99" s="34"/>
      <c r="F99" s="34"/>
      <c r="G99" s="34"/>
      <c r="H99" s="34"/>
      <c r="I99" s="34"/>
      <c r="J99" s="34"/>
      <c r="K99" s="34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6.96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29.28" customHeight="1">
      <c r="A101" s="34"/>
      <c r="B101" s="35"/>
      <c r="C101" s="145" t="s">
        <v>141</v>
      </c>
      <c r="D101" s="34"/>
      <c r="E101" s="34"/>
      <c r="F101" s="34"/>
      <c r="G101" s="34"/>
      <c r="H101" s="34"/>
      <c r="I101" s="34"/>
      <c r="J101" s="154">
        <f>ROUND(J102 + J103 + J104 + J105 + J106 + J107,2)</f>
        <v>0</v>
      </c>
      <c r="K101" s="34"/>
      <c r="L101" s="51"/>
      <c r="N101" s="155" t="s">
        <v>39</v>
      </c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="2" customFormat="1" ht="18" customHeight="1">
      <c r="A102" s="34"/>
      <c r="B102" s="156"/>
      <c r="C102" s="157"/>
      <c r="D102" s="158" t="s">
        <v>142</v>
      </c>
      <c r="E102" s="159"/>
      <c r="F102" s="159"/>
      <c r="G102" s="157"/>
      <c r="H102" s="157"/>
      <c r="I102" s="157"/>
      <c r="J102" s="160">
        <v>0</v>
      </c>
      <c r="K102" s="157"/>
      <c r="L102" s="161"/>
      <c r="M102" s="162"/>
      <c r="N102" s="163" t="s">
        <v>41</v>
      </c>
      <c r="O102" s="162"/>
      <c r="P102" s="162"/>
      <c r="Q102" s="162"/>
      <c r="R102" s="162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4" t="s">
        <v>143</v>
      </c>
      <c r="AZ102" s="162"/>
      <c r="BA102" s="162"/>
      <c r="BB102" s="162"/>
      <c r="BC102" s="162"/>
      <c r="BD102" s="162"/>
      <c r="BE102" s="165">
        <f>IF(N102="základná",J102,0)</f>
        <v>0</v>
      </c>
      <c r="BF102" s="165">
        <f>IF(N102="znížená",J102,0)</f>
        <v>0</v>
      </c>
      <c r="BG102" s="165">
        <f>IF(N102="zákl. prenesená",J102,0)</f>
        <v>0</v>
      </c>
      <c r="BH102" s="165">
        <f>IF(N102="zníž. prenesená",J102,0)</f>
        <v>0</v>
      </c>
      <c r="BI102" s="165">
        <f>IF(N102="nulová",J102,0)</f>
        <v>0</v>
      </c>
      <c r="BJ102" s="164" t="s">
        <v>88</v>
      </c>
      <c r="BK102" s="162"/>
      <c r="BL102" s="162"/>
      <c r="BM102" s="162"/>
    </row>
    <row r="103" s="2" customFormat="1" ht="18" customHeight="1">
      <c r="A103" s="34"/>
      <c r="B103" s="156"/>
      <c r="C103" s="157"/>
      <c r="D103" s="158" t="s">
        <v>1397</v>
      </c>
      <c r="E103" s="159"/>
      <c r="F103" s="159"/>
      <c r="G103" s="157"/>
      <c r="H103" s="157"/>
      <c r="I103" s="157"/>
      <c r="J103" s="160">
        <v>0</v>
      </c>
      <c r="K103" s="157"/>
      <c r="L103" s="161"/>
      <c r="M103" s="162"/>
      <c r="N103" s="163" t="s">
        <v>41</v>
      </c>
      <c r="O103" s="162"/>
      <c r="P103" s="162"/>
      <c r="Q103" s="162"/>
      <c r="R103" s="162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4" t="s">
        <v>143</v>
      </c>
      <c r="AZ103" s="162"/>
      <c r="BA103" s="162"/>
      <c r="BB103" s="162"/>
      <c r="BC103" s="162"/>
      <c r="BD103" s="162"/>
      <c r="BE103" s="165">
        <f>IF(N103="základná",J103,0)</f>
        <v>0</v>
      </c>
      <c r="BF103" s="165">
        <f>IF(N103="znížená",J103,0)</f>
        <v>0</v>
      </c>
      <c r="BG103" s="165">
        <f>IF(N103="zákl. prenesená",J103,0)</f>
        <v>0</v>
      </c>
      <c r="BH103" s="165">
        <f>IF(N103="zníž. prenesená",J103,0)</f>
        <v>0</v>
      </c>
      <c r="BI103" s="165">
        <f>IF(N103="nulová",J103,0)</f>
        <v>0</v>
      </c>
      <c r="BJ103" s="164" t="s">
        <v>88</v>
      </c>
      <c r="BK103" s="162"/>
      <c r="BL103" s="162"/>
      <c r="BM103" s="162"/>
    </row>
    <row r="104" s="2" customFormat="1" ht="18" customHeight="1">
      <c r="A104" s="34"/>
      <c r="B104" s="156"/>
      <c r="C104" s="157"/>
      <c r="D104" s="158" t="s">
        <v>145</v>
      </c>
      <c r="E104" s="159"/>
      <c r="F104" s="159"/>
      <c r="G104" s="157"/>
      <c r="H104" s="157"/>
      <c r="I104" s="157"/>
      <c r="J104" s="160">
        <v>0</v>
      </c>
      <c r="K104" s="157"/>
      <c r="L104" s="161"/>
      <c r="M104" s="162"/>
      <c r="N104" s="163" t="s">
        <v>41</v>
      </c>
      <c r="O104" s="162"/>
      <c r="P104" s="162"/>
      <c r="Q104" s="162"/>
      <c r="R104" s="162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4" t="s">
        <v>143</v>
      </c>
      <c r="AZ104" s="162"/>
      <c r="BA104" s="162"/>
      <c r="BB104" s="162"/>
      <c r="BC104" s="162"/>
      <c r="BD104" s="162"/>
      <c r="BE104" s="165">
        <f>IF(N104="základná",J104,0)</f>
        <v>0</v>
      </c>
      <c r="BF104" s="165">
        <f>IF(N104="znížená",J104,0)</f>
        <v>0</v>
      </c>
      <c r="BG104" s="165">
        <f>IF(N104="zákl. prenesená",J104,0)</f>
        <v>0</v>
      </c>
      <c r="BH104" s="165">
        <f>IF(N104="zníž. prenesená",J104,0)</f>
        <v>0</v>
      </c>
      <c r="BI104" s="165">
        <f>IF(N104="nulová",J104,0)</f>
        <v>0</v>
      </c>
      <c r="BJ104" s="164" t="s">
        <v>88</v>
      </c>
      <c r="BK104" s="162"/>
      <c r="BL104" s="162"/>
      <c r="BM104" s="162"/>
    </row>
    <row r="105" s="2" customFormat="1" ht="18" customHeight="1">
      <c r="A105" s="34"/>
      <c r="B105" s="156"/>
      <c r="C105" s="157"/>
      <c r="D105" s="158" t="s">
        <v>146</v>
      </c>
      <c r="E105" s="159"/>
      <c r="F105" s="159"/>
      <c r="G105" s="157"/>
      <c r="H105" s="157"/>
      <c r="I105" s="157"/>
      <c r="J105" s="160">
        <v>0</v>
      </c>
      <c r="K105" s="157"/>
      <c r="L105" s="161"/>
      <c r="M105" s="162"/>
      <c r="N105" s="163" t="s">
        <v>41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143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88</v>
      </c>
      <c r="BK105" s="162"/>
      <c r="BL105" s="162"/>
      <c r="BM105" s="162"/>
    </row>
    <row r="106" s="2" customFormat="1" ht="18" customHeight="1">
      <c r="A106" s="34"/>
      <c r="B106" s="156"/>
      <c r="C106" s="157"/>
      <c r="D106" s="158" t="s">
        <v>1398</v>
      </c>
      <c r="E106" s="159"/>
      <c r="F106" s="159"/>
      <c r="G106" s="157"/>
      <c r="H106" s="157"/>
      <c r="I106" s="157"/>
      <c r="J106" s="160">
        <v>0</v>
      </c>
      <c r="K106" s="157"/>
      <c r="L106" s="161"/>
      <c r="M106" s="162"/>
      <c r="N106" s="163" t="s">
        <v>41</v>
      </c>
      <c r="O106" s="162"/>
      <c r="P106" s="162"/>
      <c r="Q106" s="162"/>
      <c r="R106" s="162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4" t="s">
        <v>143</v>
      </c>
      <c r="AZ106" s="162"/>
      <c r="BA106" s="162"/>
      <c r="BB106" s="162"/>
      <c r="BC106" s="162"/>
      <c r="BD106" s="162"/>
      <c r="BE106" s="165">
        <f>IF(N106="základná",J106,0)</f>
        <v>0</v>
      </c>
      <c r="BF106" s="165">
        <f>IF(N106="znížená",J106,0)</f>
        <v>0</v>
      </c>
      <c r="BG106" s="165">
        <f>IF(N106="zákl. prenesená",J106,0)</f>
        <v>0</v>
      </c>
      <c r="BH106" s="165">
        <f>IF(N106="zníž. prenesená",J106,0)</f>
        <v>0</v>
      </c>
      <c r="BI106" s="165">
        <f>IF(N106="nulová",J106,0)</f>
        <v>0</v>
      </c>
      <c r="BJ106" s="164" t="s">
        <v>88</v>
      </c>
      <c r="BK106" s="162"/>
      <c r="BL106" s="162"/>
      <c r="BM106" s="162"/>
    </row>
    <row r="107" s="2" customFormat="1" ht="18" customHeight="1">
      <c r="A107" s="34"/>
      <c r="B107" s="156"/>
      <c r="C107" s="157"/>
      <c r="D107" s="159" t="s">
        <v>148</v>
      </c>
      <c r="E107" s="157"/>
      <c r="F107" s="157"/>
      <c r="G107" s="157"/>
      <c r="H107" s="157"/>
      <c r="I107" s="157"/>
      <c r="J107" s="160">
        <f>ROUND(J30*T107,2)</f>
        <v>0</v>
      </c>
      <c r="K107" s="157"/>
      <c r="L107" s="161"/>
      <c r="M107" s="162"/>
      <c r="N107" s="163" t="s">
        <v>41</v>
      </c>
      <c r="O107" s="162"/>
      <c r="P107" s="162"/>
      <c r="Q107" s="162"/>
      <c r="R107" s="162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2"/>
      <c r="AS107" s="162"/>
      <c r="AT107" s="162"/>
      <c r="AU107" s="162"/>
      <c r="AV107" s="162"/>
      <c r="AW107" s="162"/>
      <c r="AX107" s="162"/>
      <c r="AY107" s="164" t="s">
        <v>149</v>
      </c>
      <c r="AZ107" s="162"/>
      <c r="BA107" s="162"/>
      <c r="BB107" s="162"/>
      <c r="BC107" s="162"/>
      <c r="BD107" s="162"/>
      <c r="BE107" s="165">
        <f>IF(N107="základná",J107,0)</f>
        <v>0</v>
      </c>
      <c r="BF107" s="165">
        <f>IF(N107="znížená",J107,0)</f>
        <v>0</v>
      </c>
      <c r="BG107" s="165">
        <f>IF(N107="zákl. prenesená",J107,0)</f>
        <v>0</v>
      </c>
      <c r="BH107" s="165">
        <f>IF(N107="zníž. prenesená",J107,0)</f>
        <v>0</v>
      </c>
      <c r="BI107" s="165">
        <f>IF(N107="nulová",J107,0)</f>
        <v>0</v>
      </c>
      <c r="BJ107" s="164" t="s">
        <v>88</v>
      </c>
      <c r="BK107" s="162"/>
      <c r="BL107" s="162"/>
      <c r="BM107" s="162"/>
    </row>
    <row r="108" s="2" customForma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9.28" customHeight="1">
      <c r="A109" s="34"/>
      <c r="B109" s="35"/>
      <c r="C109" s="166" t="s">
        <v>150</v>
      </c>
      <c r="D109" s="135"/>
      <c r="E109" s="135"/>
      <c r="F109" s="135"/>
      <c r="G109" s="135"/>
      <c r="H109" s="135"/>
      <c r="I109" s="135"/>
      <c r="J109" s="167">
        <f>ROUND(J96+J101,2)</f>
        <v>0</v>
      </c>
      <c r="K109" s="13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151</v>
      </c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14</v>
      </c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7" customHeight="1">
      <c r="A118" s="34"/>
      <c r="B118" s="35"/>
      <c r="C118" s="34"/>
      <c r="D118" s="34"/>
      <c r="E118" s="125" t="str">
        <f>E7</f>
        <v>SPŠ J. Murgaša B.Bystrica - kompletná rekonštrukcia objektov - zníženie energetickej náročnosti</v>
      </c>
      <c r="F118" s="28"/>
      <c r="G118" s="28"/>
      <c r="H118" s="28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120</v>
      </c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6" customHeight="1">
      <c r="A120" s="34"/>
      <c r="B120" s="35"/>
      <c r="C120" s="34"/>
      <c r="D120" s="34"/>
      <c r="E120" s="63" t="str">
        <f>E9</f>
        <v>F - Zdravotechnika - vonkajšky</v>
      </c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18</v>
      </c>
      <c r="D122" s="34"/>
      <c r="E122" s="34"/>
      <c r="F122" s="23" t="str">
        <f>F12</f>
        <v xml:space="preserve"> </v>
      </c>
      <c r="G122" s="34"/>
      <c r="H122" s="34"/>
      <c r="I122" s="28" t="s">
        <v>20</v>
      </c>
      <c r="J122" s="65" t="str">
        <f>IF(J12="","",J12)</f>
        <v>28. 4. 2021</v>
      </c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40.8" customHeight="1">
      <c r="A124" s="34"/>
      <c r="B124" s="35"/>
      <c r="C124" s="28" t="s">
        <v>22</v>
      </c>
      <c r="D124" s="34"/>
      <c r="E124" s="34"/>
      <c r="F124" s="23" t="str">
        <f>E15</f>
        <v>SPŠ J. Murgaša, Banská Bystrica</v>
      </c>
      <c r="G124" s="34"/>
      <c r="H124" s="34"/>
      <c r="I124" s="28" t="s">
        <v>28</v>
      </c>
      <c r="J124" s="32" t="str">
        <f>E21</f>
        <v>VISIA s.r.o ,Sládkovičova 2052/50A Šala</v>
      </c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6" customHeight="1">
      <c r="A125" s="34"/>
      <c r="B125" s="35"/>
      <c r="C125" s="28" t="s">
        <v>26</v>
      </c>
      <c r="D125" s="34"/>
      <c r="E125" s="34"/>
      <c r="F125" s="23" t="str">
        <f>IF(E18="","",E18)</f>
        <v>Vyplň údaj</v>
      </c>
      <c r="G125" s="34"/>
      <c r="H125" s="34"/>
      <c r="I125" s="28" t="s">
        <v>32</v>
      </c>
      <c r="J125" s="32" t="str">
        <f>E24</f>
        <v xml:space="preserve"> </v>
      </c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8"/>
      <c r="B127" s="169"/>
      <c r="C127" s="170" t="s">
        <v>152</v>
      </c>
      <c r="D127" s="171" t="s">
        <v>60</v>
      </c>
      <c r="E127" s="171" t="s">
        <v>56</v>
      </c>
      <c r="F127" s="171" t="s">
        <v>57</v>
      </c>
      <c r="G127" s="171" t="s">
        <v>153</v>
      </c>
      <c r="H127" s="171" t="s">
        <v>154</v>
      </c>
      <c r="I127" s="171" t="s">
        <v>155</v>
      </c>
      <c r="J127" s="172" t="s">
        <v>128</v>
      </c>
      <c r="K127" s="173" t="s">
        <v>156</v>
      </c>
      <c r="L127" s="174"/>
      <c r="M127" s="82" t="s">
        <v>1</v>
      </c>
      <c r="N127" s="83" t="s">
        <v>39</v>
      </c>
      <c r="O127" s="83" t="s">
        <v>157</v>
      </c>
      <c r="P127" s="83" t="s">
        <v>158</v>
      </c>
      <c r="Q127" s="83" t="s">
        <v>159</v>
      </c>
      <c r="R127" s="83" t="s">
        <v>160</v>
      </c>
      <c r="S127" s="83" t="s">
        <v>161</v>
      </c>
      <c r="T127" s="84" t="s">
        <v>162</v>
      </c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</row>
    <row r="128" s="2" customFormat="1" ht="22.8" customHeight="1">
      <c r="A128" s="34"/>
      <c r="B128" s="35"/>
      <c r="C128" s="89" t="s">
        <v>124</v>
      </c>
      <c r="D128" s="34"/>
      <c r="E128" s="34"/>
      <c r="F128" s="34"/>
      <c r="G128" s="34"/>
      <c r="H128" s="34"/>
      <c r="I128" s="34"/>
      <c r="J128" s="175">
        <f>BK128</f>
        <v>0</v>
      </c>
      <c r="K128" s="34"/>
      <c r="L128" s="35"/>
      <c r="M128" s="85"/>
      <c r="N128" s="69"/>
      <c r="O128" s="86"/>
      <c r="P128" s="176">
        <f>P129</f>
        <v>0</v>
      </c>
      <c r="Q128" s="86"/>
      <c r="R128" s="176">
        <f>R129</f>
        <v>1.0470000000000002</v>
      </c>
      <c r="S128" s="86"/>
      <c r="T128" s="177">
        <f>T129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74</v>
      </c>
      <c r="AU128" s="15" t="s">
        <v>130</v>
      </c>
      <c r="BK128" s="178">
        <f>BK129</f>
        <v>0</v>
      </c>
    </row>
    <row r="129" s="12" customFormat="1" ht="25.92" customHeight="1">
      <c r="A129" s="12"/>
      <c r="B129" s="179"/>
      <c r="C129" s="12"/>
      <c r="D129" s="180" t="s">
        <v>74</v>
      </c>
      <c r="E129" s="181" t="s">
        <v>231</v>
      </c>
      <c r="F129" s="181" t="s">
        <v>232</v>
      </c>
      <c r="G129" s="12"/>
      <c r="H129" s="12"/>
      <c r="I129" s="182"/>
      <c r="J129" s="183">
        <f>BK129</f>
        <v>0</v>
      </c>
      <c r="K129" s="12"/>
      <c r="L129" s="179"/>
      <c r="M129" s="184"/>
      <c r="N129" s="185"/>
      <c r="O129" s="185"/>
      <c r="P129" s="186">
        <f>P130</f>
        <v>0</v>
      </c>
      <c r="Q129" s="185"/>
      <c r="R129" s="186">
        <f>R130</f>
        <v>1.0470000000000002</v>
      </c>
      <c r="S129" s="185"/>
      <c r="T129" s="187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80" t="s">
        <v>82</v>
      </c>
      <c r="AT129" s="188" t="s">
        <v>74</v>
      </c>
      <c r="AU129" s="188" t="s">
        <v>75</v>
      </c>
      <c r="AY129" s="180" t="s">
        <v>165</v>
      </c>
      <c r="BK129" s="189">
        <f>BK130</f>
        <v>0</v>
      </c>
    </row>
    <row r="130" s="12" customFormat="1" ht="22.8" customHeight="1">
      <c r="A130" s="12"/>
      <c r="B130" s="179"/>
      <c r="C130" s="12"/>
      <c r="D130" s="180" t="s">
        <v>74</v>
      </c>
      <c r="E130" s="190" t="s">
        <v>1399</v>
      </c>
      <c r="F130" s="190" t="s">
        <v>1400</v>
      </c>
      <c r="G130" s="12"/>
      <c r="H130" s="12"/>
      <c r="I130" s="182"/>
      <c r="J130" s="191">
        <f>BK130</f>
        <v>0</v>
      </c>
      <c r="K130" s="12"/>
      <c r="L130" s="179"/>
      <c r="M130" s="184"/>
      <c r="N130" s="185"/>
      <c r="O130" s="185"/>
      <c r="P130" s="186">
        <f>SUM(P131:P136)</f>
        <v>0</v>
      </c>
      <c r="Q130" s="185"/>
      <c r="R130" s="186">
        <f>SUM(R131:R136)</f>
        <v>1.0470000000000002</v>
      </c>
      <c r="S130" s="185"/>
      <c r="T130" s="187">
        <f>SUM(T131:T136)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80" t="s">
        <v>82</v>
      </c>
      <c r="AT130" s="188" t="s">
        <v>74</v>
      </c>
      <c r="AU130" s="188" t="s">
        <v>82</v>
      </c>
      <c r="AY130" s="180" t="s">
        <v>165</v>
      </c>
      <c r="BK130" s="189">
        <f>SUM(BK131:BK136)</f>
        <v>0</v>
      </c>
    </row>
    <row r="131" s="2" customFormat="1" ht="22.2" customHeight="1">
      <c r="A131" s="34"/>
      <c r="B131" s="156"/>
      <c r="C131" s="211" t="s">
        <v>82</v>
      </c>
      <c r="D131" s="211" t="s">
        <v>277</v>
      </c>
      <c r="E131" s="212" t="s">
        <v>1401</v>
      </c>
      <c r="F131" s="213" t="s">
        <v>1402</v>
      </c>
      <c r="G131" s="214" t="s">
        <v>189</v>
      </c>
      <c r="H131" s="215">
        <v>38</v>
      </c>
      <c r="I131" s="216"/>
      <c r="J131" s="215">
        <f>ROUND(I131*H131,3)</f>
        <v>0</v>
      </c>
      <c r="K131" s="217"/>
      <c r="L131" s="218"/>
      <c r="M131" s="219" t="s">
        <v>1</v>
      </c>
      <c r="N131" s="220" t="s">
        <v>41</v>
      </c>
      <c r="O131" s="73"/>
      <c r="P131" s="201">
        <f>O131*H131</f>
        <v>0</v>
      </c>
      <c r="Q131" s="201">
        <v>0.0064999999999999997</v>
      </c>
      <c r="R131" s="201">
        <f>Q131*H131</f>
        <v>0.247</v>
      </c>
      <c r="S131" s="201">
        <v>0</v>
      </c>
      <c r="T131" s="202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3" t="s">
        <v>199</v>
      </c>
      <c r="AT131" s="203" t="s">
        <v>277</v>
      </c>
      <c r="AU131" s="203" t="s">
        <v>88</v>
      </c>
      <c r="AY131" s="15" t="s">
        <v>165</v>
      </c>
      <c r="BE131" s="204">
        <f>IF(N131="základná",J131,0)</f>
        <v>0</v>
      </c>
      <c r="BF131" s="204">
        <f>IF(N131="znížená",J131,0)</f>
        <v>0</v>
      </c>
      <c r="BG131" s="204">
        <f>IF(N131="zákl. prenesená",J131,0)</f>
        <v>0</v>
      </c>
      <c r="BH131" s="204">
        <f>IF(N131="zníž. prenesená",J131,0)</f>
        <v>0</v>
      </c>
      <c r="BI131" s="204">
        <f>IF(N131="nulová",J131,0)</f>
        <v>0</v>
      </c>
      <c r="BJ131" s="15" t="s">
        <v>88</v>
      </c>
      <c r="BK131" s="205">
        <f>ROUND(I131*H131,3)</f>
        <v>0</v>
      </c>
      <c r="BL131" s="15" t="s">
        <v>171</v>
      </c>
      <c r="BM131" s="203" t="s">
        <v>88</v>
      </c>
    </row>
    <row r="132" s="2" customFormat="1" ht="13.8" customHeight="1">
      <c r="A132" s="34"/>
      <c r="B132" s="156"/>
      <c r="C132" s="211" t="s">
        <v>88</v>
      </c>
      <c r="D132" s="211" t="s">
        <v>277</v>
      </c>
      <c r="E132" s="212" t="s">
        <v>1403</v>
      </c>
      <c r="F132" s="213" t="s">
        <v>1404</v>
      </c>
      <c r="G132" s="214" t="s">
        <v>189</v>
      </c>
      <c r="H132" s="215">
        <v>32</v>
      </c>
      <c r="I132" s="216"/>
      <c r="J132" s="215">
        <f>ROUND(I132*H132,3)</f>
        <v>0</v>
      </c>
      <c r="K132" s="217"/>
      <c r="L132" s="218"/>
      <c r="M132" s="219" t="s">
        <v>1</v>
      </c>
      <c r="N132" s="220" t="s">
        <v>41</v>
      </c>
      <c r="O132" s="73"/>
      <c r="P132" s="201">
        <f>O132*H132</f>
        <v>0</v>
      </c>
      <c r="Q132" s="201">
        <v>0.025000000000000001</v>
      </c>
      <c r="R132" s="201">
        <f>Q132*H132</f>
        <v>0.80000000000000004</v>
      </c>
      <c r="S132" s="201">
        <v>0</v>
      </c>
      <c r="T132" s="20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3" t="s">
        <v>199</v>
      </c>
      <c r="AT132" s="203" t="s">
        <v>277</v>
      </c>
      <c r="AU132" s="203" t="s">
        <v>88</v>
      </c>
      <c r="AY132" s="15" t="s">
        <v>165</v>
      </c>
      <c r="BE132" s="204">
        <f>IF(N132="základná",J132,0)</f>
        <v>0</v>
      </c>
      <c r="BF132" s="204">
        <f>IF(N132="znížená",J132,0)</f>
        <v>0</v>
      </c>
      <c r="BG132" s="204">
        <f>IF(N132="zákl. prenesená",J132,0)</f>
        <v>0</v>
      </c>
      <c r="BH132" s="204">
        <f>IF(N132="zníž. prenesená",J132,0)</f>
        <v>0</v>
      </c>
      <c r="BI132" s="204">
        <f>IF(N132="nulová",J132,0)</f>
        <v>0</v>
      </c>
      <c r="BJ132" s="15" t="s">
        <v>88</v>
      </c>
      <c r="BK132" s="205">
        <f>ROUND(I132*H132,3)</f>
        <v>0</v>
      </c>
      <c r="BL132" s="15" t="s">
        <v>171</v>
      </c>
      <c r="BM132" s="203" t="s">
        <v>171</v>
      </c>
    </row>
    <row r="133" s="2" customFormat="1" ht="13.8" customHeight="1">
      <c r="A133" s="34"/>
      <c r="B133" s="156"/>
      <c r="C133" s="192" t="s">
        <v>178</v>
      </c>
      <c r="D133" s="192" t="s">
        <v>167</v>
      </c>
      <c r="E133" s="193" t="s">
        <v>1405</v>
      </c>
      <c r="F133" s="194" t="s">
        <v>1406</v>
      </c>
      <c r="G133" s="195" t="s">
        <v>181</v>
      </c>
      <c r="H133" s="196">
        <v>200</v>
      </c>
      <c r="I133" s="197"/>
      <c r="J133" s="196">
        <f>ROUND(I133*H133,3)</f>
        <v>0</v>
      </c>
      <c r="K133" s="198"/>
      <c r="L133" s="35"/>
      <c r="M133" s="199" t="s">
        <v>1</v>
      </c>
      <c r="N133" s="200" t="s">
        <v>41</v>
      </c>
      <c r="O133" s="73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3" t="s">
        <v>171</v>
      </c>
      <c r="AT133" s="203" t="s">
        <v>167</v>
      </c>
      <c r="AU133" s="203" t="s">
        <v>88</v>
      </c>
      <c r="AY133" s="15" t="s">
        <v>165</v>
      </c>
      <c r="BE133" s="204">
        <f>IF(N133="základná",J133,0)</f>
        <v>0</v>
      </c>
      <c r="BF133" s="204">
        <f>IF(N133="znížená",J133,0)</f>
        <v>0</v>
      </c>
      <c r="BG133" s="204">
        <f>IF(N133="zákl. prenesená",J133,0)</f>
        <v>0</v>
      </c>
      <c r="BH133" s="204">
        <f>IF(N133="zníž. prenesená",J133,0)</f>
        <v>0</v>
      </c>
      <c r="BI133" s="204">
        <f>IF(N133="nulová",J133,0)</f>
        <v>0</v>
      </c>
      <c r="BJ133" s="15" t="s">
        <v>88</v>
      </c>
      <c r="BK133" s="205">
        <f>ROUND(I133*H133,3)</f>
        <v>0</v>
      </c>
      <c r="BL133" s="15" t="s">
        <v>171</v>
      </c>
      <c r="BM133" s="203" t="s">
        <v>191</v>
      </c>
    </row>
    <row r="134" s="2" customFormat="1" ht="22.2" customHeight="1">
      <c r="A134" s="34"/>
      <c r="B134" s="156"/>
      <c r="C134" s="192" t="s">
        <v>171</v>
      </c>
      <c r="D134" s="192" t="s">
        <v>167</v>
      </c>
      <c r="E134" s="193" t="s">
        <v>1407</v>
      </c>
      <c r="F134" s="194" t="s">
        <v>1408</v>
      </c>
      <c r="G134" s="195" t="s">
        <v>305</v>
      </c>
      <c r="H134" s="196">
        <v>144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41</v>
      </c>
      <c r="O134" s="73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171</v>
      </c>
      <c r="AT134" s="203" t="s">
        <v>167</v>
      </c>
      <c r="AU134" s="203" t="s">
        <v>88</v>
      </c>
      <c r="AY134" s="15" t="s">
        <v>165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88</v>
      </c>
      <c r="BK134" s="205">
        <f>ROUND(I134*H134,3)</f>
        <v>0</v>
      </c>
      <c r="BL134" s="15" t="s">
        <v>171</v>
      </c>
      <c r="BM134" s="203" t="s">
        <v>199</v>
      </c>
    </row>
    <row r="135" s="2" customFormat="1" ht="22.2" customHeight="1">
      <c r="A135" s="34"/>
      <c r="B135" s="156"/>
      <c r="C135" s="192" t="s">
        <v>186</v>
      </c>
      <c r="D135" s="192" t="s">
        <v>167</v>
      </c>
      <c r="E135" s="193" t="s">
        <v>1409</v>
      </c>
      <c r="F135" s="194" t="s">
        <v>1410</v>
      </c>
      <c r="G135" s="195" t="s">
        <v>305</v>
      </c>
      <c r="H135" s="196">
        <v>50</v>
      </c>
      <c r="I135" s="197"/>
      <c r="J135" s="196">
        <f>ROUND(I135*H135,3)</f>
        <v>0</v>
      </c>
      <c r="K135" s="198"/>
      <c r="L135" s="35"/>
      <c r="M135" s="199" t="s">
        <v>1</v>
      </c>
      <c r="N135" s="200" t="s">
        <v>41</v>
      </c>
      <c r="O135" s="73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171</v>
      </c>
      <c r="AT135" s="203" t="s">
        <v>167</v>
      </c>
      <c r="AU135" s="203" t="s">
        <v>88</v>
      </c>
      <c r="AY135" s="15" t="s">
        <v>165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88</v>
      </c>
      <c r="BK135" s="205">
        <f>ROUND(I135*H135,3)</f>
        <v>0</v>
      </c>
      <c r="BL135" s="15" t="s">
        <v>171</v>
      </c>
      <c r="BM135" s="203" t="s">
        <v>207</v>
      </c>
    </row>
    <row r="136" s="2" customFormat="1" ht="22.2" customHeight="1">
      <c r="A136" s="34"/>
      <c r="B136" s="156"/>
      <c r="C136" s="192" t="s">
        <v>191</v>
      </c>
      <c r="D136" s="192" t="s">
        <v>167</v>
      </c>
      <c r="E136" s="193" t="s">
        <v>1411</v>
      </c>
      <c r="F136" s="194" t="s">
        <v>1412</v>
      </c>
      <c r="G136" s="195" t="s">
        <v>305</v>
      </c>
      <c r="H136" s="196">
        <v>144</v>
      </c>
      <c r="I136" s="197"/>
      <c r="J136" s="196">
        <f>ROUND(I136*H136,3)</f>
        <v>0</v>
      </c>
      <c r="K136" s="198"/>
      <c r="L136" s="35"/>
      <c r="M136" s="206" t="s">
        <v>1</v>
      </c>
      <c r="N136" s="207" t="s">
        <v>41</v>
      </c>
      <c r="O136" s="208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171</v>
      </c>
      <c r="AT136" s="203" t="s">
        <v>167</v>
      </c>
      <c r="AU136" s="203" t="s">
        <v>88</v>
      </c>
      <c r="AY136" s="15" t="s">
        <v>165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88</v>
      </c>
      <c r="BK136" s="205">
        <f>ROUND(I136*H136,3)</f>
        <v>0</v>
      </c>
      <c r="BL136" s="15" t="s">
        <v>171</v>
      </c>
      <c r="BM136" s="203" t="s">
        <v>215</v>
      </c>
    </row>
    <row r="137" s="2" customFormat="1" ht="6.96" customHeight="1">
      <c r="A137" s="34"/>
      <c r="B137" s="56"/>
      <c r="C137" s="57"/>
      <c r="D137" s="57"/>
      <c r="E137" s="57"/>
      <c r="F137" s="57"/>
      <c r="G137" s="57"/>
      <c r="H137" s="57"/>
      <c r="I137" s="57"/>
      <c r="J137" s="57"/>
      <c r="K137" s="57"/>
      <c r="L137" s="35"/>
      <c r="M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</sheetData>
  <autoFilter ref="C127:K136"/>
  <mergeCells count="14">
    <mergeCell ref="E7:H7"/>
    <mergeCell ref="E9:H9"/>
    <mergeCell ref="E18:H18"/>
    <mergeCell ref="E27:H27"/>
    <mergeCell ref="E85:H85"/>
    <mergeCell ref="E87:H87"/>
    <mergeCell ref="D102:F102"/>
    <mergeCell ref="D103:F103"/>
    <mergeCell ref="D104:F104"/>
    <mergeCell ref="D105:F105"/>
    <mergeCell ref="D106:F10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119</v>
      </c>
      <c r="L4" s="18"/>
      <c r="M4" s="12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7" customHeight="1">
      <c r="B7" s="18"/>
      <c r="E7" s="125" t="str">
        <f>'Rekapitulácia stavby'!K6</f>
        <v>SPŠ J. Murgaša B.Bystrica - kompletná rekonštrukcia objektov - zníženie energetickej náročnosti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120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5.6" customHeight="1">
      <c r="A9" s="34"/>
      <c r="B9" s="35"/>
      <c r="C9" s="34"/>
      <c r="D9" s="34"/>
      <c r="E9" s="63" t="s">
        <v>1413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16</v>
      </c>
      <c r="E11" s="34"/>
      <c r="F11" s="23" t="s">
        <v>1</v>
      </c>
      <c r="G11" s="34"/>
      <c r="H11" s="34"/>
      <c r="I11" s="28" t="s">
        <v>17</v>
      </c>
      <c r="J11" s="2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18</v>
      </c>
      <c r="E12" s="34"/>
      <c r="F12" s="23" t="s">
        <v>33</v>
      </c>
      <c r="G12" s="34"/>
      <c r="H12" s="34"/>
      <c r="I12" s="28" t="s">
        <v>20</v>
      </c>
      <c r="J12" s="65" t="str">
        <f>'Rekapitulácia stavby'!AN8</f>
        <v>28. 4. 2021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22</v>
      </c>
      <c r="E14" s="34"/>
      <c r="F14" s="34"/>
      <c r="G14" s="34"/>
      <c r="H14" s="34"/>
      <c r="I14" s="28" t="s">
        <v>23</v>
      </c>
      <c r="J14" s="23" t="str">
        <f>IF('Rekapitulácia stavby'!AN10="","",'Rekapitulácia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tr">
        <f>IF('Rekapitulácia stavby'!E11="","",'Rekapitulácia stavby'!E11)</f>
        <v>SPŠ J. Murgaša, Banská Bystrica</v>
      </c>
      <c r="F15" s="34"/>
      <c r="G15" s="34"/>
      <c r="H15" s="34"/>
      <c r="I15" s="28" t="s">
        <v>25</v>
      </c>
      <c r="J15" s="23" t="str">
        <f>IF('Rekapitulácia stavby'!AN11="","",'Rekapitulácia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26</v>
      </c>
      <c r="E17" s="34"/>
      <c r="F17" s="34"/>
      <c r="G17" s="34"/>
      <c r="H17" s="34"/>
      <c r="I17" s="28" t="s">
        <v>23</v>
      </c>
      <c r="J17" s="29" t="str">
        <f>'Rekapitulácia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25</v>
      </c>
      <c r="J18" s="29" t="str">
        <f>'Rekapitulácia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28</v>
      </c>
      <c r="E20" s="34"/>
      <c r="F20" s="34"/>
      <c r="G20" s="34"/>
      <c r="H20" s="34"/>
      <c r="I20" s="28" t="s">
        <v>23</v>
      </c>
      <c r="J20" s="23" t="str">
        <f>IF('Rekapitulácia stavby'!AN16="","",'Rekapitulácia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tr">
        <f>IF('Rekapitulácia stavby'!E17="","",'Rekapitulácia stavby'!E17)</f>
        <v>VISIA s.r.o ,Sládkovičova 2052/50A Šala</v>
      </c>
      <c r="F21" s="34"/>
      <c r="G21" s="34"/>
      <c r="H21" s="34"/>
      <c r="I21" s="28" t="s">
        <v>25</v>
      </c>
      <c r="J21" s="23" t="str">
        <f>IF('Rekapitulácia stavby'!AN17="","",'Rekapitulácia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23</v>
      </c>
      <c r="J23" s="23" t="str">
        <f>IF('Rekapitulácia stavby'!AN19="","",'Rekapitulácia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25</v>
      </c>
      <c r="J24" s="23" t="str">
        <f>IF('Rekapitulácia stavby'!AN20="","",'Rekapitulácia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4.4" customHeight="1">
      <c r="A27" s="126"/>
      <c r="B27" s="127"/>
      <c r="C27" s="126"/>
      <c r="D27" s="126"/>
      <c r="E27" s="32" t="s">
        <v>1</v>
      </c>
      <c r="F27" s="32"/>
      <c r="G27" s="32"/>
      <c r="H27" s="32"/>
      <c r="I27" s="126"/>
      <c r="J27" s="126"/>
      <c r="K27" s="126"/>
      <c r="L27" s="128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23" t="s">
        <v>124</v>
      </c>
      <c r="E30" s="34"/>
      <c r="F30" s="34"/>
      <c r="G30" s="34"/>
      <c r="H30" s="34"/>
      <c r="I30" s="34"/>
      <c r="J30" s="129">
        <f>J96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30" t="s">
        <v>125</v>
      </c>
      <c r="E31" s="34"/>
      <c r="F31" s="34"/>
      <c r="G31" s="34"/>
      <c r="H31" s="34"/>
      <c r="I31" s="34"/>
      <c r="J31" s="129">
        <f>J99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1" t="s">
        <v>35</v>
      </c>
      <c r="E32" s="34"/>
      <c r="F32" s="34"/>
      <c r="G32" s="34"/>
      <c r="H32" s="34"/>
      <c r="I32" s="34"/>
      <c r="J32" s="92">
        <f>ROUND(J30 + J31,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86"/>
      <c r="E33" s="86"/>
      <c r="F33" s="86"/>
      <c r="G33" s="86"/>
      <c r="H33" s="86"/>
      <c r="I33" s="86"/>
      <c r="J33" s="86"/>
      <c r="K33" s="86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2" t="s">
        <v>39</v>
      </c>
      <c r="E35" s="28" t="s">
        <v>40</v>
      </c>
      <c r="F35" s="133">
        <f>ROUND((SUM(BE99:BE106) + SUM(BE126:BE163)),  2)</f>
        <v>0</v>
      </c>
      <c r="G35" s="34"/>
      <c r="H35" s="34"/>
      <c r="I35" s="134">
        <v>0.20000000000000001</v>
      </c>
      <c r="J35" s="133">
        <f>ROUND(((SUM(BE99:BE106) + SUM(BE126:BE163))*I35),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28" t="s">
        <v>41</v>
      </c>
      <c r="F36" s="133">
        <f>ROUND((SUM(BF99:BF106) + SUM(BF126:BF163)),  2)</f>
        <v>0</v>
      </c>
      <c r="G36" s="34"/>
      <c r="H36" s="34"/>
      <c r="I36" s="134">
        <v>0.20000000000000001</v>
      </c>
      <c r="J36" s="133">
        <f>ROUND(((SUM(BF99:BF106) + SUM(BF126:BF163))*I36),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3">
        <f>ROUND((SUM(BG99:BG106) + SUM(BG126:BG163)),  2)</f>
        <v>0</v>
      </c>
      <c r="G37" s="34"/>
      <c r="H37" s="34"/>
      <c r="I37" s="134">
        <v>0.20000000000000001</v>
      </c>
      <c r="J37" s="13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3">
        <f>ROUND((SUM(BH99:BH106) + SUM(BH126:BH163)),  2)</f>
        <v>0</v>
      </c>
      <c r="G38" s="34"/>
      <c r="H38" s="34"/>
      <c r="I38" s="134">
        <v>0.20000000000000001</v>
      </c>
      <c r="J38" s="133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44</v>
      </c>
      <c r="F39" s="133">
        <f>ROUND((SUM(BI99:BI106) + SUM(BI126:BI163)),  2)</f>
        <v>0</v>
      </c>
      <c r="G39" s="34"/>
      <c r="H39" s="34"/>
      <c r="I39" s="134">
        <v>0</v>
      </c>
      <c r="J39" s="133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5"/>
      <c r="D41" s="136" t="s">
        <v>45</v>
      </c>
      <c r="E41" s="77"/>
      <c r="F41" s="77"/>
      <c r="G41" s="137" t="s">
        <v>46</v>
      </c>
      <c r="H41" s="138" t="s">
        <v>47</v>
      </c>
      <c r="I41" s="77"/>
      <c r="J41" s="139">
        <f>SUM(J32:J39)</f>
        <v>0</v>
      </c>
      <c r="K41" s="140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50</v>
      </c>
      <c r="E61" s="37"/>
      <c r="F61" s="141" t="s">
        <v>51</v>
      </c>
      <c r="G61" s="54" t="s">
        <v>50</v>
      </c>
      <c r="H61" s="37"/>
      <c r="I61" s="37"/>
      <c r="J61" s="142" t="s">
        <v>51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50</v>
      </c>
      <c r="E76" s="37"/>
      <c r="F76" s="141" t="s">
        <v>51</v>
      </c>
      <c r="G76" s="54" t="s">
        <v>50</v>
      </c>
      <c r="H76" s="37"/>
      <c r="I76" s="37"/>
      <c r="J76" s="142" t="s">
        <v>51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7" customHeight="1">
      <c r="A85" s="34"/>
      <c r="B85" s="35"/>
      <c r="C85" s="34"/>
      <c r="D85" s="34"/>
      <c r="E85" s="125" t="str">
        <f>E7</f>
        <v>SPŠ J. Murgaša B.Bystrica - kompletná rekonštrukcia objektov - zníženie energetickej náročnosti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120</v>
      </c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5.6" customHeight="1">
      <c r="A87" s="34"/>
      <c r="B87" s="35"/>
      <c r="C87" s="34"/>
      <c r="D87" s="34"/>
      <c r="E87" s="63" t="str">
        <f>E9</f>
        <v>H - Elektroinštalácia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18</v>
      </c>
      <c r="D89" s="34"/>
      <c r="E89" s="34"/>
      <c r="F89" s="23" t="str">
        <f>F12</f>
        <v xml:space="preserve"> </v>
      </c>
      <c r="G89" s="34"/>
      <c r="H89" s="34"/>
      <c r="I89" s="28" t="s">
        <v>20</v>
      </c>
      <c r="J89" s="65" t="str">
        <f>IF(J12="","",J12)</f>
        <v>28. 4. 2021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40.8" customHeight="1">
      <c r="A91" s="34"/>
      <c r="B91" s="35"/>
      <c r="C91" s="28" t="s">
        <v>22</v>
      </c>
      <c r="D91" s="34"/>
      <c r="E91" s="34"/>
      <c r="F91" s="23" t="str">
        <f>E15</f>
        <v>SPŠ J. Murgaša, Banská Bystrica</v>
      </c>
      <c r="G91" s="34"/>
      <c r="H91" s="34"/>
      <c r="I91" s="28" t="s">
        <v>28</v>
      </c>
      <c r="J91" s="32" t="str">
        <f>E21</f>
        <v>VISIA s.r.o ,Sládkovičova 2052/50A Šala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6" customHeight="1">
      <c r="A92" s="34"/>
      <c r="B92" s="35"/>
      <c r="C92" s="28" t="s">
        <v>26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3" t="s">
        <v>127</v>
      </c>
      <c r="D94" s="135"/>
      <c r="E94" s="135"/>
      <c r="F94" s="135"/>
      <c r="G94" s="135"/>
      <c r="H94" s="135"/>
      <c r="I94" s="135"/>
      <c r="J94" s="144" t="s">
        <v>128</v>
      </c>
      <c r="K94" s="135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45" t="s">
        <v>129</v>
      </c>
      <c r="D96" s="34"/>
      <c r="E96" s="34"/>
      <c r="F96" s="34"/>
      <c r="G96" s="34"/>
      <c r="H96" s="34"/>
      <c r="I96" s="34"/>
      <c r="J96" s="92">
        <f>J126</f>
        <v>0</v>
      </c>
      <c r="K96" s="34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130</v>
      </c>
    </row>
    <row r="97" s="2" customFormat="1" ht="21.84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6.96" customHeight="1">
      <c r="A98" s="34"/>
      <c r="B98" s="35"/>
      <c r="C98" s="34"/>
      <c r="D98" s="34"/>
      <c r="E98" s="34"/>
      <c r="F98" s="34"/>
      <c r="G98" s="34"/>
      <c r="H98" s="34"/>
      <c r="I98" s="34"/>
      <c r="J98" s="34"/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="2" customFormat="1" ht="29.28" customHeight="1">
      <c r="A99" s="34"/>
      <c r="B99" s="35"/>
      <c r="C99" s="145" t="s">
        <v>141</v>
      </c>
      <c r="D99" s="34"/>
      <c r="E99" s="34"/>
      <c r="F99" s="34"/>
      <c r="G99" s="34"/>
      <c r="H99" s="34"/>
      <c r="I99" s="34"/>
      <c r="J99" s="154">
        <f>ROUND(J100 + J101 + J102 + J103 + J104 + J105,2)</f>
        <v>0</v>
      </c>
      <c r="K99" s="34"/>
      <c r="L99" s="51"/>
      <c r="N99" s="155" t="s">
        <v>39</v>
      </c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="2" customFormat="1" ht="18" customHeight="1">
      <c r="A100" s="34"/>
      <c r="B100" s="156"/>
      <c r="C100" s="157"/>
      <c r="D100" s="158" t="s">
        <v>142</v>
      </c>
      <c r="E100" s="159"/>
      <c r="F100" s="159"/>
      <c r="G100" s="157"/>
      <c r="H100" s="157"/>
      <c r="I100" s="157"/>
      <c r="J100" s="160">
        <v>0</v>
      </c>
      <c r="K100" s="157"/>
      <c r="L100" s="161"/>
      <c r="M100" s="162"/>
      <c r="N100" s="163" t="s">
        <v>41</v>
      </c>
      <c r="O100" s="162"/>
      <c r="P100" s="162"/>
      <c r="Q100" s="162"/>
      <c r="R100" s="162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  <c r="AT100" s="162"/>
      <c r="AU100" s="162"/>
      <c r="AV100" s="162"/>
      <c r="AW100" s="162"/>
      <c r="AX100" s="162"/>
      <c r="AY100" s="164" t="s">
        <v>143</v>
      </c>
      <c r="AZ100" s="162"/>
      <c r="BA100" s="162"/>
      <c r="BB100" s="162"/>
      <c r="BC100" s="162"/>
      <c r="BD100" s="162"/>
      <c r="BE100" s="165">
        <f>IF(N100="základná",J100,0)</f>
        <v>0</v>
      </c>
      <c r="BF100" s="165">
        <f>IF(N100="znížená",J100,0)</f>
        <v>0</v>
      </c>
      <c r="BG100" s="165">
        <f>IF(N100="zákl. prenesená",J100,0)</f>
        <v>0</v>
      </c>
      <c r="BH100" s="165">
        <f>IF(N100="zníž. prenesená",J100,0)</f>
        <v>0</v>
      </c>
      <c r="BI100" s="165">
        <f>IF(N100="nulová",J100,0)</f>
        <v>0</v>
      </c>
      <c r="BJ100" s="164" t="s">
        <v>88</v>
      </c>
      <c r="BK100" s="162"/>
      <c r="BL100" s="162"/>
      <c r="BM100" s="162"/>
    </row>
    <row r="101" s="2" customFormat="1" ht="18" customHeight="1">
      <c r="A101" s="34"/>
      <c r="B101" s="156"/>
      <c r="C101" s="157"/>
      <c r="D101" s="158" t="s">
        <v>144</v>
      </c>
      <c r="E101" s="159"/>
      <c r="F101" s="159"/>
      <c r="G101" s="157"/>
      <c r="H101" s="157"/>
      <c r="I101" s="157"/>
      <c r="J101" s="160">
        <v>0</v>
      </c>
      <c r="K101" s="157"/>
      <c r="L101" s="161"/>
      <c r="M101" s="162"/>
      <c r="N101" s="163" t="s">
        <v>41</v>
      </c>
      <c r="O101" s="162"/>
      <c r="P101" s="162"/>
      <c r="Q101" s="162"/>
      <c r="R101" s="162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4" t="s">
        <v>143</v>
      </c>
      <c r="AZ101" s="162"/>
      <c r="BA101" s="162"/>
      <c r="BB101" s="162"/>
      <c r="BC101" s="162"/>
      <c r="BD101" s="162"/>
      <c r="BE101" s="165">
        <f>IF(N101="základná",J101,0)</f>
        <v>0</v>
      </c>
      <c r="BF101" s="165">
        <f>IF(N101="znížená",J101,0)</f>
        <v>0</v>
      </c>
      <c r="BG101" s="165">
        <f>IF(N101="zákl. prenesená",J101,0)</f>
        <v>0</v>
      </c>
      <c r="BH101" s="165">
        <f>IF(N101="zníž. prenesená",J101,0)</f>
        <v>0</v>
      </c>
      <c r="BI101" s="165">
        <f>IF(N101="nulová",J101,0)</f>
        <v>0</v>
      </c>
      <c r="BJ101" s="164" t="s">
        <v>88</v>
      </c>
      <c r="BK101" s="162"/>
      <c r="BL101" s="162"/>
      <c r="BM101" s="162"/>
    </row>
    <row r="102" s="2" customFormat="1" ht="18" customHeight="1">
      <c r="A102" s="34"/>
      <c r="B102" s="156"/>
      <c r="C102" s="157"/>
      <c r="D102" s="158" t="s">
        <v>145</v>
      </c>
      <c r="E102" s="159"/>
      <c r="F102" s="159"/>
      <c r="G102" s="157"/>
      <c r="H102" s="157"/>
      <c r="I102" s="157"/>
      <c r="J102" s="160">
        <v>0</v>
      </c>
      <c r="K102" s="157"/>
      <c r="L102" s="161"/>
      <c r="M102" s="162"/>
      <c r="N102" s="163" t="s">
        <v>41</v>
      </c>
      <c r="O102" s="162"/>
      <c r="P102" s="162"/>
      <c r="Q102" s="162"/>
      <c r="R102" s="162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4" t="s">
        <v>143</v>
      </c>
      <c r="AZ102" s="162"/>
      <c r="BA102" s="162"/>
      <c r="BB102" s="162"/>
      <c r="BC102" s="162"/>
      <c r="BD102" s="162"/>
      <c r="BE102" s="165">
        <f>IF(N102="základná",J102,0)</f>
        <v>0</v>
      </c>
      <c r="BF102" s="165">
        <f>IF(N102="znížená",J102,0)</f>
        <v>0</v>
      </c>
      <c r="BG102" s="165">
        <f>IF(N102="zákl. prenesená",J102,0)</f>
        <v>0</v>
      </c>
      <c r="BH102" s="165">
        <f>IF(N102="zníž. prenesená",J102,0)</f>
        <v>0</v>
      </c>
      <c r="BI102" s="165">
        <f>IF(N102="nulová",J102,0)</f>
        <v>0</v>
      </c>
      <c r="BJ102" s="164" t="s">
        <v>88</v>
      </c>
      <c r="BK102" s="162"/>
      <c r="BL102" s="162"/>
      <c r="BM102" s="162"/>
    </row>
    <row r="103" s="2" customFormat="1" ht="18" customHeight="1">
      <c r="A103" s="34"/>
      <c r="B103" s="156"/>
      <c r="C103" s="157"/>
      <c r="D103" s="158" t="s">
        <v>146</v>
      </c>
      <c r="E103" s="159"/>
      <c r="F103" s="159"/>
      <c r="G103" s="157"/>
      <c r="H103" s="157"/>
      <c r="I103" s="157"/>
      <c r="J103" s="160">
        <v>0</v>
      </c>
      <c r="K103" s="157"/>
      <c r="L103" s="161"/>
      <c r="M103" s="162"/>
      <c r="N103" s="163" t="s">
        <v>41</v>
      </c>
      <c r="O103" s="162"/>
      <c r="P103" s="162"/>
      <c r="Q103" s="162"/>
      <c r="R103" s="162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4" t="s">
        <v>143</v>
      </c>
      <c r="AZ103" s="162"/>
      <c r="BA103" s="162"/>
      <c r="BB103" s="162"/>
      <c r="BC103" s="162"/>
      <c r="BD103" s="162"/>
      <c r="BE103" s="165">
        <f>IF(N103="základná",J103,0)</f>
        <v>0</v>
      </c>
      <c r="BF103" s="165">
        <f>IF(N103="znížená",J103,0)</f>
        <v>0</v>
      </c>
      <c r="BG103" s="165">
        <f>IF(N103="zákl. prenesená",J103,0)</f>
        <v>0</v>
      </c>
      <c r="BH103" s="165">
        <f>IF(N103="zníž. prenesená",J103,0)</f>
        <v>0</v>
      </c>
      <c r="BI103" s="165">
        <f>IF(N103="nulová",J103,0)</f>
        <v>0</v>
      </c>
      <c r="BJ103" s="164" t="s">
        <v>88</v>
      </c>
      <c r="BK103" s="162"/>
      <c r="BL103" s="162"/>
      <c r="BM103" s="162"/>
    </row>
    <row r="104" s="2" customFormat="1" ht="18" customHeight="1">
      <c r="A104" s="34"/>
      <c r="B104" s="156"/>
      <c r="C104" s="157"/>
      <c r="D104" s="158" t="s">
        <v>147</v>
      </c>
      <c r="E104" s="159"/>
      <c r="F104" s="159"/>
      <c r="G104" s="157"/>
      <c r="H104" s="157"/>
      <c r="I104" s="157"/>
      <c r="J104" s="160">
        <v>0</v>
      </c>
      <c r="K104" s="157"/>
      <c r="L104" s="161"/>
      <c r="M104" s="162"/>
      <c r="N104" s="163" t="s">
        <v>41</v>
      </c>
      <c r="O104" s="162"/>
      <c r="P104" s="162"/>
      <c r="Q104" s="162"/>
      <c r="R104" s="162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  <c r="AT104" s="162"/>
      <c r="AU104" s="162"/>
      <c r="AV104" s="162"/>
      <c r="AW104" s="162"/>
      <c r="AX104" s="162"/>
      <c r="AY104" s="164" t="s">
        <v>143</v>
      </c>
      <c r="AZ104" s="162"/>
      <c r="BA104" s="162"/>
      <c r="BB104" s="162"/>
      <c r="BC104" s="162"/>
      <c r="BD104" s="162"/>
      <c r="BE104" s="165">
        <f>IF(N104="základná",J104,0)</f>
        <v>0</v>
      </c>
      <c r="BF104" s="165">
        <f>IF(N104="znížená",J104,0)</f>
        <v>0</v>
      </c>
      <c r="BG104" s="165">
        <f>IF(N104="zákl. prenesená",J104,0)</f>
        <v>0</v>
      </c>
      <c r="BH104" s="165">
        <f>IF(N104="zníž. prenesená",J104,0)</f>
        <v>0</v>
      </c>
      <c r="BI104" s="165">
        <f>IF(N104="nulová",J104,0)</f>
        <v>0</v>
      </c>
      <c r="BJ104" s="164" t="s">
        <v>88</v>
      </c>
      <c r="BK104" s="162"/>
      <c r="BL104" s="162"/>
      <c r="BM104" s="162"/>
    </row>
    <row r="105" s="2" customFormat="1" ht="18" customHeight="1">
      <c r="A105" s="34"/>
      <c r="B105" s="156"/>
      <c r="C105" s="157"/>
      <c r="D105" s="159" t="s">
        <v>148</v>
      </c>
      <c r="E105" s="157"/>
      <c r="F105" s="157"/>
      <c r="G105" s="157"/>
      <c r="H105" s="157"/>
      <c r="I105" s="157"/>
      <c r="J105" s="160">
        <f>ROUND(J30*T105,2)</f>
        <v>0</v>
      </c>
      <c r="K105" s="157"/>
      <c r="L105" s="161"/>
      <c r="M105" s="162"/>
      <c r="N105" s="163" t="s">
        <v>41</v>
      </c>
      <c r="O105" s="162"/>
      <c r="P105" s="162"/>
      <c r="Q105" s="162"/>
      <c r="R105" s="162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  <c r="AT105" s="162"/>
      <c r="AU105" s="162"/>
      <c r="AV105" s="162"/>
      <c r="AW105" s="162"/>
      <c r="AX105" s="162"/>
      <c r="AY105" s="164" t="s">
        <v>149</v>
      </c>
      <c r="AZ105" s="162"/>
      <c r="BA105" s="162"/>
      <c r="BB105" s="162"/>
      <c r="BC105" s="162"/>
      <c r="BD105" s="162"/>
      <c r="BE105" s="165">
        <f>IF(N105="základná",J105,0)</f>
        <v>0</v>
      </c>
      <c r="BF105" s="165">
        <f>IF(N105="znížená",J105,0)</f>
        <v>0</v>
      </c>
      <c r="BG105" s="165">
        <f>IF(N105="zákl. prenesená",J105,0)</f>
        <v>0</v>
      </c>
      <c r="BH105" s="165">
        <f>IF(N105="zníž. prenesená",J105,0)</f>
        <v>0</v>
      </c>
      <c r="BI105" s="165">
        <f>IF(N105="nulová",J105,0)</f>
        <v>0</v>
      </c>
      <c r="BJ105" s="164" t="s">
        <v>88</v>
      </c>
      <c r="BK105" s="162"/>
      <c r="BL105" s="162"/>
      <c r="BM105" s="162"/>
    </row>
    <row r="106" s="2" customForma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29.28" customHeight="1">
      <c r="A107" s="34"/>
      <c r="B107" s="35"/>
      <c r="C107" s="166" t="s">
        <v>150</v>
      </c>
      <c r="D107" s="135"/>
      <c r="E107" s="135"/>
      <c r="F107" s="135"/>
      <c r="G107" s="135"/>
      <c r="H107" s="135"/>
      <c r="I107" s="135"/>
      <c r="J107" s="167">
        <f>ROUND(J96+J99,2)</f>
        <v>0</v>
      </c>
      <c r="K107" s="135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151</v>
      </c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14</v>
      </c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27" customHeight="1">
      <c r="A116" s="34"/>
      <c r="B116" s="35"/>
      <c r="C116" s="34"/>
      <c r="D116" s="34"/>
      <c r="E116" s="125" t="str">
        <f>E7</f>
        <v>SPŠ J. Murgaša B.Bystrica - kompletná rekonštrukcia objektov - zníženie energetickej náročnosti</v>
      </c>
      <c r="F116" s="28"/>
      <c r="G116" s="28"/>
      <c r="H116" s="28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120</v>
      </c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6" customHeight="1">
      <c r="A118" s="34"/>
      <c r="B118" s="35"/>
      <c r="C118" s="34"/>
      <c r="D118" s="34"/>
      <c r="E118" s="63" t="str">
        <f>E9</f>
        <v>H - Elektroinštalácia</v>
      </c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18</v>
      </c>
      <c r="D120" s="34"/>
      <c r="E120" s="34"/>
      <c r="F120" s="23" t="str">
        <f>F12</f>
        <v xml:space="preserve"> </v>
      </c>
      <c r="G120" s="34"/>
      <c r="H120" s="34"/>
      <c r="I120" s="28" t="s">
        <v>20</v>
      </c>
      <c r="J120" s="65" t="str">
        <f>IF(J12="","",J12)</f>
        <v>28. 4. 2021</v>
      </c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40.8" customHeight="1">
      <c r="A122" s="34"/>
      <c r="B122" s="35"/>
      <c r="C122" s="28" t="s">
        <v>22</v>
      </c>
      <c r="D122" s="34"/>
      <c r="E122" s="34"/>
      <c r="F122" s="23" t="str">
        <f>E15</f>
        <v>SPŠ J. Murgaša, Banská Bystrica</v>
      </c>
      <c r="G122" s="34"/>
      <c r="H122" s="34"/>
      <c r="I122" s="28" t="s">
        <v>28</v>
      </c>
      <c r="J122" s="32" t="str">
        <f>E21</f>
        <v>VISIA s.r.o ,Sládkovičova 2052/50A Šala</v>
      </c>
      <c r="K122" s="34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6" customHeight="1">
      <c r="A123" s="34"/>
      <c r="B123" s="35"/>
      <c r="C123" s="28" t="s">
        <v>26</v>
      </c>
      <c r="D123" s="34"/>
      <c r="E123" s="34"/>
      <c r="F123" s="23" t="str">
        <f>IF(E18="","",E18)</f>
        <v>Vyplň údaj</v>
      </c>
      <c r="G123" s="34"/>
      <c r="H123" s="34"/>
      <c r="I123" s="28" t="s">
        <v>32</v>
      </c>
      <c r="J123" s="32" t="str">
        <f>E24</f>
        <v xml:space="preserve"> </v>
      </c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8"/>
      <c r="B125" s="169"/>
      <c r="C125" s="170" t="s">
        <v>152</v>
      </c>
      <c r="D125" s="171" t="s">
        <v>60</v>
      </c>
      <c r="E125" s="171" t="s">
        <v>56</v>
      </c>
      <c r="F125" s="171" t="s">
        <v>57</v>
      </c>
      <c r="G125" s="171" t="s">
        <v>153</v>
      </c>
      <c r="H125" s="171" t="s">
        <v>154</v>
      </c>
      <c r="I125" s="171" t="s">
        <v>155</v>
      </c>
      <c r="J125" s="172" t="s">
        <v>128</v>
      </c>
      <c r="K125" s="173" t="s">
        <v>156</v>
      </c>
      <c r="L125" s="174"/>
      <c r="M125" s="82" t="s">
        <v>1</v>
      </c>
      <c r="N125" s="83" t="s">
        <v>39</v>
      </c>
      <c r="O125" s="83" t="s">
        <v>157</v>
      </c>
      <c r="P125" s="83" t="s">
        <v>158</v>
      </c>
      <c r="Q125" s="83" t="s">
        <v>159</v>
      </c>
      <c r="R125" s="83" t="s">
        <v>160</v>
      </c>
      <c r="S125" s="83" t="s">
        <v>161</v>
      </c>
      <c r="T125" s="84" t="s">
        <v>162</v>
      </c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</row>
    <row r="126" s="2" customFormat="1" ht="22.8" customHeight="1">
      <c r="A126" s="34"/>
      <c r="B126" s="35"/>
      <c r="C126" s="89" t="s">
        <v>124</v>
      </c>
      <c r="D126" s="34"/>
      <c r="E126" s="34"/>
      <c r="F126" s="34"/>
      <c r="G126" s="34"/>
      <c r="H126" s="34"/>
      <c r="I126" s="34"/>
      <c r="J126" s="175">
        <f>BK126</f>
        <v>0</v>
      </c>
      <c r="K126" s="34"/>
      <c r="L126" s="35"/>
      <c r="M126" s="85"/>
      <c r="N126" s="69"/>
      <c r="O126" s="86"/>
      <c r="P126" s="176">
        <f>SUM(P127:P163)</f>
        <v>0</v>
      </c>
      <c r="Q126" s="86"/>
      <c r="R126" s="176">
        <f>SUM(R127:R163)</f>
        <v>0</v>
      </c>
      <c r="S126" s="86"/>
      <c r="T126" s="177">
        <f>SUM(T127:T163)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130</v>
      </c>
      <c r="BK126" s="178">
        <f>SUM(BK127:BK163)</f>
        <v>0</v>
      </c>
    </row>
    <row r="127" s="2" customFormat="1" ht="13.8" customHeight="1">
      <c r="A127" s="34"/>
      <c r="B127" s="156"/>
      <c r="C127" s="192" t="s">
        <v>82</v>
      </c>
      <c r="D127" s="192" t="s">
        <v>167</v>
      </c>
      <c r="E127" s="193" t="s">
        <v>1414</v>
      </c>
      <c r="F127" s="194" t="s">
        <v>1415</v>
      </c>
      <c r="G127" s="195" t="s">
        <v>189</v>
      </c>
      <c r="H127" s="196">
        <v>227</v>
      </c>
      <c r="I127" s="197"/>
      <c r="J127" s="196">
        <f>ROUND(I127*H127,3)</f>
        <v>0</v>
      </c>
      <c r="K127" s="198"/>
      <c r="L127" s="35"/>
      <c r="M127" s="199" t="s">
        <v>1</v>
      </c>
      <c r="N127" s="200" t="s">
        <v>41</v>
      </c>
      <c r="O127" s="73"/>
      <c r="P127" s="201">
        <f>O127*H127</f>
        <v>0</v>
      </c>
      <c r="Q127" s="201">
        <v>0</v>
      </c>
      <c r="R127" s="201">
        <f>Q127*H127</f>
        <v>0</v>
      </c>
      <c r="S127" s="201">
        <v>0</v>
      </c>
      <c r="T127" s="202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03" t="s">
        <v>171</v>
      </c>
      <c r="AT127" s="203" t="s">
        <v>167</v>
      </c>
      <c r="AU127" s="203" t="s">
        <v>75</v>
      </c>
      <c r="AY127" s="15" t="s">
        <v>165</v>
      </c>
      <c r="BE127" s="204">
        <f>IF(N127="základná",J127,0)</f>
        <v>0</v>
      </c>
      <c r="BF127" s="204">
        <f>IF(N127="znížená",J127,0)</f>
        <v>0</v>
      </c>
      <c r="BG127" s="204">
        <f>IF(N127="zákl. prenesená",J127,0)</f>
        <v>0</v>
      </c>
      <c r="BH127" s="204">
        <f>IF(N127="zníž. prenesená",J127,0)</f>
        <v>0</v>
      </c>
      <c r="BI127" s="204">
        <f>IF(N127="nulová",J127,0)</f>
        <v>0</v>
      </c>
      <c r="BJ127" s="15" t="s">
        <v>88</v>
      </c>
      <c r="BK127" s="205">
        <f>ROUND(I127*H127,3)</f>
        <v>0</v>
      </c>
      <c r="BL127" s="15" t="s">
        <v>171</v>
      </c>
      <c r="BM127" s="203" t="s">
        <v>88</v>
      </c>
    </row>
    <row r="128" s="2" customFormat="1" ht="13.8" customHeight="1">
      <c r="A128" s="34"/>
      <c r="B128" s="156"/>
      <c r="C128" s="192" t="s">
        <v>88</v>
      </c>
      <c r="D128" s="192" t="s">
        <v>167</v>
      </c>
      <c r="E128" s="193" t="s">
        <v>1416</v>
      </c>
      <c r="F128" s="194" t="s">
        <v>1417</v>
      </c>
      <c r="G128" s="195" t="s">
        <v>189</v>
      </c>
      <c r="H128" s="196">
        <v>60</v>
      </c>
      <c r="I128" s="197"/>
      <c r="J128" s="196">
        <f>ROUND(I128*H128,3)</f>
        <v>0</v>
      </c>
      <c r="K128" s="198"/>
      <c r="L128" s="35"/>
      <c r="M128" s="199" t="s">
        <v>1</v>
      </c>
      <c r="N128" s="200" t="s">
        <v>41</v>
      </c>
      <c r="O128" s="73"/>
      <c r="P128" s="201">
        <f>O128*H128</f>
        <v>0</v>
      </c>
      <c r="Q128" s="201">
        <v>0</v>
      </c>
      <c r="R128" s="201">
        <f>Q128*H128</f>
        <v>0</v>
      </c>
      <c r="S128" s="201">
        <v>0</v>
      </c>
      <c r="T128" s="202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03" t="s">
        <v>171</v>
      </c>
      <c r="AT128" s="203" t="s">
        <v>167</v>
      </c>
      <c r="AU128" s="203" t="s">
        <v>75</v>
      </c>
      <c r="AY128" s="15" t="s">
        <v>165</v>
      </c>
      <c r="BE128" s="204">
        <f>IF(N128="základná",J128,0)</f>
        <v>0</v>
      </c>
      <c r="BF128" s="204">
        <f>IF(N128="znížená",J128,0)</f>
        <v>0</v>
      </c>
      <c r="BG128" s="204">
        <f>IF(N128="zákl. prenesená",J128,0)</f>
        <v>0</v>
      </c>
      <c r="BH128" s="204">
        <f>IF(N128="zníž. prenesená",J128,0)</f>
        <v>0</v>
      </c>
      <c r="BI128" s="204">
        <f>IF(N128="nulová",J128,0)</f>
        <v>0</v>
      </c>
      <c r="BJ128" s="15" t="s">
        <v>88</v>
      </c>
      <c r="BK128" s="205">
        <f>ROUND(I128*H128,3)</f>
        <v>0</v>
      </c>
      <c r="BL128" s="15" t="s">
        <v>171</v>
      </c>
      <c r="BM128" s="203" t="s">
        <v>171</v>
      </c>
    </row>
    <row r="129" s="2" customFormat="1" ht="13.8" customHeight="1">
      <c r="A129" s="34"/>
      <c r="B129" s="156"/>
      <c r="C129" s="192" t="s">
        <v>178</v>
      </c>
      <c r="D129" s="192" t="s">
        <v>167</v>
      </c>
      <c r="E129" s="193" t="s">
        <v>1418</v>
      </c>
      <c r="F129" s="194" t="s">
        <v>1419</v>
      </c>
      <c r="G129" s="195" t="s">
        <v>189</v>
      </c>
      <c r="H129" s="196">
        <v>6</v>
      </c>
      <c r="I129" s="197"/>
      <c r="J129" s="196">
        <f>ROUND(I129*H129,3)</f>
        <v>0</v>
      </c>
      <c r="K129" s="198"/>
      <c r="L129" s="35"/>
      <c r="M129" s="199" t="s">
        <v>1</v>
      </c>
      <c r="N129" s="200" t="s">
        <v>41</v>
      </c>
      <c r="O129" s="73"/>
      <c r="P129" s="201">
        <f>O129*H129</f>
        <v>0</v>
      </c>
      <c r="Q129" s="201">
        <v>0</v>
      </c>
      <c r="R129" s="201">
        <f>Q129*H129</f>
        <v>0</v>
      </c>
      <c r="S129" s="201">
        <v>0</v>
      </c>
      <c r="T129" s="202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3" t="s">
        <v>171</v>
      </c>
      <c r="AT129" s="203" t="s">
        <v>167</v>
      </c>
      <c r="AU129" s="203" t="s">
        <v>75</v>
      </c>
      <c r="AY129" s="15" t="s">
        <v>165</v>
      </c>
      <c r="BE129" s="204">
        <f>IF(N129="základná",J129,0)</f>
        <v>0</v>
      </c>
      <c r="BF129" s="204">
        <f>IF(N129="znížená",J129,0)</f>
        <v>0</v>
      </c>
      <c r="BG129" s="204">
        <f>IF(N129="zákl. prenesená",J129,0)</f>
        <v>0</v>
      </c>
      <c r="BH129" s="204">
        <f>IF(N129="zníž. prenesená",J129,0)</f>
        <v>0</v>
      </c>
      <c r="BI129" s="204">
        <f>IF(N129="nulová",J129,0)</f>
        <v>0</v>
      </c>
      <c r="BJ129" s="15" t="s">
        <v>88</v>
      </c>
      <c r="BK129" s="205">
        <f>ROUND(I129*H129,3)</f>
        <v>0</v>
      </c>
      <c r="BL129" s="15" t="s">
        <v>171</v>
      </c>
      <c r="BM129" s="203" t="s">
        <v>191</v>
      </c>
    </row>
    <row r="130" s="2" customFormat="1" ht="13.8" customHeight="1">
      <c r="A130" s="34"/>
      <c r="B130" s="156"/>
      <c r="C130" s="192" t="s">
        <v>171</v>
      </c>
      <c r="D130" s="192" t="s">
        <v>167</v>
      </c>
      <c r="E130" s="193" t="s">
        <v>1420</v>
      </c>
      <c r="F130" s="194" t="s">
        <v>1421</v>
      </c>
      <c r="G130" s="195" t="s">
        <v>189</v>
      </c>
      <c r="H130" s="196">
        <v>0</v>
      </c>
      <c r="I130" s="197"/>
      <c r="J130" s="196">
        <f>ROUND(I130*H130,3)</f>
        <v>0</v>
      </c>
      <c r="K130" s="198"/>
      <c r="L130" s="35"/>
      <c r="M130" s="199" t="s">
        <v>1</v>
      </c>
      <c r="N130" s="200" t="s">
        <v>41</v>
      </c>
      <c r="O130" s="73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3" t="s">
        <v>171</v>
      </c>
      <c r="AT130" s="203" t="s">
        <v>167</v>
      </c>
      <c r="AU130" s="203" t="s">
        <v>75</v>
      </c>
      <c r="AY130" s="15" t="s">
        <v>165</v>
      </c>
      <c r="BE130" s="204">
        <f>IF(N130="základná",J130,0)</f>
        <v>0</v>
      </c>
      <c r="BF130" s="204">
        <f>IF(N130="znížená",J130,0)</f>
        <v>0</v>
      </c>
      <c r="BG130" s="204">
        <f>IF(N130="zákl. prenesená",J130,0)</f>
        <v>0</v>
      </c>
      <c r="BH130" s="204">
        <f>IF(N130="zníž. prenesená",J130,0)</f>
        <v>0</v>
      </c>
      <c r="BI130" s="204">
        <f>IF(N130="nulová",J130,0)</f>
        <v>0</v>
      </c>
      <c r="BJ130" s="15" t="s">
        <v>88</v>
      </c>
      <c r="BK130" s="205">
        <f>ROUND(I130*H130,3)</f>
        <v>0</v>
      </c>
      <c r="BL130" s="15" t="s">
        <v>171</v>
      </c>
      <c r="BM130" s="203" t="s">
        <v>199</v>
      </c>
    </row>
    <row r="131" s="2" customFormat="1" ht="13.8" customHeight="1">
      <c r="A131" s="34"/>
      <c r="B131" s="156"/>
      <c r="C131" s="192" t="s">
        <v>186</v>
      </c>
      <c r="D131" s="192" t="s">
        <v>167</v>
      </c>
      <c r="E131" s="193" t="s">
        <v>1422</v>
      </c>
      <c r="F131" s="194" t="s">
        <v>1423</v>
      </c>
      <c r="G131" s="195" t="s">
        <v>189</v>
      </c>
      <c r="H131" s="196">
        <v>5</v>
      </c>
      <c r="I131" s="197"/>
      <c r="J131" s="196">
        <f>ROUND(I131*H131,3)</f>
        <v>0</v>
      </c>
      <c r="K131" s="198"/>
      <c r="L131" s="35"/>
      <c r="M131" s="199" t="s">
        <v>1</v>
      </c>
      <c r="N131" s="200" t="s">
        <v>41</v>
      </c>
      <c r="O131" s="73"/>
      <c r="P131" s="201">
        <f>O131*H131</f>
        <v>0</v>
      </c>
      <c r="Q131" s="201">
        <v>0</v>
      </c>
      <c r="R131" s="201">
        <f>Q131*H131</f>
        <v>0</v>
      </c>
      <c r="S131" s="201">
        <v>0</v>
      </c>
      <c r="T131" s="202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3" t="s">
        <v>171</v>
      </c>
      <c r="AT131" s="203" t="s">
        <v>167</v>
      </c>
      <c r="AU131" s="203" t="s">
        <v>75</v>
      </c>
      <c r="AY131" s="15" t="s">
        <v>165</v>
      </c>
      <c r="BE131" s="204">
        <f>IF(N131="základná",J131,0)</f>
        <v>0</v>
      </c>
      <c r="BF131" s="204">
        <f>IF(N131="znížená",J131,0)</f>
        <v>0</v>
      </c>
      <c r="BG131" s="204">
        <f>IF(N131="zákl. prenesená",J131,0)</f>
        <v>0</v>
      </c>
      <c r="BH131" s="204">
        <f>IF(N131="zníž. prenesená",J131,0)</f>
        <v>0</v>
      </c>
      <c r="BI131" s="204">
        <f>IF(N131="nulová",J131,0)</f>
        <v>0</v>
      </c>
      <c r="BJ131" s="15" t="s">
        <v>88</v>
      </c>
      <c r="BK131" s="205">
        <f>ROUND(I131*H131,3)</f>
        <v>0</v>
      </c>
      <c r="BL131" s="15" t="s">
        <v>171</v>
      </c>
      <c r="BM131" s="203" t="s">
        <v>207</v>
      </c>
    </row>
    <row r="132" s="2" customFormat="1" ht="22.2" customHeight="1">
      <c r="A132" s="34"/>
      <c r="B132" s="156"/>
      <c r="C132" s="192" t="s">
        <v>191</v>
      </c>
      <c r="D132" s="192" t="s">
        <v>167</v>
      </c>
      <c r="E132" s="193" t="s">
        <v>1424</v>
      </c>
      <c r="F132" s="194" t="s">
        <v>1425</v>
      </c>
      <c r="G132" s="195" t="s">
        <v>189</v>
      </c>
      <c r="H132" s="196">
        <v>28</v>
      </c>
      <c r="I132" s="197"/>
      <c r="J132" s="196">
        <f>ROUND(I132*H132,3)</f>
        <v>0</v>
      </c>
      <c r="K132" s="198"/>
      <c r="L132" s="35"/>
      <c r="M132" s="199" t="s">
        <v>1</v>
      </c>
      <c r="N132" s="200" t="s">
        <v>41</v>
      </c>
      <c r="O132" s="73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3" t="s">
        <v>171</v>
      </c>
      <c r="AT132" s="203" t="s">
        <v>167</v>
      </c>
      <c r="AU132" s="203" t="s">
        <v>75</v>
      </c>
      <c r="AY132" s="15" t="s">
        <v>165</v>
      </c>
      <c r="BE132" s="204">
        <f>IF(N132="základná",J132,0)</f>
        <v>0</v>
      </c>
      <c r="BF132" s="204">
        <f>IF(N132="znížená",J132,0)</f>
        <v>0</v>
      </c>
      <c r="BG132" s="204">
        <f>IF(N132="zákl. prenesená",J132,0)</f>
        <v>0</v>
      </c>
      <c r="BH132" s="204">
        <f>IF(N132="zníž. prenesená",J132,0)</f>
        <v>0</v>
      </c>
      <c r="BI132" s="204">
        <f>IF(N132="nulová",J132,0)</f>
        <v>0</v>
      </c>
      <c r="BJ132" s="15" t="s">
        <v>88</v>
      </c>
      <c r="BK132" s="205">
        <f>ROUND(I132*H132,3)</f>
        <v>0</v>
      </c>
      <c r="BL132" s="15" t="s">
        <v>171</v>
      </c>
      <c r="BM132" s="203" t="s">
        <v>215</v>
      </c>
    </row>
    <row r="133" s="2" customFormat="1" ht="22.2" customHeight="1">
      <c r="A133" s="34"/>
      <c r="B133" s="156"/>
      <c r="C133" s="192" t="s">
        <v>195</v>
      </c>
      <c r="D133" s="192" t="s">
        <v>167</v>
      </c>
      <c r="E133" s="193" t="s">
        <v>1426</v>
      </c>
      <c r="F133" s="194" t="s">
        <v>1427</v>
      </c>
      <c r="G133" s="195" t="s">
        <v>189</v>
      </c>
      <c r="H133" s="196">
        <v>426</v>
      </c>
      <c r="I133" s="197"/>
      <c r="J133" s="196">
        <f>ROUND(I133*H133,3)</f>
        <v>0</v>
      </c>
      <c r="K133" s="198"/>
      <c r="L133" s="35"/>
      <c r="M133" s="199" t="s">
        <v>1</v>
      </c>
      <c r="N133" s="200" t="s">
        <v>41</v>
      </c>
      <c r="O133" s="73"/>
      <c r="P133" s="201">
        <f>O133*H133</f>
        <v>0</v>
      </c>
      <c r="Q133" s="201">
        <v>0</v>
      </c>
      <c r="R133" s="201">
        <f>Q133*H133</f>
        <v>0</v>
      </c>
      <c r="S133" s="201">
        <v>0</v>
      </c>
      <c r="T133" s="202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3" t="s">
        <v>171</v>
      </c>
      <c r="AT133" s="203" t="s">
        <v>167</v>
      </c>
      <c r="AU133" s="203" t="s">
        <v>75</v>
      </c>
      <c r="AY133" s="15" t="s">
        <v>165</v>
      </c>
      <c r="BE133" s="204">
        <f>IF(N133="základná",J133,0)</f>
        <v>0</v>
      </c>
      <c r="BF133" s="204">
        <f>IF(N133="znížená",J133,0)</f>
        <v>0</v>
      </c>
      <c r="BG133" s="204">
        <f>IF(N133="zákl. prenesená",J133,0)</f>
        <v>0</v>
      </c>
      <c r="BH133" s="204">
        <f>IF(N133="zníž. prenesená",J133,0)</f>
        <v>0</v>
      </c>
      <c r="BI133" s="204">
        <f>IF(N133="nulová",J133,0)</f>
        <v>0</v>
      </c>
      <c r="BJ133" s="15" t="s">
        <v>88</v>
      </c>
      <c r="BK133" s="205">
        <f>ROUND(I133*H133,3)</f>
        <v>0</v>
      </c>
      <c r="BL133" s="15" t="s">
        <v>171</v>
      </c>
      <c r="BM133" s="203" t="s">
        <v>223</v>
      </c>
    </row>
    <row r="134" s="2" customFormat="1" ht="13.8" customHeight="1">
      <c r="A134" s="34"/>
      <c r="B134" s="156"/>
      <c r="C134" s="192" t="s">
        <v>199</v>
      </c>
      <c r="D134" s="192" t="s">
        <v>167</v>
      </c>
      <c r="E134" s="193" t="s">
        <v>1428</v>
      </c>
      <c r="F134" s="194" t="s">
        <v>1429</v>
      </c>
      <c r="G134" s="195" t="s">
        <v>189</v>
      </c>
      <c r="H134" s="196">
        <v>26</v>
      </c>
      <c r="I134" s="197"/>
      <c r="J134" s="196">
        <f>ROUND(I134*H134,3)</f>
        <v>0</v>
      </c>
      <c r="K134" s="198"/>
      <c r="L134" s="35"/>
      <c r="M134" s="199" t="s">
        <v>1</v>
      </c>
      <c r="N134" s="200" t="s">
        <v>41</v>
      </c>
      <c r="O134" s="73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3" t="s">
        <v>171</v>
      </c>
      <c r="AT134" s="203" t="s">
        <v>167</v>
      </c>
      <c r="AU134" s="203" t="s">
        <v>75</v>
      </c>
      <c r="AY134" s="15" t="s">
        <v>165</v>
      </c>
      <c r="BE134" s="204">
        <f>IF(N134="základná",J134,0)</f>
        <v>0</v>
      </c>
      <c r="BF134" s="204">
        <f>IF(N134="znížená",J134,0)</f>
        <v>0</v>
      </c>
      <c r="BG134" s="204">
        <f>IF(N134="zákl. prenesená",J134,0)</f>
        <v>0</v>
      </c>
      <c r="BH134" s="204">
        <f>IF(N134="zníž. prenesená",J134,0)</f>
        <v>0</v>
      </c>
      <c r="BI134" s="204">
        <f>IF(N134="nulová",J134,0)</f>
        <v>0</v>
      </c>
      <c r="BJ134" s="15" t="s">
        <v>88</v>
      </c>
      <c r="BK134" s="205">
        <f>ROUND(I134*H134,3)</f>
        <v>0</v>
      </c>
      <c r="BL134" s="15" t="s">
        <v>171</v>
      </c>
      <c r="BM134" s="203" t="s">
        <v>235</v>
      </c>
    </row>
    <row r="135" s="2" customFormat="1" ht="13.8" customHeight="1">
      <c r="A135" s="34"/>
      <c r="B135" s="156"/>
      <c r="C135" s="192" t="s">
        <v>176</v>
      </c>
      <c r="D135" s="192" t="s">
        <v>167</v>
      </c>
      <c r="E135" s="193" t="s">
        <v>1430</v>
      </c>
      <c r="F135" s="194" t="s">
        <v>1431</v>
      </c>
      <c r="G135" s="195" t="s">
        <v>189</v>
      </c>
      <c r="H135" s="196">
        <v>28</v>
      </c>
      <c r="I135" s="197"/>
      <c r="J135" s="196">
        <f>ROUND(I135*H135,3)</f>
        <v>0</v>
      </c>
      <c r="K135" s="198"/>
      <c r="L135" s="35"/>
      <c r="M135" s="199" t="s">
        <v>1</v>
      </c>
      <c r="N135" s="200" t="s">
        <v>41</v>
      </c>
      <c r="O135" s="73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3" t="s">
        <v>171</v>
      </c>
      <c r="AT135" s="203" t="s">
        <v>167</v>
      </c>
      <c r="AU135" s="203" t="s">
        <v>75</v>
      </c>
      <c r="AY135" s="15" t="s">
        <v>165</v>
      </c>
      <c r="BE135" s="204">
        <f>IF(N135="základná",J135,0)</f>
        <v>0</v>
      </c>
      <c r="BF135" s="204">
        <f>IF(N135="znížená",J135,0)</f>
        <v>0</v>
      </c>
      <c r="BG135" s="204">
        <f>IF(N135="zákl. prenesená",J135,0)</f>
        <v>0</v>
      </c>
      <c r="BH135" s="204">
        <f>IF(N135="zníž. prenesená",J135,0)</f>
        <v>0</v>
      </c>
      <c r="BI135" s="204">
        <f>IF(N135="nulová",J135,0)</f>
        <v>0</v>
      </c>
      <c r="BJ135" s="15" t="s">
        <v>88</v>
      </c>
      <c r="BK135" s="205">
        <f>ROUND(I135*H135,3)</f>
        <v>0</v>
      </c>
      <c r="BL135" s="15" t="s">
        <v>171</v>
      </c>
      <c r="BM135" s="203" t="s">
        <v>245</v>
      </c>
    </row>
    <row r="136" s="2" customFormat="1" ht="13.8" customHeight="1">
      <c r="A136" s="34"/>
      <c r="B136" s="156"/>
      <c r="C136" s="192" t="s">
        <v>207</v>
      </c>
      <c r="D136" s="192" t="s">
        <v>167</v>
      </c>
      <c r="E136" s="193" t="s">
        <v>1432</v>
      </c>
      <c r="F136" s="194" t="s">
        <v>1433</v>
      </c>
      <c r="G136" s="195" t="s">
        <v>189</v>
      </c>
      <c r="H136" s="196">
        <v>4</v>
      </c>
      <c r="I136" s="197"/>
      <c r="J136" s="196">
        <f>ROUND(I136*H136,3)</f>
        <v>0</v>
      </c>
      <c r="K136" s="198"/>
      <c r="L136" s="35"/>
      <c r="M136" s="199" t="s">
        <v>1</v>
      </c>
      <c r="N136" s="200" t="s">
        <v>41</v>
      </c>
      <c r="O136" s="73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3" t="s">
        <v>171</v>
      </c>
      <c r="AT136" s="203" t="s">
        <v>167</v>
      </c>
      <c r="AU136" s="203" t="s">
        <v>75</v>
      </c>
      <c r="AY136" s="15" t="s">
        <v>165</v>
      </c>
      <c r="BE136" s="204">
        <f>IF(N136="základná",J136,0)</f>
        <v>0</v>
      </c>
      <c r="BF136" s="204">
        <f>IF(N136="znížená",J136,0)</f>
        <v>0</v>
      </c>
      <c r="BG136" s="204">
        <f>IF(N136="zákl. prenesená",J136,0)</f>
        <v>0</v>
      </c>
      <c r="BH136" s="204">
        <f>IF(N136="zníž. prenesená",J136,0)</f>
        <v>0</v>
      </c>
      <c r="BI136" s="204">
        <f>IF(N136="nulová",J136,0)</f>
        <v>0</v>
      </c>
      <c r="BJ136" s="15" t="s">
        <v>88</v>
      </c>
      <c r="BK136" s="205">
        <f>ROUND(I136*H136,3)</f>
        <v>0</v>
      </c>
      <c r="BL136" s="15" t="s">
        <v>171</v>
      </c>
      <c r="BM136" s="203" t="s">
        <v>7</v>
      </c>
    </row>
    <row r="137" s="2" customFormat="1" ht="22.2" customHeight="1">
      <c r="A137" s="34"/>
      <c r="B137" s="156"/>
      <c r="C137" s="192" t="s">
        <v>211</v>
      </c>
      <c r="D137" s="192" t="s">
        <v>167</v>
      </c>
      <c r="E137" s="193" t="s">
        <v>1434</v>
      </c>
      <c r="F137" s="194" t="s">
        <v>1435</v>
      </c>
      <c r="G137" s="195" t="s">
        <v>189</v>
      </c>
      <c r="H137" s="196">
        <v>31</v>
      </c>
      <c r="I137" s="197"/>
      <c r="J137" s="196">
        <f>ROUND(I137*H137,3)</f>
        <v>0</v>
      </c>
      <c r="K137" s="198"/>
      <c r="L137" s="35"/>
      <c r="M137" s="199" t="s">
        <v>1</v>
      </c>
      <c r="N137" s="200" t="s">
        <v>41</v>
      </c>
      <c r="O137" s="73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3" t="s">
        <v>171</v>
      </c>
      <c r="AT137" s="203" t="s">
        <v>167</v>
      </c>
      <c r="AU137" s="203" t="s">
        <v>75</v>
      </c>
      <c r="AY137" s="15" t="s">
        <v>165</v>
      </c>
      <c r="BE137" s="204">
        <f>IF(N137="základná",J137,0)</f>
        <v>0</v>
      </c>
      <c r="BF137" s="204">
        <f>IF(N137="znížená",J137,0)</f>
        <v>0</v>
      </c>
      <c r="BG137" s="204">
        <f>IF(N137="zákl. prenesená",J137,0)</f>
        <v>0</v>
      </c>
      <c r="BH137" s="204">
        <f>IF(N137="zníž. prenesená",J137,0)</f>
        <v>0</v>
      </c>
      <c r="BI137" s="204">
        <f>IF(N137="nulová",J137,0)</f>
        <v>0</v>
      </c>
      <c r="BJ137" s="15" t="s">
        <v>88</v>
      </c>
      <c r="BK137" s="205">
        <f>ROUND(I137*H137,3)</f>
        <v>0</v>
      </c>
      <c r="BL137" s="15" t="s">
        <v>171</v>
      </c>
      <c r="BM137" s="203" t="s">
        <v>260</v>
      </c>
    </row>
    <row r="138" s="2" customFormat="1" ht="22.2" customHeight="1">
      <c r="A138" s="34"/>
      <c r="B138" s="156"/>
      <c r="C138" s="192" t="s">
        <v>215</v>
      </c>
      <c r="D138" s="192" t="s">
        <v>167</v>
      </c>
      <c r="E138" s="193" t="s">
        <v>1436</v>
      </c>
      <c r="F138" s="194" t="s">
        <v>1437</v>
      </c>
      <c r="G138" s="195" t="s">
        <v>189</v>
      </c>
      <c r="H138" s="196">
        <v>72</v>
      </c>
      <c r="I138" s="197"/>
      <c r="J138" s="196">
        <f>ROUND(I138*H138,3)</f>
        <v>0</v>
      </c>
      <c r="K138" s="198"/>
      <c r="L138" s="35"/>
      <c r="M138" s="199" t="s">
        <v>1</v>
      </c>
      <c r="N138" s="200" t="s">
        <v>41</v>
      </c>
      <c r="O138" s="73"/>
      <c r="P138" s="201">
        <f>O138*H138</f>
        <v>0</v>
      </c>
      <c r="Q138" s="201">
        <v>0</v>
      </c>
      <c r="R138" s="201">
        <f>Q138*H138</f>
        <v>0</v>
      </c>
      <c r="S138" s="201">
        <v>0</v>
      </c>
      <c r="T138" s="202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3" t="s">
        <v>171</v>
      </c>
      <c r="AT138" s="203" t="s">
        <v>167</v>
      </c>
      <c r="AU138" s="203" t="s">
        <v>75</v>
      </c>
      <c r="AY138" s="15" t="s">
        <v>165</v>
      </c>
      <c r="BE138" s="204">
        <f>IF(N138="základná",J138,0)</f>
        <v>0</v>
      </c>
      <c r="BF138" s="204">
        <f>IF(N138="znížená",J138,0)</f>
        <v>0</v>
      </c>
      <c r="BG138" s="204">
        <f>IF(N138="zákl. prenesená",J138,0)</f>
        <v>0</v>
      </c>
      <c r="BH138" s="204">
        <f>IF(N138="zníž. prenesená",J138,0)</f>
        <v>0</v>
      </c>
      <c r="BI138" s="204">
        <f>IF(N138="nulová",J138,0)</f>
        <v>0</v>
      </c>
      <c r="BJ138" s="15" t="s">
        <v>88</v>
      </c>
      <c r="BK138" s="205">
        <f>ROUND(I138*H138,3)</f>
        <v>0</v>
      </c>
      <c r="BL138" s="15" t="s">
        <v>171</v>
      </c>
      <c r="BM138" s="203" t="s">
        <v>272</v>
      </c>
    </row>
    <row r="139" s="2" customFormat="1" ht="22.2" customHeight="1">
      <c r="A139" s="34"/>
      <c r="B139" s="156"/>
      <c r="C139" s="192" t="s">
        <v>219</v>
      </c>
      <c r="D139" s="192" t="s">
        <v>167</v>
      </c>
      <c r="E139" s="193" t="s">
        <v>1438</v>
      </c>
      <c r="F139" s="194" t="s">
        <v>1439</v>
      </c>
      <c r="G139" s="195" t="s">
        <v>189</v>
      </c>
      <c r="H139" s="196">
        <v>681</v>
      </c>
      <c r="I139" s="197"/>
      <c r="J139" s="196">
        <f>ROUND(I139*H139,3)</f>
        <v>0</v>
      </c>
      <c r="K139" s="198"/>
      <c r="L139" s="35"/>
      <c r="M139" s="199" t="s">
        <v>1</v>
      </c>
      <c r="N139" s="200" t="s">
        <v>41</v>
      </c>
      <c r="O139" s="73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3" t="s">
        <v>171</v>
      </c>
      <c r="AT139" s="203" t="s">
        <v>167</v>
      </c>
      <c r="AU139" s="203" t="s">
        <v>75</v>
      </c>
      <c r="AY139" s="15" t="s">
        <v>165</v>
      </c>
      <c r="BE139" s="204">
        <f>IF(N139="základná",J139,0)</f>
        <v>0</v>
      </c>
      <c r="BF139" s="204">
        <f>IF(N139="znížená",J139,0)</f>
        <v>0</v>
      </c>
      <c r="BG139" s="204">
        <f>IF(N139="zákl. prenesená",J139,0)</f>
        <v>0</v>
      </c>
      <c r="BH139" s="204">
        <f>IF(N139="zníž. prenesená",J139,0)</f>
        <v>0</v>
      </c>
      <c r="BI139" s="204">
        <f>IF(N139="nulová",J139,0)</f>
        <v>0</v>
      </c>
      <c r="BJ139" s="15" t="s">
        <v>88</v>
      </c>
      <c r="BK139" s="205">
        <f>ROUND(I139*H139,3)</f>
        <v>0</v>
      </c>
      <c r="BL139" s="15" t="s">
        <v>171</v>
      </c>
      <c r="BM139" s="203" t="s">
        <v>286</v>
      </c>
    </row>
    <row r="140" s="2" customFormat="1" ht="13.8" customHeight="1">
      <c r="A140" s="34"/>
      <c r="B140" s="156"/>
      <c r="C140" s="192" t="s">
        <v>223</v>
      </c>
      <c r="D140" s="192" t="s">
        <v>167</v>
      </c>
      <c r="E140" s="193" t="s">
        <v>1440</v>
      </c>
      <c r="F140" s="194" t="s">
        <v>1441</v>
      </c>
      <c r="G140" s="195" t="s">
        <v>189</v>
      </c>
      <c r="H140" s="196">
        <v>4</v>
      </c>
      <c r="I140" s="197"/>
      <c r="J140" s="196">
        <f>ROUND(I140*H140,3)</f>
        <v>0</v>
      </c>
      <c r="K140" s="198"/>
      <c r="L140" s="35"/>
      <c r="M140" s="199" t="s">
        <v>1</v>
      </c>
      <c r="N140" s="200" t="s">
        <v>41</v>
      </c>
      <c r="O140" s="73"/>
      <c r="P140" s="201">
        <f>O140*H140</f>
        <v>0</v>
      </c>
      <c r="Q140" s="201">
        <v>0</v>
      </c>
      <c r="R140" s="201">
        <f>Q140*H140</f>
        <v>0</v>
      </c>
      <c r="S140" s="201">
        <v>0</v>
      </c>
      <c r="T140" s="202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3" t="s">
        <v>171</v>
      </c>
      <c r="AT140" s="203" t="s">
        <v>167</v>
      </c>
      <c r="AU140" s="203" t="s">
        <v>75</v>
      </c>
      <c r="AY140" s="15" t="s">
        <v>165</v>
      </c>
      <c r="BE140" s="204">
        <f>IF(N140="základná",J140,0)</f>
        <v>0</v>
      </c>
      <c r="BF140" s="204">
        <f>IF(N140="znížená",J140,0)</f>
        <v>0</v>
      </c>
      <c r="BG140" s="204">
        <f>IF(N140="zákl. prenesená",J140,0)</f>
        <v>0</v>
      </c>
      <c r="BH140" s="204">
        <f>IF(N140="zníž. prenesená",J140,0)</f>
        <v>0</v>
      </c>
      <c r="BI140" s="204">
        <f>IF(N140="nulová",J140,0)</f>
        <v>0</v>
      </c>
      <c r="BJ140" s="15" t="s">
        <v>88</v>
      </c>
      <c r="BK140" s="205">
        <f>ROUND(I140*H140,3)</f>
        <v>0</v>
      </c>
      <c r="BL140" s="15" t="s">
        <v>171</v>
      </c>
      <c r="BM140" s="203" t="s">
        <v>387</v>
      </c>
    </row>
    <row r="141" s="2" customFormat="1" ht="13.8" customHeight="1">
      <c r="A141" s="34"/>
      <c r="B141" s="156"/>
      <c r="C141" s="192" t="s">
        <v>227</v>
      </c>
      <c r="D141" s="192" t="s">
        <v>167</v>
      </c>
      <c r="E141" s="193" t="s">
        <v>1442</v>
      </c>
      <c r="F141" s="194" t="s">
        <v>1443</v>
      </c>
      <c r="G141" s="195" t="s">
        <v>189</v>
      </c>
      <c r="H141" s="196">
        <v>156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41</v>
      </c>
      <c r="O141" s="73"/>
      <c r="P141" s="201">
        <f>O141*H141</f>
        <v>0</v>
      </c>
      <c r="Q141" s="201">
        <v>0</v>
      </c>
      <c r="R141" s="201">
        <f>Q141*H141</f>
        <v>0</v>
      </c>
      <c r="S141" s="201">
        <v>0</v>
      </c>
      <c r="T141" s="202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171</v>
      </c>
      <c r="AT141" s="203" t="s">
        <v>167</v>
      </c>
      <c r="AU141" s="203" t="s">
        <v>75</v>
      </c>
      <c r="AY141" s="15" t="s">
        <v>165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88</v>
      </c>
      <c r="BK141" s="205">
        <f>ROUND(I141*H141,3)</f>
        <v>0</v>
      </c>
      <c r="BL141" s="15" t="s">
        <v>171</v>
      </c>
      <c r="BM141" s="203" t="s">
        <v>395</v>
      </c>
    </row>
    <row r="142" s="2" customFormat="1" ht="13.8" customHeight="1">
      <c r="A142" s="34"/>
      <c r="B142" s="156"/>
      <c r="C142" s="192" t="s">
        <v>235</v>
      </c>
      <c r="D142" s="192" t="s">
        <v>167</v>
      </c>
      <c r="E142" s="193" t="s">
        <v>1444</v>
      </c>
      <c r="F142" s="194" t="s">
        <v>1445</v>
      </c>
      <c r="G142" s="195" t="s">
        <v>189</v>
      </c>
      <c r="H142" s="196">
        <v>110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41</v>
      </c>
      <c r="O142" s="73"/>
      <c r="P142" s="201">
        <f>O142*H142</f>
        <v>0</v>
      </c>
      <c r="Q142" s="201">
        <v>0</v>
      </c>
      <c r="R142" s="201">
        <f>Q142*H142</f>
        <v>0</v>
      </c>
      <c r="S142" s="201">
        <v>0</v>
      </c>
      <c r="T142" s="202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171</v>
      </c>
      <c r="AT142" s="203" t="s">
        <v>167</v>
      </c>
      <c r="AU142" s="203" t="s">
        <v>75</v>
      </c>
      <c r="AY142" s="15" t="s">
        <v>165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88</v>
      </c>
      <c r="BK142" s="205">
        <f>ROUND(I142*H142,3)</f>
        <v>0</v>
      </c>
      <c r="BL142" s="15" t="s">
        <v>171</v>
      </c>
      <c r="BM142" s="203" t="s">
        <v>403</v>
      </c>
    </row>
    <row r="143" s="2" customFormat="1" ht="13.8" customHeight="1">
      <c r="A143" s="34"/>
      <c r="B143" s="156"/>
      <c r="C143" s="192" t="s">
        <v>241</v>
      </c>
      <c r="D143" s="192" t="s">
        <v>167</v>
      </c>
      <c r="E143" s="193" t="s">
        <v>1446</v>
      </c>
      <c r="F143" s="194" t="s">
        <v>1447</v>
      </c>
      <c r="G143" s="195" t="s">
        <v>189</v>
      </c>
      <c r="H143" s="196">
        <v>413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41</v>
      </c>
      <c r="O143" s="73"/>
      <c r="P143" s="201">
        <f>O143*H143</f>
        <v>0</v>
      </c>
      <c r="Q143" s="201">
        <v>0</v>
      </c>
      <c r="R143" s="201">
        <f>Q143*H143</f>
        <v>0</v>
      </c>
      <c r="S143" s="201">
        <v>0</v>
      </c>
      <c r="T143" s="202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171</v>
      </c>
      <c r="AT143" s="203" t="s">
        <v>167</v>
      </c>
      <c r="AU143" s="203" t="s">
        <v>75</v>
      </c>
      <c r="AY143" s="15" t="s">
        <v>165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88</v>
      </c>
      <c r="BK143" s="205">
        <f>ROUND(I143*H143,3)</f>
        <v>0</v>
      </c>
      <c r="BL143" s="15" t="s">
        <v>171</v>
      </c>
      <c r="BM143" s="203" t="s">
        <v>411</v>
      </c>
    </row>
    <row r="144" s="2" customFormat="1" ht="13.8" customHeight="1">
      <c r="A144" s="34"/>
      <c r="B144" s="156"/>
      <c r="C144" s="192" t="s">
        <v>245</v>
      </c>
      <c r="D144" s="192" t="s">
        <v>167</v>
      </c>
      <c r="E144" s="193" t="s">
        <v>1448</v>
      </c>
      <c r="F144" s="194" t="s">
        <v>1449</v>
      </c>
      <c r="G144" s="195" t="s">
        <v>1450</v>
      </c>
      <c r="H144" s="196">
        <v>413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41</v>
      </c>
      <c r="O144" s="73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171</v>
      </c>
      <c r="AT144" s="203" t="s">
        <v>167</v>
      </c>
      <c r="AU144" s="203" t="s">
        <v>75</v>
      </c>
      <c r="AY144" s="15" t="s">
        <v>165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88</v>
      </c>
      <c r="BK144" s="205">
        <f>ROUND(I144*H144,3)</f>
        <v>0</v>
      </c>
      <c r="BL144" s="15" t="s">
        <v>171</v>
      </c>
      <c r="BM144" s="203" t="s">
        <v>419</v>
      </c>
    </row>
    <row r="145" s="2" customFormat="1" ht="13.8" customHeight="1">
      <c r="A145" s="34"/>
      <c r="B145" s="156"/>
      <c r="C145" s="192" t="s">
        <v>249</v>
      </c>
      <c r="D145" s="192" t="s">
        <v>167</v>
      </c>
      <c r="E145" s="193" t="s">
        <v>1451</v>
      </c>
      <c r="F145" s="194" t="s">
        <v>1452</v>
      </c>
      <c r="G145" s="195" t="s">
        <v>189</v>
      </c>
      <c r="H145" s="196">
        <v>230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41</v>
      </c>
      <c r="O145" s="73"/>
      <c r="P145" s="201">
        <f>O145*H145</f>
        <v>0</v>
      </c>
      <c r="Q145" s="201">
        <v>0</v>
      </c>
      <c r="R145" s="201">
        <f>Q145*H145</f>
        <v>0</v>
      </c>
      <c r="S145" s="201">
        <v>0</v>
      </c>
      <c r="T145" s="202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171</v>
      </c>
      <c r="AT145" s="203" t="s">
        <v>167</v>
      </c>
      <c r="AU145" s="203" t="s">
        <v>75</v>
      </c>
      <c r="AY145" s="15" t="s">
        <v>165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88</v>
      </c>
      <c r="BK145" s="205">
        <f>ROUND(I145*H145,3)</f>
        <v>0</v>
      </c>
      <c r="BL145" s="15" t="s">
        <v>171</v>
      </c>
      <c r="BM145" s="203" t="s">
        <v>427</v>
      </c>
    </row>
    <row r="146" s="2" customFormat="1" ht="13.8" customHeight="1">
      <c r="A146" s="34"/>
      <c r="B146" s="156"/>
      <c r="C146" s="192" t="s">
        <v>7</v>
      </c>
      <c r="D146" s="192" t="s">
        <v>167</v>
      </c>
      <c r="E146" s="193" t="s">
        <v>1453</v>
      </c>
      <c r="F146" s="194" t="s">
        <v>1454</v>
      </c>
      <c r="G146" s="195" t="s">
        <v>189</v>
      </c>
      <c r="H146" s="196">
        <v>156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41</v>
      </c>
      <c r="O146" s="73"/>
      <c r="P146" s="201">
        <f>O146*H146</f>
        <v>0</v>
      </c>
      <c r="Q146" s="201">
        <v>0</v>
      </c>
      <c r="R146" s="201">
        <f>Q146*H146</f>
        <v>0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171</v>
      </c>
      <c r="AT146" s="203" t="s">
        <v>167</v>
      </c>
      <c r="AU146" s="203" t="s">
        <v>75</v>
      </c>
      <c r="AY146" s="15" t="s">
        <v>165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88</v>
      </c>
      <c r="BK146" s="205">
        <f>ROUND(I146*H146,3)</f>
        <v>0</v>
      </c>
      <c r="BL146" s="15" t="s">
        <v>171</v>
      </c>
      <c r="BM146" s="203" t="s">
        <v>435</v>
      </c>
    </row>
    <row r="147" s="2" customFormat="1" ht="13.8" customHeight="1">
      <c r="A147" s="34"/>
      <c r="B147" s="156"/>
      <c r="C147" s="192" t="s">
        <v>256</v>
      </c>
      <c r="D147" s="192" t="s">
        <v>167</v>
      </c>
      <c r="E147" s="193" t="s">
        <v>1455</v>
      </c>
      <c r="F147" s="194" t="s">
        <v>1456</v>
      </c>
      <c r="G147" s="195" t="s">
        <v>189</v>
      </c>
      <c r="H147" s="196">
        <v>148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41</v>
      </c>
      <c r="O147" s="73"/>
      <c r="P147" s="201">
        <f>O147*H147</f>
        <v>0</v>
      </c>
      <c r="Q147" s="201">
        <v>0</v>
      </c>
      <c r="R147" s="201">
        <f>Q147*H147</f>
        <v>0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171</v>
      </c>
      <c r="AT147" s="203" t="s">
        <v>167</v>
      </c>
      <c r="AU147" s="203" t="s">
        <v>75</v>
      </c>
      <c r="AY147" s="15" t="s">
        <v>165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88</v>
      </c>
      <c r="BK147" s="205">
        <f>ROUND(I147*H147,3)</f>
        <v>0</v>
      </c>
      <c r="BL147" s="15" t="s">
        <v>171</v>
      </c>
      <c r="BM147" s="203" t="s">
        <v>443</v>
      </c>
    </row>
    <row r="148" s="2" customFormat="1" ht="13.8" customHeight="1">
      <c r="A148" s="34"/>
      <c r="B148" s="156"/>
      <c r="C148" s="192" t="s">
        <v>260</v>
      </c>
      <c r="D148" s="192" t="s">
        <v>167</v>
      </c>
      <c r="E148" s="193" t="s">
        <v>1457</v>
      </c>
      <c r="F148" s="194" t="s">
        <v>1458</v>
      </c>
      <c r="G148" s="195" t="s">
        <v>189</v>
      </c>
      <c r="H148" s="196">
        <v>148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41</v>
      </c>
      <c r="O148" s="73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171</v>
      </c>
      <c r="AT148" s="203" t="s">
        <v>167</v>
      </c>
      <c r="AU148" s="203" t="s">
        <v>75</v>
      </c>
      <c r="AY148" s="15" t="s">
        <v>165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88</v>
      </c>
      <c r="BK148" s="205">
        <f>ROUND(I148*H148,3)</f>
        <v>0</v>
      </c>
      <c r="BL148" s="15" t="s">
        <v>171</v>
      </c>
      <c r="BM148" s="203" t="s">
        <v>451</v>
      </c>
    </row>
    <row r="149" s="2" customFormat="1" ht="13.8" customHeight="1">
      <c r="A149" s="34"/>
      <c r="B149" s="156"/>
      <c r="C149" s="192" t="s">
        <v>266</v>
      </c>
      <c r="D149" s="192" t="s">
        <v>167</v>
      </c>
      <c r="E149" s="193" t="s">
        <v>1459</v>
      </c>
      <c r="F149" s="194" t="s">
        <v>1460</v>
      </c>
      <c r="G149" s="195" t="s">
        <v>1450</v>
      </c>
      <c r="H149" s="196">
        <v>950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41</v>
      </c>
      <c r="O149" s="73"/>
      <c r="P149" s="201">
        <f>O149*H149</f>
        <v>0</v>
      </c>
      <c r="Q149" s="201">
        <v>0</v>
      </c>
      <c r="R149" s="201">
        <f>Q149*H149</f>
        <v>0</v>
      </c>
      <c r="S149" s="201">
        <v>0</v>
      </c>
      <c r="T149" s="202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171</v>
      </c>
      <c r="AT149" s="203" t="s">
        <v>167</v>
      </c>
      <c r="AU149" s="203" t="s">
        <v>75</v>
      </c>
      <c r="AY149" s="15" t="s">
        <v>165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88</v>
      </c>
      <c r="BK149" s="205">
        <f>ROUND(I149*H149,3)</f>
        <v>0</v>
      </c>
      <c r="BL149" s="15" t="s">
        <v>171</v>
      </c>
      <c r="BM149" s="203" t="s">
        <v>459</v>
      </c>
    </row>
    <row r="150" s="2" customFormat="1" ht="13.8" customHeight="1">
      <c r="A150" s="34"/>
      <c r="B150" s="156"/>
      <c r="C150" s="192" t="s">
        <v>272</v>
      </c>
      <c r="D150" s="192" t="s">
        <v>167</v>
      </c>
      <c r="E150" s="193" t="s">
        <v>1461</v>
      </c>
      <c r="F150" s="194" t="s">
        <v>1462</v>
      </c>
      <c r="G150" s="195" t="s">
        <v>1450</v>
      </c>
      <c r="H150" s="196">
        <v>25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41</v>
      </c>
      <c r="O150" s="73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171</v>
      </c>
      <c r="AT150" s="203" t="s">
        <v>167</v>
      </c>
      <c r="AU150" s="203" t="s">
        <v>75</v>
      </c>
      <c r="AY150" s="15" t="s">
        <v>165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88</v>
      </c>
      <c r="BK150" s="205">
        <f>ROUND(I150*H150,3)</f>
        <v>0</v>
      </c>
      <c r="BL150" s="15" t="s">
        <v>171</v>
      </c>
      <c r="BM150" s="203" t="s">
        <v>471</v>
      </c>
    </row>
    <row r="151" s="2" customFormat="1" ht="13.8" customHeight="1">
      <c r="A151" s="34"/>
      <c r="B151" s="156"/>
      <c r="C151" s="192" t="s">
        <v>281</v>
      </c>
      <c r="D151" s="192" t="s">
        <v>167</v>
      </c>
      <c r="E151" s="193" t="s">
        <v>1463</v>
      </c>
      <c r="F151" s="194" t="s">
        <v>1464</v>
      </c>
      <c r="G151" s="195" t="s">
        <v>1450</v>
      </c>
      <c r="H151" s="196">
        <v>50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41</v>
      </c>
      <c r="O151" s="73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171</v>
      </c>
      <c r="AT151" s="203" t="s">
        <v>167</v>
      </c>
      <c r="AU151" s="203" t="s">
        <v>75</v>
      </c>
      <c r="AY151" s="15" t="s">
        <v>165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88</v>
      </c>
      <c r="BK151" s="205">
        <f>ROUND(I151*H151,3)</f>
        <v>0</v>
      </c>
      <c r="BL151" s="15" t="s">
        <v>171</v>
      </c>
      <c r="BM151" s="203" t="s">
        <v>479</v>
      </c>
    </row>
    <row r="152" s="2" customFormat="1" ht="13.8" customHeight="1">
      <c r="A152" s="34"/>
      <c r="B152" s="156"/>
      <c r="C152" s="192" t="s">
        <v>286</v>
      </c>
      <c r="D152" s="192" t="s">
        <v>167</v>
      </c>
      <c r="E152" s="193" t="s">
        <v>1465</v>
      </c>
      <c r="F152" s="194" t="s">
        <v>1466</v>
      </c>
      <c r="G152" s="195" t="s">
        <v>1450</v>
      </c>
      <c r="H152" s="196">
        <v>1000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41</v>
      </c>
      <c r="O152" s="73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171</v>
      </c>
      <c r="AT152" s="203" t="s">
        <v>167</v>
      </c>
      <c r="AU152" s="203" t="s">
        <v>75</v>
      </c>
      <c r="AY152" s="15" t="s">
        <v>165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88</v>
      </c>
      <c r="BK152" s="205">
        <f>ROUND(I152*H152,3)</f>
        <v>0</v>
      </c>
      <c r="BL152" s="15" t="s">
        <v>171</v>
      </c>
      <c r="BM152" s="203" t="s">
        <v>487</v>
      </c>
    </row>
    <row r="153" s="2" customFormat="1" ht="13.8" customHeight="1">
      <c r="A153" s="34"/>
      <c r="B153" s="156"/>
      <c r="C153" s="192" t="s">
        <v>290</v>
      </c>
      <c r="D153" s="192" t="s">
        <v>167</v>
      </c>
      <c r="E153" s="193" t="s">
        <v>1467</v>
      </c>
      <c r="F153" s="194" t="s">
        <v>1468</v>
      </c>
      <c r="G153" s="195" t="s">
        <v>170</v>
      </c>
      <c r="H153" s="196">
        <v>105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41</v>
      </c>
      <c r="O153" s="73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171</v>
      </c>
      <c r="AT153" s="203" t="s">
        <v>167</v>
      </c>
      <c r="AU153" s="203" t="s">
        <v>75</v>
      </c>
      <c r="AY153" s="15" t="s">
        <v>165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88</v>
      </c>
      <c r="BK153" s="205">
        <f>ROUND(I153*H153,3)</f>
        <v>0</v>
      </c>
      <c r="BL153" s="15" t="s">
        <v>171</v>
      </c>
      <c r="BM153" s="203" t="s">
        <v>498</v>
      </c>
    </row>
    <row r="154" s="2" customFormat="1" ht="13.8" customHeight="1">
      <c r="A154" s="34"/>
      <c r="B154" s="156"/>
      <c r="C154" s="192" t="s">
        <v>387</v>
      </c>
      <c r="D154" s="192" t="s">
        <v>167</v>
      </c>
      <c r="E154" s="193" t="s">
        <v>1469</v>
      </c>
      <c r="F154" s="194" t="s">
        <v>1470</v>
      </c>
      <c r="G154" s="195" t="s">
        <v>1450</v>
      </c>
      <c r="H154" s="196">
        <v>746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41</v>
      </c>
      <c r="O154" s="73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171</v>
      </c>
      <c r="AT154" s="203" t="s">
        <v>167</v>
      </c>
      <c r="AU154" s="203" t="s">
        <v>75</v>
      </c>
      <c r="AY154" s="15" t="s">
        <v>165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88</v>
      </c>
      <c r="BK154" s="205">
        <f>ROUND(I154*H154,3)</f>
        <v>0</v>
      </c>
      <c r="BL154" s="15" t="s">
        <v>171</v>
      </c>
      <c r="BM154" s="203" t="s">
        <v>506</v>
      </c>
    </row>
    <row r="155" s="2" customFormat="1" ht="13.8" customHeight="1">
      <c r="A155" s="34"/>
      <c r="B155" s="156"/>
      <c r="C155" s="192" t="s">
        <v>391</v>
      </c>
      <c r="D155" s="192" t="s">
        <v>167</v>
      </c>
      <c r="E155" s="193" t="s">
        <v>1471</v>
      </c>
      <c r="F155" s="194" t="s">
        <v>1472</v>
      </c>
      <c r="G155" s="195" t="s">
        <v>189</v>
      </c>
      <c r="H155" s="196">
        <v>25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41</v>
      </c>
      <c r="O155" s="73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171</v>
      </c>
      <c r="AT155" s="203" t="s">
        <v>167</v>
      </c>
      <c r="AU155" s="203" t="s">
        <v>75</v>
      </c>
      <c r="AY155" s="15" t="s">
        <v>165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88</v>
      </c>
      <c r="BK155" s="205">
        <f>ROUND(I155*H155,3)</f>
        <v>0</v>
      </c>
      <c r="BL155" s="15" t="s">
        <v>171</v>
      </c>
      <c r="BM155" s="203" t="s">
        <v>514</v>
      </c>
    </row>
    <row r="156" s="2" customFormat="1" ht="22.2" customHeight="1">
      <c r="A156" s="34"/>
      <c r="B156" s="156"/>
      <c r="C156" s="192" t="s">
        <v>395</v>
      </c>
      <c r="D156" s="192" t="s">
        <v>167</v>
      </c>
      <c r="E156" s="193" t="s">
        <v>1473</v>
      </c>
      <c r="F156" s="194" t="s">
        <v>1474</v>
      </c>
      <c r="G156" s="195" t="s">
        <v>189</v>
      </c>
      <c r="H156" s="196">
        <v>44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41</v>
      </c>
      <c r="O156" s="73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171</v>
      </c>
      <c r="AT156" s="203" t="s">
        <v>167</v>
      </c>
      <c r="AU156" s="203" t="s">
        <v>75</v>
      </c>
      <c r="AY156" s="15" t="s">
        <v>165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88</v>
      </c>
      <c r="BK156" s="205">
        <f>ROUND(I156*H156,3)</f>
        <v>0</v>
      </c>
      <c r="BL156" s="15" t="s">
        <v>171</v>
      </c>
      <c r="BM156" s="203" t="s">
        <v>524</v>
      </c>
    </row>
    <row r="157" s="2" customFormat="1" ht="22.2" customHeight="1">
      <c r="A157" s="34"/>
      <c r="B157" s="156"/>
      <c r="C157" s="192" t="s">
        <v>399</v>
      </c>
      <c r="D157" s="192" t="s">
        <v>167</v>
      </c>
      <c r="E157" s="193" t="s">
        <v>1475</v>
      </c>
      <c r="F157" s="194" t="s">
        <v>1476</v>
      </c>
      <c r="G157" s="195" t="s">
        <v>189</v>
      </c>
      <c r="H157" s="196">
        <v>6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41</v>
      </c>
      <c r="O157" s="73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171</v>
      </c>
      <c r="AT157" s="203" t="s">
        <v>167</v>
      </c>
      <c r="AU157" s="203" t="s">
        <v>75</v>
      </c>
      <c r="AY157" s="15" t="s">
        <v>165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88</v>
      </c>
      <c r="BK157" s="205">
        <f>ROUND(I157*H157,3)</f>
        <v>0</v>
      </c>
      <c r="BL157" s="15" t="s">
        <v>171</v>
      </c>
      <c r="BM157" s="203" t="s">
        <v>532</v>
      </c>
    </row>
    <row r="158" s="2" customFormat="1" ht="13.8" customHeight="1">
      <c r="A158" s="34"/>
      <c r="B158" s="156"/>
      <c r="C158" s="192" t="s">
        <v>403</v>
      </c>
      <c r="D158" s="192" t="s">
        <v>167</v>
      </c>
      <c r="E158" s="193" t="s">
        <v>1477</v>
      </c>
      <c r="F158" s="194" t="s">
        <v>1478</v>
      </c>
      <c r="G158" s="195" t="s">
        <v>189</v>
      </c>
      <c r="H158" s="196">
        <v>1450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41</v>
      </c>
      <c r="O158" s="73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171</v>
      </c>
      <c r="AT158" s="203" t="s">
        <v>167</v>
      </c>
      <c r="AU158" s="203" t="s">
        <v>75</v>
      </c>
      <c r="AY158" s="15" t="s">
        <v>165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88</v>
      </c>
      <c r="BK158" s="205">
        <f>ROUND(I158*H158,3)</f>
        <v>0</v>
      </c>
      <c r="BL158" s="15" t="s">
        <v>171</v>
      </c>
      <c r="BM158" s="203" t="s">
        <v>284</v>
      </c>
    </row>
    <row r="159" s="2" customFormat="1" ht="13.8" customHeight="1">
      <c r="A159" s="34"/>
      <c r="B159" s="156"/>
      <c r="C159" s="192" t="s">
        <v>407</v>
      </c>
      <c r="D159" s="192" t="s">
        <v>167</v>
      </c>
      <c r="E159" s="193" t="s">
        <v>1479</v>
      </c>
      <c r="F159" s="194" t="s">
        <v>1480</v>
      </c>
      <c r="G159" s="195" t="s">
        <v>189</v>
      </c>
      <c r="H159" s="196">
        <v>140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41</v>
      </c>
      <c r="O159" s="73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171</v>
      </c>
      <c r="AT159" s="203" t="s">
        <v>167</v>
      </c>
      <c r="AU159" s="203" t="s">
        <v>75</v>
      </c>
      <c r="AY159" s="15" t="s">
        <v>165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88</v>
      </c>
      <c r="BK159" s="205">
        <f>ROUND(I159*H159,3)</f>
        <v>0</v>
      </c>
      <c r="BL159" s="15" t="s">
        <v>171</v>
      </c>
      <c r="BM159" s="203" t="s">
        <v>547</v>
      </c>
    </row>
    <row r="160" s="2" customFormat="1" ht="13.8" customHeight="1">
      <c r="A160" s="34"/>
      <c r="B160" s="156"/>
      <c r="C160" s="192" t="s">
        <v>411</v>
      </c>
      <c r="D160" s="192" t="s">
        <v>167</v>
      </c>
      <c r="E160" s="193" t="s">
        <v>1481</v>
      </c>
      <c r="F160" s="194" t="s">
        <v>1482</v>
      </c>
      <c r="G160" s="195" t="s">
        <v>490</v>
      </c>
      <c r="H160" s="197"/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41</v>
      </c>
      <c r="O160" s="73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171</v>
      </c>
      <c r="AT160" s="203" t="s">
        <v>167</v>
      </c>
      <c r="AU160" s="203" t="s">
        <v>75</v>
      </c>
      <c r="AY160" s="15" t="s">
        <v>165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88</v>
      </c>
      <c r="BK160" s="205">
        <f>ROUND(I160*H160,3)</f>
        <v>0</v>
      </c>
      <c r="BL160" s="15" t="s">
        <v>171</v>
      </c>
      <c r="BM160" s="203" t="s">
        <v>555</v>
      </c>
    </row>
    <row r="161" s="2" customFormat="1" ht="13.8" customHeight="1">
      <c r="A161" s="34"/>
      <c r="B161" s="156"/>
      <c r="C161" s="192" t="s">
        <v>415</v>
      </c>
      <c r="D161" s="192" t="s">
        <v>167</v>
      </c>
      <c r="E161" s="193" t="s">
        <v>1483</v>
      </c>
      <c r="F161" s="194" t="s">
        <v>1484</v>
      </c>
      <c r="G161" s="195" t="s">
        <v>1485</v>
      </c>
      <c r="H161" s="196">
        <v>1340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41</v>
      </c>
      <c r="O161" s="73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171</v>
      </c>
      <c r="AT161" s="203" t="s">
        <v>167</v>
      </c>
      <c r="AU161" s="203" t="s">
        <v>75</v>
      </c>
      <c r="AY161" s="15" t="s">
        <v>165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88</v>
      </c>
      <c r="BK161" s="205">
        <f>ROUND(I161*H161,3)</f>
        <v>0</v>
      </c>
      <c r="BL161" s="15" t="s">
        <v>171</v>
      </c>
      <c r="BM161" s="203" t="s">
        <v>563</v>
      </c>
    </row>
    <row r="162" s="2" customFormat="1" ht="13.8" customHeight="1">
      <c r="A162" s="34"/>
      <c r="B162" s="156"/>
      <c r="C162" s="192" t="s">
        <v>419</v>
      </c>
      <c r="D162" s="192" t="s">
        <v>167</v>
      </c>
      <c r="E162" s="193" t="s">
        <v>1486</v>
      </c>
      <c r="F162" s="194" t="s">
        <v>1487</v>
      </c>
      <c r="G162" s="195" t="s">
        <v>189</v>
      </c>
      <c r="H162" s="196">
        <v>46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41</v>
      </c>
      <c r="O162" s="73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171</v>
      </c>
      <c r="AT162" s="203" t="s">
        <v>167</v>
      </c>
      <c r="AU162" s="203" t="s">
        <v>75</v>
      </c>
      <c r="AY162" s="15" t="s">
        <v>165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88</v>
      </c>
      <c r="BK162" s="205">
        <f>ROUND(I162*H162,3)</f>
        <v>0</v>
      </c>
      <c r="BL162" s="15" t="s">
        <v>171</v>
      </c>
      <c r="BM162" s="203" t="s">
        <v>571</v>
      </c>
    </row>
    <row r="163" s="2" customFormat="1" ht="13.8" customHeight="1">
      <c r="A163" s="34"/>
      <c r="B163" s="156"/>
      <c r="C163" s="192" t="s">
        <v>423</v>
      </c>
      <c r="D163" s="192" t="s">
        <v>167</v>
      </c>
      <c r="E163" s="193" t="s">
        <v>1488</v>
      </c>
      <c r="F163" s="194" t="s">
        <v>1489</v>
      </c>
      <c r="G163" s="195" t="s">
        <v>189</v>
      </c>
      <c r="H163" s="196">
        <v>1</v>
      </c>
      <c r="I163" s="197"/>
      <c r="J163" s="196">
        <f>ROUND(I163*H163,3)</f>
        <v>0</v>
      </c>
      <c r="K163" s="198"/>
      <c r="L163" s="35"/>
      <c r="M163" s="206" t="s">
        <v>1</v>
      </c>
      <c r="N163" s="207" t="s">
        <v>41</v>
      </c>
      <c r="O163" s="208"/>
      <c r="P163" s="209">
        <f>O163*H163</f>
        <v>0</v>
      </c>
      <c r="Q163" s="209">
        <v>0</v>
      </c>
      <c r="R163" s="209">
        <f>Q163*H163</f>
        <v>0</v>
      </c>
      <c r="S163" s="209">
        <v>0</v>
      </c>
      <c r="T163" s="210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171</v>
      </c>
      <c r="AT163" s="203" t="s">
        <v>167</v>
      </c>
      <c r="AU163" s="203" t="s">
        <v>75</v>
      </c>
      <c r="AY163" s="15" t="s">
        <v>165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88</v>
      </c>
      <c r="BK163" s="205">
        <f>ROUND(I163*H163,3)</f>
        <v>0</v>
      </c>
      <c r="BL163" s="15" t="s">
        <v>171</v>
      </c>
      <c r="BM163" s="203" t="s">
        <v>579</v>
      </c>
    </row>
    <row r="164" s="2" customFormat="1" ht="6.96" customHeight="1">
      <c r="A164" s="34"/>
      <c r="B164" s="56"/>
      <c r="C164" s="57"/>
      <c r="D164" s="57"/>
      <c r="E164" s="57"/>
      <c r="F164" s="57"/>
      <c r="G164" s="57"/>
      <c r="H164" s="57"/>
      <c r="I164" s="57"/>
      <c r="J164" s="57"/>
      <c r="K164" s="57"/>
      <c r="L164" s="35"/>
      <c r="M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</row>
  </sheetData>
  <autoFilter ref="C125:K163"/>
  <mergeCells count="14">
    <mergeCell ref="E7:H7"/>
    <mergeCell ref="E9:H9"/>
    <mergeCell ref="E18:H18"/>
    <mergeCell ref="E27:H27"/>
    <mergeCell ref="E85:H85"/>
    <mergeCell ref="E87:H87"/>
    <mergeCell ref="D100:F100"/>
    <mergeCell ref="D101:F101"/>
    <mergeCell ref="D102:F102"/>
    <mergeCell ref="D103:F103"/>
    <mergeCell ref="D104:F10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119</v>
      </c>
      <c r="L4" s="18"/>
      <c r="M4" s="12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7" customHeight="1">
      <c r="B7" s="18"/>
      <c r="E7" s="125" t="str">
        <f>'Rekapitulácia stavby'!K6</f>
        <v>SPŠ J. Murgaša B.Bystrica - kompletná rekonštrukcia objektov - zníženie energetickej náročnosti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4.4" customHeight="1">
      <c r="A9" s="34"/>
      <c r="B9" s="35"/>
      <c r="C9" s="34"/>
      <c r="D9" s="34"/>
      <c r="E9" s="125" t="s">
        <v>121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5.6" customHeight="1">
      <c r="A11" s="34"/>
      <c r="B11" s="35"/>
      <c r="C11" s="34"/>
      <c r="D11" s="34"/>
      <c r="E11" s="63" t="s">
        <v>123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16</v>
      </c>
      <c r="E13" s="34"/>
      <c r="F13" s="23" t="s">
        <v>1</v>
      </c>
      <c r="G13" s="34"/>
      <c r="H13" s="34"/>
      <c r="I13" s="28" t="s">
        <v>17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18</v>
      </c>
      <c r="E14" s="34"/>
      <c r="F14" s="23" t="s">
        <v>19</v>
      </c>
      <c r="G14" s="34"/>
      <c r="H14" s="34"/>
      <c r="I14" s="28" t="s">
        <v>20</v>
      </c>
      <c r="J14" s="65" t="str">
        <f>'Rekapitulácia stavby'!AN8</f>
        <v>28. 4. 2021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22</v>
      </c>
      <c r="E16" s="34"/>
      <c r="F16" s="34"/>
      <c r="G16" s="34"/>
      <c r="H16" s="34"/>
      <c r="I16" s="28" t="s">
        <v>23</v>
      </c>
      <c r="J16" s="23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24</v>
      </c>
      <c r="F17" s="34"/>
      <c r="G17" s="34"/>
      <c r="H17" s="34"/>
      <c r="I17" s="28" t="s">
        <v>25</v>
      </c>
      <c r="J17" s="23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26</v>
      </c>
      <c r="E19" s="34"/>
      <c r="F19" s="34"/>
      <c r="G19" s="34"/>
      <c r="H19" s="34"/>
      <c r="I19" s="28" t="s">
        <v>23</v>
      </c>
      <c r="J19" s="29" t="str">
        <f>'Rekapitulácia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28</v>
      </c>
      <c r="E22" s="34"/>
      <c r="F22" s="34"/>
      <c r="G22" s="34"/>
      <c r="H22" s="34"/>
      <c r="I22" s="28" t="s">
        <v>23</v>
      </c>
      <c r="J22" s="23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29</v>
      </c>
      <c r="F23" s="34"/>
      <c r="G23" s="34"/>
      <c r="H23" s="34"/>
      <c r="I23" s="28" t="s">
        <v>25</v>
      </c>
      <c r="J23" s="2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23</v>
      </c>
      <c r="J25" s="23" t="str">
        <f>IF('Rekapitulácia stavby'!AN19="","",'Rekapitulácia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25</v>
      </c>
      <c r="J26" s="23" t="str">
        <f>IF('Rekapitulácia stavby'!AN20="","",'Rekapitulácia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4.4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23" t="s">
        <v>124</v>
      </c>
      <c r="E32" s="34"/>
      <c r="F32" s="34"/>
      <c r="G32" s="34"/>
      <c r="H32" s="34"/>
      <c r="I32" s="34"/>
      <c r="J32" s="129">
        <f>J98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0" t="s">
        <v>125</v>
      </c>
      <c r="E33" s="34"/>
      <c r="F33" s="34"/>
      <c r="G33" s="34"/>
      <c r="H33" s="34"/>
      <c r="I33" s="34"/>
      <c r="J33" s="129">
        <f>J111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1" t="s">
        <v>35</v>
      </c>
      <c r="E34" s="34"/>
      <c r="F34" s="34"/>
      <c r="G34" s="34"/>
      <c r="H34" s="34"/>
      <c r="I34" s="34"/>
      <c r="J34" s="92">
        <f>ROUND(J32 + J33,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28" t="s">
        <v>40</v>
      </c>
      <c r="F37" s="133">
        <f>ROUND((SUM(BE111:BE118) + SUM(BE140:BE177)),  2)</f>
        <v>0</v>
      </c>
      <c r="G37" s="34"/>
      <c r="H37" s="34"/>
      <c r="I37" s="134">
        <v>0.20000000000000001</v>
      </c>
      <c r="J37" s="133">
        <f>ROUND(((SUM(BE111:BE118) + SUM(BE140:BE177))*I37),  2)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3">
        <f>ROUND((SUM(BF111:BF118) + SUM(BF140:BF177)),  2)</f>
        <v>0</v>
      </c>
      <c r="G38" s="34"/>
      <c r="H38" s="34"/>
      <c r="I38" s="134">
        <v>0.20000000000000001</v>
      </c>
      <c r="J38" s="133">
        <f>ROUND(((SUM(BF111:BF118) + SUM(BF140:BF177))*I38),  2)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3">
        <f>ROUND((SUM(BG111:BG118) + SUM(BG140:BG177)),  2)</f>
        <v>0</v>
      </c>
      <c r="G39" s="34"/>
      <c r="H39" s="34"/>
      <c r="I39" s="134">
        <v>0.20000000000000001</v>
      </c>
      <c r="J39" s="133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3">
        <f>ROUND((SUM(BH111:BH118) + SUM(BH140:BH177)),  2)</f>
        <v>0</v>
      </c>
      <c r="G40" s="34"/>
      <c r="H40" s="34"/>
      <c r="I40" s="134">
        <v>0.20000000000000001</v>
      </c>
      <c r="J40" s="133">
        <f>0</f>
        <v>0</v>
      </c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3">
        <f>ROUND((SUM(BI111:BI118) + SUM(BI140:BI177)),  2)</f>
        <v>0</v>
      </c>
      <c r="G41" s="34"/>
      <c r="H41" s="34"/>
      <c r="I41" s="134">
        <v>0</v>
      </c>
      <c r="J41" s="133">
        <f>0</f>
        <v>0</v>
      </c>
      <c r="K41" s="34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5"/>
      <c r="D43" s="136" t="s">
        <v>45</v>
      </c>
      <c r="E43" s="77"/>
      <c r="F43" s="77"/>
      <c r="G43" s="137" t="s">
        <v>46</v>
      </c>
      <c r="H43" s="138" t="s">
        <v>47</v>
      </c>
      <c r="I43" s="77"/>
      <c r="J43" s="139">
        <f>SUM(J34:J41)</f>
        <v>0</v>
      </c>
      <c r="K43" s="140"/>
      <c r="L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50</v>
      </c>
      <c r="E61" s="37"/>
      <c r="F61" s="141" t="s">
        <v>51</v>
      </c>
      <c r="G61" s="54" t="s">
        <v>50</v>
      </c>
      <c r="H61" s="37"/>
      <c r="I61" s="37"/>
      <c r="J61" s="142" t="s">
        <v>51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50</v>
      </c>
      <c r="E76" s="37"/>
      <c r="F76" s="141" t="s">
        <v>51</v>
      </c>
      <c r="G76" s="54" t="s">
        <v>50</v>
      </c>
      <c r="H76" s="37"/>
      <c r="I76" s="37"/>
      <c r="J76" s="142" t="s">
        <v>51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7" customHeight="1">
      <c r="A85" s="34"/>
      <c r="B85" s="35"/>
      <c r="C85" s="34"/>
      <c r="D85" s="34"/>
      <c r="E85" s="125" t="str">
        <f>E7</f>
        <v>SPŠ J. Murgaša B.Bystrica - kompletná rekonštrukcia objektov - zníženie energetickej náročnosti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4.4" customHeight="1">
      <c r="A87" s="34"/>
      <c r="B87" s="35"/>
      <c r="C87" s="34"/>
      <c r="D87" s="34"/>
      <c r="E87" s="125" t="s">
        <v>121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6" customHeight="1">
      <c r="A89" s="34"/>
      <c r="B89" s="35"/>
      <c r="C89" s="34"/>
      <c r="D89" s="34"/>
      <c r="E89" s="63" t="str">
        <f>E11</f>
        <v>A1 - Búracie práce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18</v>
      </c>
      <c r="D91" s="34"/>
      <c r="E91" s="34"/>
      <c r="F91" s="23" t="str">
        <f>F14</f>
        <v>Hurbanova 6, 975 18 BB</v>
      </c>
      <c r="G91" s="34"/>
      <c r="H91" s="34"/>
      <c r="I91" s="28" t="s">
        <v>20</v>
      </c>
      <c r="J91" s="65" t="str">
        <f>IF(J14="","",J14)</f>
        <v>28. 4. 2021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8" customHeight="1">
      <c r="A93" s="34"/>
      <c r="B93" s="35"/>
      <c r="C93" s="28" t="s">
        <v>22</v>
      </c>
      <c r="D93" s="34"/>
      <c r="E93" s="34"/>
      <c r="F93" s="23" t="str">
        <f>E17</f>
        <v>SPŠ J. Murgaša, Banská Bystrica</v>
      </c>
      <c r="G93" s="34"/>
      <c r="H93" s="34"/>
      <c r="I93" s="28" t="s">
        <v>28</v>
      </c>
      <c r="J93" s="32" t="str">
        <f>E23</f>
        <v>VISIA s.r.o ,Sládkovičova 2052/50A Šala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6" customHeight="1">
      <c r="A94" s="34"/>
      <c r="B94" s="35"/>
      <c r="C94" s="28" t="s">
        <v>26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3" t="s">
        <v>127</v>
      </c>
      <c r="D96" s="135"/>
      <c r="E96" s="135"/>
      <c r="F96" s="135"/>
      <c r="G96" s="135"/>
      <c r="H96" s="135"/>
      <c r="I96" s="135"/>
      <c r="J96" s="144" t="s">
        <v>128</v>
      </c>
      <c r="K96" s="135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5" t="s">
        <v>129</v>
      </c>
      <c r="D98" s="34"/>
      <c r="E98" s="34"/>
      <c r="F98" s="34"/>
      <c r="G98" s="34"/>
      <c r="H98" s="34"/>
      <c r="I98" s="34"/>
      <c r="J98" s="92">
        <f>J140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130</v>
      </c>
    </row>
    <row r="99" s="9" customFormat="1" ht="24.96" customHeight="1">
      <c r="A99" s="9"/>
      <c r="B99" s="146"/>
      <c r="C99" s="9"/>
      <c r="D99" s="147" t="s">
        <v>131</v>
      </c>
      <c r="E99" s="148"/>
      <c r="F99" s="148"/>
      <c r="G99" s="148"/>
      <c r="H99" s="148"/>
      <c r="I99" s="148"/>
      <c r="J99" s="149">
        <f>J141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132</v>
      </c>
      <c r="E100" s="152"/>
      <c r="F100" s="152"/>
      <c r="G100" s="152"/>
      <c r="H100" s="152"/>
      <c r="I100" s="152"/>
      <c r="J100" s="153">
        <f>J142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133</v>
      </c>
      <c r="E101" s="152"/>
      <c r="F101" s="152"/>
      <c r="G101" s="152"/>
      <c r="H101" s="152"/>
      <c r="I101" s="152"/>
      <c r="J101" s="153">
        <f>J145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6"/>
      <c r="C102" s="9"/>
      <c r="D102" s="147" t="s">
        <v>134</v>
      </c>
      <c r="E102" s="148"/>
      <c r="F102" s="148"/>
      <c r="G102" s="148"/>
      <c r="H102" s="148"/>
      <c r="I102" s="148"/>
      <c r="J102" s="149">
        <f>J159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0"/>
      <c r="C103" s="10"/>
      <c r="D103" s="151" t="s">
        <v>135</v>
      </c>
      <c r="E103" s="152"/>
      <c r="F103" s="152"/>
      <c r="G103" s="152"/>
      <c r="H103" s="152"/>
      <c r="I103" s="152"/>
      <c r="J103" s="153">
        <f>J160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136</v>
      </c>
      <c r="E104" s="152"/>
      <c r="F104" s="152"/>
      <c r="G104" s="152"/>
      <c r="H104" s="152"/>
      <c r="I104" s="152"/>
      <c r="J104" s="153">
        <f>J162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137</v>
      </c>
      <c r="E105" s="152"/>
      <c r="F105" s="152"/>
      <c r="G105" s="152"/>
      <c r="H105" s="152"/>
      <c r="I105" s="152"/>
      <c r="J105" s="153">
        <f>J169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138</v>
      </c>
      <c r="E106" s="152"/>
      <c r="F106" s="152"/>
      <c r="G106" s="152"/>
      <c r="H106" s="152"/>
      <c r="I106" s="152"/>
      <c r="J106" s="153">
        <f>J171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6"/>
      <c r="C107" s="9"/>
      <c r="D107" s="147" t="s">
        <v>139</v>
      </c>
      <c r="E107" s="148"/>
      <c r="F107" s="148"/>
      <c r="G107" s="148"/>
      <c r="H107" s="148"/>
      <c r="I107" s="148"/>
      <c r="J107" s="149">
        <f>J173</f>
        <v>0</v>
      </c>
      <c r="K107" s="9"/>
      <c r="L107" s="14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0"/>
      <c r="C108" s="10"/>
      <c r="D108" s="151" t="s">
        <v>140</v>
      </c>
      <c r="E108" s="152"/>
      <c r="F108" s="152"/>
      <c r="G108" s="152"/>
      <c r="H108" s="152"/>
      <c r="I108" s="152"/>
      <c r="J108" s="153">
        <f>J174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9.28" customHeight="1">
      <c r="A111" s="34"/>
      <c r="B111" s="35"/>
      <c r="C111" s="145" t="s">
        <v>141</v>
      </c>
      <c r="D111" s="34"/>
      <c r="E111" s="34"/>
      <c r="F111" s="34"/>
      <c r="G111" s="34"/>
      <c r="H111" s="34"/>
      <c r="I111" s="34"/>
      <c r="J111" s="154">
        <f>ROUND(J112 + J113 + J114 + J115 + J116 + J117,2)</f>
        <v>0</v>
      </c>
      <c r="K111" s="34"/>
      <c r="L111" s="51"/>
      <c r="N111" s="155" t="s">
        <v>39</v>
      </c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8" customHeight="1">
      <c r="A112" s="34"/>
      <c r="B112" s="156"/>
      <c r="C112" s="157"/>
      <c r="D112" s="158" t="s">
        <v>142</v>
      </c>
      <c r="E112" s="159"/>
      <c r="F112" s="159"/>
      <c r="G112" s="157"/>
      <c r="H112" s="157"/>
      <c r="I112" s="157"/>
      <c r="J112" s="160">
        <v>0</v>
      </c>
      <c r="K112" s="157"/>
      <c r="L112" s="161"/>
      <c r="M112" s="162"/>
      <c r="N112" s="163" t="s">
        <v>41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143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88</v>
      </c>
      <c r="BK112" s="162"/>
      <c r="BL112" s="162"/>
      <c r="BM112" s="162"/>
    </row>
    <row r="113" s="2" customFormat="1" ht="18" customHeight="1">
      <c r="A113" s="34"/>
      <c r="B113" s="156"/>
      <c r="C113" s="157"/>
      <c r="D113" s="158" t="s">
        <v>144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41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143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88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8" t="s">
        <v>145</v>
      </c>
      <c r="E114" s="159"/>
      <c r="F114" s="159"/>
      <c r="G114" s="157"/>
      <c r="H114" s="157"/>
      <c r="I114" s="157"/>
      <c r="J114" s="160">
        <v>0</v>
      </c>
      <c r="K114" s="157"/>
      <c r="L114" s="161"/>
      <c r="M114" s="162"/>
      <c r="N114" s="163" t="s">
        <v>41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143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88</v>
      </c>
      <c r="BK114" s="162"/>
      <c r="BL114" s="162"/>
      <c r="BM114" s="162"/>
    </row>
    <row r="115" s="2" customFormat="1" ht="18" customHeight="1">
      <c r="A115" s="34"/>
      <c r="B115" s="156"/>
      <c r="C115" s="157"/>
      <c r="D115" s="158" t="s">
        <v>146</v>
      </c>
      <c r="E115" s="159"/>
      <c r="F115" s="159"/>
      <c r="G115" s="157"/>
      <c r="H115" s="157"/>
      <c r="I115" s="157"/>
      <c r="J115" s="160">
        <v>0</v>
      </c>
      <c r="K115" s="157"/>
      <c r="L115" s="161"/>
      <c r="M115" s="162"/>
      <c r="N115" s="163" t="s">
        <v>41</v>
      </c>
      <c r="O115" s="162"/>
      <c r="P115" s="162"/>
      <c r="Q115" s="162"/>
      <c r="R115" s="162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143</v>
      </c>
      <c r="AZ115" s="162"/>
      <c r="BA115" s="162"/>
      <c r="BB115" s="162"/>
      <c r="BC115" s="162"/>
      <c r="BD115" s="162"/>
      <c r="BE115" s="165">
        <f>IF(N115="základná",J115,0)</f>
        <v>0</v>
      </c>
      <c r="BF115" s="165">
        <f>IF(N115="znížená",J115,0)</f>
        <v>0</v>
      </c>
      <c r="BG115" s="165">
        <f>IF(N115="zákl. prenesená",J115,0)</f>
        <v>0</v>
      </c>
      <c r="BH115" s="165">
        <f>IF(N115="zníž. prenesená",J115,0)</f>
        <v>0</v>
      </c>
      <c r="BI115" s="165">
        <f>IF(N115="nulová",J115,0)</f>
        <v>0</v>
      </c>
      <c r="BJ115" s="164" t="s">
        <v>88</v>
      </c>
      <c r="BK115" s="162"/>
      <c r="BL115" s="162"/>
      <c r="BM115" s="162"/>
    </row>
    <row r="116" s="2" customFormat="1" ht="18" customHeight="1">
      <c r="A116" s="34"/>
      <c r="B116" s="156"/>
      <c r="C116" s="157"/>
      <c r="D116" s="158" t="s">
        <v>147</v>
      </c>
      <c r="E116" s="159"/>
      <c r="F116" s="159"/>
      <c r="G116" s="157"/>
      <c r="H116" s="157"/>
      <c r="I116" s="157"/>
      <c r="J116" s="160">
        <v>0</v>
      </c>
      <c r="K116" s="157"/>
      <c r="L116" s="161"/>
      <c r="M116" s="162"/>
      <c r="N116" s="163" t="s">
        <v>41</v>
      </c>
      <c r="O116" s="162"/>
      <c r="P116" s="162"/>
      <c r="Q116" s="162"/>
      <c r="R116" s="162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4" t="s">
        <v>143</v>
      </c>
      <c r="AZ116" s="162"/>
      <c r="BA116" s="162"/>
      <c r="BB116" s="162"/>
      <c r="BC116" s="162"/>
      <c r="BD116" s="162"/>
      <c r="BE116" s="165">
        <f>IF(N116="základná",J116,0)</f>
        <v>0</v>
      </c>
      <c r="BF116" s="165">
        <f>IF(N116="znížená",J116,0)</f>
        <v>0</v>
      </c>
      <c r="BG116" s="165">
        <f>IF(N116="zákl. prenesená",J116,0)</f>
        <v>0</v>
      </c>
      <c r="BH116" s="165">
        <f>IF(N116="zníž. prenesená",J116,0)</f>
        <v>0</v>
      </c>
      <c r="BI116" s="165">
        <f>IF(N116="nulová",J116,0)</f>
        <v>0</v>
      </c>
      <c r="BJ116" s="164" t="s">
        <v>88</v>
      </c>
      <c r="BK116" s="162"/>
      <c r="BL116" s="162"/>
      <c r="BM116" s="162"/>
    </row>
    <row r="117" s="2" customFormat="1" ht="18" customHeight="1">
      <c r="A117" s="34"/>
      <c r="B117" s="156"/>
      <c r="C117" s="157"/>
      <c r="D117" s="159" t="s">
        <v>148</v>
      </c>
      <c r="E117" s="157"/>
      <c r="F117" s="157"/>
      <c r="G117" s="157"/>
      <c r="H117" s="157"/>
      <c r="I117" s="157"/>
      <c r="J117" s="160">
        <f>ROUND(J32*T117,2)</f>
        <v>0</v>
      </c>
      <c r="K117" s="157"/>
      <c r="L117" s="161"/>
      <c r="M117" s="162"/>
      <c r="N117" s="163" t="s">
        <v>41</v>
      </c>
      <c r="O117" s="162"/>
      <c r="P117" s="162"/>
      <c r="Q117" s="162"/>
      <c r="R117" s="162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4" t="s">
        <v>149</v>
      </c>
      <c r="AZ117" s="162"/>
      <c r="BA117" s="162"/>
      <c r="BB117" s="162"/>
      <c r="BC117" s="162"/>
      <c r="BD117" s="162"/>
      <c r="BE117" s="165">
        <f>IF(N117="základná",J117,0)</f>
        <v>0</v>
      </c>
      <c r="BF117" s="165">
        <f>IF(N117="znížená",J117,0)</f>
        <v>0</v>
      </c>
      <c r="BG117" s="165">
        <f>IF(N117="zákl. prenesená",J117,0)</f>
        <v>0</v>
      </c>
      <c r="BH117" s="165">
        <f>IF(N117="zníž. prenesená",J117,0)</f>
        <v>0</v>
      </c>
      <c r="BI117" s="165">
        <f>IF(N117="nulová",J117,0)</f>
        <v>0</v>
      </c>
      <c r="BJ117" s="164" t="s">
        <v>88</v>
      </c>
      <c r="BK117" s="162"/>
      <c r="BL117" s="162"/>
      <c r="BM117" s="162"/>
    </row>
    <row r="118" s="2" customForma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29.28" customHeight="1">
      <c r="A119" s="34"/>
      <c r="B119" s="35"/>
      <c r="C119" s="166" t="s">
        <v>150</v>
      </c>
      <c r="D119" s="135"/>
      <c r="E119" s="135"/>
      <c r="F119" s="135"/>
      <c r="G119" s="135"/>
      <c r="H119" s="135"/>
      <c r="I119" s="135"/>
      <c r="J119" s="167">
        <f>ROUND(J98+J111,2)</f>
        <v>0</v>
      </c>
      <c r="K119" s="135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56"/>
      <c r="C120" s="57"/>
      <c r="D120" s="57"/>
      <c r="E120" s="57"/>
      <c r="F120" s="57"/>
      <c r="G120" s="57"/>
      <c r="H120" s="57"/>
      <c r="I120" s="57"/>
      <c r="J120" s="57"/>
      <c r="K120" s="57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4" s="2" customFormat="1" ht="6.96" customHeight="1">
      <c r="A124" s="34"/>
      <c r="B124" s="58"/>
      <c r="C124" s="59"/>
      <c r="D124" s="59"/>
      <c r="E124" s="59"/>
      <c r="F124" s="59"/>
      <c r="G124" s="59"/>
      <c r="H124" s="59"/>
      <c r="I124" s="59"/>
      <c r="J124" s="59"/>
      <c r="K124" s="59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4.96" customHeight="1">
      <c r="A125" s="34"/>
      <c r="B125" s="35"/>
      <c r="C125" s="19" t="s">
        <v>151</v>
      </c>
      <c r="D125" s="34"/>
      <c r="E125" s="34"/>
      <c r="F125" s="34"/>
      <c r="G125" s="34"/>
      <c r="H125" s="34"/>
      <c r="I125" s="34"/>
      <c r="J125" s="34"/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14</v>
      </c>
      <c r="D127" s="34"/>
      <c r="E127" s="34"/>
      <c r="F127" s="34"/>
      <c r="G127" s="34"/>
      <c r="H127" s="34"/>
      <c r="I127" s="34"/>
      <c r="J127" s="34"/>
      <c r="K127" s="34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27" customHeight="1">
      <c r="A128" s="34"/>
      <c r="B128" s="35"/>
      <c r="C128" s="34"/>
      <c r="D128" s="34"/>
      <c r="E128" s="125" t="str">
        <f>E7</f>
        <v>SPŠ J. Murgaša B.Bystrica - kompletná rekonštrukcia objektov - zníženie energetickej náročnosti</v>
      </c>
      <c r="F128" s="28"/>
      <c r="G128" s="28"/>
      <c r="H128" s="28"/>
      <c r="I128" s="34"/>
      <c r="J128" s="34"/>
      <c r="K128" s="34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" customFormat="1" ht="12" customHeight="1">
      <c r="B129" s="18"/>
      <c r="C129" s="28" t="s">
        <v>120</v>
      </c>
      <c r="L129" s="18"/>
    </row>
    <row r="130" s="2" customFormat="1" ht="14.4" customHeight="1">
      <c r="A130" s="34"/>
      <c r="B130" s="35"/>
      <c r="C130" s="34"/>
      <c r="D130" s="34"/>
      <c r="E130" s="125" t="s">
        <v>121</v>
      </c>
      <c r="F130" s="34"/>
      <c r="G130" s="34"/>
      <c r="H130" s="34"/>
      <c r="I130" s="34"/>
      <c r="J130" s="34"/>
      <c r="K130" s="34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2" customHeight="1">
      <c r="A131" s="34"/>
      <c r="B131" s="35"/>
      <c r="C131" s="28" t="s">
        <v>122</v>
      </c>
      <c r="D131" s="34"/>
      <c r="E131" s="34"/>
      <c r="F131" s="34"/>
      <c r="G131" s="34"/>
      <c r="H131" s="34"/>
      <c r="I131" s="34"/>
      <c r="J131" s="34"/>
      <c r="K131" s="34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5.6" customHeight="1">
      <c r="A132" s="34"/>
      <c r="B132" s="35"/>
      <c r="C132" s="34"/>
      <c r="D132" s="34"/>
      <c r="E132" s="63" t="str">
        <f>E11</f>
        <v>A1 - Búracie práce</v>
      </c>
      <c r="F132" s="34"/>
      <c r="G132" s="34"/>
      <c r="H132" s="34"/>
      <c r="I132" s="34"/>
      <c r="J132" s="34"/>
      <c r="K132" s="34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6.96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2" customHeight="1">
      <c r="A134" s="34"/>
      <c r="B134" s="35"/>
      <c r="C134" s="28" t="s">
        <v>18</v>
      </c>
      <c r="D134" s="34"/>
      <c r="E134" s="34"/>
      <c r="F134" s="23" t="str">
        <f>F14</f>
        <v>Hurbanova 6, 975 18 BB</v>
      </c>
      <c r="G134" s="34"/>
      <c r="H134" s="34"/>
      <c r="I134" s="28" t="s">
        <v>20</v>
      </c>
      <c r="J134" s="65" t="str">
        <f>IF(J14="","",J14)</f>
        <v>28. 4. 2021</v>
      </c>
      <c r="K134" s="34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6.96" customHeight="1">
      <c r="A135" s="34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40.8" customHeight="1">
      <c r="A136" s="34"/>
      <c r="B136" s="35"/>
      <c r="C136" s="28" t="s">
        <v>22</v>
      </c>
      <c r="D136" s="34"/>
      <c r="E136" s="34"/>
      <c r="F136" s="23" t="str">
        <f>E17</f>
        <v>SPŠ J. Murgaša, Banská Bystrica</v>
      </c>
      <c r="G136" s="34"/>
      <c r="H136" s="34"/>
      <c r="I136" s="28" t="s">
        <v>28</v>
      </c>
      <c r="J136" s="32" t="str">
        <f>E23</f>
        <v>VISIA s.r.o ,Sládkovičova 2052/50A Šala</v>
      </c>
      <c r="K136" s="34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15.6" customHeight="1">
      <c r="A137" s="34"/>
      <c r="B137" s="35"/>
      <c r="C137" s="28" t="s">
        <v>26</v>
      </c>
      <c r="D137" s="34"/>
      <c r="E137" s="34"/>
      <c r="F137" s="23" t="str">
        <f>IF(E20="","",E20)</f>
        <v>Vyplň údaj</v>
      </c>
      <c r="G137" s="34"/>
      <c r="H137" s="34"/>
      <c r="I137" s="28" t="s">
        <v>32</v>
      </c>
      <c r="J137" s="32" t="str">
        <f>E26</f>
        <v xml:space="preserve"> </v>
      </c>
      <c r="K137" s="34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0.32" customHeight="1">
      <c r="A138" s="34"/>
      <c r="B138" s="35"/>
      <c r="C138" s="34"/>
      <c r="D138" s="34"/>
      <c r="E138" s="34"/>
      <c r="F138" s="34"/>
      <c r="G138" s="34"/>
      <c r="H138" s="34"/>
      <c r="I138" s="34"/>
      <c r="J138" s="34"/>
      <c r="K138" s="34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11" customFormat="1" ht="29.28" customHeight="1">
      <c r="A139" s="168"/>
      <c r="B139" s="169"/>
      <c r="C139" s="170" t="s">
        <v>152</v>
      </c>
      <c r="D139" s="171" t="s">
        <v>60</v>
      </c>
      <c r="E139" s="171" t="s">
        <v>56</v>
      </c>
      <c r="F139" s="171" t="s">
        <v>57</v>
      </c>
      <c r="G139" s="171" t="s">
        <v>153</v>
      </c>
      <c r="H139" s="171" t="s">
        <v>154</v>
      </c>
      <c r="I139" s="171" t="s">
        <v>155</v>
      </c>
      <c r="J139" s="172" t="s">
        <v>128</v>
      </c>
      <c r="K139" s="173" t="s">
        <v>156</v>
      </c>
      <c r="L139" s="174"/>
      <c r="M139" s="82" t="s">
        <v>1</v>
      </c>
      <c r="N139" s="83" t="s">
        <v>39</v>
      </c>
      <c r="O139" s="83" t="s">
        <v>157</v>
      </c>
      <c r="P139" s="83" t="s">
        <v>158</v>
      </c>
      <c r="Q139" s="83" t="s">
        <v>159</v>
      </c>
      <c r="R139" s="83" t="s">
        <v>160</v>
      </c>
      <c r="S139" s="83" t="s">
        <v>161</v>
      </c>
      <c r="T139" s="84" t="s">
        <v>162</v>
      </c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</row>
    <row r="140" s="2" customFormat="1" ht="22.8" customHeight="1">
      <c r="A140" s="34"/>
      <c r="B140" s="35"/>
      <c r="C140" s="89" t="s">
        <v>124</v>
      </c>
      <c r="D140" s="34"/>
      <c r="E140" s="34"/>
      <c r="F140" s="34"/>
      <c r="G140" s="34"/>
      <c r="H140" s="34"/>
      <c r="I140" s="34"/>
      <c r="J140" s="175">
        <f>BK140</f>
        <v>0</v>
      </c>
      <c r="K140" s="34"/>
      <c r="L140" s="35"/>
      <c r="M140" s="85"/>
      <c r="N140" s="69"/>
      <c r="O140" s="86"/>
      <c r="P140" s="176">
        <f>P141+P159+P173</f>
        <v>0</v>
      </c>
      <c r="Q140" s="86"/>
      <c r="R140" s="176">
        <f>R141+R159+R173</f>
        <v>0.0084312999999999992</v>
      </c>
      <c r="S140" s="86"/>
      <c r="T140" s="177">
        <f>T141+T159+T173</f>
        <v>41.983630000000005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5" t="s">
        <v>74</v>
      </c>
      <c r="AU140" s="15" t="s">
        <v>130</v>
      </c>
      <c r="BK140" s="178">
        <f>BK141+BK159+BK173</f>
        <v>0</v>
      </c>
    </row>
    <row r="141" s="12" customFormat="1" ht="25.92" customHeight="1">
      <c r="A141" s="12"/>
      <c r="B141" s="179"/>
      <c r="C141" s="12"/>
      <c r="D141" s="180" t="s">
        <v>74</v>
      </c>
      <c r="E141" s="181" t="s">
        <v>163</v>
      </c>
      <c r="F141" s="181" t="s">
        <v>164</v>
      </c>
      <c r="G141" s="12"/>
      <c r="H141" s="12"/>
      <c r="I141" s="182"/>
      <c r="J141" s="183">
        <f>BK141</f>
        <v>0</v>
      </c>
      <c r="K141" s="12"/>
      <c r="L141" s="179"/>
      <c r="M141" s="184"/>
      <c r="N141" s="185"/>
      <c r="O141" s="185"/>
      <c r="P141" s="186">
        <f>P142+P145</f>
        <v>0</v>
      </c>
      <c r="Q141" s="185"/>
      <c r="R141" s="186">
        <f>R142+R145</f>
        <v>0.0015463</v>
      </c>
      <c r="S141" s="185"/>
      <c r="T141" s="187">
        <f>T142+T145</f>
        <v>39.436950000000003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0" t="s">
        <v>82</v>
      </c>
      <c r="AT141" s="188" t="s">
        <v>74</v>
      </c>
      <c r="AU141" s="188" t="s">
        <v>75</v>
      </c>
      <c r="AY141" s="180" t="s">
        <v>165</v>
      </c>
      <c r="BK141" s="189">
        <f>BK142+BK145</f>
        <v>0</v>
      </c>
    </row>
    <row r="142" s="12" customFormat="1" ht="22.8" customHeight="1">
      <c r="A142" s="12"/>
      <c r="B142" s="179"/>
      <c r="C142" s="12"/>
      <c r="D142" s="180" t="s">
        <v>74</v>
      </c>
      <c r="E142" s="190" t="s">
        <v>82</v>
      </c>
      <c r="F142" s="190" t="s">
        <v>166</v>
      </c>
      <c r="G142" s="12"/>
      <c r="H142" s="12"/>
      <c r="I142" s="182"/>
      <c r="J142" s="191">
        <f>BK142</f>
        <v>0</v>
      </c>
      <c r="K142" s="12"/>
      <c r="L142" s="179"/>
      <c r="M142" s="184"/>
      <c r="N142" s="185"/>
      <c r="O142" s="185"/>
      <c r="P142" s="186">
        <f>SUM(P143:P144)</f>
        <v>0</v>
      </c>
      <c r="Q142" s="185"/>
      <c r="R142" s="186">
        <f>SUM(R143:R144)</f>
        <v>0</v>
      </c>
      <c r="S142" s="185"/>
      <c r="T142" s="187">
        <f>SUM(T143:T144)</f>
        <v>31.590750000000003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80" t="s">
        <v>82</v>
      </c>
      <c r="AT142" s="188" t="s">
        <v>74</v>
      </c>
      <c r="AU142" s="188" t="s">
        <v>82</v>
      </c>
      <c r="AY142" s="180" t="s">
        <v>165</v>
      </c>
      <c r="BK142" s="189">
        <f>SUM(BK143:BK144)</f>
        <v>0</v>
      </c>
    </row>
    <row r="143" s="2" customFormat="1" ht="22.2" customHeight="1">
      <c r="A143" s="34"/>
      <c r="B143" s="156"/>
      <c r="C143" s="192" t="s">
        <v>82</v>
      </c>
      <c r="D143" s="192" t="s">
        <v>167</v>
      </c>
      <c r="E143" s="193" t="s">
        <v>168</v>
      </c>
      <c r="F143" s="194" t="s">
        <v>169</v>
      </c>
      <c r="G143" s="195" t="s">
        <v>170</v>
      </c>
      <c r="H143" s="196">
        <v>79</v>
      </c>
      <c r="I143" s="197"/>
      <c r="J143" s="196">
        <f>ROUND(I143*H143,3)</f>
        <v>0</v>
      </c>
      <c r="K143" s="198"/>
      <c r="L143" s="35"/>
      <c r="M143" s="199" t="s">
        <v>1</v>
      </c>
      <c r="N143" s="200" t="s">
        <v>41</v>
      </c>
      <c r="O143" s="73"/>
      <c r="P143" s="201">
        <f>O143*H143</f>
        <v>0</v>
      </c>
      <c r="Q143" s="201">
        <v>0</v>
      </c>
      <c r="R143" s="201">
        <f>Q143*H143</f>
        <v>0</v>
      </c>
      <c r="S143" s="201">
        <v>0.13800000000000001</v>
      </c>
      <c r="T143" s="202">
        <f>S143*H143</f>
        <v>10.902000000000001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3" t="s">
        <v>171</v>
      </c>
      <c r="AT143" s="203" t="s">
        <v>167</v>
      </c>
      <c r="AU143" s="203" t="s">
        <v>88</v>
      </c>
      <c r="AY143" s="15" t="s">
        <v>165</v>
      </c>
      <c r="BE143" s="204">
        <f>IF(N143="základná",J143,0)</f>
        <v>0</v>
      </c>
      <c r="BF143" s="204">
        <f>IF(N143="znížená",J143,0)</f>
        <v>0</v>
      </c>
      <c r="BG143" s="204">
        <f>IF(N143="zákl. prenesená",J143,0)</f>
        <v>0</v>
      </c>
      <c r="BH143" s="204">
        <f>IF(N143="zníž. prenesená",J143,0)</f>
        <v>0</v>
      </c>
      <c r="BI143" s="204">
        <f>IF(N143="nulová",J143,0)</f>
        <v>0</v>
      </c>
      <c r="BJ143" s="15" t="s">
        <v>88</v>
      </c>
      <c r="BK143" s="205">
        <f>ROUND(I143*H143,3)</f>
        <v>0</v>
      </c>
      <c r="BL143" s="15" t="s">
        <v>171</v>
      </c>
      <c r="BM143" s="203" t="s">
        <v>172</v>
      </c>
    </row>
    <row r="144" s="2" customFormat="1" ht="22.2" customHeight="1">
      <c r="A144" s="34"/>
      <c r="B144" s="156"/>
      <c r="C144" s="192" t="s">
        <v>88</v>
      </c>
      <c r="D144" s="192" t="s">
        <v>167</v>
      </c>
      <c r="E144" s="193" t="s">
        <v>173</v>
      </c>
      <c r="F144" s="194" t="s">
        <v>174</v>
      </c>
      <c r="G144" s="195" t="s">
        <v>170</v>
      </c>
      <c r="H144" s="196">
        <v>91.950000000000003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41</v>
      </c>
      <c r="O144" s="73"/>
      <c r="P144" s="201">
        <f>O144*H144</f>
        <v>0</v>
      </c>
      <c r="Q144" s="201">
        <v>0</v>
      </c>
      <c r="R144" s="201">
        <f>Q144*H144</f>
        <v>0</v>
      </c>
      <c r="S144" s="201">
        <v>0.22500000000000001</v>
      </c>
      <c r="T144" s="202">
        <f>S144*H144</f>
        <v>20.688750000000002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171</v>
      </c>
      <c r="AT144" s="203" t="s">
        <v>167</v>
      </c>
      <c r="AU144" s="203" t="s">
        <v>88</v>
      </c>
      <c r="AY144" s="15" t="s">
        <v>165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88</v>
      </c>
      <c r="BK144" s="205">
        <f>ROUND(I144*H144,3)</f>
        <v>0</v>
      </c>
      <c r="BL144" s="15" t="s">
        <v>171</v>
      </c>
      <c r="BM144" s="203" t="s">
        <v>175</v>
      </c>
    </row>
    <row r="145" s="12" customFormat="1" ht="22.8" customHeight="1">
      <c r="A145" s="12"/>
      <c r="B145" s="179"/>
      <c r="C145" s="12"/>
      <c r="D145" s="180" t="s">
        <v>74</v>
      </c>
      <c r="E145" s="190" t="s">
        <v>176</v>
      </c>
      <c r="F145" s="190" t="s">
        <v>177</v>
      </c>
      <c r="G145" s="12"/>
      <c r="H145" s="12"/>
      <c r="I145" s="182"/>
      <c r="J145" s="191">
        <f>BK145</f>
        <v>0</v>
      </c>
      <c r="K145" s="12"/>
      <c r="L145" s="179"/>
      <c r="M145" s="184"/>
      <c r="N145" s="185"/>
      <c r="O145" s="185"/>
      <c r="P145" s="186">
        <f>SUM(P146:P158)</f>
        <v>0</v>
      </c>
      <c r="Q145" s="185"/>
      <c r="R145" s="186">
        <f>SUM(R146:R158)</f>
        <v>0.0015463</v>
      </c>
      <c r="S145" s="185"/>
      <c r="T145" s="187">
        <f>SUM(T146:T158)</f>
        <v>7.8462000000000005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0" t="s">
        <v>82</v>
      </c>
      <c r="AT145" s="188" t="s">
        <v>74</v>
      </c>
      <c r="AU145" s="188" t="s">
        <v>82</v>
      </c>
      <c r="AY145" s="180" t="s">
        <v>165</v>
      </c>
      <c r="BK145" s="189">
        <f>SUM(BK146:BK158)</f>
        <v>0</v>
      </c>
    </row>
    <row r="146" s="2" customFormat="1" ht="22.2" customHeight="1">
      <c r="A146" s="34"/>
      <c r="B146" s="156"/>
      <c r="C146" s="192" t="s">
        <v>178</v>
      </c>
      <c r="D146" s="192" t="s">
        <v>167</v>
      </c>
      <c r="E146" s="193" t="s">
        <v>179</v>
      </c>
      <c r="F146" s="194" t="s">
        <v>180</v>
      </c>
      <c r="G146" s="195" t="s">
        <v>181</v>
      </c>
      <c r="H146" s="196">
        <v>23.5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41</v>
      </c>
      <c r="O146" s="73"/>
      <c r="P146" s="201">
        <f>O146*H146</f>
        <v>0</v>
      </c>
      <c r="Q146" s="201">
        <v>6.58E-05</v>
      </c>
      <c r="R146" s="201">
        <f>Q146*H146</f>
        <v>0.0015463</v>
      </c>
      <c r="S146" s="201">
        <v>0</v>
      </c>
      <c r="T146" s="202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171</v>
      </c>
      <c r="AT146" s="203" t="s">
        <v>167</v>
      </c>
      <c r="AU146" s="203" t="s">
        <v>88</v>
      </c>
      <c r="AY146" s="15" t="s">
        <v>165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88</v>
      </c>
      <c r="BK146" s="205">
        <f>ROUND(I146*H146,3)</f>
        <v>0</v>
      </c>
      <c r="BL146" s="15" t="s">
        <v>171</v>
      </c>
      <c r="BM146" s="203" t="s">
        <v>182</v>
      </c>
    </row>
    <row r="147" s="2" customFormat="1" ht="22.2" customHeight="1">
      <c r="A147" s="34"/>
      <c r="B147" s="156"/>
      <c r="C147" s="192" t="s">
        <v>171</v>
      </c>
      <c r="D147" s="192" t="s">
        <v>167</v>
      </c>
      <c r="E147" s="193" t="s">
        <v>183</v>
      </c>
      <c r="F147" s="194" t="s">
        <v>184</v>
      </c>
      <c r="G147" s="195" t="s">
        <v>181</v>
      </c>
      <c r="H147" s="196">
        <v>11.800000000000001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41</v>
      </c>
      <c r="O147" s="73"/>
      <c r="P147" s="201">
        <f>O147*H147</f>
        <v>0</v>
      </c>
      <c r="Q147" s="201">
        <v>0</v>
      </c>
      <c r="R147" s="201">
        <f>Q147*H147</f>
        <v>0</v>
      </c>
      <c r="S147" s="201">
        <v>0.0050000000000000001</v>
      </c>
      <c r="T147" s="202">
        <f>S147*H147</f>
        <v>0.059000000000000004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171</v>
      </c>
      <c r="AT147" s="203" t="s">
        <v>167</v>
      </c>
      <c r="AU147" s="203" t="s">
        <v>88</v>
      </c>
      <c r="AY147" s="15" t="s">
        <v>165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88</v>
      </c>
      <c r="BK147" s="205">
        <f>ROUND(I147*H147,3)</f>
        <v>0</v>
      </c>
      <c r="BL147" s="15" t="s">
        <v>171</v>
      </c>
      <c r="BM147" s="203" t="s">
        <v>185</v>
      </c>
    </row>
    <row r="148" s="2" customFormat="1" ht="22.2" customHeight="1">
      <c r="A148" s="34"/>
      <c r="B148" s="156"/>
      <c r="C148" s="192" t="s">
        <v>186</v>
      </c>
      <c r="D148" s="192" t="s">
        <v>167</v>
      </c>
      <c r="E148" s="193" t="s">
        <v>187</v>
      </c>
      <c r="F148" s="194" t="s">
        <v>188</v>
      </c>
      <c r="G148" s="195" t="s">
        <v>189</v>
      </c>
      <c r="H148" s="196">
        <v>2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41</v>
      </c>
      <c r="O148" s="73"/>
      <c r="P148" s="201">
        <f>O148*H148</f>
        <v>0</v>
      </c>
      <c r="Q148" s="201">
        <v>0</v>
      </c>
      <c r="R148" s="201">
        <f>Q148*H148</f>
        <v>0</v>
      </c>
      <c r="S148" s="201">
        <v>0.029999999999999999</v>
      </c>
      <c r="T148" s="202">
        <f>S148*H148</f>
        <v>0.059999999999999998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171</v>
      </c>
      <c r="AT148" s="203" t="s">
        <v>167</v>
      </c>
      <c r="AU148" s="203" t="s">
        <v>88</v>
      </c>
      <c r="AY148" s="15" t="s">
        <v>165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88</v>
      </c>
      <c r="BK148" s="205">
        <f>ROUND(I148*H148,3)</f>
        <v>0</v>
      </c>
      <c r="BL148" s="15" t="s">
        <v>171</v>
      </c>
      <c r="BM148" s="203" t="s">
        <v>190</v>
      </c>
    </row>
    <row r="149" s="2" customFormat="1" ht="22.2" customHeight="1">
      <c r="A149" s="34"/>
      <c r="B149" s="156"/>
      <c r="C149" s="192" t="s">
        <v>191</v>
      </c>
      <c r="D149" s="192" t="s">
        <v>167</v>
      </c>
      <c r="E149" s="193" t="s">
        <v>192</v>
      </c>
      <c r="F149" s="194" t="s">
        <v>193</v>
      </c>
      <c r="G149" s="195" t="s">
        <v>189</v>
      </c>
      <c r="H149" s="196">
        <v>16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41</v>
      </c>
      <c r="O149" s="73"/>
      <c r="P149" s="201">
        <f>O149*H149</f>
        <v>0</v>
      </c>
      <c r="Q149" s="201">
        <v>0</v>
      </c>
      <c r="R149" s="201">
        <f>Q149*H149</f>
        <v>0</v>
      </c>
      <c r="S149" s="201">
        <v>0.014</v>
      </c>
      <c r="T149" s="202">
        <f>S149*H149</f>
        <v>0.22400000000000001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171</v>
      </c>
      <c r="AT149" s="203" t="s">
        <v>167</v>
      </c>
      <c r="AU149" s="203" t="s">
        <v>88</v>
      </c>
      <c r="AY149" s="15" t="s">
        <v>165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88</v>
      </c>
      <c r="BK149" s="205">
        <f>ROUND(I149*H149,3)</f>
        <v>0</v>
      </c>
      <c r="BL149" s="15" t="s">
        <v>171</v>
      </c>
      <c r="BM149" s="203" t="s">
        <v>194</v>
      </c>
    </row>
    <row r="150" s="2" customFormat="1" ht="13.8" customHeight="1">
      <c r="A150" s="34"/>
      <c r="B150" s="156"/>
      <c r="C150" s="192" t="s">
        <v>195</v>
      </c>
      <c r="D150" s="192" t="s">
        <v>167</v>
      </c>
      <c r="E150" s="193" t="s">
        <v>196</v>
      </c>
      <c r="F150" s="194" t="s">
        <v>197</v>
      </c>
      <c r="G150" s="195" t="s">
        <v>181</v>
      </c>
      <c r="H150" s="196">
        <v>82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41</v>
      </c>
      <c r="O150" s="73"/>
      <c r="P150" s="201">
        <f>O150*H150</f>
        <v>0</v>
      </c>
      <c r="Q150" s="201">
        <v>0</v>
      </c>
      <c r="R150" s="201">
        <f>Q150*H150</f>
        <v>0</v>
      </c>
      <c r="S150" s="201">
        <v>0.0070000000000000001</v>
      </c>
      <c r="T150" s="202">
        <f>S150*H150</f>
        <v>0.57400000000000007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171</v>
      </c>
      <c r="AT150" s="203" t="s">
        <v>167</v>
      </c>
      <c r="AU150" s="203" t="s">
        <v>88</v>
      </c>
      <c r="AY150" s="15" t="s">
        <v>165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88</v>
      </c>
      <c r="BK150" s="205">
        <f>ROUND(I150*H150,3)</f>
        <v>0</v>
      </c>
      <c r="BL150" s="15" t="s">
        <v>171</v>
      </c>
      <c r="BM150" s="203" t="s">
        <v>198</v>
      </c>
    </row>
    <row r="151" s="2" customFormat="1" ht="22.2" customHeight="1">
      <c r="A151" s="34"/>
      <c r="B151" s="156"/>
      <c r="C151" s="192" t="s">
        <v>199</v>
      </c>
      <c r="D151" s="192" t="s">
        <v>167</v>
      </c>
      <c r="E151" s="193" t="s">
        <v>200</v>
      </c>
      <c r="F151" s="194" t="s">
        <v>201</v>
      </c>
      <c r="G151" s="195" t="s">
        <v>170</v>
      </c>
      <c r="H151" s="196">
        <v>101.90000000000001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41</v>
      </c>
      <c r="O151" s="73"/>
      <c r="P151" s="201">
        <f>O151*H151</f>
        <v>0</v>
      </c>
      <c r="Q151" s="201">
        <v>0</v>
      </c>
      <c r="R151" s="201">
        <f>Q151*H151</f>
        <v>0</v>
      </c>
      <c r="S151" s="201">
        <v>0.068000000000000005</v>
      </c>
      <c r="T151" s="202">
        <f>S151*H151</f>
        <v>6.9292000000000007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171</v>
      </c>
      <c r="AT151" s="203" t="s">
        <v>167</v>
      </c>
      <c r="AU151" s="203" t="s">
        <v>88</v>
      </c>
      <c r="AY151" s="15" t="s">
        <v>165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88</v>
      </c>
      <c r="BK151" s="205">
        <f>ROUND(I151*H151,3)</f>
        <v>0</v>
      </c>
      <c r="BL151" s="15" t="s">
        <v>171</v>
      </c>
      <c r="BM151" s="203" t="s">
        <v>202</v>
      </c>
    </row>
    <row r="152" s="2" customFormat="1" ht="22.2" customHeight="1">
      <c r="A152" s="34"/>
      <c r="B152" s="156"/>
      <c r="C152" s="192" t="s">
        <v>176</v>
      </c>
      <c r="D152" s="192" t="s">
        <v>167</v>
      </c>
      <c r="E152" s="193" t="s">
        <v>203</v>
      </c>
      <c r="F152" s="194" t="s">
        <v>204</v>
      </c>
      <c r="G152" s="195" t="s">
        <v>205</v>
      </c>
      <c r="H152" s="196">
        <v>41.624000000000002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41</v>
      </c>
      <c r="O152" s="73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171</v>
      </c>
      <c r="AT152" s="203" t="s">
        <v>167</v>
      </c>
      <c r="AU152" s="203" t="s">
        <v>88</v>
      </c>
      <c r="AY152" s="15" t="s">
        <v>165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88</v>
      </c>
      <c r="BK152" s="205">
        <f>ROUND(I152*H152,3)</f>
        <v>0</v>
      </c>
      <c r="BL152" s="15" t="s">
        <v>171</v>
      </c>
      <c r="BM152" s="203" t="s">
        <v>206</v>
      </c>
    </row>
    <row r="153" s="2" customFormat="1" ht="22.2" customHeight="1">
      <c r="A153" s="34"/>
      <c r="B153" s="156"/>
      <c r="C153" s="192" t="s">
        <v>207</v>
      </c>
      <c r="D153" s="192" t="s">
        <v>167</v>
      </c>
      <c r="E153" s="193" t="s">
        <v>208</v>
      </c>
      <c r="F153" s="194" t="s">
        <v>209</v>
      </c>
      <c r="G153" s="195" t="s">
        <v>205</v>
      </c>
      <c r="H153" s="196">
        <v>124.872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41</v>
      </c>
      <c r="O153" s="73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171</v>
      </c>
      <c r="AT153" s="203" t="s">
        <v>167</v>
      </c>
      <c r="AU153" s="203" t="s">
        <v>88</v>
      </c>
      <c r="AY153" s="15" t="s">
        <v>165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88</v>
      </c>
      <c r="BK153" s="205">
        <f>ROUND(I153*H153,3)</f>
        <v>0</v>
      </c>
      <c r="BL153" s="15" t="s">
        <v>171</v>
      </c>
      <c r="BM153" s="203" t="s">
        <v>210</v>
      </c>
    </row>
    <row r="154" s="2" customFormat="1" ht="13.8" customHeight="1">
      <c r="A154" s="34"/>
      <c r="B154" s="156"/>
      <c r="C154" s="192" t="s">
        <v>211</v>
      </c>
      <c r="D154" s="192" t="s">
        <v>167</v>
      </c>
      <c r="E154" s="193" t="s">
        <v>212</v>
      </c>
      <c r="F154" s="194" t="s">
        <v>213</v>
      </c>
      <c r="G154" s="195" t="s">
        <v>205</v>
      </c>
      <c r="H154" s="196">
        <v>41.624000000000002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41</v>
      </c>
      <c r="O154" s="73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171</v>
      </c>
      <c r="AT154" s="203" t="s">
        <v>167</v>
      </c>
      <c r="AU154" s="203" t="s">
        <v>88</v>
      </c>
      <c r="AY154" s="15" t="s">
        <v>165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88</v>
      </c>
      <c r="BK154" s="205">
        <f>ROUND(I154*H154,3)</f>
        <v>0</v>
      </c>
      <c r="BL154" s="15" t="s">
        <v>171</v>
      </c>
      <c r="BM154" s="203" t="s">
        <v>214</v>
      </c>
    </row>
    <row r="155" s="2" customFormat="1" ht="22.2" customHeight="1">
      <c r="A155" s="34"/>
      <c r="B155" s="156"/>
      <c r="C155" s="192" t="s">
        <v>215</v>
      </c>
      <c r="D155" s="192" t="s">
        <v>167</v>
      </c>
      <c r="E155" s="193" t="s">
        <v>216</v>
      </c>
      <c r="F155" s="194" t="s">
        <v>217</v>
      </c>
      <c r="G155" s="195" t="s">
        <v>205</v>
      </c>
      <c r="H155" s="196">
        <v>166.49600000000001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41</v>
      </c>
      <c r="O155" s="73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171</v>
      </c>
      <c r="AT155" s="203" t="s">
        <v>167</v>
      </c>
      <c r="AU155" s="203" t="s">
        <v>88</v>
      </c>
      <c r="AY155" s="15" t="s">
        <v>165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88</v>
      </c>
      <c r="BK155" s="205">
        <f>ROUND(I155*H155,3)</f>
        <v>0</v>
      </c>
      <c r="BL155" s="15" t="s">
        <v>171</v>
      </c>
      <c r="BM155" s="203" t="s">
        <v>218</v>
      </c>
    </row>
    <row r="156" s="2" customFormat="1" ht="22.2" customHeight="1">
      <c r="A156" s="34"/>
      <c r="B156" s="156"/>
      <c r="C156" s="192" t="s">
        <v>219</v>
      </c>
      <c r="D156" s="192" t="s">
        <v>167</v>
      </c>
      <c r="E156" s="193" t="s">
        <v>220</v>
      </c>
      <c r="F156" s="194" t="s">
        <v>221</v>
      </c>
      <c r="G156" s="195" t="s">
        <v>205</v>
      </c>
      <c r="H156" s="196">
        <v>41.624000000000002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41</v>
      </c>
      <c r="O156" s="73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171</v>
      </c>
      <c r="AT156" s="203" t="s">
        <v>167</v>
      </c>
      <c r="AU156" s="203" t="s">
        <v>88</v>
      </c>
      <c r="AY156" s="15" t="s">
        <v>165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88</v>
      </c>
      <c r="BK156" s="205">
        <f>ROUND(I156*H156,3)</f>
        <v>0</v>
      </c>
      <c r="BL156" s="15" t="s">
        <v>171</v>
      </c>
      <c r="BM156" s="203" t="s">
        <v>222</v>
      </c>
    </row>
    <row r="157" s="2" customFormat="1" ht="22.2" customHeight="1">
      <c r="A157" s="34"/>
      <c r="B157" s="156"/>
      <c r="C157" s="192" t="s">
        <v>223</v>
      </c>
      <c r="D157" s="192" t="s">
        <v>167</v>
      </c>
      <c r="E157" s="193" t="s">
        <v>224</v>
      </c>
      <c r="F157" s="194" t="s">
        <v>225</v>
      </c>
      <c r="G157" s="195" t="s">
        <v>205</v>
      </c>
      <c r="H157" s="196">
        <v>332.99200000000002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41</v>
      </c>
      <c r="O157" s="73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171</v>
      </c>
      <c r="AT157" s="203" t="s">
        <v>167</v>
      </c>
      <c r="AU157" s="203" t="s">
        <v>88</v>
      </c>
      <c r="AY157" s="15" t="s">
        <v>165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88</v>
      </c>
      <c r="BK157" s="205">
        <f>ROUND(I157*H157,3)</f>
        <v>0</v>
      </c>
      <c r="BL157" s="15" t="s">
        <v>171</v>
      </c>
      <c r="BM157" s="203" t="s">
        <v>226</v>
      </c>
    </row>
    <row r="158" s="2" customFormat="1" ht="22.2" customHeight="1">
      <c r="A158" s="34"/>
      <c r="B158" s="156"/>
      <c r="C158" s="192" t="s">
        <v>227</v>
      </c>
      <c r="D158" s="192" t="s">
        <v>167</v>
      </c>
      <c r="E158" s="193" t="s">
        <v>228</v>
      </c>
      <c r="F158" s="194" t="s">
        <v>229</v>
      </c>
      <c r="G158" s="195" t="s">
        <v>205</v>
      </c>
      <c r="H158" s="196">
        <v>41.624000000000002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41</v>
      </c>
      <c r="O158" s="73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171</v>
      </c>
      <c r="AT158" s="203" t="s">
        <v>167</v>
      </c>
      <c r="AU158" s="203" t="s">
        <v>88</v>
      </c>
      <c r="AY158" s="15" t="s">
        <v>165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88</v>
      </c>
      <c r="BK158" s="205">
        <f>ROUND(I158*H158,3)</f>
        <v>0</v>
      </c>
      <c r="BL158" s="15" t="s">
        <v>171</v>
      </c>
      <c r="BM158" s="203" t="s">
        <v>230</v>
      </c>
    </row>
    <row r="159" s="12" customFormat="1" ht="25.92" customHeight="1">
      <c r="A159" s="12"/>
      <c r="B159" s="179"/>
      <c r="C159" s="12"/>
      <c r="D159" s="180" t="s">
        <v>74</v>
      </c>
      <c r="E159" s="181" t="s">
        <v>231</v>
      </c>
      <c r="F159" s="181" t="s">
        <v>232</v>
      </c>
      <c r="G159" s="12"/>
      <c r="H159" s="12"/>
      <c r="I159" s="182"/>
      <c r="J159" s="183">
        <f>BK159</f>
        <v>0</v>
      </c>
      <c r="K159" s="12"/>
      <c r="L159" s="179"/>
      <c r="M159" s="184"/>
      <c r="N159" s="185"/>
      <c r="O159" s="185"/>
      <c r="P159" s="186">
        <f>P160+P162+P169+P171</f>
        <v>0</v>
      </c>
      <c r="Q159" s="185"/>
      <c r="R159" s="186">
        <f>R160+R162+R169+R171</f>
        <v>0.0068849999999999996</v>
      </c>
      <c r="S159" s="185"/>
      <c r="T159" s="187">
        <f>T160+T162+T169+T171</f>
        <v>2.18743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0" t="s">
        <v>88</v>
      </c>
      <c r="AT159" s="188" t="s">
        <v>74</v>
      </c>
      <c r="AU159" s="188" t="s">
        <v>75</v>
      </c>
      <c r="AY159" s="180" t="s">
        <v>165</v>
      </c>
      <c r="BK159" s="189">
        <f>BK160+BK162+BK169+BK171</f>
        <v>0</v>
      </c>
    </row>
    <row r="160" s="12" customFormat="1" ht="22.8" customHeight="1">
      <c r="A160" s="12"/>
      <c r="B160" s="179"/>
      <c r="C160" s="12"/>
      <c r="D160" s="180" t="s">
        <v>74</v>
      </c>
      <c r="E160" s="190" t="s">
        <v>233</v>
      </c>
      <c r="F160" s="190" t="s">
        <v>234</v>
      </c>
      <c r="G160" s="12"/>
      <c r="H160" s="12"/>
      <c r="I160" s="182"/>
      <c r="J160" s="191">
        <f>BK160</f>
        <v>0</v>
      </c>
      <c r="K160" s="12"/>
      <c r="L160" s="179"/>
      <c r="M160" s="184"/>
      <c r="N160" s="185"/>
      <c r="O160" s="185"/>
      <c r="P160" s="186">
        <f>P161</f>
        <v>0</v>
      </c>
      <c r="Q160" s="185"/>
      <c r="R160" s="186">
        <f>R161</f>
        <v>0</v>
      </c>
      <c r="S160" s="185"/>
      <c r="T160" s="187">
        <f>T161</f>
        <v>0.14790999999999999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80" t="s">
        <v>88</v>
      </c>
      <c r="AT160" s="188" t="s">
        <v>74</v>
      </c>
      <c r="AU160" s="188" t="s">
        <v>82</v>
      </c>
      <c r="AY160" s="180" t="s">
        <v>165</v>
      </c>
      <c r="BK160" s="189">
        <f>BK161</f>
        <v>0</v>
      </c>
    </row>
    <row r="161" s="2" customFormat="1" ht="13.8" customHeight="1">
      <c r="A161" s="34"/>
      <c r="B161" s="156"/>
      <c r="C161" s="192" t="s">
        <v>235</v>
      </c>
      <c r="D161" s="192" t="s">
        <v>167</v>
      </c>
      <c r="E161" s="193" t="s">
        <v>236</v>
      </c>
      <c r="F161" s="194" t="s">
        <v>237</v>
      </c>
      <c r="G161" s="195" t="s">
        <v>189</v>
      </c>
      <c r="H161" s="196">
        <v>7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41</v>
      </c>
      <c r="O161" s="73"/>
      <c r="P161" s="201">
        <f>O161*H161</f>
        <v>0</v>
      </c>
      <c r="Q161" s="201">
        <v>0</v>
      </c>
      <c r="R161" s="201">
        <f>Q161*H161</f>
        <v>0</v>
      </c>
      <c r="S161" s="201">
        <v>0.021129999999999999</v>
      </c>
      <c r="T161" s="202">
        <f>S161*H161</f>
        <v>0.14790999999999999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235</v>
      </c>
      <c r="AT161" s="203" t="s">
        <v>167</v>
      </c>
      <c r="AU161" s="203" t="s">
        <v>88</v>
      </c>
      <c r="AY161" s="15" t="s">
        <v>165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88</v>
      </c>
      <c r="BK161" s="205">
        <f>ROUND(I161*H161,3)</f>
        <v>0</v>
      </c>
      <c r="BL161" s="15" t="s">
        <v>235</v>
      </c>
      <c r="BM161" s="203" t="s">
        <v>238</v>
      </c>
    </row>
    <row r="162" s="12" customFormat="1" ht="22.8" customHeight="1">
      <c r="A162" s="12"/>
      <c r="B162" s="179"/>
      <c r="C162" s="12"/>
      <c r="D162" s="180" t="s">
        <v>74</v>
      </c>
      <c r="E162" s="190" t="s">
        <v>239</v>
      </c>
      <c r="F162" s="190" t="s">
        <v>240</v>
      </c>
      <c r="G162" s="12"/>
      <c r="H162" s="12"/>
      <c r="I162" s="182"/>
      <c r="J162" s="191">
        <f>BK162</f>
        <v>0</v>
      </c>
      <c r="K162" s="12"/>
      <c r="L162" s="179"/>
      <c r="M162" s="184"/>
      <c r="N162" s="185"/>
      <c r="O162" s="185"/>
      <c r="P162" s="186">
        <f>SUM(P163:P168)</f>
        <v>0</v>
      </c>
      <c r="Q162" s="185"/>
      <c r="R162" s="186">
        <f>SUM(R163:R168)</f>
        <v>0</v>
      </c>
      <c r="S162" s="185"/>
      <c r="T162" s="187">
        <f>SUM(T163:T168)</f>
        <v>1.82952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0" t="s">
        <v>88</v>
      </c>
      <c r="AT162" s="188" t="s">
        <v>74</v>
      </c>
      <c r="AU162" s="188" t="s">
        <v>82</v>
      </c>
      <c r="AY162" s="180" t="s">
        <v>165</v>
      </c>
      <c r="BK162" s="189">
        <f>SUM(BK163:BK168)</f>
        <v>0</v>
      </c>
    </row>
    <row r="163" s="2" customFormat="1" ht="22.2" customHeight="1">
      <c r="A163" s="34"/>
      <c r="B163" s="156"/>
      <c r="C163" s="192" t="s">
        <v>241</v>
      </c>
      <c r="D163" s="192" t="s">
        <v>167</v>
      </c>
      <c r="E163" s="193" t="s">
        <v>242</v>
      </c>
      <c r="F163" s="194" t="s">
        <v>243</v>
      </c>
      <c r="G163" s="195" t="s">
        <v>181</v>
      </c>
      <c r="H163" s="196">
        <v>227.90000000000001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41</v>
      </c>
      <c r="O163" s="73"/>
      <c r="P163" s="201">
        <f>O163*H163</f>
        <v>0</v>
      </c>
      <c r="Q163" s="201">
        <v>0</v>
      </c>
      <c r="R163" s="201">
        <f>Q163*H163</f>
        <v>0</v>
      </c>
      <c r="S163" s="201">
        <v>0.0025999999999999999</v>
      </c>
      <c r="T163" s="202">
        <f>S163*H163</f>
        <v>0.59253999999999996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235</v>
      </c>
      <c r="AT163" s="203" t="s">
        <v>167</v>
      </c>
      <c r="AU163" s="203" t="s">
        <v>88</v>
      </c>
      <c r="AY163" s="15" t="s">
        <v>165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88</v>
      </c>
      <c r="BK163" s="205">
        <f>ROUND(I163*H163,3)</f>
        <v>0</v>
      </c>
      <c r="BL163" s="15" t="s">
        <v>235</v>
      </c>
      <c r="BM163" s="203" t="s">
        <v>244</v>
      </c>
    </row>
    <row r="164" s="2" customFormat="1" ht="22.2" customHeight="1">
      <c r="A164" s="34"/>
      <c r="B164" s="156"/>
      <c r="C164" s="192" t="s">
        <v>245</v>
      </c>
      <c r="D164" s="192" t="s">
        <v>167</v>
      </c>
      <c r="E164" s="193" t="s">
        <v>246</v>
      </c>
      <c r="F164" s="194" t="s">
        <v>247</v>
      </c>
      <c r="G164" s="195" t="s">
        <v>181</v>
      </c>
      <c r="H164" s="196">
        <v>615.60000000000002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41</v>
      </c>
      <c r="O164" s="73"/>
      <c r="P164" s="201">
        <f>O164*H164</f>
        <v>0</v>
      </c>
      <c r="Q164" s="201">
        <v>0</v>
      </c>
      <c r="R164" s="201">
        <f>Q164*H164</f>
        <v>0</v>
      </c>
      <c r="S164" s="201">
        <v>0.0013500000000000001</v>
      </c>
      <c r="T164" s="202">
        <f>S164*H164</f>
        <v>0.83106000000000002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235</v>
      </c>
      <c r="AT164" s="203" t="s">
        <v>167</v>
      </c>
      <c r="AU164" s="203" t="s">
        <v>88</v>
      </c>
      <c r="AY164" s="15" t="s">
        <v>165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88</v>
      </c>
      <c r="BK164" s="205">
        <f>ROUND(I164*H164,3)</f>
        <v>0</v>
      </c>
      <c r="BL164" s="15" t="s">
        <v>235</v>
      </c>
      <c r="BM164" s="203" t="s">
        <v>248</v>
      </c>
    </row>
    <row r="165" s="2" customFormat="1" ht="22.2" customHeight="1">
      <c r="A165" s="34"/>
      <c r="B165" s="156"/>
      <c r="C165" s="192" t="s">
        <v>249</v>
      </c>
      <c r="D165" s="192" t="s">
        <v>167</v>
      </c>
      <c r="E165" s="193" t="s">
        <v>250</v>
      </c>
      <c r="F165" s="194" t="s">
        <v>251</v>
      </c>
      <c r="G165" s="195" t="s">
        <v>181</v>
      </c>
      <c r="H165" s="196">
        <v>31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41</v>
      </c>
      <c r="O165" s="73"/>
      <c r="P165" s="201">
        <f>O165*H165</f>
        <v>0</v>
      </c>
      <c r="Q165" s="201">
        <v>0</v>
      </c>
      <c r="R165" s="201">
        <f>Q165*H165</f>
        <v>0</v>
      </c>
      <c r="S165" s="201">
        <v>0.00142</v>
      </c>
      <c r="T165" s="202">
        <f>S165*H165</f>
        <v>0.044020000000000004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235</v>
      </c>
      <c r="AT165" s="203" t="s">
        <v>167</v>
      </c>
      <c r="AU165" s="203" t="s">
        <v>88</v>
      </c>
      <c r="AY165" s="15" t="s">
        <v>165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88</v>
      </c>
      <c r="BK165" s="205">
        <f>ROUND(I165*H165,3)</f>
        <v>0</v>
      </c>
      <c r="BL165" s="15" t="s">
        <v>235</v>
      </c>
      <c r="BM165" s="203" t="s">
        <v>252</v>
      </c>
    </row>
    <row r="166" s="2" customFormat="1" ht="22.2" customHeight="1">
      <c r="A166" s="34"/>
      <c r="B166" s="156"/>
      <c r="C166" s="192" t="s">
        <v>7</v>
      </c>
      <c r="D166" s="192" t="s">
        <v>167</v>
      </c>
      <c r="E166" s="193" t="s">
        <v>253</v>
      </c>
      <c r="F166" s="194" t="s">
        <v>254</v>
      </c>
      <c r="G166" s="195" t="s">
        <v>181</v>
      </c>
      <c r="H166" s="196">
        <v>46.600000000000001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41</v>
      </c>
      <c r="O166" s="73"/>
      <c r="P166" s="201">
        <f>O166*H166</f>
        <v>0</v>
      </c>
      <c r="Q166" s="201">
        <v>0</v>
      </c>
      <c r="R166" s="201">
        <f>Q166*H166</f>
        <v>0</v>
      </c>
      <c r="S166" s="201">
        <v>0.0023</v>
      </c>
      <c r="T166" s="202">
        <f>S166*H166</f>
        <v>0.10718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235</v>
      </c>
      <c r="AT166" s="203" t="s">
        <v>167</v>
      </c>
      <c r="AU166" s="203" t="s">
        <v>88</v>
      </c>
      <c r="AY166" s="15" t="s">
        <v>165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88</v>
      </c>
      <c r="BK166" s="205">
        <f>ROUND(I166*H166,3)</f>
        <v>0</v>
      </c>
      <c r="BL166" s="15" t="s">
        <v>235</v>
      </c>
      <c r="BM166" s="203" t="s">
        <v>255</v>
      </c>
    </row>
    <row r="167" s="2" customFormat="1" ht="22.2" customHeight="1">
      <c r="A167" s="34"/>
      <c r="B167" s="156"/>
      <c r="C167" s="192" t="s">
        <v>256</v>
      </c>
      <c r="D167" s="192" t="s">
        <v>167</v>
      </c>
      <c r="E167" s="193" t="s">
        <v>257</v>
      </c>
      <c r="F167" s="194" t="s">
        <v>258</v>
      </c>
      <c r="G167" s="195" t="s">
        <v>189</v>
      </c>
      <c r="H167" s="196">
        <v>8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41</v>
      </c>
      <c r="O167" s="73"/>
      <c r="P167" s="201">
        <f>O167*H167</f>
        <v>0</v>
      </c>
      <c r="Q167" s="201">
        <v>0</v>
      </c>
      <c r="R167" s="201">
        <f>Q167*H167</f>
        <v>0</v>
      </c>
      <c r="S167" s="201">
        <v>0.00020000000000000001</v>
      </c>
      <c r="T167" s="202">
        <f>S167*H167</f>
        <v>0.0016000000000000001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235</v>
      </c>
      <c r="AT167" s="203" t="s">
        <v>167</v>
      </c>
      <c r="AU167" s="203" t="s">
        <v>88</v>
      </c>
      <c r="AY167" s="15" t="s">
        <v>165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88</v>
      </c>
      <c r="BK167" s="205">
        <f>ROUND(I167*H167,3)</f>
        <v>0</v>
      </c>
      <c r="BL167" s="15" t="s">
        <v>235</v>
      </c>
      <c r="BM167" s="203" t="s">
        <v>259</v>
      </c>
    </row>
    <row r="168" s="2" customFormat="1" ht="22.2" customHeight="1">
      <c r="A168" s="34"/>
      <c r="B168" s="156"/>
      <c r="C168" s="192" t="s">
        <v>260</v>
      </c>
      <c r="D168" s="192" t="s">
        <v>167</v>
      </c>
      <c r="E168" s="193" t="s">
        <v>261</v>
      </c>
      <c r="F168" s="194" t="s">
        <v>262</v>
      </c>
      <c r="G168" s="195" t="s">
        <v>181</v>
      </c>
      <c r="H168" s="196">
        <v>112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41</v>
      </c>
      <c r="O168" s="73"/>
      <c r="P168" s="201">
        <f>O168*H168</f>
        <v>0</v>
      </c>
      <c r="Q168" s="201">
        <v>0</v>
      </c>
      <c r="R168" s="201">
        <f>Q168*H168</f>
        <v>0</v>
      </c>
      <c r="S168" s="201">
        <v>0.0022599999999999999</v>
      </c>
      <c r="T168" s="202">
        <f>S168*H168</f>
        <v>0.25312000000000001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235</v>
      </c>
      <c r="AT168" s="203" t="s">
        <v>167</v>
      </c>
      <c r="AU168" s="203" t="s">
        <v>88</v>
      </c>
      <c r="AY168" s="15" t="s">
        <v>165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88</v>
      </c>
      <c r="BK168" s="205">
        <f>ROUND(I168*H168,3)</f>
        <v>0</v>
      </c>
      <c r="BL168" s="15" t="s">
        <v>235</v>
      </c>
      <c r="BM168" s="203" t="s">
        <v>263</v>
      </c>
    </row>
    <row r="169" s="12" customFormat="1" ht="22.8" customHeight="1">
      <c r="A169" s="12"/>
      <c r="B169" s="179"/>
      <c r="C169" s="12"/>
      <c r="D169" s="180" t="s">
        <v>74</v>
      </c>
      <c r="E169" s="190" t="s">
        <v>264</v>
      </c>
      <c r="F169" s="190" t="s">
        <v>265</v>
      </c>
      <c r="G169" s="12"/>
      <c r="H169" s="12"/>
      <c r="I169" s="182"/>
      <c r="J169" s="191">
        <f>BK169</f>
        <v>0</v>
      </c>
      <c r="K169" s="12"/>
      <c r="L169" s="179"/>
      <c r="M169" s="184"/>
      <c r="N169" s="185"/>
      <c r="O169" s="185"/>
      <c r="P169" s="186">
        <f>P170</f>
        <v>0</v>
      </c>
      <c r="Q169" s="185"/>
      <c r="R169" s="186">
        <f>R170</f>
        <v>0</v>
      </c>
      <c r="S169" s="185"/>
      <c r="T169" s="187">
        <f>T170</f>
        <v>0.059999999999999998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0" t="s">
        <v>88</v>
      </c>
      <c r="AT169" s="188" t="s">
        <v>74</v>
      </c>
      <c r="AU169" s="188" t="s">
        <v>82</v>
      </c>
      <c r="AY169" s="180" t="s">
        <v>165</v>
      </c>
      <c r="BK169" s="189">
        <f>BK170</f>
        <v>0</v>
      </c>
    </row>
    <row r="170" s="2" customFormat="1" ht="22.2" customHeight="1">
      <c r="A170" s="34"/>
      <c r="B170" s="156"/>
      <c r="C170" s="192" t="s">
        <v>266</v>
      </c>
      <c r="D170" s="192" t="s">
        <v>167</v>
      </c>
      <c r="E170" s="193" t="s">
        <v>267</v>
      </c>
      <c r="F170" s="194" t="s">
        <v>268</v>
      </c>
      <c r="G170" s="195" t="s">
        <v>189</v>
      </c>
      <c r="H170" s="196">
        <v>10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41</v>
      </c>
      <c r="O170" s="73"/>
      <c r="P170" s="201">
        <f>O170*H170</f>
        <v>0</v>
      </c>
      <c r="Q170" s="201">
        <v>0</v>
      </c>
      <c r="R170" s="201">
        <f>Q170*H170</f>
        <v>0</v>
      </c>
      <c r="S170" s="201">
        <v>0.0060000000000000001</v>
      </c>
      <c r="T170" s="202">
        <f>S170*H170</f>
        <v>0.059999999999999998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235</v>
      </c>
      <c r="AT170" s="203" t="s">
        <v>167</v>
      </c>
      <c r="AU170" s="203" t="s">
        <v>88</v>
      </c>
      <c r="AY170" s="15" t="s">
        <v>165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88</v>
      </c>
      <c r="BK170" s="205">
        <f>ROUND(I170*H170,3)</f>
        <v>0</v>
      </c>
      <c r="BL170" s="15" t="s">
        <v>235</v>
      </c>
      <c r="BM170" s="203" t="s">
        <v>269</v>
      </c>
    </row>
    <row r="171" s="12" customFormat="1" ht="22.8" customHeight="1">
      <c r="A171" s="12"/>
      <c r="B171" s="179"/>
      <c r="C171" s="12"/>
      <c r="D171" s="180" t="s">
        <v>74</v>
      </c>
      <c r="E171" s="190" t="s">
        <v>270</v>
      </c>
      <c r="F171" s="190" t="s">
        <v>271</v>
      </c>
      <c r="G171" s="12"/>
      <c r="H171" s="12"/>
      <c r="I171" s="182"/>
      <c r="J171" s="191">
        <f>BK171</f>
        <v>0</v>
      </c>
      <c r="K171" s="12"/>
      <c r="L171" s="179"/>
      <c r="M171" s="184"/>
      <c r="N171" s="185"/>
      <c r="O171" s="185"/>
      <c r="P171" s="186">
        <f>P172</f>
        <v>0</v>
      </c>
      <c r="Q171" s="185"/>
      <c r="R171" s="186">
        <f>R172</f>
        <v>0.0068849999999999996</v>
      </c>
      <c r="S171" s="185"/>
      <c r="T171" s="187">
        <f>T172</f>
        <v>0.14999999999999999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80" t="s">
        <v>88</v>
      </c>
      <c r="AT171" s="188" t="s">
        <v>74</v>
      </c>
      <c r="AU171" s="188" t="s">
        <v>82</v>
      </c>
      <c r="AY171" s="180" t="s">
        <v>165</v>
      </c>
      <c r="BK171" s="189">
        <f>BK172</f>
        <v>0</v>
      </c>
    </row>
    <row r="172" s="2" customFormat="1" ht="22.2" customHeight="1">
      <c r="A172" s="34"/>
      <c r="B172" s="156"/>
      <c r="C172" s="192" t="s">
        <v>272</v>
      </c>
      <c r="D172" s="192" t="s">
        <v>167</v>
      </c>
      <c r="E172" s="193" t="s">
        <v>273</v>
      </c>
      <c r="F172" s="194" t="s">
        <v>274</v>
      </c>
      <c r="G172" s="195" t="s">
        <v>275</v>
      </c>
      <c r="H172" s="196">
        <v>150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41</v>
      </c>
      <c r="O172" s="73"/>
      <c r="P172" s="201">
        <f>O172*H172</f>
        <v>0</v>
      </c>
      <c r="Q172" s="201">
        <v>4.5899999999999998E-05</v>
      </c>
      <c r="R172" s="201">
        <f>Q172*H172</f>
        <v>0.0068849999999999996</v>
      </c>
      <c r="S172" s="201">
        <v>0.001</v>
      </c>
      <c r="T172" s="202">
        <f>S172*H172</f>
        <v>0.14999999999999999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235</v>
      </c>
      <c r="AT172" s="203" t="s">
        <v>167</v>
      </c>
      <c r="AU172" s="203" t="s">
        <v>88</v>
      </c>
      <c r="AY172" s="15" t="s">
        <v>165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88</v>
      </c>
      <c r="BK172" s="205">
        <f>ROUND(I172*H172,3)</f>
        <v>0</v>
      </c>
      <c r="BL172" s="15" t="s">
        <v>235</v>
      </c>
      <c r="BM172" s="203" t="s">
        <v>276</v>
      </c>
    </row>
    <row r="173" s="12" customFormat="1" ht="25.92" customHeight="1">
      <c r="A173" s="12"/>
      <c r="B173" s="179"/>
      <c r="C173" s="12"/>
      <c r="D173" s="180" t="s">
        <v>74</v>
      </c>
      <c r="E173" s="181" t="s">
        <v>277</v>
      </c>
      <c r="F173" s="181" t="s">
        <v>278</v>
      </c>
      <c r="G173" s="12"/>
      <c r="H173" s="12"/>
      <c r="I173" s="182"/>
      <c r="J173" s="183">
        <f>BK173</f>
        <v>0</v>
      </c>
      <c r="K173" s="12"/>
      <c r="L173" s="179"/>
      <c r="M173" s="184"/>
      <c r="N173" s="185"/>
      <c r="O173" s="185"/>
      <c r="P173" s="186">
        <f>P174</f>
        <v>0</v>
      </c>
      <c r="Q173" s="185"/>
      <c r="R173" s="186">
        <f>R174</f>
        <v>0</v>
      </c>
      <c r="S173" s="185"/>
      <c r="T173" s="187">
        <f>T174</f>
        <v>0.35925000000000001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80" t="s">
        <v>178</v>
      </c>
      <c r="AT173" s="188" t="s">
        <v>74</v>
      </c>
      <c r="AU173" s="188" t="s">
        <v>75</v>
      </c>
      <c r="AY173" s="180" t="s">
        <v>165</v>
      </c>
      <c r="BK173" s="189">
        <f>BK174</f>
        <v>0</v>
      </c>
    </row>
    <row r="174" s="12" customFormat="1" ht="22.8" customHeight="1">
      <c r="A174" s="12"/>
      <c r="B174" s="179"/>
      <c r="C174" s="12"/>
      <c r="D174" s="180" t="s">
        <v>74</v>
      </c>
      <c r="E174" s="190" t="s">
        <v>279</v>
      </c>
      <c r="F174" s="190" t="s">
        <v>280</v>
      </c>
      <c r="G174" s="12"/>
      <c r="H174" s="12"/>
      <c r="I174" s="182"/>
      <c r="J174" s="191">
        <f>BK174</f>
        <v>0</v>
      </c>
      <c r="K174" s="12"/>
      <c r="L174" s="179"/>
      <c r="M174" s="184"/>
      <c r="N174" s="185"/>
      <c r="O174" s="185"/>
      <c r="P174" s="186">
        <f>SUM(P175:P177)</f>
        <v>0</v>
      </c>
      <c r="Q174" s="185"/>
      <c r="R174" s="186">
        <f>SUM(R175:R177)</f>
        <v>0</v>
      </c>
      <c r="S174" s="185"/>
      <c r="T174" s="187">
        <f>SUM(T175:T177)</f>
        <v>0.35925000000000001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80" t="s">
        <v>178</v>
      </c>
      <c r="AT174" s="188" t="s">
        <v>74</v>
      </c>
      <c r="AU174" s="188" t="s">
        <v>82</v>
      </c>
      <c r="AY174" s="180" t="s">
        <v>165</v>
      </c>
      <c r="BK174" s="189">
        <f>SUM(BK175:BK177)</f>
        <v>0</v>
      </c>
    </row>
    <row r="175" s="2" customFormat="1" ht="22.2" customHeight="1">
      <c r="A175" s="34"/>
      <c r="B175" s="156"/>
      <c r="C175" s="192" t="s">
        <v>281</v>
      </c>
      <c r="D175" s="192" t="s">
        <v>167</v>
      </c>
      <c r="E175" s="193" t="s">
        <v>282</v>
      </c>
      <c r="F175" s="194" t="s">
        <v>283</v>
      </c>
      <c r="G175" s="195" t="s">
        <v>181</v>
      </c>
      <c r="H175" s="196">
        <v>435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41</v>
      </c>
      <c r="O175" s="73"/>
      <c r="P175" s="201">
        <f>O175*H175</f>
        <v>0</v>
      </c>
      <c r="Q175" s="201">
        <v>0</v>
      </c>
      <c r="R175" s="201">
        <f>Q175*H175</f>
        <v>0</v>
      </c>
      <c r="S175" s="201">
        <v>0.00063000000000000003</v>
      </c>
      <c r="T175" s="202">
        <f>S175*H175</f>
        <v>0.27405000000000002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284</v>
      </c>
      <c r="AT175" s="203" t="s">
        <v>167</v>
      </c>
      <c r="AU175" s="203" t="s">
        <v>88</v>
      </c>
      <c r="AY175" s="15" t="s">
        <v>165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88</v>
      </c>
      <c r="BK175" s="205">
        <f>ROUND(I175*H175,3)</f>
        <v>0</v>
      </c>
      <c r="BL175" s="15" t="s">
        <v>284</v>
      </c>
      <c r="BM175" s="203" t="s">
        <v>285</v>
      </c>
    </row>
    <row r="176" s="2" customFormat="1" ht="22.2" customHeight="1">
      <c r="A176" s="34"/>
      <c r="B176" s="156"/>
      <c r="C176" s="192" t="s">
        <v>286</v>
      </c>
      <c r="D176" s="192" t="s">
        <v>167</v>
      </c>
      <c r="E176" s="193" t="s">
        <v>287</v>
      </c>
      <c r="F176" s="194" t="s">
        <v>288</v>
      </c>
      <c r="G176" s="195" t="s">
        <v>189</v>
      </c>
      <c r="H176" s="196">
        <v>218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41</v>
      </c>
      <c r="O176" s="73"/>
      <c r="P176" s="201">
        <f>O176*H176</f>
        <v>0</v>
      </c>
      <c r="Q176" s="201">
        <v>0</v>
      </c>
      <c r="R176" s="201">
        <f>Q176*H176</f>
        <v>0</v>
      </c>
      <c r="S176" s="201">
        <v>0.00036000000000000002</v>
      </c>
      <c r="T176" s="202">
        <f>S176*H176</f>
        <v>0.078480000000000008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284</v>
      </c>
      <c r="AT176" s="203" t="s">
        <v>167</v>
      </c>
      <c r="AU176" s="203" t="s">
        <v>88</v>
      </c>
      <c r="AY176" s="15" t="s">
        <v>165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88</v>
      </c>
      <c r="BK176" s="205">
        <f>ROUND(I176*H176,3)</f>
        <v>0</v>
      </c>
      <c r="BL176" s="15" t="s">
        <v>284</v>
      </c>
      <c r="BM176" s="203" t="s">
        <v>289</v>
      </c>
    </row>
    <row r="177" s="2" customFormat="1" ht="22.2" customHeight="1">
      <c r="A177" s="34"/>
      <c r="B177" s="156"/>
      <c r="C177" s="192" t="s">
        <v>290</v>
      </c>
      <c r="D177" s="192" t="s">
        <v>167</v>
      </c>
      <c r="E177" s="193" t="s">
        <v>291</v>
      </c>
      <c r="F177" s="194" t="s">
        <v>292</v>
      </c>
      <c r="G177" s="195" t="s">
        <v>181</v>
      </c>
      <c r="H177" s="196">
        <v>112</v>
      </c>
      <c r="I177" s="197"/>
      <c r="J177" s="196">
        <f>ROUND(I177*H177,3)</f>
        <v>0</v>
      </c>
      <c r="K177" s="198"/>
      <c r="L177" s="35"/>
      <c r="M177" s="206" t="s">
        <v>1</v>
      </c>
      <c r="N177" s="207" t="s">
        <v>41</v>
      </c>
      <c r="O177" s="208"/>
      <c r="P177" s="209">
        <f>O177*H177</f>
        <v>0</v>
      </c>
      <c r="Q177" s="209">
        <v>0</v>
      </c>
      <c r="R177" s="209">
        <f>Q177*H177</f>
        <v>0</v>
      </c>
      <c r="S177" s="209">
        <v>6.0000000000000002E-05</v>
      </c>
      <c r="T177" s="210">
        <f>S177*H177</f>
        <v>0.0067200000000000003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284</v>
      </c>
      <c r="AT177" s="203" t="s">
        <v>167</v>
      </c>
      <c r="AU177" s="203" t="s">
        <v>88</v>
      </c>
      <c r="AY177" s="15" t="s">
        <v>165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88</v>
      </c>
      <c r="BK177" s="205">
        <f>ROUND(I177*H177,3)</f>
        <v>0</v>
      </c>
      <c r="BL177" s="15" t="s">
        <v>284</v>
      </c>
      <c r="BM177" s="203" t="s">
        <v>293</v>
      </c>
    </row>
    <row r="178" s="2" customFormat="1" ht="6.96" customHeight="1">
      <c r="A178" s="34"/>
      <c r="B178" s="56"/>
      <c r="C178" s="57"/>
      <c r="D178" s="57"/>
      <c r="E178" s="57"/>
      <c r="F178" s="57"/>
      <c r="G178" s="57"/>
      <c r="H178" s="57"/>
      <c r="I178" s="57"/>
      <c r="J178" s="57"/>
      <c r="K178" s="57"/>
      <c r="L178" s="35"/>
      <c r="M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</row>
  </sheetData>
  <autoFilter ref="C139:K177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2:F112"/>
    <mergeCell ref="D113:F113"/>
    <mergeCell ref="D114:F114"/>
    <mergeCell ref="D115:F115"/>
    <mergeCell ref="D116:F116"/>
    <mergeCell ref="E128:H128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119</v>
      </c>
      <c r="L4" s="18"/>
      <c r="M4" s="12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7" customHeight="1">
      <c r="B7" s="18"/>
      <c r="E7" s="125" t="str">
        <f>'Rekapitulácia stavby'!K6</f>
        <v>SPŠ J. Murgaša B.Bystrica - kompletná rekonštrukcia objektov - zníženie energetickej náročnosti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4.4" customHeight="1">
      <c r="A9" s="34"/>
      <c r="B9" s="35"/>
      <c r="C9" s="34"/>
      <c r="D9" s="34"/>
      <c r="E9" s="125" t="s">
        <v>121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5.6" customHeight="1">
      <c r="A11" s="34"/>
      <c r="B11" s="35"/>
      <c r="C11" s="34"/>
      <c r="D11" s="34"/>
      <c r="E11" s="63" t="s">
        <v>294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16</v>
      </c>
      <c r="E13" s="34"/>
      <c r="F13" s="23" t="s">
        <v>1</v>
      </c>
      <c r="G13" s="34"/>
      <c r="H13" s="34"/>
      <c r="I13" s="28" t="s">
        <v>17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18</v>
      </c>
      <c r="E14" s="34"/>
      <c r="F14" s="23" t="s">
        <v>19</v>
      </c>
      <c r="G14" s="34"/>
      <c r="H14" s="34"/>
      <c r="I14" s="28" t="s">
        <v>20</v>
      </c>
      <c r="J14" s="65" t="str">
        <f>'Rekapitulácia stavby'!AN8</f>
        <v>28. 4. 2021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22</v>
      </c>
      <c r="E16" s="34"/>
      <c r="F16" s="34"/>
      <c r="G16" s="34"/>
      <c r="H16" s="34"/>
      <c r="I16" s="28" t="s">
        <v>23</v>
      </c>
      <c r="J16" s="23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24</v>
      </c>
      <c r="F17" s="34"/>
      <c r="G17" s="34"/>
      <c r="H17" s="34"/>
      <c r="I17" s="28" t="s">
        <v>25</v>
      </c>
      <c r="J17" s="23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26</v>
      </c>
      <c r="E19" s="34"/>
      <c r="F19" s="34"/>
      <c r="G19" s="34"/>
      <c r="H19" s="34"/>
      <c r="I19" s="28" t="s">
        <v>23</v>
      </c>
      <c r="J19" s="29" t="str">
        <f>'Rekapitulácia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28</v>
      </c>
      <c r="E22" s="34"/>
      <c r="F22" s="34"/>
      <c r="G22" s="34"/>
      <c r="H22" s="34"/>
      <c r="I22" s="28" t="s">
        <v>23</v>
      </c>
      <c r="J22" s="23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29</v>
      </c>
      <c r="F23" s="34"/>
      <c r="G23" s="34"/>
      <c r="H23" s="34"/>
      <c r="I23" s="28" t="s">
        <v>25</v>
      </c>
      <c r="J23" s="2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23</v>
      </c>
      <c r="J25" s="23" t="str">
        <f>IF('Rekapitulácia stavby'!AN19="","",'Rekapitulácia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25</v>
      </c>
      <c r="J26" s="23" t="str">
        <f>IF('Rekapitulácia stavby'!AN20="","",'Rekapitulácia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4.4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23" t="s">
        <v>124</v>
      </c>
      <c r="E32" s="34"/>
      <c r="F32" s="34"/>
      <c r="G32" s="34"/>
      <c r="H32" s="34"/>
      <c r="I32" s="34"/>
      <c r="J32" s="129">
        <f>J98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0" t="s">
        <v>125</v>
      </c>
      <c r="E33" s="34"/>
      <c r="F33" s="34"/>
      <c r="G33" s="34"/>
      <c r="H33" s="34"/>
      <c r="I33" s="34"/>
      <c r="J33" s="129">
        <f>J118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1" t="s">
        <v>35</v>
      </c>
      <c r="E34" s="34"/>
      <c r="F34" s="34"/>
      <c r="G34" s="34"/>
      <c r="H34" s="34"/>
      <c r="I34" s="34"/>
      <c r="J34" s="92">
        <f>ROUND(J32 + J33,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28" t="s">
        <v>40</v>
      </c>
      <c r="F37" s="133">
        <f>ROUND((SUM(BE118:BE125) + SUM(BE147:BE275)),  2)</f>
        <v>0</v>
      </c>
      <c r="G37" s="34"/>
      <c r="H37" s="34"/>
      <c r="I37" s="134">
        <v>0.20000000000000001</v>
      </c>
      <c r="J37" s="133">
        <f>ROUND(((SUM(BE118:BE125) + SUM(BE147:BE275))*I37),  2)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3">
        <f>ROUND((SUM(BF118:BF125) + SUM(BF147:BF275)),  2)</f>
        <v>0</v>
      </c>
      <c r="G38" s="34"/>
      <c r="H38" s="34"/>
      <c r="I38" s="134">
        <v>0.20000000000000001</v>
      </c>
      <c r="J38" s="133">
        <f>ROUND(((SUM(BF118:BF125) + SUM(BF147:BF275))*I38),  2)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3">
        <f>ROUND((SUM(BG118:BG125) + SUM(BG147:BG275)),  2)</f>
        <v>0</v>
      </c>
      <c r="G39" s="34"/>
      <c r="H39" s="34"/>
      <c r="I39" s="134">
        <v>0.20000000000000001</v>
      </c>
      <c r="J39" s="133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3">
        <f>ROUND((SUM(BH118:BH125) + SUM(BH147:BH275)),  2)</f>
        <v>0</v>
      </c>
      <c r="G40" s="34"/>
      <c r="H40" s="34"/>
      <c r="I40" s="134">
        <v>0.20000000000000001</v>
      </c>
      <c r="J40" s="133">
        <f>0</f>
        <v>0</v>
      </c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3">
        <f>ROUND((SUM(BI118:BI125) + SUM(BI147:BI275)),  2)</f>
        <v>0</v>
      </c>
      <c r="G41" s="34"/>
      <c r="H41" s="34"/>
      <c r="I41" s="134">
        <v>0</v>
      </c>
      <c r="J41" s="133">
        <f>0</f>
        <v>0</v>
      </c>
      <c r="K41" s="34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5"/>
      <c r="D43" s="136" t="s">
        <v>45</v>
      </c>
      <c r="E43" s="77"/>
      <c r="F43" s="77"/>
      <c r="G43" s="137" t="s">
        <v>46</v>
      </c>
      <c r="H43" s="138" t="s">
        <v>47</v>
      </c>
      <c r="I43" s="77"/>
      <c r="J43" s="139">
        <f>SUM(J34:J41)</f>
        <v>0</v>
      </c>
      <c r="K43" s="140"/>
      <c r="L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50</v>
      </c>
      <c r="E61" s="37"/>
      <c r="F61" s="141" t="s">
        <v>51</v>
      </c>
      <c r="G61" s="54" t="s">
        <v>50</v>
      </c>
      <c r="H61" s="37"/>
      <c r="I61" s="37"/>
      <c r="J61" s="142" t="s">
        <v>51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50</v>
      </c>
      <c r="E76" s="37"/>
      <c r="F76" s="141" t="s">
        <v>51</v>
      </c>
      <c r="G76" s="54" t="s">
        <v>50</v>
      </c>
      <c r="H76" s="37"/>
      <c r="I76" s="37"/>
      <c r="J76" s="142" t="s">
        <v>51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7" customHeight="1">
      <c r="A85" s="34"/>
      <c r="B85" s="35"/>
      <c r="C85" s="34"/>
      <c r="D85" s="34"/>
      <c r="E85" s="125" t="str">
        <f>E7</f>
        <v>SPŠ J. Murgaša B.Bystrica - kompletná rekonštrukcia objektov - zníženie energetickej náročnosti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4.4" customHeight="1">
      <c r="A87" s="34"/>
      <c r="B87" s="35"/>
      <c r="C87" s="34"/>
      <c r="D87" s="34"/>
      <c r="E87" s="125" t="s">
        <v>121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6" customHeight="1">
      <c r="A89" s="34"/>
      <c r="B89" s="35"/>
      <c r="C89" s="34"/>
      <c r="D89" s="34"/>
      <c r="E89" s="63" t="str">
        <f>E11</f>
        <v>A2 - Nový stav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18</v>
      </c>
      <c r="D91" s="34"/>
      <c r="E91" s="34"/>
      <c r="F91" s="23" t="str">
        <f>F14</f>
        <v>Hurbanova 6, 975 18 BB</v>
      </c>
      <c r="G91" s="34"/>
      <c r="H91" s="34"/>
      <c r="I91" s="28" t="s">
        <v>20</v>
      </c>
      <c r="J91" s="65" t="str">
        <f>IF(J14="","",J14)</f>
        <v>28. 4. 2021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8" customHeight="1">
      <c r="A93" s="34"/>
      <c r="B93" s="35"/>
      <c r="C93" s="28" t="s">
        <v>22</v>
      </c>
      <c r="D93" s="34"/>
      <c r="E93" s="34"/>
      <c r="F93" s="23" t="str">
        <f>E17</f>
        <v>SPŠ J. Murgaša, Banská Bystrica</v>
      </c>
      <c r="G93" s="34"/>
      <c r="H93" s="34"/>
      <c r="I93" s="28" t="s">
        <v>28</v>
      </c>
      <c r="J93" s="32" t="str">
        <f>E23</f>
        <v>VISIA s.r.o ,Sládkovičova 2052/50A Šala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6" customHeight="1">
      <c r="A94" s="34"/>
      <c r="B94" s="35"/>
      <c r="C94" s="28" t="s">
        <v>26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3" t="s">
        <v>127</v>
      </c>
      <c r="D96" s="135"/>
      <c r="E96" s="135"/>
      <c r="F96" s="135"/>
      <c r="G96" s="135"/>
      <c r="H96" s="135"/>
      <c r="I96" s="135"/>
      <c r="J96" s="144" t="s">
        <v>128</v>
      </c>
      <c r="K96" s="135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5" t="s">
        <v>129</v>
      </c>
      <c r="D98" s="34"/>
      <c r="E98" s="34"/>
      <c r="F98" s="34"/>
      <c r="G98" s="34"/>
      <c r="H98" s="34"/>
      <c r="I98" s="34"/>
      <c r="J98" s="92">
        <f>J147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130</v>
      </c>
    </row>
    <row r="99" s="9" customFormat="1" ht="24.96" customHeight="1">
      <c r="A99" s="9"/>
      <c r="B99" s="146"/>
      <c r="C99" s="9"/>
      <c r="D99" s="147" t="s">
        <v>131</v>
      </c>
      <c r="E99" s="148"/>
      <c r="F99" s="148"/>
      <c r="G99" s="148"/>
      <c r="H99" s="148"/>
      <c r="I99" s="148"/>
      <c r="J99" s="149">
        <f>J148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132</v>
      </c>
      <c r="E100" s="152"/>
      <c r="F100" s="152"/>
      <c r="G100" s="152"/>
      <c r="H100" s="152"/>
      <c r="I100" s="152"/>
      <c r="J100" s="153">
        <f>J149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295</v>
      </c>
      <c r="E101" s="152"/>
      <c r="F101" s="152"/>
      <c r="G101" s="152"/>
      <c r="H101" s="152"/>
      <c r="I101" s="152"/>
      <c r="J101" s="153">
        <f>J158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296</v>
      </c>
      <c r="E102" s="152"/>
      <c r="F102" s="152"/>
      <c r="G102" s="152"/>
      <c r="H102" s="152"/>
      <c r="I102" s="152"/>
      <c r="J102" s="153">
        <f>J161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133</v>
      </c>
      <c r="E103" s="152"/>
      <c r="F103" s="152"/>
      <c r="G103" s="152"/>
      <c r="H103" s="152"/>
      <c r="I103" s="152"/>
      <c r="J103" s="153">
        <f>J181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297</v>
      </c>
      <c r="E104" s="152"/>
      <c r="F104" s="152"/>
      <c r="G104" s="152"/>
      <c r="H104" s="152"/>
      <c r="I104" s="152"/>
      <c r="J104" s="153">
        <f>J199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6"/>
      <c r="C105" s="9"/>
      <c r="D105" s="147" t="s">
        <v>134</v>
      </c>
      <c r="E105" s="148"/>
      <c r="F105" s="148"/>
      <c r="G105" s="148"/>
      <c r="H105" s="148"/>
      <c r="I105" s="148"/>
      <c r="J105" s="149">
        <f>J201</f>
        <v>0</v>
      </c>
      <c r="K105" s="9"/>
      <c r="L105" s="14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0"/>
      <c r="C106" s="10"/>
      <c r="D106" s="151" t="s">
        <v>298</v>
      </c>
      <c r="E106" s="152"/>
      <c r="F106" s="152"/>
      <c r="G106" s="152"/>
      <c r="H106" s="152"/>
      <c r="I106" s="152"/>
      <c r="J106" s="153">
        <f>J202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0"/>
      <c r="C107" s="10"/>
      <c r="D107" s="151" t="s">
        <v>299</v>
      </c>
      <c r="E107" s="152"/>
      <c r="F107" s="152"/>
      <c r="G107" s="152"/>
      <c r="H107" s="152"/>
      <c r="I107" s="152"/>
      <c r="J107" s="153">
        <f>J208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0"/>
      <c r="C108" s="10"/>
      <c r="D108" s="151" t="s">
        <v>300</v>
      </c>
      <c r="E108" s="152"/>
      <c r="F108" s="152"/>
      <c r="G108" s="152"/>
      <c r="H108" s="152"/>
      <c r="I108" s="152"/>
      <c r="J108" s="153">
        <f>J215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0"/>
      <c r="C109" s="10"/>
      <c r="D109" s="151" t="s">
        <v>136</v>
      </c>
      <c r="E109" s="152"/>
      <c r="F109" s="152"/>
      <c r="G109" s="152"/>
      <c r="H109" s="152"/>
      <c r="I109" s="152"/>
      <c r="J109" s="153">
        <f>J226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0"/>
      <c r="C110" s="10"/>
      <c r="D110" s="151" t="s">
        <v>301</v>
      </c>
      <c r="E110" s="152"/>
      <c r="F110" s="152"/>
      <c r="G110" s="152"/>
      <c r="H110" s="152"/>
      <c r="I110" s="152"/>
      <c r="J110" s="153">
        <f>J246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0"/>
      <c r="C111" s="10"/>
      <c r="D111" s="151" t="s">
        <v>137</v>
      </c>
      <c r="E111" s="152"/>
      <c r="F111" s="152"/>
      <c r="G111" s="152"/>
      <c r="H111" s="152"/>
      <c r="I111" s="152"/>
      <c r="J111" s="153">
        <f>J248</f>
        <v>0</v>
      </c>
      <c r="K111" s="10"/>
      <c r="L111" s="15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0"/>
      <c r="C112" s="10"/>
      <c r="D112" s="151" t="s">
        <v>138</v>
      </c>
      <c r="E112" s="152"/>
      <c r="F112" s="152"/>
      <c r="G112" s="152"/>
      <c r="H112" s="152"/>
      <c r="I112" s="152"/>
      <c r="J112" s="153">
        <f>J257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0"/>
      <c r="C113" s="10"/>
      <c r="D113" s="151" t="s">
        <v>302</v>
      </c>
      <c r="E113" s="152"/>
      <c r="F113" s="152"/>
      <c r="G113" s="152"/>
      <c r="H113" s="152"/>
      <c r="I113" s="152"/>
      <c r="J113" s="153">
        <f>J268</f>
        <v>0</v>
      </c>
      <c r="K113" s="10"/>
      <c r="L113" s="15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46"/>
      <c r="C114" s="9"/>
      <c r="D114" s="147" t="s">
        <v>139</v>
      </c>
      <c r="E114" s="148"/>
      <c r="F114" s="148"/>
      <c r="G114" s="148"/>
      <c r="H114" s="148"/>
      <c r="I114" s="148"/>
      <c r="J114" s="149">
        <f>J271</f>
        <v>0</v>
      </c>
      <c r="K114" s="9"/>
      <c r="L114" s="14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50"/>
      <c r="C115" s="10"/>
      <c r="D115" s="151" t="s">
        <v>140</v>
      </c>
      <c r="E115" s="152"/>
      <c r="F115" s="152"/>
      <c r="G115" s="152"/>
      <c r="H115" s="152"/>
      <c r="I115" s="152"/>
      <c r="J115" s="153">
        <f>J272</f>
        <v>0</v>
      </c>
      <c r="K115" s="10"/>
      <c r="L115" s="15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9.28" customHeight="1">
      <c r="A118" s="34"/>
      <c r="B118" s="35"/>
      <c r="C118" s="145" t="s">
        <v>141</v>
      </c>
      <c r="D118" s="34"/>
      <c r="E118" s="34"/>
      <c r="F118" s="34"/>
      <c r="G118" s="34"/>
      <c r="H118" s="34"/>
      <c r="I118" s="34"/>
      <c r="J118" s="154">
        <f>ROUND(J119 + J120 + J121 + J122 + J123 + J124,2)</f>
        <v>0</v>
      </c>
      <c r="K118" s="34"/>
      <c r="L118" s="51"/>
      <c r="N118" s="155" t="s">
        <v>39</v>
      </c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8" customHeight="1">
      <c r="A119" s="34"/>
      <c r="B119" s="156"/>
      <c r="C119" s="157"/>
      <c r="D119" s="158" t="s">
        <v>142</v>
      </c>
      <c r="E119" s="159"/>
      <c r="F119" s="159"/>
      <c r="G119" s="157"/>
      <c r="H119" s="157"/>
      <c r="I119" s="157"/>
      <c r="J119" s="160">
        <v>0</v>
      </c>
      <c r="K119" s="157"/>
      <c r="L119" s="161"/>
      <c r="M119" s="162"/>
      <c r="N119" s="163" t="s">
        <v>41</v>
      </c>
      <c r="O119" s="162"/>
      <c r="P119" s="162"/>
      <c r="Q119" s="162"/>
      <c r="R119" s="162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4" t="s">
        <v>143</v>
      </c>
      <c r="AZ119" s="162"/>
      <c r="BA119" s="162"/>
      <c r="BB119" s="162"/>
      <c r="BC119" s="162"/>
      <c r="BD119" s="162"/>
      <c r="BE119" s="165">
        <f>IF(N119="základná",J119,0)</f>
        <v>0</v>
      </c>
      <c r="BF119" s="165">
        <f>IF(N119="znížená",J119,0)</f>
        <v>0</v>
      </c>
      <c r="BG119" s="165">
        <f>IF(N119="zákl. prenesená",J119,0)</f>
        <v>0</v>
      </c>
      <c r="BH119" s="165">
        <f>IF(N119="zníž. prenesená",J119,0)</f>
        <v>0</v>
      </c>
      <c r="BI119" s="165">
        <f>IF(N119="nulová",J119,0)</f>
        <v>0</v>
      </c>
      <c r="BJ119" s="164" t="s">
        <v>88</v>
      </c>
      <c r="BK119" s="162"/>
      <c r="BL119" s="162"/>
      <c r="BM119" s="162"/>
    </row>
    <row r="120" s="2" customFormat="1" ht="18" customHeight="1">
      <c r="A120" s="34"/>
      <c r="B120" s="156"/>
      <c r="C120" s="157"/>
      <c r="D120" s="158" t="s">
        <v>144</v>
      </c>
      <c r="E120" s="159"/>
      <c r="F120" s="159"/>
      <c r="G120" s="157"/>
      <c r="H120" s="157"/>
      <c r="I120" s="157"/>
      <c r="J120" s="160">
        <v>0</v>
      </c>
      <c r="K120" s="157"/>
      <c r="L120" s="161"/>
      <c r="M120" s="162"/>
      <c r="N120" s="163" t="s">
        <v>41</v>
      </c>
      <c r="O120" s="162"/>
      <c r="P120" s="162"/>
      <c r="Q120" s="162"/>
      <c r="R120" s="162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4" t="s">
        <v>143</v>
      </c>
      <c r="AZ120" s="162"/>
      <c r="BA120" s="162"/>
      <c r="BB120" s="162"/>
      <c r="BC120" s="162"/>
      <c r="BD120" s="162"/>
      <c r="BE120" s="165">
        <f>IF(N120="základná",J120,0)</f>
        <v>0</v>
      </c>
      <c r="BF120" s="165">
        <f>IF(N120="znížená",J120,0)</f>
        <v>0</v>
      </c>
      <c r="BG120" s="165">
        <f>IF(N120="zákl. prenesená",J120,0)</f>
        <v>0</v>
      </c>
      <c r="BH120" s="165">
        <f>IF(N120="zníž. prenesená",J120,0)</f>
        <v>0</v>
      </c>
      <c r="BI120" s="165">
        <f>IF(N120="nulová",J120,0)</f>
        <v>0</v>
      </c>
      <c r="BJ120" s="164" t="s">
        <v>88</v>
      </c>
      <c r="BK120" s="162"/>
      <c r="BL120" s="162"/>
      <c r="BM120" s="162"/>
    </row>
    <row r="121" s="2" customFormat="1" ht="18" customHeight="1">
      <c r="A121" s="34"/>
      <c r="B121" s="156"/>
      <c r="C121" s="157"/>
      <c r="D121" s="158" t="s">
        <v>145</v>
      </c>
      <c r="E121" s="159"/>
      <c r="F121" s="159"/>
      <c r="G121" s="157"/>
      <c r="H121" s="157"/>
      <c r="I121" s="157"/>
      <c r="J121" s="160">
        <v>0</v>
      </c>
      <c r="K121" s="157"/>
      <c r="L121" s="161"/>
      <c r="M121" s="162"/>
      <c r="N121" s="163" t="s">
        <v>41</v>
      </c>
      <c r="O121" s="162"/>
      <c r="P121" s="162"/>
      <c r="Q121" s="162"/>
      <c r="R121" s="162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4" t="s">
        <v>143</v>
      </c>
      <c r="AZ121" s="162"/>
      <c r="BA121" s="162"/>
      <c r="BB121" s="162"/>
      <c r="BC121" s="162"/>
      <c r="BD121" s="162"/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64" t="s">
        <v>88</v>
      </c>
      <c r="BK121" s="162"/>
      <c r="BL121" s="162"/>
      <c r="BM121" s="162"/>
    </row>
    <row r="122" s="2" customFormat="1" ht="18" customHeight="1">
      <c r="A122" s="34"/>
      <c r="B122" s="156"/>
      <c r="C122" s="157"/>
      <c r="D122" s="158" t="s">
        <v>146</v>
      </c>
      <c r="E122" s="159"/>
      <c r="F122" s="159"/>
      <c r="G122" s="157"/>
      <c r="H122" s="157"/>
      <c r="I122" s="157"/>
      <c r="J122" s="160">
        <v>0</v>
      </c>
      <c r="K122" s="157"/>
      <c r="L122" s="161"/>
      <c r="M122" s="162"/>
      <c r="N122" s="163" t="s">
        <v>41</v>
      </c>
      <c r="O122" s="162"/>
      <c r="P122" s="162"/>
      <c r="Q122" s="162"/>
      <c r="R122" s="162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4" t="s">
        <v>143</v>
      </c>
      <c r="AZ122" s="162"/>
      <c r="BA122" s="162"/>
      <c r="BB122" s="162"/>
      <c r="BC122" s="162"/>
      <c r="BD122" s="162"/>
      <c r="BE122" s="165">
        <f>IF(N122="základná",J122,0)</f>
        <v>0</v>
      </c>
      <c r="BF122" s="165">
        <f>IF(N122="znížená",J122,0)</f>
        <v>0</v>
      </c>
      <c r="BG122" s="165">
        <f>IF(N122="zákl. prenesená",J122,0)</f>
        <v>0</v>
      </c>
      <c r="BH122" s="165">
        <f>IF(N122="zníž. prenesená",J122,0)</f>
        <v>0</v>
      </c>
      <c r="BI122" s="165">
        <f>IF(N122="nulová",J122,0)</f>
        <v>0</v>
      </c>
      <c r="BJ122" s="164" t="s">
        <v>88</v>
      </c>
      <c r="BK122" s="162"/>
      <c r="BL122" s="162"/>
      <c r="BM122" s="162"/>
    </row>
    <row r="123" s="2" customFormat="1" ht="18" customHeight="1">
      <c r="A123" s="34"/>
      <c r="B123" s="156"/>
      <c r="C123" s="157"/>
      <c r="D123" s="158" t="s">
        <v>147</v>
      </c>
      <c r="E123" s="159"/>
      <c r="F123" s="159"/>
      <c r="G123" s="157"/>
      <c r="H123" s="157"/>
      <c r="I123" s="157"/>
      <c r="J123" s="160">
        <v>0</v>
      </c>
      <c r="K123" s="157"/>
      <c r="L123" s="161"/>
      <c r="M123" s="162"/>
      <c r="N123" s="163" t="s">
        <v>41</v>
      </c>
      <c r="O123" s="162"/>
      <c r="P123" s="162"/>
      <c r="Q123" s="162"/>
      <c r="R123" s="162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4" t="s">
        <v>143</v>
      </c>
      <c r="AZ123" s="162"/>
      <c r="BA123" s="162"/>
      <c r="BB123" s="162"/>
      <c r="BC123" s="162"/>
      <c r="BD123" s="162"/>
      <c r="BE123" s="165">
        <f>IF(N123="základná",J123,0)</f>
        <v>0</v>
      </c>
      <c r="BF123" s="165">
        <f>IF(N123="znížená",J123,0)</f>
        <v>0</v>
      </c>
      <c r="BG123" s="165">
        <f>IF(N123="zákl. prenesená",J123,0)</f>
        <v>0</v>
      </c>
      <c r="BH123" s="165">
        <f>IF(N123="zníž. prenesená",J123,0)</f>
        <v>0</v>
      </c>
      <c r="BI123" s="165">
        <f>IF(N123="nulová",J123,0)</f>
        <v>0</v>
      </c>
      <c r="BJ123" s="164" t="s">
        <v>88</v>
      </c>
      <c r="BK123" s="162"/>
      <c r="BL123" s="162"/>
      <c r="BM123" s="162"/>
    </row>
    <row r="124" s="2" customFormat="1" ht="18" customHeight="1">
      <c r="A124" s="34"/>
      <c r="B124" s="156"/>
      <c r="C124" s="157"/>
      <c r="D124" s="159" t="s">
        <v>148</v>
      </c>
      <c r="E124" s="157"/>
      <c r="F124" s="157"/>
      <c r="G124" s="157"/>
      <c r="H124" s="157"/>
      <c r="I124" s="157"/>
      <c r="J124" s="160">
        <f>ROUND(J32*T124,2)</f>
        <v>0</v>
      </c>
      <c r="K124" s="157"/>
      <c r="L124" s="161"/>
      <c r="M124" s="162"/>
      <c r="N124" s="163" t="s">
        <v>41</v>
      </c>
      <c r="O124" s="162"/>
      <c r="P124" s="162"/>
      <c r="Q124" s="162"/>
      <c r="R124" s="162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62"/>
      <c r="AG124" s="162"/>
      <c r="AH124" s="162"/>
      <c r="AI124" s="162"/>
      <c r="AJ124" s="162"/>
      <c r="AK124" s="162"/>
      <c r="AL124" s="162"/>
      <c r="AM124" s="162"/>
      <c r="AN124" s="162"/>
      <c r="AO124" s="162"/>
      <c r="AP124" s="162"/>
      <c r="AQ124" s="162"/>
      <c r="AR124" s="162"/>
      <c r="AS124" s="162"/>
      <c r="AT124" s="162"/>
      <c r="AU124" s="162"/>
      <c r="AV124" s="162"/>
      <c r="AW124" s="162"/>
      <c r="AX124" s="162"/>
      <c r="AY124" s="164" t="s">
        <v>149</v>
      </c>
      <c r="AZ124" s="162"/>
      <c r="BA124" s="162"/>
      <c r="BB124" s="162"/>
      <c r="BC124" s="162"/>
      <c r="BD124" s="162"/>
      <c r="BE124" s="165">
        <f>IF(N124="základná",J124,0)</f>
        <v>0</v>
      </c>
      <c r="BF124" s="165">
        <f>IF(N124="znížená",J124,0)</f>
        <v>0</v>
      </c>
      <c r="BG124" s="165">
        <f>IF(N124="zákl. prenesená",J124,0)</f>
        <v>0</v>
      </c>
      <c r="BH124" s="165">
        <f>IF(N124="zníž. prenesená",J124,0)</f>
        <v>0</v>
      </c>
      <c r="BI124" s="165">
        <f>IF(N124="nulová",J124,0)</f>
        <v>0</v>
      </c>
      <c r="BJ124" s="164" t="s">
        <v>88</v>
      </c>
      <c r="BK124" s="162"/>
      <c r="BL124" s="162"/>
      <c r="BM124" s="162"/>
    </row>
    <row r="125" s="2" customForma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9.28" customHeight="1">
      <c r="A126" s="34"/>
      <c r="B126" s="35"/>
      <c r="C126" s="166" t="s">
        <v>150</v>
      </c>
      <c r="D126" s="135"/>
      <c r="E126" s="135"/>
      <c r="F126" s="135"/>
      <c r="G126" s="135"/>
      <c r="H126" s="135"/>
      <c r="I126" s="135"/>
      <c r="J126" s="167">
        <f>ROUND(J98+J118,2)</f>
        <v>0</v>
      </c>
      <c r="K126" s="135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56"/>
      <c r="C127" s="57"/>
      <c r="D127" s="57"/>
      <c r="E127" s="57"/>
      <c r="F127" s="57"/>
      <c r="G127" s="57"/>
      <c r="H127" s="57"/>
      <c r="I127" s="57"/>
      <c r="J127" s="57"/>
      <c r="K127" s="57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31" s="2" customFormat="1" ht="6.96" customHeight="1">
      <c r="A131" s="34"/>
      <c r="B131" s="58"/>
      <c r="C131" s="59"/>
      <c r="D131" s="59"/>
      <c r="E131" s="59"/>
      <c r="F131" s="59"/>
      <c r="G131" s="59"/>
      <c r="H131" s="59"/>
      <c r="I131" s="59"/>
      <c r="J131" s="59"/>
      <c r="K131" s="59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24.96" customHeight="1">
      <c r="A132" s="34"/>
      <c r="B132" s="35"/>
      <c r="C132" s="19" t="s">
        <v>151</v>
      </c>
      <c r="D132" s="34"/>
      <c r="E132" s="34"/>
      <c r="F132" s="34"/>
      <c r="G132" s="34"/>
      <c r="H132" s="34"/>
      <c r="I132" s="34"/>
      <c r="J132" s="34"/>
      <c r="K132" s="34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6.96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2" customHeight="1">
      <c r="A134" s="34"/>
      <c r="B134" s="35"/>
      <c r="C134" s="28" t="s">
        <v>14</v>
      </c>
      <c r="D134" s="34"/>
      <c r="E134" s="34"/>
      <c r="F134" s="34"/>
      <c r="G134" s="34"/>
      <c r="H134" s="34"/>
      <c r="I134" s="34"/>
      <c r="J134" s="34"/>
      <c r="K134" s="34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27" customHeight="1">
      <c r="A135" s="34"/>
      <c r="B135" s="35"/>
      <c r="C135" s="34"/>
      <c r="D135" s="34"/>
      <c r="E135" s="125" t="str">
        <f>E7</f>
        <v>SPŠ J. Murgaša B.Bystrica - kompletná rekonštrukcia objektov - zníženie energetickej náročnosti</v>
      </c>
      <c r="F135" s="28"/>
      <c r="G135" s="28"/>
      <c r="H135" s="28"/>
      <c r="I135" s="34"/>
      <c r="J135" s="34"/>
      <c r="K135" s="34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1" customFormat="1" ht="12" customHeight="1">
      <c r="B136" s="18"/>
      <c r="C136" s="28" t="s">
        <v>120</v>
      </c>
      <c r="L136" s="18"/>
    </row>
    <row r="137" s="2" customFormat="1" ht="14.4" customHeight="1">
      <c r="A137" s="34"/>
      <c r="B137" s="35"/>
      <c r="C137" s="34"/>
      <c r="D137" s="34"/>
      <c r="E137" s="125" t="s">
        <v>121</v>
      </c>
      <c r="F137" s="34"/>
      <c r="G137" s="34"/>
      <c r="H137" s="34"/>
      <c r="I137" s="34"/>
      <c r="J137" s="34"/>
      <c r="K137" s="34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2" customHeight="1">
      <c r="A138" s="34"/>
      <c r="B138" s="35"/>
      <c r="C138" s="28" t="s">
        <v>122</v>
      </c>
      <c r="D138" s="34"/>
      <c r="E138" s="34"/>
      <c r="F138" s="34"/>
      <c r="G138" s="34"/>
      <c r="H138" s="34"/>
      <c r="I138" s="34"/>
      <c r="J138" s="34"/>
      <c r="K138" s="34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5.6" customHeight="1">
      <c r="A139" s="34"/>
      <c r="B139" s="35"/>
      <c r="C139" s="34"/>
      <c r="D139" s="34"/>
      <c r="E139" s="63" t="str">
        <f>E11</f>
        <v>A2 - Nový stav</v>
      </c>
      <c r="F139" s="34"/>
      <c r="G139" s="34"/>
      <c r="H139" s="34"/>
      <c r="I139" s="34"/>
      <c r="J139" s="34"/>
      <c r="K139" s="34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6.96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2" customHeight="1">
      <c r="A141" s="34"/>
      <c r="B141" s="35"/>
      <c r="C141" s="28" t="s">
        <v>18</v>
      </c>
      <c r="D141" s="34"/>
      <c r="E141" s="34"/>
      <c r="F141" s="23" t="str">
        <f>F14</f>
        <v>Hurbanova 6, 975 18 BB</v>
      </c>
      <c r="G141" s="34"/>
      <c r="H141" s="34"/>
      <c r="I141" s="28" t="s">
        <v>20</v>
      </c>
      <c r="J141" s="65" t="str">
        <f>IF(J14="","",J14)</f>
        <v>28. 4. 2021</v>
      </c>
      <c r="K141" s="34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6.96" customHeight="1">
      <c r="A142" s="34"/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51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40.8" customHeight="1">
      <c r="A143" s="34"/>
      <c r="B143" s="35"/>
      <c r="C143" s="28" t="s">
        <v>22</v>
      </c>
      <c r="D143" s="34"/>
      <c r="E143" s="34"/>
      <c r="F143" s="23" t="str">
        <f>E17</f>
        <v>SPŠ J. Murgaša, Banská Bystrica</v>
      </c>
      <c r="G143" s="34"/>
      <c r="H143" s="34"/>
      <c r="I143" s="28" t="s">
        <v>28</v>
      </c>
      <c r="J143" s="32" t="str">
        <f>E23</f>
        <v>VISIA s.r.o ,Sládkovičova 2052/50A Šala</v>
      </c>
      <c r="K143" s="34"/>
      <c r="L143" s="5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15.6" customHeight="1">
      <c r="A144" s="34"/>
      <c r="B144" s="35"/>
      <c r="C144" s="28" t="s">
        <v>26</v>
      </c>
      <c r="D144" s="34"/>
      <c r="E144" s="34"/>
      <c r="F144" s="23" t="str">
        <f>IF(E20="","",E20)</f>
        <v>Vyplň údaj</v>
      </c>
      <c r="G144" s="34"/>
      <c r="H144" s="34"/>
      <c r="I144" s="28" t="s">
        <v>32</v>
      </c>
      <c r="J144" s="32" t="str">
        <f>E26</f>
        <v xml:space="preserve"> </v>
      </c>
      <c r="K144" s="34"/>
      <c r="L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10.32" customHeight="1">
      <c r="A145" s="34"/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51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11" customFormat="1" ht="29.28" customHeight="1">
      <c r="A146" s="168"/>
      <c r="B146" s="169"/>
      <c r="C146" s="170" t="s">
        <v>152</v>
      </c>
      <c r="D146" s="171" t="s">
        <v>60</v>
      </c>
      <c r="E146" s="171" t="s">
        <v>56</v>
      </c>
      <c r="F146" s="171" t="s">
        <v>57</v>
      </c>
      <c r="G146" s="171" t="s">
        <v>153</v>
      </c>
      <c r="H146" s="171" t="s">
        <v>154</v>
      </c>
      <c r="I146" s="171" t="s">
        <v>155</v>
      </c>
      <c r="J146" s="172" t="s">
        <v>128</v>
      </c>
      <c r="K146" s="173" t="s">
        <v>156</v>
      </c>
      <c r="L146" s="174"/>
      <c r="M146" s="82" t="s">
        <v>1</v>
      </c>
      <c r="N146" s="83" t="s">
        <v>39</v>
      </c>
      <c r="O146" s="83" t="s">
        <v>157</v>
      </c>
      <c r="P146" s="83" t="s">
        <v>158</v>
      </c>
      <c r="Q146" s="83" t="s">
        <v>159</v>
      </c>
      <c r="R146" s="83" t="s">
        <v>160</v>
      </c>
      <c r="S146" s="83" t="s">
        <v>161</v>
      </c>
      <c r="T146" s="84" t="s">
        <v>162</v>
      </c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</row>
    <row r="147" s="2" customFormat="1" ht="22.8" customHeight="1">
      <c r="A147" s="34"/>
      <c r="B147" s="35"/>
      <c r="C147" s="89" t="s">
        <v>124</v>
      </c>
      <c r="D147" s="34"/>
      <c r="E147" s="34"/>
      <c r="F147" s="34"/>
      <c r="G147" s="34"/>
      <c r="H147" s="34"/>
      <c r="I147" s="34"/>
      <c r="J147" s="175">
        <f>BK147</f>
        <v>0</v>
      </c>
      <c r="K147" s="34"/>
      <c r="L147" s="35"/>
      <c r="M147" s="85"/>
      <c r="N147" s="69"/>
      <c r="O147" s="86"/>
      <c r="P147" s="176">
        <f>P148+P201+P271</f>
        <v>0</v>
      </c>
      <c r="Q147" s="86"/>
      <c r="R147" s="176">
        <f>R148+R201+R271</f>
        <v>249.3250843285</v>
      </c>
      <c r="S147" s="86"/>
      <c r="T147" s="177">
        <f>T148+T201+T271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5" t="s">
        <v>74</v>
      </c>
      <c r="AU147" s="15" t="s">
        <v>130</v>
      </c>
      <c r="BK147" s="178">
        <f>BK148+BK201+BK271</f>
        <v>0</v>
      </c>
    </row>
    <row r="148" s="12" customFormat="1" ht="25.92" customHeight="1">
      <c r="A148" s="12"/>
      <c r="B148" s="179"/>
      <c r="C148" s="12"/>
      <c r="D148" s="180" t="s">
        <v>74</v>
      </c>
      <c r="E148" s="181" t="s">
        <v>163</v>
      </c>
      <c r="F148" s="181" t="s">
        <v>164</v>
      </c>
      <c r="G148" s="12"/>
      <c r="H148" s="12"/>
      <c r="I148" s="182"/>
      <c r="J148" s="183">
        <f>BK148</f>
        <v>0</v>
      </c>
      <c r="K148" s="12"/>
      <c r="L148" s="179"/>
      <c r="M148" s="184"/>
      <c r="N148" s="185"/>
      <c r="O148" s="185"/>
      <c r="P148" s="186">
        <f>P149+P158+P161+P181+P199</f>
        <v>0</v>
      </c>
      <c r="Q148" s="185"/>
      <c r="R148" s="186">
        <f>R149+R158+R161+R181+R199</f>
        <v>235.32231887569998</v>
      </c>
      <c r="S148" s="185"/>
      <c r="T148" s="187">
        <f>T149+T158+T161+T181+T199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0" t="s">
        <v>82</v>
      </c>
      <c r="AT148" s="188" t="s">
        <v>74</v>
      </c>
      <c r="AU148" s="188" t="s">
        <v>75</v>
      </c>
      <c r="AY148" s="180" t="s">
        <v>165</v>
      </c>
      <c r="BK148" s="189">
        <f>BK149+BK158+BK161+BK181+BK199</f>
        <v>0</v>
      </c>
    </row>
    <row r="149" s="12" customFormat="1" ht="22.8" customHeight="1">
      <c r="A149" s="12"/>
      <c r="B149" s="179"/>
      <c r="C149" s="12"/>
      <c r="D149" s="180" t="s">
        <v>74</v>
      </c>
      <c r="E149" s="190" t="s">
        <v>82</v>
      </c>
      <c r="F149" s="190" t="s">
        <v>166</v>
      </c>
      <c r="G149" s="12"/>
      <c r="H149" s="12"/>
      <c r="I149" s="182"/>
      <c r="J149" s="191">
        <f>BK149</f>
        <v>0</v>
      </c>
      <c r="K149" s="12"/>
      <c r="L149" s="179"/>
      <c r="M149" s="184"/>
      <c r="N149" s="185"/>
      <c r="O149" s="185"/>
      <c r="P149" s="186">
        <f>SUM(P150:P157)</f>
        <v>0</v>
      </c>
      <c r="Q149" s="185"/>
      <c r="R149" s="186">
        <f>SUM(R150:R157)</f>
        <v>40.055</v>
      </c>
      <c r="S149" s="185"/>
      <c r="T149" s="187">
        <f>SUM(T150:T157)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80" t="s">
        <v>82</v>
      </c>
      <c r="AT149" s="188" t="s">
        <v>74</v>
      </c>
      <c r="AU149" s="188" t="s">
        <v>82</v>
      </c>
      <c r="AY149" s="180" t="s">
        <v>165</v>
      </c>
      <c r="BK149" s="189">
        <f>SUM(BK150:BK157)</f>
        <v>0</v>
      </c>
    </row>
    <row r="150" s="2" customFormat="1" ht="13.8" customHeight="1">
      <c r="A150" s="34"/>
      <c r="B150" s="156"/>
      <c r="C150" s="192" t="s">
        <v>82</v>
      </c>
      <c r="D150" s="192" t="s">
        <v>167</v>
      </c>
      <c r="E150" s="193" t="s">
        <v>303</v>
      </c>
      <c r="F150" s="194" t="s">
        <v>304</v>
      </c>
      <c r="G150" s="195" t="s">
        <v>305</v>
      </c>
      <c r="H150" s="196">
        <v>112.18000000000001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41</v>
      </c>
      <c r="O150" s="73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171</v>
      </c>
      <c r="AT150" s="203" t="s">
        <v>167</v>
      </c>
      <c r="AU150" s="203" t="s">
        <v>88</v>
      </c>
      <c r="AY150" s="15" t="s">
        <v>165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88</v>
      </c>
      <c r="BK150" s="205">
        <f>ROUND(I150*H150,3)</f>
        <v>0</v>
      </c>
      <c r="BL150" s="15" t="s">
        <v>171</v>
      </c>
      <c r="BM150" s="203" t="s">
        <v>306</v>
      </c>
    </row>
    <row r="151" s="2" customFormat="1" ht="34.8" customHeight="1">
      <c r="A151" s="34"/>
      <c r="B151" s="156"/>
      <c r="C151" s="192" t="s">
        <v>88</v>
      </c>
      <c r="D151" s="192" t="s">
        <v>167</v>
      </c>
      <c r="E151" s="193" t="s">
        <v>307</v>
      </c>
      <c r="F151" s="194" t="s">
        <v>308</v>
      </c>
      <c r="G151" s="195" t="s">
        <v>305</v>
      </c>
      <c r="H151" s="196">
        <v>37.393000000000001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41</v>
      </c>
      <c r="O151" s="73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171</v>
      </c>
      <c r="AT151" s="203" t="s">
        <v>167</v>
      </c>
      <c r="AU151" s="203" t="s">
        <v>88</v>
      </c>
      <c r="AY151" s="15" t="s">
        <v>165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88</v>
      </c>
      <c r="BK151" s="205">
        <f>ROUND(I151*H151,3)</f>
        <v>0</v>
      </c>
      <c r="BL151" s="15" t="s">
        <v>171</v>
      </c>
      <c r="BM151" s="203" t="s">
        <v>309</v>
      </c>
    </row>
    <row r="152" s="2" customFormat="1" ht="22.2" customHeight="1">
      <c r="A152" s="34"/>
      <c r="B152" s="156"/>
      <c r="C152" s="192" t="s">
        <v>178</v>
      </c>
      <c r="D152" s="192" t="s">
        <v>167</v>
      </c>
      <c r="E152" s="193" t="s">
        <v>310</v>
      </c>
      <c r="F152" s="194" t="s">
        <v>311</v>
      </c>
      <c r="G152" s="195" t="s">
        <v>305</v>
      </c>
      <c r="H152" s="196">
        <v>51.490000000000002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41</v>
      </c>
      <c r="O152" s="73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171</v>
      </c>
      <c r="AT152" s="203" t="s">
        <v>167</v>
      </c>
      <c r="AU152" s="203" t="s">
        <v>88</v>
      </c>
      <c r="AY152" s="15" t="s">
        <v>165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88</v>
      </c>
      <c r="BK152" s="205">
        <f>ROUND(I152*H152,3)</f>
        <v>0</v>
      </c>
      <c r="BL152" s="15" t="s">
        <v>171</v>
      </c>
      <c r="BM152" s="203" t="s">
        <v>312</v>
      </c>
    </row>
    <row r="153" s="2" customFormat="1" ht="34.8" customHeight="1">
      <c r="A153" s="34"/>
      <c r="B153" s="156"/>
      <c r="C153" s="192" t="s">
        <v>171</v>
      </c>
      <c r="D153" s="192" t="s">
        <v>167</v>
      </c>
      <c r="E153" s="193" t="s">
        <v>313</v>
      </c>
      <c r="F153" s="194" t="s">
        <v>314</v>
      </c>
      <c r="G153" s="195" t="s">
        <v>305</v>
      </c>
      <c r="H153" s="196">
        <v>102.98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41</v>
      </c>
      <c r="O153" s="73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171</v>
      </c>
      <c r="AT153" s="203" t="s">
        <v>167</v>
      </c>
      <c r="AU153" s="203" t="s">
        <v>88</v>
      </c>
      <c r="AY153" s="15" t="s">
        <v>165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88</v>
      </c>
      <c r="BK153" s="205">
        <f>ROUND(I153*H153,3)</f>
        <v>0</v>
      </c>
      <c r="BL153" s="15" t="s">
        <v>171</v>
      </c>
      <c r="BM153" s="203" t="s">
        <v>315</v>
      </c>
    </row>
    <row r="154" s="2" customFormat="1" ht="22.2" customHeight="1">
      <c r="A154" s="34"/>
      <c r="B154" s="156"/>
      <c r="C154" s="192" t="s">
        <v>186</v>
      </c>
      <c r="D154" s="192" t="s">
        <v>167</v>
      </c>
      <c r="E154" s="193" t="s">
        <v>316</v>
      </c>
      <c r="F154" s="194" t="s">
        <v>317</v>
      </c>
      <c r="G154" s="195" t="s">
        <v>305</v>
      </c>
      <c r="H154" s="196">
        <v>22.253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41</v>
      </c>
      <c r="O154" s="73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171</v>
      </c>
      <c r="AT154" s="203" t="s">
        <v>167</v>
      </c>
      <c r="AU154" s="203" t="s">
        <v>88</v>
      </c>
      <c r="AY154" s="15" t="s">
        <v>165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88</v>
      </c>
      <c r="BK154" s="205">
        <f>ROUND(I154*H154,3)</f>
        <v>0</v>
      </c>
      <c r="BL154" s="15" t="s">
        <v>171</v>
      </c>
      <c r="BM154" s="203" t="s">
        <v>318</v>
      </c>
    </row>
    <row r="155" s="2" customFormat="1" ht="13.8" customHeight="1">
      <c r="A155" s="34"/>
      <c r="B155" s="156"/>
      <c r="C155" s="211" t="s">
        <v>191</v>
      </c>
      <c r="D155" s="211" t="s">
        <v>277</v>
      </c>
      <c r="E155" s="212" t="s">
        <v>319</v>
      </c>
      <c r="F155" s="213" t="s">
        <v>320</v>
      </c>
      <c r="G155" s="214" t="s">
        <v>205</v>
      </c>
      <c r="H155" s="215">
        <v>40.055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41</v>
      </c>
      <c r="O155" s="73"/>
      <c r="P155" s="201">
        <f>O155*H155</f>
        <v>0</v>
      </c>
      <c r="Q155" s="201">
        <v>1</v>
      </c>
      <c r="R155" s="201">
        <f>Q155*H155</f>
        <v>40.055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199</v>
      </c>
      <c r="AT155" s="203" t="s">
        <v>277</v>
      </c>
      <c r="AU155" s="203" t="s">
        <v>88</v>
      </c>
      <c r="AY155" s="15" t="s">
        <v>165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88</v>
      </c>
      <c r="BK155" s="205">
        <f>ROUND(I155*H155,3)</f>
        <v>0</v>
      </c>
      <c r="BL155" s="15" t="s">
        <v>171</v>
      </c>
      <c r="BM155" s="203" t="s">
        <v>321</v>
      </c>
    </row>
    <row r="156" s="2" customFormat="1" ht="22.2" customHeight="1">
      <c r="A156" s="34"/>
      <c r="B156" s="156"/>
      <c r="C156" s="192" t="s">
        <v>195</v>
      </c>
      <c r="D156" s="192" t="s">
        <v>167</v>
      </c>
      <c r="E156" s="193" t="s">
        <v>322</v>
      </c>
      <c r="F156" s="194" t="s">
        <v>323</v>
      </c>
      <c r="G156" s="195" t="s">
        <v>305</v>
      </c>
      <c r="H156" s="196">
        <v>60.689999999999998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41</v>
      </c>
      <c r="O156" s="73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171</v>
      </c>
      <c r="AT156" s="203" t="s">
        <v>167</v>
      </c>
      <c r="AU156" s="203" t="s">
        <v>88</v>
      </c>
      <c r="AY156" s="15" t="s">
        <v>165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88</v>
      </c>
      <c r="BK156" s="205">
        <f>ROUND(I156*H156,3)</f>
        <v>0</v>
      </c>
      <c r="BL156" s="15" t="s">
        <v>171</v>
      </c>
      <c r="BM156" s="203" t="s">
        <v>324</v>
      </c>
    </row>
    <row r="157" s="2" customFormat="1" ht="22.2" customHeight="1">
      <c r="A157" s="34"/>
      <c r="B157" s="156"/>
      <c r="C157" s="192" t="s">
        <v>199</v>
      </c>
      <c r="D157" s="192" t="s">
        <v>167</v>
      </c>
      <c r="E157" s="193" t="s">
        <v>325</v>
      </c>
      <c r="F157" s="194" t="s">
        <v>326</v>
      </c>
      <c r="G157" s="195" t="s">
        <v>170</v>
      </c>
      <c r="H157" s="196">
        <v>97.560000000000002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41</v>
      </c>
      <c r="O157" s="73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171</v>
      </c>
      <c r="AT157" s="203" t="s">
        <v>167</v>
      </c>
      <c r="AU157" s="203" t="s">
        <v>88</v>
      </c>
      <c r="AY157" s="15" t="s">
        <v>165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88</v>
      </c>
      <c r="BK157" s="205">
        <f>ROUND(I157*H157,3)</f>
        <v>0</v>
      </c>
      <c r="BL157" s="15" t="s">
        <v>171</v>
      </c>
      <c r="BM157" s="203" t="s">
        <v>327</v>
      </c>
    </row>
    <row r="158" s="12" customFormat="1" ht="22.8" customHeight="1">
      <c r="A158" s="12"/>
      <c r="B158" s="179"/>
      <c r="C158" s="12"/>
      <c r="D158" s="180" t="s">
        <v>74</v>
      </c>
      <c r="E158" s="190" t="s">
        <v>88</v>
      </c>
      <c r="F158" s="190" t="s">
        <v>328</v>
      </c>
      <c r="G158" s="12"/>
      <c r="H158" s="12"/>
      <c r="I158" s="182"/>
      <c r="J158" s="191">
        <f>BK158</f>
        <v>0</v>
      </c>
      <c r="K158" s="12"/>
      <c r="L158" s="179"/>
      <c r="M158" s="184"/>
      <c r="N158" s="185"/>
      <c r="O158" s="185"/>
      <c r="P158" s="186">
        <f>SUM(P159:P160)</f>
        <v>0</v>
      </c>
      <c r="Q158" s="185"/>
      <c r="R158" s="186">
        <f>SUM(R159:R160)</f>
        <v>0.029019420000000004</v>
      </c>
      <c r="S158" s="185"/>
      <c r="T158" s="187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80" t="s">
        <v>82</v>
      </c>
      <c r="AT158" s="188" t="s">
        <v>74</v>
      </c>
      <c r="AU158" s="188" t="s">
        <v>82</v>
      </c>
      <c r="AY158" s="180" t="s">
        <v>165</v>
      </c>
      <c r="BK158" s="189">
        <f>SUM(BK159:BK160)</f>
        <v>0</v>
      </c>
    </row>
    <row r="159" s="2" customFormat="1" ht="22.2" customHeight="1">
      <c r="A159" s="34"/>
      <c r="B159" s="156"/>
      <c r="C159" s="192" t="s">
        <v>176</v>
      </c>
      <c r="D159" s="192" t="s">
        <v>167</v>
      </c>
      <c r="E159" s="193" t="s">
        <v>329</v>
      </c>
      <c r="F159" s="194" t="s">
        <v>330</v>
      </c>
      <c r="G159" s="195" t="s">
        <v>170</v>
      </c>
      <c r="H159" s="196">
        <v>110.34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41</v>
      </c>
      <c r="O159" s="73"/>
      <c r="P159" s="201">
        <f>O159*H159</f>
        <v>0</v>
      </c>
      <c r="Q159" s="201">
        <v>3.3000000000000003E-05</v>
      </c>
      <c r="R159" s="201">
        <f>Q159*H159</f>
        <v>0.0036412200000000006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171</v>
      </c>
      <c r="AT159" s="203" t="s">
        <v>167</v>
      </c>
      <c r="AU159" s="203" t="s">
        <v>88</v>
      </c>
      <c r="AY159" s="15" t="s">
        <v>165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88</v>
      </c>
      <c r="BK159" s="205">
        <f>ROUND(I159*H159,3)</f>
        <v>0</v>
      </c>
      <c r="BL159" s="15" t="s">
        <v>171</v>
      </c>
      <c r="BM159" s="203" t="s">
        <v>331</v>
      </c>
    </row>
    <row r="160" s="2" customFormat="1" ht="13.8" customHeight="1">
      <c r="A160" s="34"/>
      <c r="B160" s="156"/>
      <c r="C160" s="211" t="s">
        <v>207</v>
      </c>
      <c r="D160" s="211" t="s">
        <v>277</v>
      </c>
      <c r="E160" s="212" t="s">
        <v>332</v>
      </c>
      <c r="F160" s="213" t="s">
        <v>333</v>
      </c>
      <c r="G160" s="214" t="s">
        <v>170</v>
      </c>
      <c r="H160" s="215">
        <v>126.89100000000001</v>
      </c>
      <c r="I160" s="216"/>
      <c r="J160" s="215">
        <f>ROUND(I160*H160,3)</f>
        <v>0</v>
      </c>
      <c r="K160" s="217"/>
      <c r="L160" s="218"/>
      <c r="M160" s="219" t="s">
        <v>1</v>
      </c>
      <c r="N160" s="220" t="s">
        <v>41</v>
      </c>
      <c r="O160" s="73"/>
      <c r="P160" s="201">
        <f>O160*H160</f>
        <v>0</v>
      </c>
      <c r="Q160" s="201">
        <v>0.00020000000000000001</v>
      </c>
      <c r="R160" s="201">
        <f>Q160*H160</f>
        <v>0.025378200000000004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199</v>
      </c>
      <c r="AT160" s="203" t="s">
        <v>277</v>
      </c>
      <c r="AU160" s="203" t="s">
        <v>88</v>
      </c>
      <c r="AY160" s="15" t="s">
        <v>165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88</v>
      </c>
      <c r="BK160" s="205">
        <f>ROUND(I160*H160,3)</f>
        <v>0</v>
      </c>
      <c r="BL160" s="15" t="s">
        <v>171</v>
      </c>
      <c r="BM160" s="203" t="s">
        <v>334</v>
      </c>
    </row>
    <row r="161" s="12" customFormat="1" ht="22.8" customHeight="1">
      <c r="A161" s="12"/>
      <c r="B161" s="179"/>
      <c r="C161" s="12"/>
      <c r="D161" s="180" t="s">
        <v>74</v>
      </c>
      <c r="E161" s="190" t="s">
        <v>191</v>
      </c>
      <c r="F161" s="190" t="s">
        <v>335</v>
      </c>
      <c r="G161" s="12"/>
      <c r="H161" s="12"/>
      <c r="I161" s="182"/>
      <c r="J161" s="191">
        <f>BK161</f>
        <v>0</v>
      </c>
      <c r="K161" s="12"/>
      <c r="L161" s="179"/>
      <c r="M161" s="184"/>
      <c r="N161" s="185"/>
      <c r="O161" s="185"/>
      <c r="P161" s="186">
        <f>SUM(P162:P180)</f>
        <v>0</v>
      </c>
      <c r="Q161" s="185"/>
      <c r="R161" s="186">
        <f>SUM(R162:R180)</f>
        <v>83.254212762199998</v>
      </c>
      <c r="S161" s="185"/>
      <c r="T161" s="187">
        <f>SUM(T162:T180)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80" t="s">
        <v>82</v>
      </c>
      <c r="AT161" s="188" t="s">
        <v>74</v>
      </c>
      <c r="AU161" s="188" t="s">
        <v>82</v>
      </c>
      <c r="AY161" s="180" t="s">
        <v>165</v>
      </c>
      <c r="BK161" s="189">
        <f>SUM(BK162:BK180)</f>
        <v>0</v>
      </c>
    </row>
    <row r="162" s="2" customFormat="1" ht="22.2" customHeight="1">
      <c r="A162" s="34"/>
      <c r="B162" s="156"/>
      <c r="C162" s="192" t="s">
        <v>211</v>
      </c>
      <c r="D162" s="192" t="s">
        <v>167</v>
      </c>
      <c r="E162" s="193" t="s">
        <v>336</v>
      </c>
      <c r="F162" s="194" t="s">
        <v>337</v>
      </c>
      <c r="G162" s="195" t="s">
        <v>170</v>
      </c>
      <c r="H162" s="196">
        <v>1148.27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41</v>
      </c>
      <c r="O162" s="73"/>
      <c r="P162" s="201">
        <f>O162*H162</f>
        <v>0</v>
      </c>
      <c r="Q162" s="201">
        <v>0.00019136000000000001</v>
      </c>
      <c r="R162" s="201">
        <f>Q162*H162</f>
        <v>0.2197329472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171</v>
      </c>
      <c r="AT162" s="203" t="s">
        <v>167</v>
      </c>
      <c r="AU162" s="203" t="s">
        <v>88</v>
      </c>
      <c r="AY162" s="15" t="s">
        <v>165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88</v>
      </c>
      <c r="BK162" s="205">
        <f>ROUND(I162*H162,3)</f>
        <v>0</v>
      </c>
      <c r="BL162" s="15" t="s">
        <v>171</v>
      </c>
      <c r="BM162" s="203" t="s">
        <v>338</v>
      </c>
    </row>
    <row r="163" s="2" customFormat="1" ht="22.2" customHeight="1">
      <c r="A163" s="34"/>
      <c r="B163" s="156"/>
      <c r="C163" s="192" t="s">
        <v>215</v>
      </c>
      <c r="D163" s="192" t="s">
        <v>167</v>
      </c>
      <c r="E163" s="193" t="s">
        <v>339</v>
      </c>
      <c r="F163" s="194" t="s">
        <v>340</v>
      </c>
      <c r="G163" s="195" t="s">
        <v>170</v>
      </c>
      <c r="H163" s="196">
        <v>28.739999999999998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41</v>
      </c>
      <c r="O163" s="73"/>
      <c r="P163" s="201">
        <f>O163*H163</f>
        <v>0</v>
      </c>
      <c r="Q163" s="201">
        <v>0.037555999999999999</v>
      </c>
      <c r="R163" s="201">
        <f>Q163*H163</f>
        <v>1.07935944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171</v>
      </c>
      <c r="AT163" s="203" t="s">
        <v>167</v>
      </c>
      <c r="AU163" s="203" t="s">
        <v>88</v>
      </c>
      <c r="AY163" s="15" t="s">
        <v>165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88</v>
      </c>
      <c r="BK163" s="205">
        <f>ROUND(I163*H163,3)</f>
        <v>0</v>
      </c>
      <c r="BL163" s="15" t="s">
        <v>171</v>
      </c>
      <c r="BM163" s="203" t="s">
        <v>341</v>
      </c>
    </row>
    <row r="164" s="2" customFormat="1" ht="13.8" customHeight="1">
      <c r="A164" s="34"/>
      <c r="B164" s="156"/>
      <c r="C164" s="192" t="s">
        <v>219</v>
      </c>
      <c r="D164" s="192" t="s">
        <v>167</v>
      </c>
      <c r="E164" s="193" t="s">
        <v>342</v>
      </c>
      <c r="F164" s="194" t="s">
        <v>343</v>
      </c>
      <c r="G164" s="195" t="s">
        <v>170</v>
      </c>
      <c r="H164" s="196">
        <v>101.90000000000001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41</v>
      </c>
      <c r="O164" s="73"/>
      <c r="P164" s="201">
        <f>O164*H164</f>
        <v>0</v>
      </c>
      <c r="Q164" s="201">
        <v>0.00020000000000000001</v>
      </c>
      <c r="R164" s="201">
        <f>Q164*H164</f>
        <v>0.020380000000000002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171</v>
      </c>
      <c r="AT164" s="203" t="s">
        <v>167</v>
      </c>
      <c r="AU164" s="203" t="s">
        <v>88</v>
      </c>
      <c r="AY164" s="15" t="s">
        <v>165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88</v>
      </c>
      <c r="BK164" s="205">
        <f>ROUND(I164*H164,3)</f>
        <v>0</v>
      </c>
      <c r="BL164" s="15" t="s">
        <v>171</v>
      </c>
      <c r="BM164" s="203" t="s">
        <v>344</v>
      </c>
    </row>
    <row r="165" s="2" customFormat="1" ht="22.2" customHeight="1">
      <c r="A165" s="34"/>
      <c r="B165" s="156"/>
      <c r="C165" s="192" t="s">
        <v>223</v>
      </c>
      <c r="D165" s="192" t="s">
        <v>167</v>
      </c>
      <c r="E165" s="193" t="s">
        <v>345</v>
      </c>
      <c r="F165" s="194" t="s">
        <v>346</v>
      </c>
      <c r="G165" s="195" t="s">
        <v>170</v>
      </c>
      <c r="H165" s="196">
        <v>101.90000000000001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41</v>
      </c>
      <c r="O165" s="73"/>
      <c r="P165" s="201">
        <f>O165*H165</f>
        <v>0</v>
      </c>
      <c r="Q165" s="201">
        <v>0.04725</v>
      </c>
      <c r="R165" s="201">
        <f>Q165*H165</f>
        <v>4.814775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171</v>
      </c>
      <c r="AT165" s="203" t="s">
        <v>167</v>
      </c>
      <c r="AU165" s="203" t="s">
        <v>88</v>
      </c>
      <c r="AY165" s="15" t="s">
        <v>165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88</v>
      </c>
      <c r="BK165" s="205">
        <f>ROUND(I165*H165,3)</f>
        <v>0</v>
      </c>
      <c r="BL165" s="15" t="s">
        <v>171</v>
      </c>
      <c r="BM165" s="203" t="s">
        <v>347</v>
      </c>
    </row>
    <row r="166" s="2" customFormat="1" ht="22.2" customHeight="1">
      <c r="A166" s="34"/>
      <c r="B166" s="156"/>
      <c r="C166" s="192" t="s">
        <v>227</v>
      </c>
      <c r="D166" s="192" t="s">
        <v>167</v>
      </c>
      <c r="E166" s="193" t="s">
        <v>348</v>
      </c>
      <c r="F166" s="194" t="s">
        <v>349</v>
      </c>
      <c r="G166" s="195" t="s">
        <v>170</v>
      </c>
      <c r="H166" s="196">
        <v>2619.779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41</v>
      </c>
      <c r="O166" s="73"/>
      <c r="P166" s="201">
        <f>O166*H166</f>
        <v>0</v>
      </c>
      <c r="Q166" s="201">
        <v>0.00348</v>
      </c>
      <c r="R166" s="201">
        <f>Q166*H166</f>
        <v>9.1168309199999999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171</v>
      </c>
      <c r="AT166" s="203" t="s">
        <v>167</v>
      </c>
      <c r="AU166" s="203" t="s">
        <v>88</v>
      </c>
      <c r="AY166" s="15" t="s">
        <v>165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88</v>
      </c>
      <c r="BK166" s="205">
        <f>ROUND(I166*H166,3)</f>
        <v>0</v>
      </c>
      <c r="BL166" s="15" t="s">
        <v>171</v>
      </c>
      <c r="BM166" s="203" t="s">
        <v>350</v>
      </c>
    </row>
    <row r="167" s="2" customFormat="1" ht="13.8" customHeight="1">
      <c r="A167" s="34"/>
      <c r="B167" s="156"/>
      <c r="C167" s="192" t="s">
        <v>235</v>
      </c>
      <c r="D167" s="192" t="s">
        <v>167</v>
      </c>
      <c r="E167" s="193" t="s">
        <v>351</v>
      </c>
      <c r="F167" s="194" t="s">
        <v>352</v>
      </c>
      <c r="G167" s="195" t="s">
        <v>170</v>
      </c>
      <c r="H167" s="196">
        <v>2619.779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41</v>
      </c>
      <c r="O167" s="73"/>
      <c r="P167" s="201">
        <f>O167*H167</f>
        <v>0</v>
      </c>
      <c r="Q167" s="201">
        <v>0.00040000000000000002</v>
      </c>
      <c r="R167" s="201">
        <f>Q167*H167</f>
        <v>1.0479115999999999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171</v>
      </c>
      <c r="AT167" s="203" t="s">
        <v>167</v>
      </c>
      <c r="AU167" s="203" t="s">
        <v>88</v>
      </c>
      <c r="AY167" s="15" t="s">
        <v>165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88</v>
      </c>
      <c r="BK167" s="205">
        <f>ROUND(I167*H167,3)</f>
        <v>0</v>
      </c>
      <c r="BL167" s="15" t="s">
        <v>171</v>
      </c>
      <c r="BM167" s="203" t="s">
        <v>353</v>
      </c>
    </row>
    <row r="168" s="2" customFormat="1" ht="22.2" customHeight="1">
      <c r="A168" s="34"/>
      <c r="B168" s="156"/>
      <c r="C168" s="192" t="s">
        <v>241</v>
      </c>
      <c r="D168" s="192" t="s">
        <v>167</v>
      </c>
      <c r="E168" s="193" t="s">
        <v>354</v>
      </c>
      <c r="F168" s="194" t="s">
        <v>355</v>
      </c>
      <c r="G168" s="195" t="s">
        <v>170</v>
      </c>
      <c r="H168" s="196">
        <v>122.91500000000001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41</v>
      </c>
      <c r="O168" s="73"/>
      <c r="P168" s="201">
        <f>O168*H168</f>
        <v>0</v>
      </c>
      <c r="Q168" s="201">
        <v>0.0041539999999999997</v>
      </c>
      <c r="R168" s="201">
        <f>Q168*H168</f>
        <v>0.51058890999999995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171</v>
      </c>
      <c r="AT168" s="203" t="s">
        <v>167</v>
      </c>
      <c r="AU168" s="203" t="s">
        <v>88</v>
      </c>
      <c r="AY168" s="15" t="s">
        <v>165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88</v>
      </c>
      <c r="BK168" s="205">
        <f>ROUND(I168*H168,3)</f>
        <v>0</v>
      </c>
      <c r="BL168" s="15" t="s">
        <v>171</v>
      </c>
      <c r="BM168" s="203" t="s">
        <v>356</v>
      </c>
    </row>
    <row r="169" s="2" customFormat="1" ht="22.2" customHeight="1">
      <c r="A169" s="34"/>
      <c r="B169" s="156"/>
      <c r="C169" s="192" t="s">
        <v>245</v>
      </c>
      <c r="D169" s="192" t="s">
        <v>167</v>
      </c>
      <c r="E169" s="193" t="s">
        <v>357</v>
      </c>
      <c r="F169" s="194" t="s">
        <v>358</v>
      </c>
      <c r="G169" s="195" t="s">
        <v>170</v>
      </c>
      <c r="H169" s="196">
        <v>2.3700000000000001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41</v>
      </c>
      <c r="O169" s="73"/>
      <c r="P169" s="201">
        <f>O169*H169</f>
        <v>0</v>
      </c>
      <c r="Q169" s="201">
        <v>0.01196</v>
      </c>
      <c r="R169" s="201">
        <f>Q169*H169</f>
        <v>0.028345200000000001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171</v>
      </c>
      <c r="AT169" s="203" t="s">
        <v>167</v>
      </c>
      <c r="AU169" s="203" t="s">
        <v>88</v>
      </c>
      <c r="AY169" s="15" t="s">
        <v>165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88</v>
      </c>
      <c r="BK169" s="205">
        <f>ROUND(I169*H169,3)</f>
        <v>0</v>
      </c>
      <c r="BL169" s="15" t="s">
        <v>171</v>
      </c>
      <c r="BM169" s="203" t="s">
        <v>359</v>
      </c>
    </row>
    <row r="170" s="2" customFormat="1" ht="22.2" customHeight="1">
      <c r="A170" s="34"/>
      <c r="B170" s="156"/>
      <c r="C170" s="192" t="s">
        <v>249</v>
      </c>
      <c r="D170" s="192" t="s">
        <v>167</v>
      </c>
      <c r="E170" s="193" t="s">
        <v>360</v>
      </c>
      <c r="F170" s="194" t="s">
        <v>361</v>
      </c>
      <c r="G170" s="195" t="s">
        <v>170</v>
      </c>
      <c r="H170" s="196">
        <v>297.35599999999999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41</v>
      </c>
      <c r="O170" s="73"/>
      <c r="P170" s="201">
        <f>O170*H170</f>
        <v>0</v>
      </c>
      <c r="Q170" s="201">
        <v>0.0133505</v>
      </c>
      <c r="R170" s="201">
        <f>Q170*H170</f>
        <v>3.9698512779999997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171</v>
      </c>
      <c r="AT170" s="203" t="s">
        <v>167</v>
      </c>
      <c r="AU170" s="203" t="s">
        <v>88</v>
      </c>
      <c r="AY170" s="15" t="s">
        <v>165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88</v>
      </c>
      <c r="BK170" s="205">
        <f>ROUND(I170*H170,3)</f>
        <v>0</v>
      </c>
      <c r="BL170" s="15" t="s">
        <v>171</v>
      </c>
      <c r="BM170" s="203" t="s">
        <v>362</v>
      </c>
    </row>
    <row r="171" s="2" customFormat="1" ht="22.2" customHeight="1">
      <c r="A171" s="34"/>
      <c r="B171" s="156"/>
      <c r="C171" s="192" t="s">
        <v>7</v>
      </c>
      <c r="D171" s="192" t="s">
        <v>167</v>
      </c>
      <c r="E171" s="193" t="s">
        <v>363</v>
      </c>
      <c r="F171" s="194" t="s">
        <v>364</v>
      </c>
      <c r="G171" s="195" t="s">
        <v>170</v>
      </c>
      <c r="H171" s="196">
        <v>775.625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41</v>
      </c>
      <c r="O171" s="73"/>
      <c r="P171" s="201">
        <f>O171*H171</f>
        <v>0</v>
      </c>
      <c r="Q171" s="201">
        <v>0.013634</v>
      </c>
      <c r="R171" s="201">
        <f>Q171*H171</f>
        <v>10.574871250000001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171</v>
      </c>
      <c r="AT171" s="203" t="s">
        <v>167</v>
      </c>
      <c r="AU171" s="203" t="s">
        <v>88</v>
      </c>
      <c r="AY171" s="15" t="s">
        <v>165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88</v>
      </c>
      <c r="BK171" s="205">
        <f>ROUND(I171*H171,3)</f>
        <v>0</v>
      </c>
      <c r="BL171" s="15" t="s">
        <v>171</v>
      </c>
      <c r="BM171" s="203" t="s">
        <v>365</v>
      </c>
    </row>
    <row r="172" s="2" customFormat="1" ht="22.2" customHeight="1">
      <c r="A172" s="34"/>
      <c r="B172" s="156"/>
      <c r="C172" s="192" t="s">
        <v>256</v>
      </c>
      <c r="D172" s="192" t="s">
        <v>167</v>
      </c>
      <c r="E172" s="193" t="s">
        <v>366</v>
      </c>
      <c r="F172" s="194" t="s">
        <v>367</v>
      </c>
      <c r="G172" s="195" t="s">
        <v>170</v>
      </c>
      <c r="H172" s="196">
        <v>201.91999999999999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41</v>
      </c>
      <c r="O172" s="73"/>
      <c r="P172" s="201">
        <f>O172*H172</f>
        <v>0</v>
      </c>
      <c r="Q172" s="201">
        <v>0.011486</v>
      </c>
      <c r="R172" s="201">
        <f>Q172*H172</f>
        <v>2.3192531199999999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171</v>
      </c>
      <c r="AT172" s="203" t="s">
        <v>167</v>
      </c>
      <c r="AU172" s="203" t="s">
        <v>88</v>
      </c>
      <c r="AY172" s="15" t="s">
        <v>165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88</v>
      </c>
      <c r="BK172" s="205">
        <f>ROUND(I172*H172,3)</f>
        <v>0</v>
      </c>
      <c r="BL172" s="15" t="s">
        <v>171</v>
      </c>
      <c r="BM172" s="203" t="s">
        <v>368</v>
      </c>
    </row>
    <row r="173" s="2" customFormat="1" ht="22.2" customHeight="1">
      <c r="A173" s="34"/>
      <c r="B173" s="156"/>
      <c r="C173" s="192" t="s">
        <v>260</v>
      </c>
      <c r="D173" s="192" t="s">
        <v>167</v>
      </c>
      <c r="E173" s="193" t="s">
        <v>369</v>
      </c>
      <c r="F173" s="194" t="s">
        <v>370</v>
      </c>
      <c r="G173" s="195" t="s">
        <v>170</v>
      </c>
      <c r="H173" s="196">
        <v>166.96799999999999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41</v>
      </c>
      <c r="O173" s="73"/>
      <c r="P173" s="201">
        <f>O173*H173</f>
        <v>0</v>
      </c>
      <c r="Q173" s="201">
        <v>0.012338999999999999</v>
      </c>
      <c r="R173" s="201">
        <f>Q173*H173</f>
        <v>2.0602181519999996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171</v>
      </c>
      <c r="AT173" s="203" t="s">
        <v>167</v>
      </c>
      <c r="AU173" s="203" t="s">
        <v>88</v>
      </c>
      <c r="AY173" s="15" t="s">
        <v>165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88</v>
      </c>
      <c r="BK173" s="205">
        <f>ROUND(I173*H173,3)</f>
        <v>0</v>
      </c>
      <c r="BL173" s="15" t="s">
        <v>171</v>
      </c>
      <c r="BM173" s="203" t="s">
        <v>371</v>
      </c>
    </row>
    <row r="174" s="2" customFormat="1" ht="22.2" customHeight="1">
      <c r="A174" s="34"/>
      <c r="B174" s="156"/>
      <c r="C174" s="192" t="s">
        <v>266</v>
      </c>
      <c r="D174" s="192" t="s">
        <v>167</v>
      </c>
      <c r="E174" s="193" t="s">
        <v>372</v>
      </c>
      <c r="F174" s="194" t="s">
        <v>373</v>
      </c>
      <c r="G174" s="195" t="s">
        <v>170</v>
      </c>
      <c r="H174" s="196">
        <v>206.63999999999999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41</v>
      </c>
      <c r="O174" s="73"/>
      <c r="P174" s="201">
        <f>O174*H174</f>
        <v>0</v>
      </c>
      <c r="Q174" s="201">
        <v>0.0103065</v>
      </c>
      <c r="R174" s="201">
        <f>Q174*H174</f>
        <v>2.1297351599999996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171</v>
      </c>
      <c r="AT174" s="203" t="s">
        <v>167</v>
      </c>
      <c r="AU174" s="203" t="s">
        <v>88</v>
      </c>
      <c r="AY174" s="15" t="s">
        <v>165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88</v>
      </c>
      <c r="BK174" s="205">
        <f>ROUND(I174*H174,3)</f>
        <v>0</v>
      </c>
      <c r="BL174" s="15" t="s">
        <v>171</v>
      </c>
      <c r="BM174" s="203" t="s">
        <v>374</v>
      </c>
    </row>
    <row r="175" s="2" customFormat="1" ht="22.2" customHeight="1">
      <c r="A175" s="34"/>
      <c r="B175" s="156"/>
      <c r="C175" s="192" t="s">
        <v>272</v>
      </c>
      <c r="D175" s="192" t="s">
        <v>167</v>
      </c>
      <c r="E175" s="193" t="s">
        <v>375</v>
      </c>
      <c r="F175" s="194" t="s">
        <v>376</v>
      </c>
      <c r="G175" s="195" t="s">
        <v>170</v>
      </c>
      <c r="H175" s="196">
        <v>5.2199999999999998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41</v>
      </c>
      <c r="O175" s="73"/>
      <c r="P175" s="201">
        <f>O175*H175</f>
        <v>0</v>
      </c>
      <c r="Q175" s="201">
        <v>0.014314</v>
      </c>
      <c r="R175" s="201">
        <f>Q175*H175</f>
        <v>0.074719079999999993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171</v>
      </c>
      <c r="AT175" s="203" t="s">
        <v>167</v>
      </c>
      <c r="AU175" s="203" t="s">
        <v>88</v>
      </c>
      <c r="AY175" s="15" t="s">
        <v>165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88</v>
      </c>
      <c r="BK175" s="205">
        <f>ROUND(I175*H175,3)</f>
        <v>0</v>
      </c>
      <c r="BL175" s="15" t="s">
        <v>171</v>
      </c>
      <c r="BM175" s="203" t="s">
        <v>377</v>
      </c>
    </row>
    <row r="176" s="2" customFormat="1" ht="22.2" customHeight="1">
      <c r="A176" s="34"/>
      <c r="B176" s="156"/>
      <c r="C176" s="192" t="s">
        <v>281</v>
      </c>
      <c r="D176" s="192" t="s">
        <v>167</v>
      </c>
      <c r="E176" s="193" t="s">
        <v>378</v>
      </c>
      <c r="F176" s="194" t="s">
        <v>379</v>
      </c>
      <c r="G176" s="195" t="s">
        <v>170</v>
      </c>
      <c r="H176" s="196">
        <v>5.4249999999999998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41</v>
      </c>
      <c r="O176" s="73"/>
      <c r="P176" s="201">
        <f>O176*H176</f>
        <v>0</v>
      </c>
      <c r="Q176" s="201">
        <v>0.014944000000000001</v>
      </c>
      <c r="R176" s="201">
        <f>Q176*H176</f>
        <v>0.081071199999999996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171</v>
      </c>
      <c r="AT176" s="203" t="s">
        <v>167</v>
      </c>
      <c r="AU176" s="203" t="s">
        <v>88</v>
      </c>
      <c r="AY176" s="15" t="s">
        <v>165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88</v>
      </c>
      <c r="BK176" s="205">
        <f>ROUND(I176*H176,3)</f>
        <v>0</v>
      </c>
      <c r="BL176" s="15" t="s">
        <v>171</v>
      </c>
      <c r="BM176" s="203" t="s">
        <v>380</v>
      </c>
    </row>
    <row r="177" s="2" customFormat="1" ht="22.2" customHeight="1">
      <c r="A177" s="34"/>
      <c r="B177" s="156"/>
      <c r="C177" s="192" t="s">
        <v>286</v>
      </c>
      <c r="D177" s="192" t="s">
        <v>167</v>
      </c>
      <c r="E177" s="193" t="s">
        <v>381</v>
      </c>
      <c r="F177" s="194" t="s">
        <v>382</v>
      </c>
      <c r="G177" s="195" t="s">
        <v>170</v>
      </c>
      <c r="H177" s="196">
        <v>77.716999999999999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41</v>
      </c>
      <c r="O177" s="73"/>
      <c r="P177" s="201">
        <f>O177*H177</f>
        <v>0</v>
      </c>
      <c r="Q177" s="201">
        <v>0.032479000000000001</v>
      </c>
      <c r="R177" s="201">
        <f>Q177*H177</f>
        <v>2.524170443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171</v>
      </c>
      <c r="AT177" s="203" t="s">
        <v>167</v>
      </c>
      <c r="AU177" s="203" t="s">
        <v>88</v>
      </c>
      <c r="AY177" s="15" t="s">
        <v>165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88</v>
      </c>
      <c r="BK177" s="205">
        <f>ROUND(I177*H177,3)</f>
        <v>0</v>
      </c>
      <c r="BL177" s="15" t="s">
        <v>171</v>
      </c>
      <c r="BM177" s="203" t="s">
        <v>383</v>
      </c>
    </row>
    <row r="178" s="2" customFormat="1" ht="22.2" customHeight="1">
      <c r="A178" s="34"/>
      <c r="B178" s="156"/>
      <c r="C178" s="192" t="s">
        <v>290</v>
      </c>
      <c r="D178" s="192" t="s">
        <v>167</v>
      </c>
      <c r="E178" s="193" t="s">
        <v>384</v>
      </c>
      <c r="F178" s="194" t="s">
        <v>385</v>
      </c>
      <c r="G178" s="195" t="s">
        <v>170</v>
      </c>
      <c r="H178" s="196">
        <v>665.10299999999995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41</v>
      </c>
      <c r="O178" s="73"/>
      <c r="P178" s="201">
        <f>O178*H178</f>
        <v>0</v>
      </c>
      <c r="Q178" s="201">
        <v>0.034894000000000001</v>
      </c>
      <c r="R178" s="201">
        <f>Q178*H178</f>
        <v>23.208104081999998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171</v>
      </c>
      <c r="AT178" s="203" t="s">
        <v>167</v>
      </c>
      <c r="AU178" s="203" t="s">
        <v>88</v>
      </c>
      <c r="AY178" s="15" t="s">
        <v>165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88</v>
      </c>
      <c r="BK178" s="205">
        <f>ROUND(I178*H178,3)</f>
        <v>0</v>
      </c>
      <c r="BL178" s="15" t="s">
        <v>171</v>
      </c>
      <c r="BM178" s="203" t="s">
        <v>386</v>
      </c>
    </row>
    <row r="179" s="2" customFormat="1" ht="22.2" customHeight="1">
      <c r="A179" s="34"/>
      <c r="B179" s="156"/>
      <c r="C179" s="192" t="s">
        <v>387</v>
      </c>
      <c r="D179" s="192" t="s">
        <v>167</v>
      </c>
      <c r="E179" s="193" t="s">
        <v>388</v>
      </c>
      <c r="F179" s="194" t="s">
        <v>389</v>
      </c>
      <c r="G179" s="195" t="s">
        <v>170</v>
      </c>
      <c r="H179" s="196">
        <v>92.519999999999996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41</v>
      </c>
      <c r="O179" s="73"/>
      <c r="P179" s="201">
        <f>O179*H179</f>
        <v>0</v>
      </c>
      <c r="Q179" s="201">
        <v>0.018686500000000002</v>
      </c>
      <c r="R179" s="201">
        <f>Q179*H179</f>
        <v>1.7288749800000001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171</v>
      </c>
      <c r="AT179" s="203" t="s">
        <v>167</v>
      </c>
      <c r="AU179" s="203" t="s">
        <v>88</v>
      </c>
      <c r="AY179" s="15" t="s">
        <v>165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88</v>
      </c>
      <c r="BK179" s="205">
        <f>ROUND(I179*H179,3)</f>
        <v>0</v>
      </c>
      <c r="BL179" s="15" t="s">
        <v>171</v>
      </c>
      <c r="BM179" s="203" t="s">
        <v>390</v>
      </c>
    </row>
    <row r="180" s="2" customFormat="1" ht="34.8" customHeight="1">
      <c r="A180" s="34"/>
      <c r="B180" s="156"/>
      <c r="C180" s="192" t="s">
        <v>391</v>
      </c>
      <c r="D180" s="192" t="s">
        <v>167</v>
      </c>
      <c r="E180" s="193" t="s">
        <v>392</v>
      </c>
      <c r="F180" s="194" t="s">
        <v>393</v>
      </c>
      <c r="G180" s="195" t="s">
        <v>305</v>
      </c>
      <c r="H180" s="196">
        <v>9.6600000000000001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41</v>
      </c>
      <c r="O180" s="73"/>
      <c r="P180" s="201">
        <f>O180*H180</f>
        <v>0</v>
      </c>
      <c r="Q180" s="201">
        <v>1.837</v>
      </c>
      <c r="R180" s="201">
        <f>Q180*H180</f>
        <v>17.745419999999999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171</v>
      </c>
      <c r="AT180" s="203" t="s">
        <v>167</v>
      </c>
      <c r="AU180" s="203" t="s">
        <v>88</v>
      </c>
      <c r="AY180" s="15" t="s">
        <v>165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88</v>
      </c>
      <c r="BK180" s="205">
        <f>ROUND(I180*H180,3)</f>
        <v>0</v>
      </c>
      <c r="BL180" s="15" t="s">
        <v>171</v>
      </c>
      <c r="BM180" s="203" t="s">
        <v>394</v>
      </c>
    </row>
    <row r="181" s="12" customFormat="1" ht="22.8" customHeight="1">
      <c r="A181" s="12"/>
      <c r="B181" s="179"/>
      <c r="C181" s="12"/>
      <c r="D181" s="180" t="s">
        <v>74</v>
      </c>
      <c r="E181" s="190" t="s">
        <v>176</v>
      </c>
      <c r="F181" s="190" t="s">
        <v>177</v>
      </c>
      <c r="G181" s="12"/>
      <c r="H181" s="12"/>
      <c r="I181" s="182"/>
      <c r="J181" s="191">
        <f>BK181</f>
        <v>0</v>
      </c>
      <c r="K181" s="12"/>
      <c r="L181" s="179"/>
      <c r="M181" s="184"/>
      <c r="N181" s="185"/>
      <c r="O181" s="185"/>
      <c r="P181" s="186">
        <f>SUM(P182:P198)</f>
        <v>0</v>
      </c>
      <c r="Q181" s="185"/>
      <c r="R181" s="186">
        <f>SUM(R182:R198)</f>
        <v>111.9840866935</v>
      </c>
      <c r="S181" s="185"/>
      <c r="T181" s="187">
        <f>SUM(T182:T198)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80" t="s">
        <v>82</v>
      </c>
      <c r="AT181" s="188" t="s">
        <v>74</v>
      </c>
      <c r="AU181" s="188" t="s">
        <v>82</v>
      </c>
      <c r="AY181" s="180" t="s">
        <v>165</v>
      </c>
      <c r="BK181" s="189">
        <f>SUM(BK182:BK198)</f>
        <v>0</v>
      </c>
    </row>
    <row r="182" s="2" customFormat="1" ht="34.8" customHeight="1">
      <c r="A182" s="34"/>
      <c r="B182" s="156"/>
      <c r="C182" s="192" t="s">
        <v>395</v>
      </c>
      <c r="D182" s="192" t="s">
        <v>167</v>
      </c>
      <c r="E182" s="193" t="s">
        <v>396</v>
      </c>
      <c r="F182" s="194" t="s">
        <v>397</v>
      </c>
      <c r="G182" s="195" t="s">
        <v>181</v>
      </c>
      <c r="H182" s="196">
        <v>190.59999999999999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41</v>
      </c>
      <c r="O182" s="73"/>
      <c r="P182" s="201">
        <f>O182*H182</f>
        <v>0</v>
      </c>
      <c r="Q182" s="201">
        <v>0.099252000000000007</v>
      </c>
      <c r="R182" s="201">
        <f>Q182*H182</f>
        <v>18.917431199999999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171</v>
      </c>
      <c r="AT182" s="203" t="s">
        <v>167</v>
      </c>
      <c r="AU182" s="203" t="s">
        <v>88</v>
      </c>
      <c r="AY182" s="15" t="s">
        <v>165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88</v>
      </c>
      <c r="BK182" s="205">
        <f>ROUND(I182*H182,3)</f>
        <v>0</v>
      </c>
      <c r="BL182" s="15" t="s">
        <v>171</v>
      </c>
      <c r="BM182" s="203" t="s">
        <v>398</v>
      </c>
    </row>
    <row r="183" s="2" customFormat="1" ht="13.8" customHeight="1">
      <c r="A183" s="34"/>
      <c r="B183" s="156"/>
      <c r="C183" s="211" t="s">
        <v>399</v>
      </c>
      <c r="D183" s="211" t="s">
        <v>277</v>
      </c>
      <c r="E183" s="212" t="s">
        <v>400</v>
      </c>
      <c r="F183" s="213" t="s">
        <v>401</v>
      </c>
      <c r="G183" s="214" t="s">
        <v>189</v>
      </c>
      <c r="H183" s="215">
        <v>192.506</v>
      </c>
      <c r="I183" s="216"/>
      <c r="J183" s="215">
        <f>ROUND(I183*H183,3)</f>
        <v>0</v>
      </c>
      <c r="K183" s="217"/>
      <c r="L183" s="218"/>
      <c r="M183" s="219" t="s">
        <v>1</v>
      </c>
      <c r="N183" s="220" t="s">
        <v>41</v>
      </c>
      <c r="O183" s="73"/>
      <c r="P183" s="201">
        <f>O183*H183</f>
        <v>0</v>
      </c>
      <c r="Q183" s="201">
        <v>0.023</v>
      </c>
      <c r="R183" s="201">
        <f>Q183*H183</f>
        <v>4.427638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199</v>
      </c>
      <c r="AT183" s="203" t="s">
        <v>277</v>
      </c>
      <c r="AU183" s="203" t="s">
        <v>88</v>
      </c>
      <c r="AY183" s="15" t="s">
        <v>165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88</v>
      </c>
      <c r="BK183" s="205">
        <f>ROUND(I183*H183,3)</f>
        <v>0</v>
      </c>
      <c r="BL183" s="15" t="s">
        <v>171</v>
      </c>
      <c r="BM183" s="203" t="s">
        <v>402</v>
      </c>
    </row>
    <row r="184" s="2" customFormat="1" ht="22.2" customHeight="1">
      <c r="A184" s="34"/>
      <c r="B184" s="156"/>
      <c r="C184" s="192" t="s">
        <v>403</v>
      </c>
      <c r="D184" s="192" t="s">
        <v>167</v>
      </c>
      <c r="E184" s="193" t="s">
        <v>404</v>
      </c>
      <c r="F184" s="194" t="s">
        <v>405</v>
      </c>
      <c r="G184" s="195" t="s">
        <v>305</v>
      </c>
      <c r="H184" s="196">
        <v>17.154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41</v>
      </c>
      <c r="O184" s="73"/>
      <c r="P184" s="201">
        <f>O184*H184</f>
        <v>0</v>
      </c>
      <c r="Q184" s="201">
        <v>2.2321</v>
      </c>
      <c r="R184" s="201">
        <f>Q184*H184</f>
        <v>38.289443399999996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171</v>
      </c>
      <c r="AT184" s="203" t="s">
        <v>167</v>
      </c>
      <c r="AU184" s="203" t="s">
        <v>88</v>
      </c>
      <c r="AY184" s="15" t="s">
        <v>165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88</v>
      </c>
      <c r="BK184" s="205">
        <f>ROUND(I184*H184,3)</f>
        <v>0</v>
      </c>
      <c r="BL184" s="15" t="s">
        <v>171</v>
      </c>
      <c r="BM184" s="203" t="s">
        <v>406</v>
      </c>
    </row>
    <row r="185" s="2" customFormat="1" ht="22.2" customHeight="1">
      <c r="A185" s="34"/>
      <c r="B185" s="156"/>
      <c r="C185" s="192" t="s">
        <v>407</v>
      </c>
      <c r="D185" s="192" t="s">
        <v>167</v>
      </c>
      <c r="E185" s="193" t="s">
        <v>408</v>
      </c>
      <c r="F185" s="194" t="s">
        <v>409</v>
      </c>
      <c r="G185" s="195" t="s">
        <v>170</v>
      </c>
      <c r="H185" s="196">
        <v>121.42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41</v>
      </c>
      <c r="O185" s="73"/>
      <c r="P185" s="201">
        <f>O185*H185</f>
        <v>0</v>
      </c>
      <c r="Q185" s="201">
        <v>0</v>
      </c>
      <c r="R185" s="201">
        <f>Q185*H185</f>
        <v>0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171</v>
      </c>
      <c r="AT185" s="203" t="s">
        <v>167</v>
      </c>
      <c r="AU185" s="203" t="s">
        <v>88</v>
      </c>
      <c r="AY185" s="15" t="s">
        <v>165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88</v>
      </c>
      <c r="BK185" s="205">
        <f>ROUND(I185*H185,3)</f>
        <v>0</v>
      </c>
      <c r="BL185" s="15" t="s">
        <v>171</v>
      </c>
      <c r="BM185" s="203" t="s">
        <v>410</v>
      </c>
    </row>
    <row r="186" s="2" customFormat="1" ht="22.2" customHeight="1">
      <c r="A186" s="34"/>
      <c r="B186" s="156"/>
      <c r="C186" s="192" t="s">
        <v>411</v>
      </c>
      <c r="D186" s="192" t="s">
        <v>167</v>
      </c>
      <c r="E186" s="193" t="s">
        <v>412</v>
      </c>
      <c r="F186" s="194" t="s">
        <v>413</v>
      </c>
      <c r="G186" s="195" t="s">
        <v>170</v>
      </c>
      <c r="H186" s="196">
        <v>3090.8000000000002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41</v>
      </c>
      <c r="O186" s="73"/>
      <c r="P186" s="201">
        <f>O186*H186</f>
        <v>0</v>
      </c>
      <c r="Q186" s="201">
        <v>0.01601</v>
      </c>
      <c r="R186" s="201">
        <f>Q186*H186</f>
        <v>49.483708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171</v>
      </c>
      <c r="AT186" s="203" t="s">
        <v>167</v>
      </c>
      <c r="AU186" s="203" t="s">
        <v>88</v>
      </c>
      <c r="AY186" s="15" t="s">
        <v>165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88</v>
      </c>
      <c r="BK186" s="205">
        <f>ROUND(I186*H186,3)</f>
        <v>0</v>
      </c>
      <c r="BL186" s="15" t="s">
        <v>171</v>
      </c>
      <c r="BM186" s="203" t="s">
        <v>414</v>
      </c>
    </row>
    <row r="187" s="2" customFormat="1" ht="22.2" customHeight="1">
      <c r="A187" s="34"/>
      <c r="B187" s="156"/>
      <c r="C187" s="192" t="s">
        <v>415</v>
      </c>
      <c r="D187" s="192" t="s">
        <v>167</v>
      </c>
      <c r="E187" s="193" t="s">
        <v>416</v>
      </c>
      <c r="F187" s="194" t="s">
        <v>417</v>
      </c>
      <c r="G187" s="195" t="s">
        <v>170</v>
      </c>
      <c r="H187" s="196">
        <v>3090.8000000000002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41</v>
      </c>
      <c r="O187" s="73"/>
      <c r="P187" s="201">
        <f>O187*H187</f>
        <v>0</v>
      </c>
      <c r="Q187" s="201">
        <v>0</v>
      </c>
      <c r="R187" s="201">
        <f>Q187*H187</f>
        <v>0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171</v>
      </c>
      <c r="AT187" s="203" t="s">
        <v>167</v>
      </c>
      <c r="AU187" s="203" t="s">
        <v>88</v>
      </c>
      <c r="AY187" s="15" t="s">
        <v>165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88</v>
      </c>
      <c r="BK187" s="205">
        <f>ROUND(I187*H187,3)</f>
        <v>0</v>
      </c>
      <c r="BL187" s="15" t="s">
        <v>171</v>
      </c>
      <c r="BM187" s="203" t="s">
        <v>418</v>
      </c>
    </row>
    <row r="188" s="2" customFormat="1" ht="34.8" customHeight="1">
      <c r="A188" s="34"/>
      <c r="B188" s="156"/>
      <c r="C188" s="192" t="s">
        <v>419</v>
      </c>
      <c r="D188" s="192" t="s">
        <v>167</v>
      </c>
      <c r="E188" s="193" t="s">
        <v>420</v>
      </c>
      <c r="F188" s="194" t="s">
        <v>421</v>
      </c>
      <c r="G188" s="195" t="s">
        <v>170</v>
      </c>
      <c r="H188" s="196">
        <v>37089.599999999999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41</v>
      </c>
      <c r="O188" s="73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171</v>
      </c>
      <c r="AT188" s="203" t="s">
        <v>167</v>
      </c>
      <c r="AU188" s="203" t="s">
        <v>88</v>
      </c>
      <c r="AY188" s="15" t="s">
        <v>165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88</v>
      </c>
      <c r="BK188" s="205">
        <f>ROUND(I188*H188,3)</f>
        <v>0</v>
      </c>
      <c r="BL188" s="15" t="s">
        <v>171</v>
      </c>
      <c r="BM188" s="203" t="s">
        <v>422</v>
      </c>
    </row>
    <row r="189" s="2" customFormat="1" ht="13.8" customHeight="1">
      <c r="A189" s="34"/>
      <c r="B189" s="156"/>
      <c r="C189" s="192" t="s">
        <v>423</v>
      </c>
      <c r="D189" s="192" t="s">
        <v>167</v>
      </c>
      <c r="E189" s="193" t="s">
        <v>424</v>
      </c>
      <c r="F189" s="194" t="s">
        <v>425</v>
      </c>
      <c r="G189" s="195" t="s">
        <v>170</v>
      </c>
      <c r="H189" s="196">
        <v>3090.8000000000002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41</v>
      </c>
      <c r="O189" s="73"/>
      <c r="P189" s="201">
        <f>O189*H189</f>
        <v>0</v>
      </c>
      <c r="Q189" s="201">
        <v>5.4945000000000003E-05</v>
      </c>
      <c r="R189" s="201">
        <f>Q189*H189</f>
        <v>0.16982400600000003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171</v>
      </c>
      <c r="AT189" s="203" t="s">
        <v>167</v>
      </c>
      <c r="AU189" s="203" t="s">
        <v>88</v>
      </c>
      <c r="AY189" s="15" t="s">
        <v>165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88</v>
      </c>
      <c r="BK189" s="205">
        <f>ROUND(I189*H189,3)</f>
        <v>0</v>
      </c>
      <c r="BL189" s="15" t="s">
        <v>171</v>
      </c>
      <c r="BM189" s="203" t="s">
        <v>426</v>
      </c>
    </row>
    <row r="190" s="2" customFormat="1" ht="13.8" customHeight="1">
      <c r="A190" s="34"/>
      <c r="B190" s="156"/>
      <c r="C190" s="192" t="s">
        <v>427</v>
      </c>
      <c r="D190" s="192" t="s">
        <v>167</v>
      </c>
      <c r="E190" s="193" t="s">
        <v>428</v>
      </c>
      <c r="F190" s="194" t="s">
        <v>429</v>
      </c>
      <c r="G190" s="195" t="s">
        <v>170</v>
      </c>
      <c r="H190" s="196">
        <v>3090.8000000000002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41</v>
      </c>
      <c r="O190" s="73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171</v>
      </c>
      <c r="AT190" s="203" t="s">
        <v>167</v>
      </c>
      <c r="AU190" s="203" t="s">
        <v>88</v>
      </c>
      <c r="AY190" s="15" t="s">
        <v>165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88</v>
      </c>
      <c r="BK190" s="205">
        <f>ROUND(I190*H190,3)</f>
        <v>0</v>
      </c>
      <c r="BL190" s="15" t="s">
        <v>171</v>
      </c>
      <c r="BM190" s="203" t="s">
        <v>430</v>
      </c>
    </row>
    <row r="191" s="2" customFormat="1" ht="22.2" customHeight="1">
      <c r="A191" s="34"/>
      <c r="B191" s="156"/>
      <c r="C191" s="192" t="s">
        <v>431</v>
      </c>
      <c r="D191" s="192" t="s">
        <v>167</v>
      </c>
      <c r="E191" s="193" t="s">
        <v>432</v>
      </c>
      <c r="F191" s="194" t="s">
        <v>433</v>
      </c>
      <c r="G191" s="195" t="s">
        <v>170</v>
      </c>
      <c r="H191" s="196">
        <v>1950.9500000000001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41</v>
      </c>
      <c r="O191" s="73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171</v>
      </c>
      <c r="AT191" s="203" t="s">
        <v>167</v>
      </c>
      <c r="AU191" s="203" t="s">
        <v>88</v>
      </c>
      <c r="AY191" s="15" t="s">
        <v>165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88</v>
      </c>
      <c r="BK191" s="205">
        <f>ROUND(I191*H191,3)</f>
        <v>0</v>
      </c>
      <c r="BL191" s="15" t="s">
        <v>171</v>
      </c>
      <c r="BM191" s="203" t="s">
        <v>434</v>
      </c>
    </row>
    <row r="192" s="2" customFormat="1" ht="13.8" customHeight="1">
      <c r="A192" s="34"/>
      <c r="B192" s="156"/>
      <c r="C192" s="192" t="s">
        <v>435</v>
      </c>
      <c r="D192" s="192" t="s">
        <v>167</v>
      </c>
      <c r="E192" s="193" t="s">
        <v>436</v>
      </c>
      <c r="F192" s="194" t="s">
        <v>437</v>
      </c>
      <c r="G192" s="195" t="s">
        <v>181</v>
      </c>
      <c r="H192" s="196">
        <v>1072.5750000000001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41</v>
      </c>
      <c r="O192" s="73"/>
      <c r="P192" s="201">
        <f>O192*H192</f>
        <v>0</v>
      </c>
      <c r="Q192" s="201">
        <v>3.15E-05</v>
      </c>
      <c r="R192" s="201">
        <f>Q192*H192</f>
        <v>0.0337861125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171</v>
      </c>
      <c r="AT192" s="203" t="s">
        <v>167</v>
      </c>
      <c r="AU192" s="203" t="s">
        <v>88</v>
      </c>
      <c r="AY192" s="15" t="s">
        <v>165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88</v>
      </c>
      <c r="BK192" s="205">
        <f>ROUND(I192*H192,3)</f>
        <v>0</v>
      </c>
      <c r="BL192" s="15" t="s">
        <v>171</v>
      </c>
      <c r="BM192" s="203" t="s">
        <v>438</v>
      </c>
    </row>
    <row r="193" s="2" customFormat="1" ht="22.2" customHeight="1">
      <c r="A193" s="34"/>
      <c r="B193" s="156"/>
      <c r="C193" s="192" t="s">
        <v>439</v>
      </c>
      <c r="D193" s="192" t="s">
        <v>167</v>
      </c>
      <c r="E193" s="193" t="s">
        <v>440</v>
      </c>
      <c r="F193" s="194" t="s">
        <v>441</v>
      </c>
      <c r="G193" s="195" t="s">
        <v>189</v>
      </c>
      <c r="H193" s="196">
        <v>2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41</v>
      </c>
      <c r="O193" s="73"/>
      <c r="P193" s="201">
        <f>O193*H193</f>
        <v>0</v>
      </c>
      <c r="Q193" s="201">
        <v>3.4999999999999997E-05</v>
      </c>
      <c r="R193" s="201">
        <f>Q193*H193</f>
        <v>6.9999999999999994E-05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171</v>
      </c>
      <c r="AT193" s="203" t="s">
        <v>167</v>
      </c>
      <c r="AU193" s="203" t="s">
        <v>88</v>
      </c>
      <c r="AY193" s="15" t="s">
        <v>165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88</v>
      </c>
      <c r="BK193" s="205">
        <f>ROUND(I193*H193,3)</f>
        <v>0</v>
      </c>
      <c r="BL193" s="15" t="s">
        <v>171</v>
      </c>
      <c r="BM193" s="203" t="s">
        <v>442</v>
      </c>
    </row>
    <row r="194" s="2" customFormat="1" ht="22.2" customHeight="1">
      <c r="A194" s="34"/>
      <c r="B194" s="156"/>
      <c r="C194" s="211" t="s">
        <v>443</v>
      </c>
      <c r="D194" s="211" t="s">
        <v>277</v>
      </c>
      <c r="E194" s="212" t="s">
        <v>444</v>
      </c>
      <c r="F194" s="213" t="s">
        <v>445</v>
      </c>
      <c r="G194" s="214" t="s">
        <v>189</v>
      </c>
      <c r="H194" s="215">
        <v>2</v>
      </c>
      <c r="I194" s="216"/>
      <c r="J194" s="215">
        <f>ROUND(I194*H194,3)</f>
        <v>0</v>
      </c>
      <c r="K194" s="217"/>
      <c r="L194" s="218"/>
      <c r="M194" s="219" t="s">
        <v>1</v>
      </c>
      <c r="N194" s="220" t="s">
        <v>41</v>
      </c>
      <c r="O194" s="73"/>
      <c r="P194" s="201">
        <f>O194*H194</f>
        <v>0</v>
      </c>
      <c r="Q194" s="201">
        <v>0.00080000000000000004</v>
      </c>
      <c r="R194" s="201">
        <f>Q194*H194</f>
        <v>0.0016000000000000001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199</v>
      </c>
      <c r="AT194" s="203" t="s">
        <v>277</v>
      </c>
      <c r="AU194" s="203" t="s">
        <v>88</v>
      </c>
      <c r="AY194" s="15" t="s">
        <v>165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88</v>
      </c>
      <c r="BK194" s="205">
        <f>ROUND(I194*H194,3)</f>
        <v>0</v>
      </c>
      <c r="BL194" s="15" t="s">
        <v>171</v>
      </c>
      <c r="BM194" s="203" t="s">
        <v>446</v>
      </c>
    </row>
    <row r="195" s="2" customFormat="1" ht="13.8" customHeight="1">
      <c r="A195" s="34"/>
      <c r="B195" s="156"/>
      <c r="C195" s="192" t="s">
        <v>447</v>
      </c>
      <c r="D195" s="192" t="s">
        <v>167</v>
      </c>
      <c r="E195" s="193" t="s">
        <v>448</v>
      </c>
      <c r="F195" s="194" t="s">
        <v>449</v>
      </c>
      <c r="G195" s="195" t="s">
        <v>181</v>
      </c>
      <c r="H195" s="196">
        <v>31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41</v>
      </c>
      <c r="O195" s="73"/>
      <c r="P195" s="201">
        <f>O195*H195</f>
        <v>0</v>
      </c>
      <c r="Q195" s="201">
        <v>0.00026249999999999998</v>
      </c>
      <c r="R195" s="201">
        <f>Q195*H195</f>
        <v>0.0081374999999999989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171</v>
      </c>
      <c r="AT195" s="203" t="s">
        <v>167</v>
      </c>
      <c r="AU195" s="203" t="s">
        <v>88</v>
      </c>
      <c r="AY195" s="15" t="s">
        <v>165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88</v>
      </c>
      <c r="BK195" s="205">
        <f>ROUND(I195*H195,3)</f>
        <v>0</v>
      </c>
      <c r="BL195" s="15" t="s">
        <v>171</v>
      </c>
      <c r="BM195" s="203" t="s">
        <v>450</v>
      </c>
    </row>
    <row r="196" s="2" customFormat="1" ht="13.8" customHeight="1">
      <c r="A196" s="34"/>
      <c r="B196" s="156"/>
      <c r="C196" s="192" t="s">
        <v>451</v>
      </c>
      <c r="D196" s="192" t="s">
        <v>167</v>
      </c>
      <c r="E196" s="193" t="s">
        <v>452</v>
      </c>
      <c r="F196" s="194" t="s">
        <v>453</v>
      </c>
      <c r="G196" s="195" t="s">
        <v>181</v>
      </c>
      <c r="H196" s="196">
        <v>1551.5999999999999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41</v>
      </c>
      <c r="O196" s="73"/>
      <c r="P196" s="201">
        <f>O196*H196</f>
        <v>0</v>
      </c>
      <c r="Q196" s="201">
        <v>0.000231</v>
      </c>
      <c r="R196" s="201">
        <f>Q196*H196</f>
        <v>0.3584196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171</v>
      </c>
      <c r="AT196" s="203" t="s">
        <v>167</v>
      </c>
      <c r="AU196" s="203" t="s">
        <v>88</v>
      </c>
      <c r="AY196" s="15" t="s">
        <v>165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88</v>
      </c>
      <c r="BK196" s="205">
        <f>ROUND(I196*H196,3)</f>
        <v>0</v>
      </c>
      <c r="BL196" s="15" t="s">
        <v>171</v>
      </c>
      <c r="BM196" s="203" t="s">
        <v>454</v>
      </c>
    </row>
    <row r="197" s="2" customFormat="1" ht="13.8" customHeight="1">
      <c r="A197" s="34"/>
      <c r="B197" s="156"/>
      <c r="C197" s="192" t="s">
        <v>455</v>
      </c>
      <c r="D197" s="192" t="s">
        <v>167</v>
      </c>
      <c r="E197" s="193" t="s">
        <v>456</v>
      </c>
      <c r="F197" s="194" t="s">
        <v>457</v>
      </c>
      <c r="G197" s="195" t="s">
        <v>181</v>
      </c>
      <c r="H197" s="196">
        <v>618.70000000000005</v>
      </c>
      <c r="I197" s="197"/>
      <c r="J197" s="196">
        <f>ROUND(I197*H197,3)</f>
        <v>0</v>
      </c>
      <c r="K197" s="198"/>
      <c r="L197" s="35"/>
      <c r="M197" s="199" t="s">
        <v>1</v>
      </c>
      <c r="N197" s="200" t="s">
        <v>41</v>
      </c>
      <c r="O197" s="73"/>
      <c r="P197" s="201">
        <f>O197*H197</f>
        <v>0</v>
      </c>
      <c r="Q197" s="201">
        <v>0.00015750000000000001</v>
      </c>
      <c r="R197" s="201">
        <f>Q197*H197</f>
        <v>0.097445250000000011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171</v>
      </c>
      <c r="AT197" s="203" t="s">
        <v>167</v>
      </c>
      <c r="AU197" s="203" t="s">
        <v>88</v>
      </c>
      <c r="AY197" s="15" t="s">
        <v>165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88</v>
      </c>
      <c r="BK197" s="205">
        <f>ROUND(I197*H197,3)</f>
        <v>0</v>
      </c>
      <c r="BL197" s="15" t="s">
        <v>171</v>
      </c>
      <c r="BM197" s="203" t="s">
        <v>458</v>
      </c>
    </row>
    <row r="198" s="2" customFormat="1" ht="13.8" customHeight="1">
      <c r="A198" s="34"/>
      <c r="B198" s="156"/>
      <c r="C198" s="192" t="s">
        <v>459</v>
      </c>
      <c r="D198" s="192" t="s">
        <v>167</v>
      </c>
      <c r="E198" s="193" t="s">
        <v>460</v>
      </c>
      <c r="F198" s="194" t="s">
        <v>461</v>
      </c>
      <c r="G198" s="195" t="s">
        <v>181</v>
      </c>
      <c r="H198" s="196">
        <v>748.88999999999999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41</v>
      </c>
      <c r="O198" s="73"/>
      <c r="P198" s="201">
        <f>O198*H198</f>
        <v>0</v>
      </c>
      <c r="Q198" s="201">
        <v>0.00026249999999999998</v>
      </c>
      <c r="R198" s="201">
        <f>Q198*H198</f>
        <v>0.19658362499999998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171</v>
      </c>
      <c r="AT198" s="203" t="s">
        <v>167</v>
      </c>
      <c r="AU198" s="203" t="s">
        <v>88</v>
      </c>
      <c r="AY198" s="15" t="s">
        <v>165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88</v>
      </c>
      <c r="BK198" s="205">
        <f>ROUND(I198*H198,3)</f>
        <v>0</v>
      </c>
      <c r="BL198" s="15" t="s">
        <v>171</v>
      </c>
      <c r="BM198" s="203" t="s">
        <v>462</v>
      </c>
    </row>
    <row r="199" s="12" customFormat="1" ht="22.8" customHeight="1">
      <c r="A199" s="12"/>
      <c r="B199" s="179"/>
      <c r="C199" s="12"/>
      <c r="D199" s="180" t="s">
        <v>74</v>
      </c>
      <c r="E199" s="190" t="s">
        <v>463</v>
      </c>
      <c r="F199" s="190" t="s">
        <v>464</v>
      </c>
      <c r="G199" s="12"/>
      <c r="H199" s="12"/>
      <c r="I199" s="182"/>
      <c r="J199" s="191">
        <f>BK199</f>
        <v>0</v>
      </c>
      <c r="K199" s="12"/>
      <c r="L199" s="179"/>
      <c r="M199" s="184"/>
      <c r="N199" s="185"/>
      <c r="O199" s="185"/>
      <c r="P199" s="186">
        <f>P200</f>
        <v>0</v>
      </c>
      <c r="Q199" s="185"/>
      <c r="R199" s="186">
        <f>R200</f>
        <v>0</v>
      </c>
      <c r="S199" s="185"/>
      <c r="T199" s="187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80" t="s">
        <v>82</v>
      </c>
      <c r="AT199" s="188" t="s">
        <v>74</v>
      </c>
      <c r="AU199" s="188" t="s">
        <v>82</v>
      </c>
      <c r="AY199" s="180" t="s">
        <v>165</v>
      </c>
      <c r="BK199" s="189">
        <f>BK200</f>
        <v>0</v>
      </c>
    </row>
    <row r="200" s="2" customFormat="1" ht="22.2" customHeight="1">
      <c r="A200" s="34"/>
      <c r="B200" s="156"/>
      <c r="C200" s="192" t="s">
        <v>465</v>
      </c>
      <c r="D200" s="192" t="s">
        <v>167</v>
      </c>
      <c r="E200" s="193" t="s">
        <v>466</v>
      </c>
      <c r="F200" s="194" t="s">
        <v>467</v>
      </c>
      <c r="G200" s="195" t="s">
        <v>205</v>
      </c>
      <c r="H200" s="196">
        <v>285.322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41</v>
      </c>
      <c r="O200" s="73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171</v>
      </c>
      <c r="AT200" s="203" t="s">
        <v>167</v>
      </c>
      <c r="AU200" s="203" t="s">
        <v>88</v>
      </c>
      <c r="AY200" s="15" t="s">
        <v>165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88</v>
      </c>
      <c r="BK200" s="205">
        <f>ROUND(I200*H200,3)</f>
        <v>0</v>
      </c>
      <c r="BL200" s="15" t="s">
        <v>171</v>
      </c>
      <c r="BM200" s="203" t="s">
        <v>468</v>
      </c>
    </row>
    <row r="201" s="12" customFormat="1" ht="25.92" customHeight="1">
      <c r="A201" s="12"/>
      <c r="B201" s="179"/>
      <c r="C201" s="12"/>
      <c r="D201" s="180" t="s">
        <v>74</v>
      </c>
      <c r="E201" s="181" t="s">
        <v>231</v>
      </c>
      <c r="F201" s="181" t="s">
        <v>232</v>
      </c>
      <c r="G201" s="12"/>
      <c r="H201" s="12"/>
      <c r="I201" s="182"/>
      <c r="J201" s="183">
        <f>BK201</f>
        <v>0</v>
      </c>
      <c r="K201" s="12"/>
      <c r="L201" s="179"/>
      <c r="M201" s="184"/>
      <c r="N201" s="185"/>
      <c r="O201" s="185"/>
      <c r="P201" s="186">
        <f>P202+P208+P215+P226+P246+P248+P257+P268</f>
        <v>0</v>
      </c>
      <c r="Q201" s="185"/>
      <c r="R201" s="186">
        <f>R202+R208+R215+R226+R246+R248+R257+R268</f>
        <v>13.4832954528</v>
      </c>
      <c r="S201" s="185"/>
      <c r="T201" s="187">
        <f>T202+T208+T215+T226+T246+T248+T257+T268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80" t="s">
        <v>88</v>
      </c>
      <c r="AT201" s="188" t="s">
        <v>74</v>
      </c>
      <c r="AU201" s="188" t="s">
        <v>75</v>
      </c>
      <c r="AY201" s="180" t="s">
        <v>165</v>
      </c>
      <c r="BK201" s="189">
        <f>BK202+BK208+BK215+BK226+BK246+BK248+BK257+BK268</f>
        <v>0</v>
      </c>
    </row>
    <row r="202" s="12" customFormat="1" ht="22.8" customHeight="1">
      <c r="A202" s="12"/>
      <c r="B202" s="179"/>
      <c r="C202" s="12"/>
      <c r="D202" s="180" t="s">
        <v>74</v>
      </c>
      <c r="E202" s="190" t="s">
        <v>469</v>
      </c>
      <c r="F202" s="190" t="s">
        <v>470</v>
      </c>
      <c r="G202" s="12"/>
      <c r="H202" s="12"/>
      <c r="I202" s="182"/>
      <c r="J202" s="191">
        <f>BK202</f>
        <v>0</v>
      </c>
      <c r="K202" s="12"/>
      <c r="L202" s="179"/>
      <c r="M202" s="184"/>
      <c r="N202" s="185"/>
      <c r="O202" s="185"/>
      <c r="P202" s="186">
        <f>SUM(P203:P207)</f>
        <v>0</v>
      </c>
      <c r="Q202" s="185"/>
      <c r="R202" s="186">
        <f>SUM(R203:R207)</f>
        <v>0.57729079999999999</v>
      </c>
      <c r="S202" s="185"/>
      <c r="T202" s="187">
        <f>SUM(T203:T207)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80" t="s">
        <v>88</v>
      </c>
      <c r="AT202" s="188" t="s">
        <v>74</v>
      </c>
      <c r="AU202" s="188" t="s">
        <v>82</v>
      </c>
      <c r="AY202" s="180" t="s">
        <v>165</v>
      </c>
      <c r="BK202" s="189">
        <f>SUM(BK203:BK207)</f>
        <v>0</v>
      </c>
    </row>
    <row r="203" s="2" customFormat="1" ht="22.2" customHeight="1">
      <c r="A203" s="34"/>
      <c r="B203" s="156"/>
      <c r="C203" s="192" t="s">
        <v>471</v>
      </c>
      <c r="D203" s="192" t="s">
        <v>167</v>
      </c>
      <c r="E203" s="193" t="s">
        <v>472</v>
      </c>
      <c r="F203" s="194" t="s">
        <v>473</v>
      </c>
      <c r="G203" s="195" t="s">
        <v>170</v>
      </c>
      <c r="H203" s="196">
        <v>184.40000000000001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41</v>
      </c>
      <c r="O203" s="73"/>
      <c r="P203" s="201">
        <f>O203*H203</f>
        <v>0</v>
      </c>
      <c r="Q203" s="201">
        <v>7.4999999999999993E-05</v>
      </c>
      <c r="R203" s="201">
        <f>Q203*H203</f>
        <v>0.013829999999999999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235</v>
      </c>
      <c r="AT203" s="203" t="s">
        <v>167</v>
      </c>
      <c r="AU203" s="203" t="s">
        <v>88</v>
      </c>
      <c r="AY203" s="15" t="s">
        <v>165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88</v>
      </c>
      <c r="BK203" s="205">
        <f>ROUND(I203*H203,3)</f>
        <v>0</v>
      </c>
      <c r="BL203" s="15" t="s">
        <v>235</v>
      </c>
      <c r="BM203" s="203" t="s">
        <v>474</v>
      </c>
    </row>
    <row r="204" s="2" customFormat="1" ht="13.8" customHeight="1">
      <c r="A204" s="34"/>
      <c r="B204" s="156"/>
      <c r="C204" s="211" t="s">
        <v>475</v>
      </c>
      <c r="D204" s="211" t="s">
        <v>277</v>
      </c>
      <c r="E204" s="212" t="s">
        <v>476</v>
      </c>
      <c r="F204" s="213" t="s">
        <v>477</v>
      </c>
      <c r="G204" s="214" t="s">
        <v>170</v>
      </c>
      <c r="H204" s="215">
        <v>212.06</v>
      </c>
      <c r="I204" s="216"/>
      <c r="J204" s="215">
        <f>ROUND(I204*H204,3)</f>
        <v>0</v>
      </c>
      <c r="K204" s="217"/>
      <c r="L204" s="218"/>
      <c r="M204" s="219" t="s">
        <v>1</v>
      </c>
      <c r="N204" s="220" t="s">
        <v>41</v>
      </c>
      <c r="O204" s="73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403</v>
      </c>
      <c r="AT204" s="203" t="s">
        <v>277</v>
      </c>
      <c r="AU204" s="203" t="s">
        <v>88</v>
      </c>
      <c r="AY204" s="15" t="s">
        <v>165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88</v>
      </c>
      <c r="BK204" s="205">
        <f>ROUND(I204*H204,3)</f>
        <v>0</v>
      </c>
      <c r="BL204" s="15" t="s">
        <v>235</v>
      </c>
      <c r="BM204" s="203" t="s">
        <v>478</v>
      </c>
    </row>
    <row r="205" s="2" customFormat="1" ht="13.8" customHeight="1">
      <c r="A205" s="34"/>
      <c r="B205" s="156"/>
      <c r="C205" s="192" t="s">
        <v>479</v>
      </c>
      <c r="D205" s="192" t="s">
        <v>167</v>
      </c>
      <c r="E205" s="193" t="s">
        <v>480</v>
      </c>
      <c r="F205" s="194" t="s">
        <v>481</v>
      </c>
      <c r="G205" s="195" t="s">
        <v>170</v>
      </c>
      <c r="H205" s="196">
        <v>20.495999999999999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41</v>
      </c>
      <c r="O205" s="73"/>
      <c r="P205" s="201">
        <f>O205*H205</f>
        <v>0</v>
      </c>
      <c r="Q205" s="201">
        <v>0.0023</v>
      </c>
      <c r="R205" s="201">
        <f>Q205*H205</f>
        <v>0.047140799999999997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235</v>
      </c>
      <c r="AT205" s="203" t="s">
        <v>167</v>
      </c>
      <c r="AU205" s="203" t="s">
        <v>88</v>
      </c>
      <c r="AY205" s="15" t="s">
        <v>165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88</v>
      </c>
      <c r="BK205" s="205">
        <f>ROUND(I205*H205,3)</f>
        <v>0</v>
      </c>
      <c r="BL205" s="15" t="s">
        <v>235</v>
      </c>
      <c r="BM205" s="203" t="s">
        <v>482</v>
      </c>
    </row>
    <row r="206" s="2" customFormat="1" ht="22.2" customHeight="1">
      <c r="A206" s="34"/>
      <c r="B206" s="156"/>
      <c r="C206" s="192" t="s">
        <v>483</v>
      </c>
      <c r="D206" s="192" t="s">
        <v>167</v>
      </c>
      <c r="E206" s="193" t="s">
        <v>484</v>
      </c>
      <c r="F206" s="194" t="s">
        <v>485</v>
      </c>
      <c r="G206" s="195" t="s">
        <v>170</v>
      </c>
      <c r="H206" s="196">
        <v>147.52000000000001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41</v>
      </c>
      <c r="O206" s="73"/>
      <c r="P206" s="201">
        <f>O206*H206</f>
        <v>0</v>
      </c>
      <c r="Q206" s="201">
        <v>0.0035000000000000001</v>
      </c>
      <c r="R206" s="201">
        <f>Q206*H206</f>
        <v>0.51632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235</v>
      </c>
      <c r="AT206" s="203" t="s">
        <v>167</v>
      </c>
      <c r="AU206" s="203" t="s">
        <v>88</v>
      </c>
      <c r="AY206" s="15" t="s">
        <v>165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88</v>
      </c>
      <c r="BK206" s="205">
        <f>ROUND(I206*H206,3)</f>
        <v>0</v>
      </c>
      <c r="BL206" s="15" t="s">
        <v>235</v>
      </c>
      <c r="BM206" s="203" t="s">
        <v>486</v>
      </c>
    </row>
    <row r="207" s="2" customFormat="1" ht="22.2" customHeight="1">
      <c r="A207" s="34"/>
      <c r="B207" s="156"/>
      <c r="C207" s="192" t="s">
        <v>487</v>
      </c>
      <c r="D207" s="192" t="s">
        <v>167</v>
      </c>
      <c r="E207" s="193" t="s">
        <v>488</v>
      </c>
      <c r="F207" s="194" t="s">
        <v>489</v>
      </c>
      <c r="G207" s="195" t="s">
        <v>490</v>
      </c>
      <c r="H207" s="197"/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41</v>
      </c>
      <c r="O207" s="73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235</v>
      </c>
      <c r="AT207" s="203" t="s">
        <v>167</v>
      </c>
      <c r="AU207" s="203" t="s">
        <v>88</v>
      </c>
      <c r="AY207" s="15" t="s">
        <v>165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88</v>
      </c>
      <c r="BK207" s="205">
        <f>ROUND(I207*H207,3)</f>
        <v>0</v>
      </c>
      <c r="BL207" s="15" t="s">
        <v>235</v>
      </c>
      <c r="BM207" s="203" t="s">
        <v>491</v>
      </c>
    </row>
    <row r="208" s="12" customFormat="1" ht="22.8" customHeight="1">
      <c r="A208" s="12"/>
      <c r="B208" s="179"/>
      <c r="C208" s="12"/>
      <c r="D208" s="180" t="s">
        <v>74</v>
      </c>
      <c r="E208" s="190" t="s">
        <v>492</v>
      </c>
      <c r="F208" s="190" t="s">
        <v>493</v>
      </c>
      <c r="G208" s="12"/>
      <c r="H208" s="12"/>
      <c r="I208" s="182"/>
      <c r="J208" s="191">
        <f>BK208</f>
        <v>0</v>
      </c>
      <c r="K208" s="12"/>
      <c r="L208" s="179"/>
      <c r="M208" s="184"/>
      <c r="N208" s="185"/>
      <c r="O208" s="185"/>
      <c r="P208" s="186">
        <f>SUM(P209:P214)</f>
        <v>0</v>
      </c>
      <c r="Q208" s="185"/>
      <c r="R208" s="186">
        <f>SUM(R209:R214)</f>
        <v>0.058388965200000004</v>
      </c>
      <c r="S208" s="185"/>
      <c r="T208" s="187">
        <f>SUM(T209:T214)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80" t="s">
        <v>88</v>
      </c>
      <c r="AT208" s="188" t="s">
        <v>74</v>
      </c>
      <c r="AU208" s="188" t="s">
        <v>82</v>
      </c>
      <c r="AY208" s="180" t="s">
        <v>165</v>
      </c>
      <c r="BK208" s="189">
        <f>SUM(BK209:BK214)</f>
        <v>0</v>
      </c>
    </row>
    <row r="209" s="2" customFormat="1" ht="34.8" customHeight="1">
      <c r="A209" s="34"/>
      <c r="B209" s="156"/>
      <c r="C209" s="192" t="s">
        <v>494</v>
      </c>
      <c r="D209" s="192" t="s">
        <v>167</v>
      </c>
      <c r="E209" s="193" t="s">
        <v>495</v>
      </c>
      <c r="F209" s="194" t="s">
        <v>496</v>
      </c>
      <c r="G209" s="195" t="s">
        <v>170</v>
      </c>
      <c r="H209" s="196">
        <v>16.629999999999999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41</v>
      </c>
      <c r="O209" s="73"/>
      <c r="P209" s="201">
        <f>O209*H209</f>
        <v>0</v>
      </c>
      <c r="Q209" s="201">
        <v>0.00098700000000000003</v>
      </c>
      <c r="R209" s="201">
        <f>Q209*H209</f>
        <v>0.016413810000000001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235</v>
      </c>
      <c r="AT209" s="203" t="s">
        <v>167</v>
      </c>
      <c r="AU209" s="203" t="s">
        <v>88</v>
      </c>
      <c r="AY209" s="15" t="s">
        <v>165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88</v>
      </c>
      <c r="BK209" s="205">
        <f>ROUND(I209*H209,3)</f>
        <v>0</v>
      </c>
      <c r="BL209" s="15" t="s">
        <v>235</v>
      </c>
      <c r="BM209" s="203" t="s">
        <v>497</v>
      </c>
    </row>
    <row r="210" s="2" customFormat="1" ht="13.8" customHeight="1">
      <c r="A210" s="34"/>
      <c r="B210" s="156"/>
      <c r="C210" s="211" t="s">
        <v>498</v>
      </c>
      <c r="D210" s="211" t="s">
        <v>277</v>
      </c>
      <c r="E210" s="212" t="s">
        <v>499</v>
      </c>
      <c r="F210" s="213" t="s">
        <v>500</v>
      </c>
      <c r="G210" s="214" t="s">
        <v>170</v>
      </c>
      <c r="H210" s="215">
        <v>19.125</v>
      </c>
      <c r="I210" s="216"/>
      <c r="J210" s="215">
        <f>ROUND(I210*H210,3)</f>
        <v>0</v>
      </c>
      <c r="K210" s="217"/>
      <c r="L210" s="218"/>
      <c r="M210" s="219" t="s">
        <v>1</v>
      </c>
      <c r="N210" s="220" t="s">
        <v>41</v>
      </c>
      <c r="O210" s="73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403</v>
      </c>
      <c r="AT210" s="203" t="s">
        <v>277</v>
      </c>
      <c r="AU210" s="203" t="s">
        <v>88</v>
      </c>
      <c r="AY210" s="15" t="s">
        <v>165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88</v>
      </c>
      <c r="BK210" s="205">
        <f>ROUND(I210*H210,3)</f>
        <v>0</v>
      </c>
      <c r="BL210" s="15" t="s">
        <v>235</v>
      </c>
      <c r="BM210" s="203" t="s">
        <v>501</v>
      </c>
    </row>
    <row r="211" s="2" customFormat="1" ht="13.8" customHeight="1">
      <c r="A211" s="34"/>
      <c r="B211" s="156"/>
      <c r="C211" s="211" t="s">
        <v>502</v>
      </c>
      <c r="D211" s="211" t="s">
        <v>277</v>
      </c>
      <c r="E211" s="212" t="s">
        <v>503</v>
      </c>
      <c r="F211" s="213" t="s">
        <v>504</v>
      </c>
      <c r="G211" s="214" t="s">
        <v>170</v>
      </c>
      <c r="H211" s="215">
        <v>19.125</v>
      </c>
      <c r="I211" s="216"/>
      <c r="J211" s="215">
        <f>ROUND(I211*H211,3)</f>
        <v>0</v>
      </c>
      <c r="K211" s="217"/>
      <c r="L211" s="218"/>
      <c r="M211" s="219" t="s">
        <v>1</v>
      </c>
      <c r="N211" s="220" t="s">
        <v>41</v>
      </c>
      <c r="O211" s="73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403</v>
      </c>
      <c r="AT211" s="203" t="s">
        <v>277</v>
      </c>
      <c r="AU211" s="203" t="s">
        <v>88</v>
      </c>
      <c r="AY211" s="15" t="s">
        <v>165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88</v>
      </c>
      <c r="BK211" s="205">
        <f>ROUND(I211*H211,3)</f>
        <v>0</v>
      </c>
      <c r="BL211" s="15" t="s">
        <v>235</v>
      </c>
      <c r="BM211" s="203" t="s">
        <v>505</v>
      </c>
    </row>
    <row r="212" s="2" customFormat="1" ht="22.2" customHeight="1">
      <c r="A212" s="34"/>
      <c r="B212" s="156"/>
      <c r="C212" s="192" t="s">
        <v>506</v>
      </c>
      <c r="D212" s="192" t="s">
        <v>167</v>
      </c>
      <c r="E212" s="193" t="s">
        <v>507</v>
      </c>
      <c r="F212" s="194" t="s">
        <v>508</v>
      </c>
      <c r="G212" s="195" t="s">
        <v>181</v>
      </c>
      <c r="H212" s="196">
        <v>12.800000000000001</v>
      </c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41</v>
      </c>
      <c r="O212" s="73"/>
      <c r="P212" s="201">
        <f>O212*H212</f>
        <v>0</v>
      </c>
      <c r="Q212" s="201">
        <v>3.2109E-05</v>
      </c>
      <c r="R212" s="201">
        <f>Q212*H212</f>
        <v>0.0004109952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235</v>
      </c>
      <c r="AT212" s="203" t="s">
        <v>167</v>
      </c>
      <c r="AU212" s="203" t="s">
        <v>88</v>
      </c>
      <c r="AY212" s="15" t="s">
        <v>165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88</v>
      </c>
      <c r="BK212" s="205">
        <f>ROUND(I212*H212,3)</f>
        <v>0</v>
      </c>
      <c r="BL212" s="15" t="s">
        <v>235</v>
      </c>
      <c r="BM212" s="203" t="s">
        <v>509</v>
      </c>
    </row>
    <row r="213" s="2" customFormat="1" ht="22.2" customHeight="1">
      <c r="A213" s="34"/>
      <c r="B213" s="156"/>
      <c r="C213" s="211" t="s">
        <v>510</v>
      </c>
      <c r="D213" s="211" t="s">
        <v>277</v>
      </c>
      <c r="E213" s="212" t="s">
        <v>511</v>
      </c>
      <c r="F213" s="213" t="s">
        <v>512</v>
      </c>
      <c r="G213" s="214" t="s">
        <v>170</v>
      </c>
      <c r="H213" s="215">
        <v>5.2480000000000002</v>
      </c>
      <c r="I213" s="216"/>
      <c r="J213" s="215">
        <f>ROUND(I213*H213,3)</f>
        <v>0</v>
      </c>
      <c r="K213" s="217"/>
      <c r="L213" s="218"/>
      <c r="M213" s="219" t="s">
        <v>1</v>
      </c>
      <c r="N213" s="220" t="s">
        <v>41</v>
      </c>
      <c r="O213" s="73"/>
      <c r="P213" s="201">
        <f>O213*H213</f>
        <v>0</v>
      </c>
      <c r="Q213" s="201">
        <v>0.00792</v>
      </c>
      <c r="R213" s="201">
        <f>Q213*H213</f>
        <v>0.041564160000000003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403</v>
      </c>
      <c r="AT213" s="203" t="s">
        <v>277</v>
      </c>
      <c r="AU213" s="203" t="s">
        <v>88</v>
      </c>
      <c r="AY213" s="15" t="s">
        <v>165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88</v>
      </c>
      <c r="BK213" s="205">
        <f>ROUND(I213*H213,3)</f>
        <v>0</v>
      </c>
      <c r="BL213" s="15" t="s">
        <v>235</v>
      </c>
      <c r="BM213" s="203" t="s">
        <v>513</v>
      </c>
    </row>
    <row r="214" s="2" customFormat="1" ht="22.2" customHeight="1">
      <c r="A214" s="34"/>
      <c r="B214" s="156"/>
      <c r="C214" s="192" t="s">
        <v>514</v>
      </c>
      <c r="D214" s="192" t="s">
        <v>167</v>
      </c>
      <c r="E214" s="193" t="s">
        <v>515</v>
      </c>
      <c r="F214" s="194" t="s">
        <v>516</v>
      </c>
      <c r="G214" s="195" t="s">
        <v>490</v>
      </c>
      <c r="H214" s="197"/>
      <c r="I214" s="197"/>
      <c r="J214" s="196">
        <f>ROUND(I214*H214,3)</f>
        <v>0</v>
      </c>
      <c r="K214" s="198"/>
      <c r="L214" s="35"/>
      <c r="M214" s="199" t="s">
        <v>1</v>
      </c>
      <c r="N214" s="200" t="s">
        <v>41</v>
      </c>
      <c r="O214" s="73"/>
      <c r="P214" s="201">
        <f>O214*H214</f>
        <v>0</v>
      </c>
      <c r="Q214" s="201">
        <v>0</v>
      </c>
      <c r="R214" s="201">
        <f>Q214*H214</f>
        <v>0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235</v>
      </c>
      <c r="AT214" s="203" t="s">
        <v>167</v>
      </c>
      <c r="AU214" s="203" t="s">
        <v>88</v>
      </c>
      <c r="AY214" s="15" t="s">
        <v>165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88</v>
      </c>
      <c r="BK214" s="205">
        <f>ROUND(I214*H214,3)</f>
        <v>0</v>
      </c>
      <c r="BL214" s="15" t="s">
        <v>235</v>
      </c>
      <c r="BM214" s="203" t="s">
        <v>517</v>
      </c>
    </row>
    <row r="215" s="12" customFormat="1" ht="22.8" customHeight="1">
      <c r="A215" s="12"/>
      <c r="B215" s="179"/>
      <c r="C215" s="12"/>
      <c r="D215" s="180" t="s">
        <v>74</v>
      </c>
      <c r="E215" s="190" t="s">
        <v>518</v>
      </c>
      <c r="F215" s="190" t="s">
        <v>519</v>
      </c>
      <c r="G215" s="12"/>
      <c r="H215" s="12"/>
      <c r="I215" s="182"/>
      <c r="J215" s="191">
        <f>BK215</f>
        <v>0</v>
      </c>
      <c r="K215" s="12"/>
      <c r="L215" s="179"/>
      <c r="M215" s="184"/>
      <c r="N215" s="185"/>
      <c r="O215" s="185"/>
      <c r="P215" s="186">
        <f>SUM(P216:P225)</f>
        <v>0</v>
      </c>
      <c r="Q215" s="185"/>
      <c r="R215" s="186">
        <f>SUM(R216:R225)</f>
        <v>2.0668978500000001</v>
      </c>
      <c r="S215" s="185"/>
      <c r="T215" s="187">
        <f>SUM(T216:T225)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80" t="s">
        <v>88</v>
      </c>
      <c r="AT215" s="188" t="s">
        <v>74</v>
      </c>
      <c r="AU215" s="188" t="s">
        <v>82</v>
      </c>
      <c r="AY215" s="180" t="s">
        <v>165</v>
      </c>
      <c r="BK215" s="189">
        <f>SUM(BK216:BK225)</f>
        <v>0</v>
      </c>
    </row>
    <row r="216" s="2" customFormat="1" ht="22.2" customHeight="1">
      <c r="A216" s="34"/>
      <c r="B216" s="156"/>
      <c r="C216" s="192" t="s">
        <v>520</v>
      </c>
      <c r="D216" s="192" t="s">
        <v>167</v>
      </c>
      <c r="E216" s="193" t="s">
        <v>521</v>
      </c>
      <c r="F216" s="194" t="s">
        <v>522</v>
      </c>
      <c r="G216" s="195" t="s">
        <v>170</v>
      </c>
      <c r="H216" s="196">
        <v>232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41</v>
      </c>
      <c r="O216" s="73"/>
      <c r="P216" s="201">
        <f>O216*H216</f>
        <v>0</v>
      </c>
      <c r="Q216" s="201">
        <v>0.00362</v>
      </c>
      <c r="R216" s="201">
        <f>Q216*H216</f>
        <v>0.83984000000000003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235</v>
      </c>
      <c r="AT216" s="203" t="s">
        <v>167</v>
      </c>
      <c r="AU216" s="203" t="s">
        <v>88</v>
      </c>
      <c r="AY216" s="15" t="s">
        <v>165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88</v>
      </c>
      <c r="BK216" s="205">
        <f>ROUND(I216*H216,3)</f>
        <v>0</v>
      </c>
      <c r="BL216" s="15" t="s">
        <v>235</v>
      </c>
      <c r="BM216" s="203" t="s">
        <v>523</v>
      </c>
    </row>
    <row r="217" s="2" customFormat="1" ht="22.2" customHeight="1">
      <c r="A217" s="34"/>
      <c r="B217" s="156"/>
      <c r="C217" s="211" t="s">
        <v>524</v>
      </c>
      <c r="D217" s="211" t="s">
        <v>277</v>
      </c>
      <c r="E217" s="212" t="s">
        <v>525</v>
      </c>
      <c r="F217" s="213" t="s">
        <v>526</v>
      </c>
      <c r="G217" s="214" t="s">
        <v>170</v>
      </c>
      <c r="H217" s="215">
        <v>27.038</v>
      </c>
      <c r="I217" s="216"/>
      <c r="J217" s="215">
        <f>ROUND(I217*H217,3)</f>
        <v>0</v>
      </c>
      <c r="K217" s="217"/>
      <c r="L217" s="218"/>
      <c r="M217" s="219" t="s">
        <v>1</v>
      </c>
      <c r="N217" s="220" t="s">
        <v>41</v>
      </c>
      <c r="O217" s="73"/>
      <c r="P217" s="201">
        <f>O217*H217</f>
        <v>0</v>
      </c>
      <c r="Q217" s="201">
        <v>0.0041999999999999997</v>
      </c>
      <c r="R217" s="201">
        <f>Q217*H217</f>
        <v>0.1135596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403</v>
      </c>
      <c r="AT217" s="203" t="s">
        <v>277</v>
      </c>
      <c r="AU217" s="203" t="s">
        <v>88</v>
      </c>
      <c r="AY217" s="15" t="s">
        <v>165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88</v>
      </c>
      <c r="BK217" s="205">
        <f>ROUND(I217*H217,3)</f>
        <v>0</v>
      </c>
      <c r="BL217" s="15" t="s">
        <v>235</v>
      </c>
      <c r="BM217" s="203" t="s">
        <v>527</v>
      </c>
    </row>
    <row r="218" s="2" customFormat="1" ht="22.2" customHeight="1">
      <c r="A218" s="34"/>
      <c r="B218" s="156"/>
      <c r="C218" s="211" t="s">
        <v>528</v>
      </c>
      <c r="D218" s="211" t="s">
        <v>277</v>
      </c>
      <c r="E218" s="212" t="s">
        <v>529</v>
      </c>
      <c r="F218" s="213" t="s">
        <v>530</v>
      </c>
      <c r="G218" s="214" t="s">
        <v>170</v>
      </c>
      <c r="H218" s="215">
        <v>216.56299999999999</v>
      </c>
      <c r="I218" s="216"/>
      <c r="J218" s="215">
        <f>ROUND(I218*H218,3)</f>
        <v>0</v>
      </c>
      <c r="K218" s="217"/>
      <c r="L218" s="218"/>
      <c r="M218" s="219" t="s">
        <v>1</v>
      </c>
      <c r="N218" s="220" t="s">
        <v>41</v>
      </c>
      <c r="O218" s="73"/>
      <c r="P218" s="201">
        <f>O218*H218</f>
        <v>0</v>
      </c>
      <c r="Q218" s="201">
        <v>0.0047999999999999996</v>
      </c>
      <c r="R218" s="201">
        <f>Q218*H218</f>
        <v>1.0395023999999999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403</v>
      </c>
      <c r="AT218" s="203" t="s">
        <v>277</v>
      </c>
      <c r="AU218" s="203" t="s">
        <v>88</v>
      </c>
      <c r="AY218" s="15" t="s">
        <v>165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88</v>
      </c>
      <c r="BK218" s="205">
        <f>ROUND(I218*H218,3)</f>
        <v>0</v>
      </c>
      <c r="BL218" s="15" t="s">
        <v>235</v>
      </c>
      <c r="BM218" s="203" t="s">
        <v>531</v>
      </c>
    </row>
    <row r="219" s="2" customFormat="1" ht="22.2" customHeight="1">
      <c r="A219" s="34"/>
      <c r="B219" s="156"/>
      <c r="C219" s="192" t="s">
        <v>532</v>
      </c>
      <c r="D219" s="192" t="s">
        <v>167</v>
      </c>
      <c r="E219" s="193" t="s">
        <v>533</v>
      </c>
      <c r="F219" s="194" t="s">
        <v>534</v>
      </c>
      <c r="G219" s="195" t="s">
        <v>170</v>
      </c>
      <c r="H219" s="196">
        <v>13.300000000000001</v>
      </c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41</v>
      </c>
      <c r="O219" s="73"/>
      <c r="P219" s="201">
        <f>O219*H219</f>
        <v>0</v>
      </c>
      <c r="Q219" s="201">
        <v>0.0011590000000000001</v>
      </c>
      <c r="R219" s="201">
        <f>Q219*H219</f>
        <v>0.015414700000000002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235</v>
      </c>
      <c r="AT219" s="203" t="s">
        <v>167</v>
      </c>
      <c r="AU219" s="203" t="s">
        <v>88</v>
      </c>
      <c r="AY219" s="15" t="s">
        <v>165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88</v>
      </c>
      <c r="BK219" s="205">
        <f>ROUND(I219*H219,3)</f>
        <v>0</v>
      </c>
      <c r="BL219" s="15" t="s">
        <v>235</v>
      </c>
      <c r="BM219" s="203" t="s">
        <v>535</v>
      </c>
    </row>
    <row r="220" s="2" customFormat="1" ht="22.2" customHeight="1">
      <c r="A220" s="34"/>
      <c r="B220" s="156"/>
      <c r="C220" s="211" t="s">
        <v>536</v>
      </c>
      <c r="D220" s="211" t="s">
        <v>277</v>
      </c>
      <c r="E220" s="212" t="s">
        <v>537</v>
      </c>
      <c r="F220" s="213" t="s">
        <v>538</v>
      </c>
      <c r="G220" s="214" t="s">
        <v>170</v>
      </c>
      <c r="H220" s="215">
        <v>13.965</v>
      </c>
      <c r="I220" s="216"/>
      <c r="J220" s="215">
        <f>ROUND(I220*H220,3)</f>
        <v>0</v>
      </c>
      <c r="K220" s="217"/>
      <c r="L220" s="218"/>
      <c r="M220" s="219" t="s">
        <v>1</v>
      </c>
      <c r="N220" s="220" t="s">
        <v>41</v>
      </c>
      <c r="O220" s="73"/>
      <c r="P220" s="201">
        <f>O220*H220</f>
        <v>0</v>
      </c>
      <c r="Q220" s="201">
        <v>0.0034299999999999999</v>
      </c>
      <c r="R220" s="201">
        <f>Q220*H220</f>
        <v>0.047899949999999997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403</v>
      </c>
      <c r="AT220" s="203" t="s">
        <v>277</v>
      </c>
      <c r="AU220" s="203" t="s">
        <v>88</v>
      </c>
      <c r="AY220" s="15" t="s">
        <v>165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88</v>
      </c>
      <c r="BK220" s="205">
        <f>ROUND(I220*H220,3)</f>
        <v>0</v>
      </c>
      <c r="BL220" s="15" t="s">
        <v>235</v>
      </c>
      <c r="BM220" s="203" t="s">
        <v>539</v>
      </c>
    </row>
    <row r="221" s="2" customFormat="1" ht="22.2" customHeight="1">
      <c r="A221" s="34"/>
      <c r="B221" s="156"/>
      <c r="C221" s="192" t="s">
        <v>284</v>
      </c>
      <c r="D221" s="192" t="s">
        <v>167</v>
      </c>
      <c r="E221" s="193" t="s">
        <v>540</v>
      </c>
      <c r="F221" s="194" t="s">
        <v>541</v>
      </c>
      <c r="G221" s="195" t="s">
        <v>181</v>
      </c>
      <c r="H221" s="196">
        <v>11.1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41</v>
      </c>
      <c r="O221" s="73"/>
      <c r="P221" s="201">
        <f>O221*H221</f>
        <v>0</v>
      </c>
      <c r="Q221" s="201">
        <v>0</v>
      </c>
      <c r="R221" s="201">
        <f>Q221*H221</f>
        <v>0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235</v>
      </c>
      <c r="AT221" s="203" t="s">
        <v>167</v>
      </c>
      <c r="AU221" s="203" t="s">
        <v>88</v>
      </c>
      <c r="AY221" s="15" t="s">
        <v>165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88</v>
      </c>
      <c r="BK221" s="205">
        <f>ROUND(I221*H221,3)</f>
        <v>0</v>
      </c>
      <c r="BL221" s="15" t="s">
        <v>235</v>
      </c>
      <c r="BM221" s="203" t="s">
        <v>542</v>
      </c>
    </row>
    <row r="222" s="2" customFormat="1" ht="22.2" customHeight="1">
      <c r="A222" s="34"/>
      <c r="B222" s="156"/>
      <c r="C222" s="211" t="s">
        <v>543</v>
      </c>
      <c r="D222" s="211" t="s">
        <v>277</v>
      </c>
      <c r="E222" s="212" t="s">
        <v>544</v>
      </c>
      <c r="F222" s="213" t="s">
        <v>545</v>
      </c>
      <c r="G222" s="214" t="s">
        <v>181</v>
      </c>
      <c r="H222" s="215">
        <v>11.654999999999999</v>
      </c>
      <c r="I222" s="216"/>
      <c r="J222" s="215">
        <f>ROUND(I222*H222,3)</f>
        <v>0</v>
      </c>
      <c r="K222" s="217"/>
      <c r="L222" s="218"/>
      <c r="M222" s="219" t="s">
        <v>1</v>
      </c>
      <c r="N222" s="220" t="s">
        <v>41</v>
      </c>
      <c r="O222" s="73"/>
      <c r="P222" s="201">
        <f>O222*H222</f>
        <v>0</v>
      </c>
      <c r="Q222" s="201">
        <v>0</v>
      </c>
      <c r="R222" s="201">
        <f>Q222*H222</f>
        <v>0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403</v>
      </c>
      <c r="AT222" s="203" t="s">
        <v>277</v>
      </c>
      <c r="AU222" s="203" t="s">
        <v>88</v>
      </c>
      <c r="AY222" s="15" t="s">
        <v>165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88</v>
      </c>
      <c r="BK222" s="205">
        <f>ROUND(I222*H222,3)</f>
        <v>0</v>
      </c>
      <c r="BL222" s="15" t="s">
        <v>235</v>
      </c>
      <c r="BM222" s="203" t="s">
        <v>546</v>
      </c>
    </row>
    <row r="223" s="2" customFormat="1" ht="13.8" customHeight="1">
      <c r="A223" s="34"/>
      <c r="B223" s="156"/>
      <c r="C223" s="192" t="s">
        <v>547</v>
      </c>
      <c r="D223" s="192" t="s">
        <v>167</v>
      </c>
      <c r="E223" s="193" t="s">
        <v>548</v>
      </c>
      <c r="F223" s="194" t="s">
        <v>549</v>
      </c>
      <c r="G223" s="195" t="s">
        <v>170</v>
      </c>
      <c r="H223" s="196">
        <v>2.1600000000000001</v>
      </c>
      <c r="I223" s="197"/>
      <c r="J223" s="196">
        <f>ROUND(I223*H223,3)</f>
        <v>0</v>
      </c>
      <c r="K223" s="198"/>
      <c r="L223" s="35"/>
      <c r="M223" s="199" t="s">
        <v>1</v>
      </c>
      <c r="N223" s="200" t="s">
        <v>41</v>
      </c>
      <c r="O223" s="73"/>
      <c r="P223" s="201">
        <f>O223*H223</f>
        <v>0</v>
      </c>
      <c r="Q223" s="201">
        <v>0.0040000000000000001</v>
      </c>
      <c r="R223" s="201">
        <f>Q223*H223</f>
        <v>0.0086400000000000001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235</v>
      </c>
      <c r="AT223" s="203" t="s">
        <v>167</v>
      </c>
      <c r="AU223" s="203" t="s">
        <v>88</v>
      </c>
      <c r="AY223" s="15" t="s">
        <v>165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88</v>
      </c>
      <c r="BK223" s="205">
        <f>ROUND(I223*H223,3)</f>
        <v>0</v>
      </c>
      <c r="BL223" s="15" t="s">
        <v>235</v>
      </c>
      <c r="BM223" s="203" t="s">
        <v>550</v>
      </c>
    </row>
    <row r="224" s="2" customFormat="1" ht="22.2" customHeight="1">
      <c r="A224" s="34"/>
      <c r="B224" s="156"/>
      <c r="C224" s="211" t="s">
        <v>551</v>
      </c>
      <c r="D224" s="211" t="s">
        <v>277</v>
      </c>
      <c r="E224" s="212" t="s">
        <v>552</v>
      </c>
      <c r="F224" s="213" t="s">
        <v>553</v>
      </c>
      <c r="G224" s="214" t="s">
        <v>170</v>
      </c>
      <c r="H224" s="215">
        <v>2.2679999999999998</v>
      </c>
      <c r="I224" s="216"/>
      <c r="J224" s="215">
        <f>ROUND(I224*H224,3)</f>
        <v>0</v>
      </c>
      <c r="K224" s="217"/>
      <c r="L224" s="218"/>
      <c r="M224" s="219" t="s">
        <v>1</v>
      </c>
      <c r="N224" s="220" t="s">
        <v>41</v>
      </c>
      <c r="O224" s="73"/>
      <c r="P224" s="201">
        <f>O224*H224</f>
        <v>0</v>
      </c>
      <c r="Q224" s="201">
        <v>0.00089999999999999998</v>
      </c>
      <c r="R224" s="201">
        <f>Q224*H224</f>
        <v>0.0020412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403</v>
      </c>
      <c r="AT224" s="203" t="s">
        <v>277</v>
      </c>
      <c r="AU224" s="203" t="s">
        <v>88</v>
      </c>
      <c r="AY224" s="15" t="s">
        <v>165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88</v>
      </c>
      <c r="BK224" s="205">
        <f>ROUND(I224*H224,3)</f>
        <v>0</v>
      </c>
      <c r="BL224" s="15" t="s">
        <v>235</v>
      </c>
      <c r="BM224" s="203" t="s">
        <v>554</v>
      </c>
    </row>
    <row r="225" s="2" customFormat="1" ht="22.2" customHeight="1">
      <c r="A225" s="34"/>
      <c r="B225" s="156"/>
      <c r="C225" s="192" t="s">
        <v>555</v>
      </c>
      <c r="D225" s="192" t="s">
        <v>167</v>
      </c>
      <c r="E225" s="193" t="s">
        <v>556</v>
      </c>
      <c r="F225" s="194" t="s">
        <v>557</v>
      </c>
      <c r="G225" s="195" t="s">
        <v>490</v>
      </c>
      <c r="H225" s="197"/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41</v>
      </c>
      <c r="O225" s="73"/>
      <c r="P225" s="201">
        <f>O225*H225</f>
        <v>0</v>
      </c>
      <c r="Q225" s="201">
        <v>0</v>
      </c>
      <c r="R225" s="201">
        <f>Q225*H225</f>
        <v>0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235</v>
      </c>
      <c r="AT225" s="203" t="s">
        <v>167</v>
      </c>
      <c r="AU225" s="203" t="s">
        <v>88</v>
      </c>
      <c r="AY225" s="15" t="s">
        <v>165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88</v>
      </c>
      <c r="BK225" s="205">
        <f>ROUND(I225*H225,3)</f>
        <v>0</v>
      </c>
      <c r="BL225" s="15" t="s">
        <v>235</v>
      </c>
      <c r="BM225" s="203" t="s">
        <v>558</v>
      </c>
    </row>
    <row r="226" s="12" customFormat="1" ht="22.8" customHeight="1">
      <c r="A226" s="12"/>
      <c r="B226" s="179"/>
      <c r="C226" s="12"/>
      <c r="D226" s="180" t="s">
        <v>74</v>
      </c>
      <c r="E226" s="190" t="s">
        <v>239</v>
      </c>
      <c r="F226" s="190" t="s">
        <v>240</v>
      </c>
      <c r="G226" s="12"/>
      <c r="H226" s="12"/>
      <c r="I226" s="182"/>
      <c r="J226" s="191">
        <f>BK226</f>
        <v>0</v>
      </c>
      <c r="K226" s="12"/>
      <c r="L226" s="179"/>
      <c r="M226" s="184"/>
      <c r="N226" s="185"/>
      <c r="O226" s="185"/>
      <c r="P226" s="186">
        <f>SUM(P227:P245)</f>
        <v>0</v>
      </c>
      <c r="Q226" s="185"/>
      <c r="R226" s="186">
        <f>SUM(R227:R245)</f>
        <v>3.5764731046000002</v>
      </c>
      <c r="S226" s="185"/>
      <c r="T226" s="187">
        <f>SUM(T227:T245)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80" t="s">
        <v>88</v>
      </c>
      <c r="AT226" s="188" t="s">
        <v>74</v>
      </c>
      <c r="AU226" s="188" t="s">
        <v>82</v>
      </c>
      <c r="AY226" s="180" t="s">
        <v>165</v>
      </c>
      <c r="BK226" s="189">
        <f>SUM(BK227:BK245)</f>
        <v>0</v>
      </c>
    </row>
    <row r="227" s="2" customFormat="1" ht="34.8" customHeight="1">
      <c r="A227" s="34"/>
      <c r="B227" s="156"/>
      <c r="C227" s="192" t="s">
        <v>559</v>
      </c>
      <c r="D227" s="192" t="s">
        <v>167</v>
      </c>
      <c r="E227" s="193" t="s">
        <v>560</v>
      </c>
      <c r="F227" s="194" t="s">
        <v>561</v>
      </c>
      <c r="G227" s="195" t="s">
        <v>181</v>
      </c>
      <c r="H227" s="196">
        <v>3.7999999999999998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41</v>
      </c>
      <c r="O227" s="73"/>
      <c r="P227" s="201">
        <f>O227*H227</f>
        <v>0</v>
      </c>
      <c r="Q227" s="201">
        <v>0.0027512539999999999</v>
      </c>
      <c r="R227" s="201">
        <f>Q227*H227</f>
        <v>0.010454765199999999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235</v>
      </c>
      <c r="AT227" s="203" t="s">
        <v>167</v>
      </c>
      <c r="AU227" s="203" t="s">
        <v>88</v>
      </c>
      <c r="AY227" s="15" t="s">
        <v>165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88</v>
      </c>
      <c r="BK227" s="205">
        <f>ROUND(I227*H227,3)</f>
        <v>0</v>
      </c>
      <c r="BL227" s="15" t="s">
        <v>235</v>
      </c>
      <c r="BM227" s="203" t="s">
        <v>562</v>
      </c>
    </row>
    <row r="228" s="2" customFormat="1" ht="22.2" customHeight="1">
      <c r="A228" s="34"/>
      <c r="B228" s="156"/>
      <c r="C228" s="192" t="s">
        <v>563</v>
      </c>
      <c r="D228" s="192" t="s">
        <v>167</v>
      </c>
      <c r="E228" s="193" t="s">
        <v>564</v>
      </c>
      <c r="F228" s="194" t="s">
        <v>565</v>
      </c>
      <c r="G228" s="195" t="s">
        <v>181</v>
      </c>
      <c r="H228" s="196">
        <v>31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41</v>
      </c>
      <c r="O228" s="73"/>
      <c r="P228" s="201">
        <f>O228*H228</f>
        <v>0</v>
      </c>
      <c r="Q228" s="201">
        <v>0.0021449500000000001</v>
      </c>
      <c r="R228" s="201">
        <f>Q228*H228</f>
        <v>0.066493449999999996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235</v>
      </c>
      <c r="AT228" s="203" t="s">
        <v>167</v>
      </c>
      <c r="AU228" s="203" t="s">
        <v>88</v>
      </c>
      <c r="AY228" s="15" t="s">
        <v>165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88</v>
      </c>
      <c r="BK228" s="205">
        <f>ROUND(I228*H228,3)</f>
        <v>0</v>
      </c>
      <c r="BL228" s="15" t="s">
        <v>235</v>
      </c>
      <c r="BM228" s="203" t="s">
        <v>566</v>
      </c>
    </row>
    <row r="229" s="2" customFormat="1" ht="22.2" customHeight="1">
      <c r="A229" s="34"/>
      <c r="B229" s="156"/>
      <c r="C229" s="192" t="s">
        <v>567</v>
      </c>
      <c r="D229" s="192" t="s">
        <v>167</v>
      </c>
      <c r="E229" s="193" t="s">
        <v>568</v>
      </c>
      <c r="F229" s="194" t="s">
        <v>569</v>
      </c>
      <c r="G229" s="195" t="s">
        <v>189</v>
      </c>
      <c r="H229" s="196">
        <v>8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41</v>
      </c>
      <c r="O229" s="73"/>
      <c r="P229" s="201">
        <f>O229*H229</f>
        <v>0</v>
      </c>
      <c r="Q229" s="201">
        <v>0.0018764999999999999</v>
      </c>
      <c r="R229" s="201">
        <f>Q229*H229</f>
        <v>0.015011999999999999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235</v>
      </c>
      <c r="AT229" s="203" t="s">
        <v>167</v>
      </c>
      <c r="AU229" s="203" t="s">
        <v>88</v>
      </c>
      <c r="AY229" s="15" t="s">
        <v>165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88</v>
      </c>
      <c r="BK229" s="205">
        <f>ROUND(I229*H229,3)</f>
        <v>0</v>
      </c>
      <c r="BL229" s="15" t="s">
        <v>235</v>
      </c>
      <c r="BM229" s="203" t="s">
        <v>570</v>
      </c>
    </row>
    <row r="230" s="2" customFormat="1" ht="22.2" customHeight="1">
      <c r="A230" s="34"/>
      <c r="B230" s="156"/>
      <c r="C230" s="192" t="s">
        <v>571</v>
      </c>
      <c r="D230" s="192" t="s">
        <v>167</v>
      </c>
      <c r="E230" s="193" t="s">
        <v>572</v>
      </c>
      <c r="F230" s="194" t="s">
        <v>573</v>
      </c>
      <c r="G230" s="195" t="s">
        <v>189</v>
      </c>
      <c r="H230" s="196">
        <v>432</v>
      </c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41</v>
      </c>
      <c r="O230" s="73"/>
      <c r="P230" s="201">
        <f>O230*H230</f>
        <v>0</v>
      </c>
      <c r="Q230" s="201">
        <v>4.0000000000000003E-05</v>
      </c>
      <c r="R230" s="201">
        <f>Q230*H230</f>
        <v>0.01728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235</v>
      </c>
      <c r="AT230" s="203" t="s">
        <v>167</v>
      </c>
      <c r="AU230" s="203" t="s">
        <v>88</v>
      </c>
      <c r="AY230" s="15" t="s">
        <v>165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88</v>
      </c>
      <c r="BK230" s="205">
        <f>ROUND(I230*H230,3)</f>
        <v>0</v>
      </c>
      <c r="BL230" s="15" t="s">
        <v>235</v>
      </c>
      <c r="BM230" s="203" t="s">
        <v>574</v>
      </c>
    </row>
    <row r="231" s="2" customFormat="1" ht="22.2" customHeight="1">
      <c r="A231" s="34"/>
      <c r="B231" s="156"/>
      <c r="C231" s="192" t="s">
        <v>575</v>
      </c>
      <c r="D231" s="192" t="s">
        <v>167</v>
      </c>
      <c r="E231" s="193" t="s">
        <v>576</v>
      </c>
      <c r="F231" s="194" t="s">
        <v>577</v>
      </c>
      <c r="G231" s="195" t="s">
        <v>189</v>
      </c>
      <c r="H231" s="196">
        <v>112</v>
      </c>
      <c r="I231" s="197"/>
      <c r="J231" s="196">
        <f>ROUND(I231*H231,3)</f>
        <v>0</v>
      </c>
      <c r="K231" s="198"/>
      <c r="L231" s="35"/>
      <c r="M231" s="199" t="s">
        <v>1</v>
      </c>
      <c r="N231" s="200" t="s">
        <v>41</v>
      </c>
      <c r="O231" s="73"/>
      <c r="P231" s="201">
        <f>O231*H231</f>
        <v>0</v>
      </c>
      <c r="Q231" s="201">
        <v>4.0000000000000003E-05</v>
      </c>
      <c r="R231" s="201">
        <f>Q231*H231</f>
        <v>0.0044800000000000005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235</v>
      </c>
      <c r="AT231" s="203" t="s">
        <v>167</v>
      </c>
      <c r="AU231" s="203" t="s">
        <v>88</v>
      </c>
      <c r="AY231" s="15" t="s">
        <v>165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88</v>
      </c>
      <c r="BK231" s="205">
        <f>ROUND(I231*H231,3)</f>
        <v>0</v>
      </c>
      <c r="BL231" s="15" t="s">
        <v>235</v>
      </c>
      <c r="BM231" s="203" t="s">
        <v>578</v>
      </c>
    </row>
    <row r="232" s="2" customFormat="1" ht="22.2" customHeight="1">
      <c r="A232" s="34"/>
      <c r="B232" s="156"/>
      <c r="C232" s="192" t="s">
        <v>579</v>
      </c>
      <c r="D232" s="192" t="s">
        <v>167</v>
      </c>
      <c r="E232" s="193" t="s">
        <v>580</v>
      </c>
      <c r="F232" s="194" t="s">
        <v>581</v>
      </c>
      <c r="G232" s="195" t="s">
        <v>181</v>
      </c>
      <c r="H232" s="196">
        <v>615.70000000000005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41</v>
      </c>
      <c r="O232" s="73"/>
      <c r="P232" s="201">
        <f>O232*H232</f>
        <v>0</v>
      </c>
      <c r="Q232" s="201">
        <v>0.0029125639999999999</v>
      </c>
      <c r="R232" s="201">
        <f>Q232*H232</f>
        <v>1.7932656548000001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235</v>
      </c>
      <c r="AT232" s="203" t="s">
        <v>167</v>
      </c>
      <c r="AU232" s="203" t="s">
        <v>88</v>
      </c>
      <c r="AY232" s="15" t="s">
        <v>165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88</v>
      </c>
      <c r="BK232" s="205">
        <f>ROUND(I232*H232,3)</f>
        <v>0</v>
      </c>
      <c r="BL232" s="15" t="s">
        <v>235</v>
      </c>
      <c r="BM232" s="203" t="s">
        <v>582</v>
      </c>
    </row>
    <row r="233" s="2" customFormat="1" ht="22.2" customHeight="1">
      <c r="A233" s="34"/>
      <c r="B233" s="156"/>
      <c r="C233" s="192" t="s">
        <v>583</v>
      </c>
      <c r="D233" s="192" t="s">
        <v>167</v>
      </c>
      <c r="E233" s="193" t="s">
        <v>584</v>
      </c>
      <c r="F233" s="194" t="s">
        <v>585</v>
      </c>
      <c r="G233" s="195" t="s">
        <v>181</v>
      </c>
      <c r="H233" s="196">
        <v>3.4649999999999999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41</v>
      </c>
      <c r="O233" s="73"/>
      <c r="P233" s="201">
        <f>O233*H233</f>
        <v>0</v>
      </c>
      <c r="Q233" s="201">
        <v>0.0034134</v>
      </c>
      <c r="R233" s="201">
        <f>Q233*H233</f>
        <v>0.011827430999999999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235</v>
      </c>
      <c r="AT233" s="203" t="s">
        <v>167</v>
      </c>
      <c r="AU233" s="203" t="s">
        <v>88</v>
      </c>
      <c r="AY233" s="15" t="s">
        <v>165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88</v>
      </c>
      <c r="BK233" s="205">
        <f>ROUND(I233*H233,3)</f>
        <v>0</v>
      </c>
      <c r="BL233" s="15" t="s">
        <v>235</v>
      </c>
      <c r="BM233" s="203" t="s">
        <v>586</v>
      </c>
    </row>
    <row r="234" s="2" customFormat="1" ht="22.2" customHeight="1">
      <c r="A234" s="34"/>
      <c r="B234" s="156"/>
      <c r="C234" s="192" t="s">
        <v>587</v>
      </c>
      <c r="D234" s="192" t="s">
        <v>167</v>
      </c>
      <c r="E234" s="193" t="s">
        <v>588</v>
      </c>
      <c r="F234" s="194" t="s">
        <v>589</v>
      </c>
      <c r="G234" s="195" t="s">
        <v>181</v>
      </c>
      <c r="H234" s="196">
        <v>32.549999999999997</v>
      </c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41</v>
      </c>
      <c r="O234" s="73"/>
      <c r="P234" s="201">
        <f>O234*H234</f>
        <v>0</v>
      </c>
      <c r="Q234" s="201">
        <v>0.0042614799999999998</v>
      </c>
      <c r="R234" s="201">
        <f>Q234*H234</f>
        <v>0.13871117399999999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235</v>
      </c>
      <c r="AT234" s="203" t="s">
        <v>167</v>
      </c>
      <c r="AU234" s="203" t="s">
        <v>88</v>
      </c>
      <c r="AY234" s="15" t="s">
        <v>165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88</v>
      </c>
      <c r="BK234" s="205">
        <f>ROUND(I234*H234,3)</f>
        <v>0</v>
      </c>
      <c r="BL234" s="15" t="s">
        <v>235</v>
      </c>
      <c r="BM234" s="203" t="s">
        <v>590</v>
      </c>
    </row>
    <row r="235" s="2" customFormat="1" ht="22.2" customHeight="1">
      <c r="A235" s="34"/>
      <c r="B235" s="156"/>
      <c r="C235" s="192" t="s">
        <v>591</v>
      </c>
      <c r="D235" s="192" t="s">
        <v>167</v>
      </c>
      <c r="E235" s="193" t="s">
        <v>592</v>
      </c>
      <c r="F235" s="194" t="s">
        <v>593</v>
      </c>
      <c r="G235" s="195" t="s">
        <v>181</v>
      </c>
      <c r="H235" s="196">
        <v>229.31999999999999</v>
      </c>
      <c r="I235" s="197"/>
      <c r="J235" s="196">
        <f>ROUND(I235*H235,3)</f>
        <v>0</v>
      </c>
      <c r="K235" s="198"/>
      <c r="L235" s="35"/>
      <c r="M235" s="199" t="s">
        <v>1</v>
      </c>
      <c r="N235" s="200" t="s">
        <v>41</v>
      </c>
      <c r="O235" s="73"/>
      <c r="P235" s="201">
        <f>O235*H235</f>
        <v>0</v>
      </c>
      <c r="Q235" s="201">
        <v>0.0051220500000000004</v>
      </c>
      <c r="R235" s="201">
        <f>Q235*H235</f>
        <v>1.1745885060000001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235</v>
      </c>
      <c r="AT235" s="203" t="s">
        <v>167</v>
      </c>
      <c r="AU235" s="203" t="s">
        <v>88</v>
      </c>
      <c r="AY235" s="15" t="s">
        <v>165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88</v>
      </c>
      <c r="BK235" s="205">
        <f>ROUND(I235*H235,3)</f>
        <v>0</v>
      </c>
      <c r="BL235" s="15" t="s">
        <v>235</v>
      </c>
      <c r="BM235" s="203" t="s">
        <v>594</v>
      </c>
    </row>
    <row r="236" s="2" customFormat="1" ht="22.2" customHeight="1">
      <c r="A236" s="34"/>
      <c r="B236" s="156"/>
      <c r="C236" s="192" t="s">
        <v>595</v>
      </c>
      <c r="D236" s="192" t="s">
        <v>167</v>
      </c>
      <c r="E236" s="193" t="s">
        <v>596</v>
      </c>
      <c r="F236" s="194" t="s">
        <v>597</v>
      </c>
      <c r="G236" s="195" t="s">
        <v>181</v>
      </c>
      <c r="H236" s="196">
        <v>2.73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41</v>
      </c>
      <c r="O236" s="73"/>
      <c r="P236" s="201">
        <f>O236*H236</f>
        <v>0</v>
      </c>
      <c r="Q236" s="201">
        <v>0.0063673200000000001</v>
      </c>
      <c r="R236" s="201">
        <f>Q236*H236</f>
        <v>0.0173827836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235</v>
      </c>
      <c r="AT236" s="203" t="s">
        <v>167</v>
      </c>
      <c r="AU236" s="203" t="s">
        <v>88</v>
      </c>
      <c r="AY236" s="15" t="s">
        <v>165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88</v>
      </c>
      <c r="BK236" s="205">
        <f>ROUND(I236*H236,3)</f>
        <v>0</v>
      </c>
      <c r="BL236" s="15" t="s">
        <v>235</v>
      </c>
      <c r="BM236" s="203" t="s">
        <v>598</v>
      </c>
    </row>
    <row r="237" s="2" customFormat="1" ht="22.2" customHeight="1">
      <c r="A237" s="34"/>
      <c r="B237" s="156"/>
      <c r="C237" s="192" t="s">
        <v>599</v>
      </c>
      <c r="D237" s="192" t="s">
        <v>167</v>
      </c>
      <c r="E237" s="193" t="s">
        <v>600</v>
      </c>
      <c r="F237" s="194" t="s">
        <v>601</v>
      </c>
      <c r="G237" s="195" t="s">
        <v>181</v>
      </c>
      <c r="H237" s="196">
        <v>13.65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41</v>
      </c>
      <c r="O237" s="73"/>
      <c r="P237" s="201">
        <f>O237*H237</f>
        <v>0</v>
      </c>
      <c r="Q237" s="201">
        <v>0.0063699999999999998</v>
      </c>
      <c r="R237" s="201">
        <f>Q237*H237</f>
        <v>0.0869505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235</v>
      </c>
      <c r="AT237" s="203" t="s">
        <v>167</v>
      </c>
      <c r="AU237" s="203" t="s">
        <v>88</v>
      </c>
      <c r="AY237" s="15" t="s">
        <v>165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88</v>
      </c>
      <c r="BK237" s="205">
        <f>ROUND(I237*H237,3)</f>
        <v>0</v>
      </c>
      <c r="BL237" s="15" t="s">
        <v>235</v>
      </c>
      <c r="BM237" s="203" t="s">
        <v>602</v>
      </c>
    </row>
    <row r="238" s="2" customFormat="1" ht="22.2" customHeight="1">
      <c r="A238" s="34"/>
      <c r="B238" s="156"/>
      <c r="C238" s="192" t="s">
        <v>603</v>
      </c>
      <c r="D238" s="192" t="s">
        <v>167</v>
      </c>
      <c r="E238" s="193" t="s">
        <v>604</v>
      </c>
      <c r="F238" s="194" t="s">
        <v>605</v>
      </c>
      <c r="G238" s="195" t="s">
        <v>189</v>
      </c>
      <c r="H238" s="196">
        <v>8</v>
      </c>
      <c r="I238" s="197"/>
      <c r="J238" s="196">
        <f>ROUND(I238*H238,3)</f>
        <v>0</v>
      </c>
      <c r="K238" s="198"/>
      <c r="L238" s="35"/>
      <c r="M238" s="199" t="s">
        <v>1</v>
      </c>
      <c r="N238" s="200" t="s">
        <v>41</v>
      </c>
      <c r="O238" s="73"/>
      <c r="P238" s="201">
        <f>O238*H238</f>
        <v>0</v>
      </c>
      <c r="Q238" s="201">
        <v>3.8699999999999999E-05</v>
      </c>
      <c r="R238" s="201">
        <f>Q238*H238</f>
        <v>0.00030959999999999999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235</v>
      </c>
      <c r="AT238" s="203" t="s">
        <v>167</v>
      </c>
      <c r="AU238" s="203" t="s">
        <v>88</v>
      </c>
      <c r="AY238" s="15" t="s">
        <v>165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88</v>
      </c>
      <c r="BK238" s="205">
        <f>ROUND(I238*H238,3)</f>
        <v>0</v>
      </c>
      <c r="BL238" s="15" t="s">
        <v>235</v>
      </c>
      <c r="BM238" s="203" t="s">
        <v>606</v>
      </c>
    </row>
    <row r="239" s="2" customFormat="1" ht="22.2" customHeight="1">
      <c r="A239" s="34"/>
      <c r="B239" s="156"/>
      <c r="C239" s="211" t="s">
        <v>607</v>
      </c>
      <c r="D239" s="211" t="s">
        <v>277</v>
      </c>
      <c r="E239" s="212" t="s">
        <v>608</v>
      </c>
      <c r="F239" s="213" t="s">
        <v>609</v>
      </c>
      <c r="G239" s="214" t="s">
        <v>189</v>
      </c>
      <c r="H239" s="215">
        <v>8</v>
      </c>
      <c r="I239" s="216"/>
      <c r="J239" s="215">
        <f>ROUND(I239*H239,3)</f>
        <v>0</v>
      </c>
      <c r="K239" s="217"/>
      <c r="L239" s="218"/>
      <c r="M239" s="219" t="s">
        <v>1</v>
      </c>
      <c r="N239" s="220" t="s">
        <v>41</v>
      </c>
      <c r="O239" s="73"/>
      <c r="P239" s="201">
        <f>O239*H239</f>
        <v>0</v>
      </c>
      <c r="Q239" s="201">
        <v>0</v>
      </c>
      <c r="R239" s="201">
        <f>Q239*H239</f>
        <v>0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403</v>
      </c>
      <c r="AT239" s="203" t="s">
        <v>277</v>
      </c>
      <c r="AU239" s="203" t="s">
        <v>88</v>
      </c>
      <c r="AY239" s="15" t="s">
        <v>165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88</v>
      </c>
      <c r="BK239" s="205">
        <f>ROUND(I239*H239,3)</f>
        <v>0</v>
      </c>
      <c r="BL239" s="15" t="s">
        <v>235</v>
      </c>
      <c r="BM239" s="203" t="s">
        <v>610</v>
      </c>
    </row>
    <row r="240" s="2" customFormat="1" ht="22.2" customHeight="1">
      <c r="A240" s="34"/>
      <c r="B240" s="156"/>
      <c r="C240" s="192" t="s">
        <v>611</v>
      </c>
      <c r="D240" s="192" t="s">
        <v>167</v>
      </c>
      <c r="E240" s="193" t="s">
        <v>612</v>
      </c>
      <c r="F240" s="194" t="s">
        <v>613</v>
      </c>
      <c r="G240" s="195" t="s">
        <v>189</v>
      </c>
      <c r="H240" s="196">
        <v>1</v>
      </c>
      <c r="I240" s="197"/>
      <c r="J240" s="196">
        <f>ROUND(I240*H240,3)</f>
        <v>0</v>
      </c>
      <c r="K240" s="198"/>
      <c r="L240" s="35"/>
      <c r="M240" s="199" t="s">
        <v>1</v>
      </c>
      <c r="N240" s="200" t="s">
        <v>41</v>
      </c>
      <c r="O240" s="73"/>
      <c r="P240" s="201">
        <f>O240*H240</f>
        <v>0</v>
      </c>
      <c r="Q240" s="201">
        <v>8.9439999999999997E-05</v>
      </c>
      <c r="R240" s="201">
        <f>Q240*H240</f>
        <v>8.9439999999999997E-05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235</v>
      </c>
      <c r="AT240" s="203" t="s">
        <v>167</v>
      </c>
      <c r="AU240" s="203" t="s">
        <v>88</v>
      </c>
      <c r="AY240" s="15" t="s">
        <v>165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88</v>
      </c>
      <c r="BK240" s="205">
        <f>ROUND(I240*H240,3)</f>
        <v>0</v>
      </c>
      <c r="BL240" s="15" t="s">
        <v>235</v>
      </c>
      <c r="BM240" s="203" t="s">
        <v>614</v>
      </c>
    </row>
    <row r="241" s="2" customFormat="1" ht="22.2" customHeight="1">
      <c r="A241" s="34"/>
      <c r="B241" s="156"/>
      <c r="C241" s="211" t="s">
        <v>615</v>
      </c>
      <c r="D241" s="211" t="s">
        <v>277</v>
      </c>
      <c r="E241" s="212" t="s">
        <v>616</v>
      </c>
      <c r="F241" s="213" t="s">
        <v>617</v>
      </c>
      <c r="G241" s="214" t="s">
        <v>189</v>
      </c>
      <c r="H241" s="215">
        <v>1</v>
      </c>
      <c r="I241" s="216"/>
      <c r="J241" s="215">
        <f>ROUND(I241*H241,3)</f>
        <v>0</v>
      </c>
      <c r="K241" s="217"/>
      <c r="L241" s="218"/>
      <c r="M241" s="219" t="s">
        <v>1</v>
      </c>
      <c r="N241" s="220" t="s">
        <v>41</v>
      </c>
      <c r="O241" s="73"/>
      <c r="P241" s="201">
        <f>O241*H241</f>
        <v>0</v>
      </c>
      <c r="Q241" s="201">
        <v>0.00038000000000000002</v>
      </c>
      <c r="R241" s="201">
        <f>Q241*H241</f>
        <v>0.00038000000000000002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403</v>
      </c>
      <c r="AT241" s="203" t="s">
        <v>277</v>
      </c>
      <c r="AU241" s="203" t="s">
        <v>88</v>
      </c>
      <c r="AY241" s="15" t="s">
        <v>165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88</v>
      </c>
      <c r="BK241" s="205">
        <f>ROUND(I241*H241,3)</f>
        <v>0</v>
      </c>
      <c r="BL241" s="15" t="s">
        <v>235</v>
      </c>
      <c r="BM241" s="203" t="s">
        <v>618</v>
      </c>
    </row>
    <row r="242" s="2" customFormat="1" ht="34.8" customHeight="1">
      <c r="A242" s="34"/>
      <c r="B242" s="156"/>
      <c r="C242" s="192" t="s">
        <v>619</v>
      </c>
      <c r="D242" s="192" t="s">
        <v>167</v>
      </c>
      <c r="E242" s="193" t="s">
        <v>620</v>
      </c>
      <c r="F242" s="194" t="s">
        <v>621</v>
      </c>
      <c r="G242" s="195" t="s">
        <v>189</v>
      </c>
      <c r="H242" s="196">
        <v>38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41</v>
      </c>
      <c r="O242" s="73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235</v>
      </c>
      <c r="AT242" s="203" t="s">
        <v>167</v>
      </c>
      <c r="AU242" s="203" t="s">
        <v>88</v>
      </c>
      <c r="AY242" s="15" t="s">
        <v>165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88</v>
      </c>
      <c r="BK242" s="205">
        <f>ROUND(I242*H242,3)</f>
        <v>0</v>
      </c>
      <c r="BL242" s="15" t="s">
        <v>235</v>
      </c>
      <c r="BM242" s="203" t="s">
        <v>622</v>
      </c>
    </row>
    <row r="243" s="2" customFormat="1" ht="22.2" customHeight="1">
      <c r="A243" s="34"/>
      <c r="B243" s="156"/>
      <c r="C243" s="211" t="s">
        <v>623</v>
      </c>
      <c r="D243" s="211" t="s">
        <v>277</v>
      </c>
      <c r="E243" s="212" t="s">
        <v>624</v>
      </c>
      <c r="F243" s="213" t="s">
        <v>625</v>
      </c>
      <c r="G243" s="214" t="s">
        <v>189</v>
      </c>
      <c r="H243" s="215">
        <v>38</v>
      </c>
      <c r="I243" s="216"/>
      <c r="J243" s="215">
        <f>ROUND(I243*H243,3)</f>
        <v>0</v>
      </c>
      <c r="K243" s="217"/>
      <c r="L243" s="218"/>
      <c r="M243" s="219" t="s">
        <v>1</v>
      </c>
      <c r="N243" s="220" t="s">
        <v>41</v>
      </c>
      <c r="O243" s="73"/>
      <c r="P243" s="201">
        <f>O243*H243</f>
        <v>0</v>
      </c>
      <c r="Q243" s="201">
        <v>0.00025000000000000001</v>
      </c>
      <c r="R243" s="201">
        <f>Q243*H243</f>
        <v>0.0094999999999999998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403</v>
      </c>
      <c r="AT243" s="203" t="s">
        <v>277</v>
      </c>
      <c r="AU243" s="203" t="s">
        <v>88</v>
      </c>
      <c r="AY243" s="15" t="s">
        <v>165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88</v>
      </c>
      <c r="BK243" s="205">
        <f>ROUND(I243*H243,3)</f>
        <v>0</v>
      </c>
      <c r="BL243" s="15" t="s">
        <v>235</v>
      </c>
      <c r="BM243" s="203" t="s">
        <v>626</v>
      </c>
    </row>
    <row r="244" s="2" customFormat="1" ht="22.2" customHeight="1">
      <c r="A244" s="34"/>
      <c r="B244" s="156"/>
      <c r="C244" s="192" t="s">
        <v>627</v>
      </c>
      <c r="D244" s="192" t="s">
        <v>167</v>
      </c>
      <c r="E244" s="193" t="s">
        <v>628</v>
      </c>
      <c r="F244" s="194" t="s">
        <v>629</v>
      </c>
      <c r="G244" s="195" t="s">
        <v>181</v>
      </c>
      <c r="H244" s="196">
        <v>111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41</v>
      </c>
      <c r="O244" s="73"/>
      <c r="P244" s="201">
        <f>O244*H244</f>
        <v>0</v>
      </c>
      <c r="Q244" s="201">
        <v>0.0020698000000000001</v>
      </c>
      <c r="R244" s="201">
        <f>Q244*H244</f>
        <v>0.2297478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235</v>
      </c>
      <c r="AT244" s="203" t="s">
        <v>167</v>
      </c>
      <c r="AU244" s="203" t="s">
        <v>88</v>
      </c>
      <c r="AY244" s="15" t="s">
        <v>165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88</v>
      </c>
      <c r="BK244" s="205">
        <f>ROUND(I244*H244,3)</f>
        <v>0</v>
      </c>
      <c r="BL244" s="15" t="s">
        <v>235</v>
      </c>
      <c r="BM244" s="203" t="s">
        <v>630</v>
      </c>
    </row>
    <row r="245" s="2" customFormat="1" ht="22.2" customHeight="1">
      <c r="A245" s="34"/>
      <c r="B245" s="156"/>
      <c r="C245" s="192" t="s">
        <v>631</v>
      </c>
      <c r="D245" s="192" t="s">
        <v>167</v>
      </c>
      <c r="E245" s="193" t="s">
        <v>632</v>
      </c>
      <c r="F245" s="194" t="s">
        <v>633</v>
      </c>
      <c r="G245" s="195" t="s">
        <v>490</v>
      </c>
      <c r="H245" s="197"/>
      <c r="I245" s="197"/>
      <c r="J245" s="196">
        <f>ROUND(I245*H245,3)</f>
        <v>0</v>
      </c>
      <c r="K245" s="198"/>
      <c r="L245" s="35"/>
      <c r="M245" s="199" t="s">
        <v>1</v>
      </c>
      <c r="N245" s="200" t="s">
        <v>41</v>
      </c>
      <c r="O245" s="73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235</v>
      </c>
      <c r="AT245" s="203" t="s">
        <v>167</v>
      </c>
      <c r="AU245" s="203" t="s">
        <v>88</v>
      </c>
      <c r="AY245" s="15" t="s">
        <v>165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88</v>
      </c>
      <c r="BK245" s="205">
        <f>ROUND(I245*H245,3)</f>
        <v>0</v>
      </c>
      <c r="BL245" s="15" t="s">
        <v>235</v>
      </c>
      <c r="BM245" s="203" t="s">
        <v>634</v>
      </c>
    </row>
    <row r="246" s="12" customFormat="1" ht="22.8" customHeight="1">
      <c r="A246" s="12"/>
      <c r="B246" s="179"/>
      <c r="C246" s="12"/>
      <c r="D246" s="180" t="s">
        <v>74</v>
      </c>
      <c r="E246" s="190" t="s">
        <v>635</v>
      </c>
      <c r="F246" s="190" t="s">
        <v>636</v>
      </c>
      <c r="G246" s="12"/>
      <c r="H246" s="12"/>
      <c r="I246" s="182"/>
      <c r="J246" s="191">
        <f>BK246</f>
        <v>0</v>
      </c>
      <c r="K246" s="12"/>
      <c r="L246" s="179"/>
      <c r="M246" s="184"/>
      <c r="N246" s="185"/>
      <c r="O246" s="185"/>
      <c r="P246" s="186">
        <f>P247</f>
        <v>0</v>
      </c>
      <c r="Q246" s="185"/>
      <c r="R246" s="186">
        <f>R247</f>
        <v>0</v>
      </c>
      <c r="S246" s="185"/>
      <c r="T246" s="187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80" t="s">
        <v>88</v>
      </c>
      <c r="AT246" s="188" t="s">
        <v>74</v>
      </c>
      <c r="AU246" s="188" t="s">
        <v>82</v>
      </c>
      <c r="AY246" s="180" t="s">
        <v>165</v>
      </c>
      <c r="BK246" s="189">
        <f>BK247</f>
        <v>0</v>
      </c>
    </row>
    <row r="247" s="2" customFormat="1" ht="34.8" customHeight="1">
      <c r="A247" s="34"/>
      <c r="B247" s="156"/>
      <c r="C247" s="192" t="s">
        <v>637</v>
      </c>
      <c r="D247" s="192" t="s">
        <v>167</v>
      </c>
      <c r="E247" s="193" t="s">
        <v>638</v>
      </c>
      <c r="F247" s="194" t="s">
        <v>639</v>
      </c>
      <c r="G247" s="195" t="s">
        <v>170</v>
      </c>
      <c r="H247" s="196">
        <v>13.300000000000001</v>
      </c>
      <c r="I247" s="197"/>
      <c r="J247" s="196">
        <f>ROUND(I247*H247,3)</f>
        <v>0</v>
      </c>
      <c r="K247" s="198"/>
      <c r="L247" s="35"/>
      <c r="M247" s="199" t="s">
        <v>1</v>
      </c>
      <c r="N247" s="200" t="s">
        <v>41</v>
      </c>
      <c r="O247" s="73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235</v>
      </c>
      <c r="AT247" s="203" t="s">
        <v>167</v>
      </c>
      <c r="AU247" s="203" t="s">
        <v>88</v>
      </c>
      <c r="AY247" s="15" t="s">
        <v>165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88</v>
      </c>
      <c r="BK247" s="205">
        <f>ROUND(I247*H247,3)</f>
        <v>0</v>
      </c>
      <c r="BL247" s="15" t="s">
        <v>235</v>
      </c>
      <c r="BM247" s="203" t="s">
        <v>640</v>
      </c>
    </row>
    <row r="248" s="12" customFormat="1" ht="22.8" customHeight="1">
      <c r="A248" s="12"/>
      <c r="B248" s="179"/>
      <c r="C248" s="12"/>
      <c r="D248" s="180" t="s">
        <v>74</v>
      </c>
      <c r="E248" s="190" t="s">
        <v>264</v>
      </c>
      <c r="F248" s="190" t="s">
        <v>265</v>
      </c>
      <c r="G248" s="12"/>
      <c r="H248" s="12"/>
      <c r="I248" s="182"/>
      <c r="J248" s="191">
        <f>BK248</f>
        <v>0</v>
      </c>
      <c r="K248" s="12"/>
      <c r="L248" s="179"/>
      <c r="M248" s="184"/>
      <c r="N248" s="185"/>
      <c r="O248" s="185"/>
      <c r="P248" s="186">
        <f>SUM(P249:P256)</f>
        <v>0</v>
      </c>
      <c r="Q248" s="185"/>
      <c r="R248" s="186">
        <f>SUM(R249:R256)</f>
        <v>1.0139094999999998</v>
      </c>
      <c r="S248" s="185"/>
      <c r="T248" s="187">
        <f>SUM(T249:T256)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180" t="s">
        <v>88</v>
      </c>
      <c r="AT248" s="188" t="s">
        <v>74</v>
      </c>
      <c r="AU248" s="188" t="s">
        <v>82</v>
      </c>
      <c r="AY248" s="180" t="s">
        <v>165</v>
      </c>
      <c r="BK248" s="189">
        <f>SUM(BK249:BK256)</f>
        <v>0</v>
      </c>
    </row>
    <row r="249" s="2" customFormat="1" ht="22.2" customHeight="1">
      <c r="A249" s="34"/>
      <c r="B249" s="156"/>
      <c r="C249" s="192" t="s">
        <v>641</v>
      </c>
      <c r="D249" s="192" t="s">
        <v>167</v>
      </c>
      <c r="E249" s="193" t="s">
        <v>642</v>
      </c>
      <c r="F249" s="194" t="s">
        <v>643</v>
      </c>
      <c r="G249" s="195" t="s">
        <v>181</v>
      </c>
      <c r="H249" s="196">
        <v>82</v>
      </c>
      <c r="I249" s="197"/>
      <c r="J249" s="196">
        <f>ROUND(I249*H249,3)</f>
        <v>0</v>
      </c>
      <c r="K249" s="198"/>
      <c r="L249" s="35"/>
      <c r="M249" s="199" t="s">
        <v>1</v>
      </c>
      <c r="N249" s="200" t="s">
        <v>41</v>
      </c>
      <c r="O249" s="73"/>
      <c r="P249" s="201">
        <f>O249*H249</f>
        <v>0</v>
      </c>
      <c r="Q249" s="201">
        <v>0.000215</v>
      </c>
      <c r="R249" s="201">
        <f>Q249*H249</f>
        <v>0.01763</v>
      </c>
      <c r="S249" s="201">
        <v>0</v>
      </c>
      <c r="T249" s="20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3" t="s">
        <v>235</v>
      </c>
      <c r="AT249" s="203" t="s">
        <v>167</v>
      </c>
      <c r="AU249" s="203" t="s">
        <v>88</v>
      </c>
      <c r="AY249" s="15" t="s">
        <v>165</v>
      </c>
      <c r="BE249" s="204">
        <f>IF(N249="základná",J249,0)</f>
        <v>0</v>
      </c>
      <c r="BF249" s="204">
        <f>IF(N249="znížená",J249,0)</f>
        <v>0</v>
      </c>
      <c r="BG249" s="204">
        <f>IF(N249="zákl. prenesená",J249,0)</f>
        <v>0</v>
      </c>
      <c r="BH249" s="204">
        <f>IF(N249="zníž. prenesená",J249,0)</f>
        <v>0</v>
      </c>
      <c r="BI249" s="204">
        <f>IF(N249="nulová",J249,0)</f>
        <v>0</v>
      </c>
      <c r="BJ249" s="15" t="s">
        <v>88</v>
      </c>
      <c r="BK249" s="205">
        <f>ROUND(I249*H249,3)</f>
        <v>0</v>
      </c>
      <c r="BL249" s="15" t="s">
        <v>235</v>
      </c>
      <c r="BM249" s="203" t="s">
        <v>644</v>
      </c>
    </row>
    <row r="250" s="2" customFormat="1" ht="13.8" customHeight="1">
      <c r="A250" s="34"/>
      <c r="B250" s="156"/>
      <c r="C250" s="211" t="s">
        <v>645</v>
      </c>
      <c r="D250" s="211" t="s">
        <v>277</v>
      </c>
      <c r="E250" s="212" t="s">
        <v>646</v>
      </c>
      <c r="F250" s="213" t="s">
        <v>647</v>
      </c>
      <c r="G250" s="214" t="s">
        <v>170</v>
      </c>
      <c r="H250" s="215">
        <v>41.799999999999997</v>
      </c>
      <c r="I250" s="216"/>
      <c r="J250" s="215">
        <f>ROUND(I250*H250,3)</f>
        <v>0</v>
      </c>
      <c r="K250" s="217"/>
      <c r="L250" s="218"/>
      <c r="M250" s="219" t="s">
        <v>1</v>
      </c>
      <c r="N250" s="220" t="s">
        <v>41</v>
      </c>
      <c r="O250" s="73"/>
      <c r="P250" s="201">
        <f>O250*H250</f>
        <v>0</v>
      </c>
      <c r="Q250" s="201">
        <v>0.021999999999999999</v>
      </c>
      <c r="R250" s="201">
        <f>Q250*H250</f>
        <v>0.91959999999999986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403</v>
      </c>
      <c r="AT250" s="203" t="s">
        <v>277</v>
      </c>
      <c r="AU250" s="203" t="s">
        <v>88</v>
      </c>
      <c r="AY250" s="15" t="s">
        <v>165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88</v>
      </c>
      <c r="BK250" s="205">
        <f>ROUND(I250*H250,3)</f>
        <v>0</v>
      </c>
      <c r="BL250" s="15" t="s">
        <v>235</v>
      </c>
      <c r="BM250" s="203" t="s">
        <v>648</v>
      </c>
    </row>
    <row r="251" s="2" customFormat="1" ht="13.8" customHeight="1">
      <c r="A251" s="34"/>
      <c r="B251" s="156"/>
      <c r="C251" s="192" t="s">
        <v>649</v>
      </c>
      <c r="D251" s="192" t="s">
        <v>167</v>
      </c>
      <c r="E251" s="193" t="s">
        <v>650</v>
      </c>
      <c r="F251" s="194" t="s">
        <v>651</v>
      </c>
      <c r="G251" s="195" t="s">
        <v>181</v>
      </c>
      <c r="H251" s="196">
        <v>5.9000000000000004</v>
      </c>
      <c r="I251" s="197"/>
      <c r="J251" s="196">
        <f>ROUND(I251*H251,3)</f>
        <v>0</v>
      </c>
      <c r="K251" s="198"/>
      <c r="L251" s="35"/>
      <c r="M251" s="199" t="s">
        <v>1</v>
      </c>
      <c r="N251" s="200" t="s">
        <v>41</v>
      </c>
      <c r="O251" s="73"/>
      <c r="P251" s="201">
        <f>O251*H251</f>
        <v>0</v>
      </c>
      <c r="Q251" s="201">
        <v>0.00042499999999999998</v>
      </c>
      <c r="R251" s="201">
        <f>Q251*H251</f>
        <v>0.0025075000000000002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235</v>
      </c>
      <c r="AT251" s="203" t="s">
        <v>167</v>
      </c>
      <c r="AU251" s="203" t="s">
        <v>88</v>
      </c>
      <c r="AY251" s="15" t="s">
        <v>165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88</v>
      </c>
      <c r="BK251" s="205">
        <f>ROUND(I251*H251,3)</f>
        <v>0</v>
      </c>
      <c r="BL251" s="15" t="s">
        <v>235</v>
      </c>
      <c r="BM251" s="203" t="s">
        <v>652</v>
      </c>
    </row>
    <row r="252" s="2" customFormat="1" ht="13.8" customHeight="1">
      <c r="A252" s="34"/>
      <c r="B252" s="156"/>
      <c r="C252" s="211" t="s">
        <v>653</v>
      </c>
      <c r="D252" s="211" t="s">
        <v>277</v>
      </c>
      <c r="E252" s="212" t="s">
        <v>654</v>
      </c>
      <c r="F252" s="213" t="s">
        <v>655</v>
      </c>
      <c r="G252" s="214" t="s">
        <v>189</v>
      </c>
      <c r="H252" s="215">
        <v>1</v>
      </c>
      <c r="I252" s="216"/>
      <c r="J252" s="215">
        <f>ROUND(I252*H252,3)</f>
        <v>0</v>
      </c>
      <c r="K252" s="217"/>
      <c r="L252" s="218"/>
      <c r="M252" s="219" t="s">
        <v>1</v>
      </c>
      <c r="N252" s="220" t="s">
        <v>41</v>
      </c>
      <c r="O252" s="73"/>
      <c r="P252" s="201">
        <f>O252*H252</f>
        <v>0</v>
      </c>
      <c r="Q252" s="201">
        <v>0.046019999999999998</v>
      </c>
      <c r="R252" s="201">
        <f>Q252*H252</f>
        <v>0.046019999999999998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403</v>
      </c>
      <c r="AT252" s="203" t="s">
        <v>277</v>
      </c>
      <c r="AU252" s="203" t="s">
        <v>88</v>
      </c>
      <c r="AY252" s="15" t="s">
        <v>165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88</v>
      </c>
      <c r="BK252" s="205">
        <f>ROUND(I252*H252,3)</f>
        <v>0</v>
      </c>
      <c r="BL252" s="15" t="s">
        <v>235</v>
      </c>
      <c r="BM252" s="203" t="s">
        <v>656</v>
      </c>
    </row>
    <row r="253" s="2" customFormat="1" ht="22.2" customHeight="1">
      <c r="A253" s="34"/>
      <c r="B253" s="156"/>
      <c r="C253" s="192" t="s">
        <v>657</v>
      </c>
      <c r="D253" s="192" t="s">
        <v>167</v>
      </c>
      <c r="E253" s="193" t="s">
        <v>658</v>
      </c>
      <c r="F253" s="194" t="s">
        <v>659</v>
      </c>
      <c r="G253" s="195" t="s">
        <v>189</v>
      </c>
      <c r="H253" s="196">
        <v>8</v>
      </c>
      <c r="I253" s="197"/>
      <c r="J253" s="196">
        <f>ROUND(I253*H253,3)</f>
        <v>0</v>
      </c>
      <c r="K253" s="198"/>
      <c r="L253" s="35"/>
      <c r="M253" s="199" t="s">
        <v>1</v>
      </c>
      <c r="N253" s="200" t="s">
        <v>41</v>
      </c>
      <c r="O253" s="73"/>
      <c r="P253" s="201">
        <f>O253*H253</f>
        <v>0</v>
      </c>
      <c r="Q253" s="201">
        <v>0.00030400000000000002</v>
      </c>
      <c r="R253" s="201">
        <f>Q253*H253</f>
        <v>0.0024320000000000001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235</v>
      </c>
      <c r="AT253" s="203" t="s">
        <v>167</v>
      </c>
      <c r="AU253" s="203" t="s">
        <v>88</v>
      </c>
      <c r="AY253" s="15" t="s">
        <v>165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88</v>
      </c>
      <c r="BK253" s="205">
        <f>ROUND(I253*H253,3)</f>
        <v>0</v>
      </c>
      <c r="BL253" s="15" t="s">
        <v>235</v>
      </c>
      <c r="BM253" s="203" t="s">
        <v>660</v>
      </c>
    </row>
    <row r="254" s="2" customFormat="1" ht="22.2" customHeight="1">
      <c r="A254" s="34"/>
      <c r="B254" s="156"/>
      <c r="C254" s="192" t="s">
        <v>661</v>
      </c>
      <c r="D254" s="192" t="s">
        <v>167</v>
      </c>
      <c r="E254" s="193" t="s">
        <v>662</v>
      </c>
      <c r="F254" s="194" t="s">
        <v>663</v>
      </c>
      <c r="G254" s="195" t="s">
        <v>189</v>
      </c>
      <c r="H254" s="196">
        <v>2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41</v>
      </c>
      <c r="O254" s="73"/>
      <c r="P254" s="201">
        <f>O254*H254</f>
        <v>0</v>
      </c>
      <c r="Q254" s="201">
        <v>0.00032000000000000003</v>
      </c>
      <c r="R254" s="201">
        <f>Q254*H254</f>
        <v>0.00064000000000000005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235</v>
      </c>
      <c r="AT254" s="203" t="s">
        <v>167</v>
      </c>
      <c r="AU254" s="203" t="s">
        <v>88</v>
      </c>
      <c r="AY254" s="15" t="s">
        <v>165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88</v>
      </c>
      <c r="BK254" s="205">
        <f>ROUND(I254*H254,3)</f>
        <v>0</v>
      </c>
      <c r="BL254" s="15" t="s">
        <v>235</v>
      </c>
      <c r="BM254" s="203" t="s">
        <v>664</v>
      </c>
    </row>
    <row r="255" s="2" customFormat="1" ht="13.8" customHeight="1">
      <c r="A255" s="34"/>
      <c r="B255" s="156"/>
      <c r="C255" s="211" t="s">
        <v>665</v>
      </c>
      <c r="D255" s="211" t="s">
        <v>277</v>
      </c>
      <c r="E255" s="212" t="s">
        <v>666</v>
      </c>
      <c r="F255" s="213" t="s">
        <v>667</v>
      </c>
      <c r="G255" s="214" t="s">
        <v>181</v>
      </c>
      <c r="H255" s="215">
        <v>22</v>
      </c>
      <c r="I255" s="216"/>
      <c r="J255" s="215">
        <f>ROUND(I255*H255,3)</f>
        <v>0</v>
      </c>
      <c r="K255" s="217"/>
      <c r="L255" s="218"/>
      <c r="M255" s="219" t="s">
        <v>1</v>
      </c>
      <c r="N255" s="220" t="s">
        <v>41</v>
      </c>
      <c r="O255" s="73"/>
      <c r="P255" s="201">
        <f>O255*H255</f>
        <v>0</v>
      </c>
      <c r="Q255" s="201">
        <v>0.00114</v>
      </c>
      <c r="R255" s="201">
        <f>Q255*H255</f>
        <v>0.025079999999999998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403</v>
      </c>
      <c r="AT255" s="203" t="s">
        <v>277</v>
      </c>
      <c r="AU255" s="203" t="s">
        <v>88</v>
      </c>
      <c r="AY255" s="15" t="s">
        <v>165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88</v>
      </c>
      <c r="BK255" s="205">
        <f>ROUND(I255*H255,3)</f>
        <v>0</v>
      </c>
      <c r="BL255" s="15" t="s">
        <v>235</v>
      </c>
      <c r="BM255" s="203" t="s">
        <v>668</v>
      </c>
    </row>
    <row r="256" s="2" customFormat="1" ht="22.2" customHeight="1">
      <c r="A256" s="34"/>
      <c r="B256" s="156"/>
      <c r="C256" s="192" t="s">
        <v>669</v>
      </c>
      <c r="D256" s="192" t="s">
        <v>167</v>
      </c>
      <c r="E256" s="193" t="s">
        <v>670</v>
      </c>
      <c r="F256" s="194" t="s">
        <v>671</v>
      </c>
      <c r="G256" s="195" t="s">
        <v>490</v>
      </c>
      <c r="H256" s="197"/>
      <c r="I256" s="197"/>
      <c r="J256" s="196">
        <f>ROUND(I256*H256,3)</f>
        <v>0</v>
      </c>
      <c r="K256" s="198"/>
      <c r="L256" s="35"/>
      <c r="M256" s="199" t="s">
        <v>1</v>
      </c>
      <c r="N256" s="200" t="s">
        <v>41</v>
      </c>
      <c r="O256" s="73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235</v>
      </c>
      <c r="AT256" s="203" t="s">
        <v>167</v>
      </c>
      <c r="AU256" s="203" t="s">
        <v>88</v>
      </c>
      <c r="AY256" s="15" t="s">
        <v>165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88</v>
      </c>
      <c r="BK256" s="205">
        <f>ROUND(I256*H256,3)</f>
        <v>0</v>
      </c>
      <c r="BL256" s="15" t="s">
        <v>235</v>
      </c>
      <c r="BM256" s="203" t="s">
        <v>672</v>
      </c>
    </row>
    <row r="257" s="12" customFormat="1" ht="22.8" customHeight="1">
      <c r="A257" s="12"/>
      <c r="B257" s="179"/>
      <c r="C257" s="12"/>
      <c r="D257" s="180" t="s">
        <v>74</v>
      </c>
      <c r="E257" s="190" t="s">
        <v>270</v>
      </c>
      <c r="F257" s="190" t="s">
        <v>271</v>
      </c>
      <c r="G257" s="12"/>
      <c r="H257" s="12"/>
      <c r="I257" s="182"/>
      <c r="J257" s="191">
        <f>BK257</f>
        <v>0</v>
      </c>
      <c r="K257" s="12"/>
      <c r="L257" s="179"/>
      <c r="M257" s="184"/>
      <c r="N257" s="185"/>
      <c r="O257" s="185"/>
      <c r="P257" s="186">
        <f>SUM(P258:P267)</f>
        <v>0</v>
      </c>
      <c r="Q257" s="185"/>
      <c r="R257" s="186">
        <f>SUM(R258:R267)</f>
        <v>6.1776278419999997</v>
      </c>
      <c r="S257" s="185"/>
      <c r="T257" s="187">
        <f>SUM(T258:T267)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80" t="s">
        <v>88</v>
      </c>
      <c r="AT257" s="188" t="s">
        <v>74</v>
      </c>
      <c r="AU257" s="188" t="s">
        <v>82</v>
      </c>
      <c r="AY257" s="180" t="s">
        <v>165</v>
      </c>
      <c r="BK257" s="189">
        <f>SUM(BK258:BK267)</f>
        <v>0</v>
      </c>
    </row>
    <row r="258" s="2" customFormat="1" ht="22.2" customHeight="1">
      <c r="A258" s="34"/>
      <c r="B258" s="156"/>
      <c r="C258" s="192" t="s">
        <v>673</v>
      </c>
      <c r="D258" s="192" t="s">
        <v>167</v>
      </c>
      <c r="E258" s="193" t="s">
        <v>674</v>
      </c>
      <c r="F258" s="194" t="s">
        <v>675</v>
      </c>
      <c r="G258" s="195" t="s">
        <v>189</v>
      </c>
      <c r="H258" s="196">
        <v>2</v>
      </c>
      <c r="I258" s="197"/>
      <c r="J258" s="196">
        <f>ROUND(I258*H258,3)</f>
        <v>0</v>
      </c>
      <c r="K258" s="198"/>
      <c r="L258" s="35"/>
      <c r="M258" s="199" t="s">
        <v>1</v>
      </c>
      <c r="N258" s="200" t="s">
        <v>41</v>
      </c>
      <c r="O258" s="73"/>
      <c r="P258" s="201">
        <f>O258*H258</f>
        <v>0</v>
      </c>
      <c r="Q258" s="201">
        <v>0.00098992099999999994</v>
      </c>
      <c r="R258" s="201">
        <f>Q258*H258</f>
        <v>0.0019798419999999999</v>
      </c>
      <c r="S258" s="201">
        <v>0</v>
      </c>
      <c r="T258" s="202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3" t="s">
        <v>235</v>
      </c>
      <c r="AT258" s="203" t="s">
        <v>167</v>
      </c>
      <c r="AU258" s="203" t="s">
        <v>88</v>
      </c>
      <c r="AY258" s="15" t="s">
        <v>165</v>
      </c>
      <c r="BE258" s="204">
        <f>IF(N258="základná",J258,0)</f>
        <v>0</v>
      </c>
      <c r="BF258" s="204">
        <f>IF(N258="znížená",J258,0)</f>
        <v>0</v>
      </c>
      <c r="BG258" s="204">
        <f>IF(N258="zákl. prenesená",J258,0)</f>
        <v>0</v>
      </c>
      <c r="BH258" s="204">
        <f>IF(N258="zníž. prenesená",J258,0)</f>
        <v>0</v>
      </c>
      <c r="BI258" s="204">
        <f>IF(N258="nulová",J258,0)</f>
        <v>0</v>
      </c>
      <c r="BJ258" s="15" t="s">
        <v>88</v>
      </c>
      <c r="BK258" s="205">
        <f>ROUND(I258*H258,3)</f>
        <v>0</v>
      </c>
      <c r="BL258" s="15" t="s">
        <v>235</v>
      </c>
      <c r="BM258" s="203" t="s">
        <v>676</v>
      </c>
    </row>
    <row r="259" s="2" customFormat="1" ht="34.8" customHeight="1">
      <c r="A259" s="34"/>
      <c r="B259" s="156"/>
      <c r="C259" s="211" t="s">
        <v>677</v>
      </c>
      <c r="D259" s="211" t="s">
        <v>277</v>
      </c>
      <c r="E259" s="212" t="s">
        <v>678</v>
      </c>
      <c r="F259" s="213" t="s">
        <v>679</v>
      </c>
      <c r="G259" s="214" t="s">
        <v>189</v>
      </c>
      <c r="H259" s="215">
        <v>2</v>
      </c>
      <c r="I259" s="216"/>
      <c r="J259" s="215">
        <f>ROUND(I259*H259,3)</f>
        <v>0</v>
      </c>
      <c r="K259" s="217"/>
      <c r="L259" s="218"/>
      <c r="M259" s="219" t="s">
        <v>1</v>
      </c>
      <c r="N259" s="220" t="s">
        <v>41</v>
      </c>
      <c r="O259" s="73"/>
      <c r="P259" s="201">
        <f>O259*H259</f>
        <v>0</v>
      </c>
      <c r="Q259" s="201">
        <v>0.0155</v>
      </c>
      <c r="R259" s="201">
        <f>Q259*H259</f>
        <v>0.031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403</v>
      </c>
      <c r="AT259" s="203" t="s">
        <v>277</v>
      </c>
      <c r="AU259" s="203" t="s">
        <v>88</v>
      </c>
      <c r="AY259" s="15" t="s">
        <v>165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88</v>
      </c>
      <c r="BK259" s="205">
        <f>ROUND(I259*H259,3)</f>
        <v>0</v>
      </c>
      <c r="BL259" s="15" t="s">
        <v>235</v>
      </c>
      <c r="BM259" s="203" t="s">
        <v>680</v>
      </c>
    </row>
    <row r="260" s="2" customFormat="1" ht="22.2" customHeight="1">
      <c r="A260" s="34"/>
      <c r="B260" s="156"/>
      <c r="C260" s="192" t="s">
        <v>463</v>
      </c>
      <c r="D260" s="192" t="s">
        <v>167</v>
      </c>
      <c r="E260" s="193" t="s">
        <v>681</v>
      </c>
      <c r="F260" s="194" t="s">
        <v>682</v>
      </c>
      <c r="G260" s="195" t="s">
        <v>181</v>
      </c>
      <c r="H260" s="196">
        <v>7.9000000000000004</v>
      </c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41</v>
      </c>
      <c r="O260" s="73"/>
      <c r="P260" s="201">
        <f>O260*H260</f>
        <v>0</v>
      </c>
      <c r="Q260" s="201">
        <v>0.00042000000000000002</v>
      </c>
      <c r="R260" s="201">
        <f>Q260*H260</f>
        <v>0.0033180000000000002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235</v>
      </c>
      <c r="AT260" s="203" t="s">
        <v>167</v>
      </c>
      <c r="AU260" s="203" t="s">
        <v>88</v>
      </c>
      <c r="AY260" s="15" t="s">
        <v>165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88</v>
      </c>
      <c r="BK260" s="205">
        <f>ROUND(I260*H260,3)</f>
        <v>0</v>
      </c>
      <c r="BL260" s="15" t="s">
        <v>235</v>
      </c>
      <c r="BM260" s="203" t="s">
        <v>683</v>
      </c>
    </row>
    <row r="261" s="2" customFormat="1" ht="13.8" customHeight="1">
      <c r="A261" s="34"/>
      <c r="B261" s="156"/>
      <c r="C261" s="211" t="s">
        <v>684</v>
      </c>
      <c r="D261" s="211" t="s">
        <v>277</v>
      </c>
      <c r="E261" s="212" t="s">
        <v>685</v>
      </c>
      <c r="F261" s="213" t="s">
        <v>686</v>
      </c>
      <c r="G261" s="214" t="s">
        <v>189</v>
      </c>
      <c r="H261" s="215">
        <v>1</v>
      </c>
      <c r="I261" s="216"/>
      <c r="J261" s="215">
        <f>ROUND(I261*H261,3)</f>
        <v>0</v>
      </c>
      <c r="K261" s="217"/>
      <c r="L261" s="218"/>
      <c r="M261" s="219" t="s">
        <v>1</v>
      </c>
      <c r="N261" s="220" t="s">
        <v>41</v>
      </c>
      <c r="O261" s="73"/>
      <c r="P261" s="201">
        <f>O261*H261</f>
        <v>0</v>
      </c>
      <c r="Q261" s="201">
        <v>0.085000000000000006</v>
      </c>
      <c r="R261" s="201">
        <f>Q261*H261</f>
        <v>0.085000000000000006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403</v>
      </c>
      <c r="AT261" s="203" t="s">
        <v>277</v>
      </c>
      <c r="AU261" s="203" t="s">
        <v>88</v>
      </c>
      <c r="AY261" s="15" t="s">
        <v>165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88</v>
      </c>
      <c r="BK261" s="205">
        <f>ROUND(I261*H261,3)</f>
        <v>0</v>
      </c>
      <c r="BL261" s="15" t="s">
        <v>235</v>
      </c>
      <c r="BM261" s="203" t="s">
        <v>687</v>
      </c>
    </row>
    <row r="262" s="2" customFormat="1" ht="22.2" customHeight="1">
      <c r="A262" s="34"/>
      <c r="B262" s="156"/>
      <c r="C262" s="192" t="s">
        <v>688</v>
      </c>
      <c r="D262" s="192" t="s">
        <v>167</v>
      </c>
      <c r="E262" s="193" t="s">
        <v>689</v>
      </c>
      <c r="F262" s="194" t="s">
        <v>690</v>
      </c>
      <c r="G262" s="195" t="s">
        <v>189</v>
      </c>
      <c r="H262" s="196">
        <v>13</v>
      </c>
      <c r="I262" s="197"/>
      <c r="J262" s="196">
        <f>ROUND(I262*H262,3)</f>
        <v>0</v>
      </c>
      <c r="K262" s="198"/>
      <c r="L262" s="35"/>
      <c r="M262" s="199" t="s">
        <v>1</v>
      </c>
      <c r="N262" s="200" t="s">
        <v>41</v>
      </c>
      <c r="O262" s="73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235</v>
      </c>
      <c r="AT262" s="203" t="s">
        <v>167</v>
      </c>
      <c r="AU262" s="203" t="s">
        <v>88</v>
      </c>
      <c r="AY262" s="15" t="s">
        <v>165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88</v>
      </c>
      <c r="BK262" s="205">
        <f>ROUND(I262*H262,3)</f>
        <v>0</v>
      </c>
      <c r="BL262" s="15" t="s">
        <v>235</v>
      </c>
      <c r="BM262" s="203" t="s">
        <v>691</v>
      </c>
    </row>
    <row r="263" s="2" customFormat="1" ht="13.8" customHeight="1">
      <c r="A263" s="34"/>
      <c r="B263" s="156"/>
      <c r="C263" s="211" t="s">
        <v>692</v>
      </c>
      <c r="D263" s="211" t="s">
        <v>277</v>
      </c>
      <c r="E263" s="212" t="s">
        <v>693</v>
      </c>
      <c r="F263" s="213" t="s">
        <v>694</v>
      </c>
      <c r="G263" s="214" t="s">
        <v>189</v>
      </c>
      <c r="H263" s="215">
        <v>13</v>
      </c>
      <c r="I263" s="216"/>
      <c r="J263" s="215">
        <f>ROUND(I263*H263,3)</f>
        <v>0</v>
      </c>
      <c r="K263" s="217"/>
      <c r="L263" s="218"/>
      <c r="M263" s="219" t="s">
        <v>1</v>
      </c>
      <c r="N263" s="220" t="s">
        <v>41</v>
      </c>
      <c r="O263" s="73"/>
      <c r="P263" s="201">
        <f>O263*H263</f>
        <v>0</v>
      </c>
      <c r="Q263" s="201">
        <v>0.029700000000000001</v>
      </c>
      <c r="R263" s="201">
        <f>Q263*H263</f>
        <v>0.3861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403</v>
      </c>
      <c r="AT263" s="203" t="s">
        <v>277</v>
      </c>
      <c r="AU263" s="203" t="s">
        <v>88</v>
      </c>
      <c r="AY263" s="15" t="s">
        <v>165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88</v>
      </c>
      <c r="BK263" s="205">
        <f>ROUND(I263*H263,3)</f>
        <v>0</v>
      </c>
      <c r="BL263" s="15" t="s">
        <v>235</v>
      </c>
      <c r="BM263" s="203" t="s">
        <v>695</v>
      </c>
    </row>
    <row r="264" s="2" customFormat="1" ht="22.2" customHeight="1">
      <c r="A264" s="34"/>
      <c r="B264" s="156"/>
      <c r="C264" s="192" t="s">
        <v>696</v>
      </c>
      <c r="D264" s="192" t="s">
        <v>167</v>
      </c>
      <c r="E264" s="193" t="s">
        <v>697</v>
      </c>
      <c r="F264" s="194" t="s">
        <v>698</v>
      </c>
      <c r="G264" s="195" t="s">
        <v>189</v>
      </c>
      <c r="H264" s="196">
        <v>168</v>
      </c>
      <c r="I264" s="197"/>
      <c r="J264" s="196">
        <f>ROUND(I264*H264,3)</f>
        <v>0</v>
      </c>
      <c r="K264" s="198"/>
      <c r="L264" s="35"/>
      <c r="M264" s="199" t="s">
        <v>1</v>
      </c>
      <c r="N264" s="200" t="s">
        <v>41</v>
      </c>
      <c r="O264" s="73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235</v>
      </c>
      <c r="AT264" s="203" t="s">
        <v>167</v>
      </c>
      <c r="AU264" s="203" t="s">
        <v>88</v>
      </c>
      <c r="AY264" s="15" t="s">
        <v>165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88</v>
      </c>
      <c r="BK264" s="205">
        <f>ROUND(I264*H264,3)</f>
        <v>0</v>
      </c>
      <c r="BL264" s="15" t="s">
        <v>235</v>
      </c>
      <c r="BM264" s="203" t="s">
        <v>699</v>
      </c>
    </row>
    <row r="265" s="2" customFormat="1" ht="13.8" customHeight="1">
      <c r="A265" s="34"/>
      <c r="B265" s="156"/>
      <c r="C265" s="211" t="s">
        <v>700</v>
      </c>
      <c r="D265" s="211" t="s">
        <v>277</v>
      </c>
      <c r="E265" s="212" t="s">
        <v>701</v>
      </c>
      <c r="F265" s="213" t="s">
        <v>702</v>
      </c>
      <c r="G265" s="214" t="s">
        <v>189</v>
      </c>
      <c r="H265" s="215">
        <v>168</v>
      </c>
      <c r="I265" s="216"/>
      <c r="J265" s="215">
        <f>ROUND(I265*H265,3)</f>
        <v>0</v>
      </c>
      <c r="K265" s="217"/>
      <c r="L265" s="218"/>
      <c r="M265" s="219" t="s">
        <v>1</v>
      </c>
      <c r="N265" s="220" t="s">
        <v>41</v>
      </c>
      <c r="O265" s="73"/>
      <c r="P265" s="201">
        <f>O265*H265</f>
        <v>0</v>
      </c>
      <c r="Q265" s="201">
        <v>0.033750000000000002</v>
      </c>
      <c r="R265" s="201">
        <f>Q265*H265</f>
        <v>5.6699999999999999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403</v>
      </c>
      <c r="AT265" s="203" t="s">
        <v>277</v>
      </c>
      <c r="AU265" s="203" t="s">
        <v>88</v>
      </c>
      <c r="AY265" s="15" t="s">
        <v>165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88</v>
      </c>
      <c r="BK265" s="205">
        <f>ROUND(I265*H265,3)</f>
        <v>0</v>
      </c>
      <c r="BL265" s="15" t="s">
        <v>235</v>
      </c>
      <c r="BM265" s="203" t="s">
        <v>703</v>
      </c>
    </row>
    <row r="266" s="2" customFormat="1" ht="13.8" customHeight="1">
      <c r="A266" s="34"/>
      <c r="B266" s="156"/>
      <c r="C266" s="192" t="s">
        <v>704</v>
      </c>
      <c r="D266" s="192" t="s">
        <v>167</v>
      </c>
      <c r="E266" s="193" t="s">
        <v>705</v>
      </c>
      <c r="F266" s="194" t="s">
        <v>706</v>
      </c>
      <c r="G266" s="195" t="s">
        <v>189</v>
      </c>
      <c r="H266" s="196">
        <v>1</v>
      </c>
      <c r="I266" s="197"/>
      <c r="J266" s="196">
        <f>ROUND(I266*H266,3)</f>
        <v>0</v>
      </c>
      <c r="K266" s="198"/>
      <c r="L266" s="35"/>
      <c r="M266" s="199" t="s">
        <v>1</v>
      </c>
      <c r="N266" s="200" t="s">
        <v>41</v>
      </c>
      <c r="O266" s="73"/>
      <c r="P266" s="201">
        <f>O266*H266</f>
        <v>0</v>
      </c>
      <c r="Q266" s="201">
        <v>0.00023000000000000001</v>
      </c>
      <c r="R266" s="201">
        <f>Q266*H266</f>
        <v>0.00023000000000000001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235</v>
      </c>
      <c r="AT266" s="203" t="s">
        <v>167</v>
      </c>
      <c r="AU266" s="203" t="s">
        <v>88</v>
      </c>
      <c r="AY266" s="15" t="s">
        <v>165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88</v>
      </c>
      <c r="BK266" s="205">
        <f>ROUND(I266*H266,3)</f>
        <v>0</v>
      </c>
      <c r="BL266" s="15" t="s">
        <v>235</v>
      </c>
      <c r="BM266" s="203" t="s">
        <v>707</v>
      </c>
    </row>
    <row r="267" s="2" customFormat="1" ht="22.2" customHeight="1">
      <c r="A267" s="34"/>
      <c r="B267" s="156"/>
      <c r="C267" s="192" t="s">
        <v>708</v>
      </c>
      <c r="D267" s="192" t="s">
        <v>167</v>
      </c>
      <c r="E267" s="193" t="s">
        <v>709</v>
      </c>
      <c r="F267" s="194" t="s">
        <v>710</v>
      </c>
      <c r="G267" s="195" t="s">
        <v>490</v>
      </c>
      <c r="H267" s="197"/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41</v>
      </c>
      <c r="O267" s="73"/>
      <c r="P267" s="201">
        <f>O267*H267</f>
        <v>0</v>
      </c>
      <c r="Q267" s="201">
        <v>0</v>
      </c>
      <c r="R267" s="201">
        <f>Q267*H267</f>
        <v>0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235</v>
      </c>
      <c r="AT267" s="203" t="s">
        <v>167</v>
      </c>
      <c r="AU267" s="203" t="s">
        <v>88</v>
      </c>
      <c r="AY267" s="15" t="s">
        <v>165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88</v>
      </c>
      <c r="BK267" s="205">
        <f>ROUND(I267*H267,3)</f>
        <v>0</v>
      </c>
      <c r="BL267" s="15" t="s">
        <v>235</v>
      </c>
      <c r="BM267" s="203" t="s">
        <v>711</v>
      </c>
    </row>
    <row r="268" s="12" customFormat="1" ht="22.8" customHeight="1">
      <c r="A268" s="12"/>
      <c r="B268" s="179"/>
      <c r="C268" s="12"/>
      <c r="D268" s="180" t="s">
        <v>74</v>
      </c>
      <c r="E268" s="190" t="s">
        <v>712</v>
      </c>
      <c r="F268" s="190" t="s">
        <v>713</v>
      </c>
      <c r="G268" s="12"/>
      <c r="H268" s="12"/>
      <c r="I268" s="182"/>
      <c r="J268" s="191">
        <f>BK268</f>
        <v>0</v>
      </c>
      <c r="K268" s="12"/>
      <c r="L268" s="179"/>
      <c r="M268" s="184"/>
      <c r="N268" s="185"/>
      <c r="O268" s="185"/>
      <c r="P268" s="186">
        <f>SUM(P269:P270)</f>
        <v>0</v>
      </c>
      <c r="Q268" s="185"/>
      <c r="R268" s="186">
        <f>SUM(R269:R270)</f>
        <v>0.012707390999999998</v>
      </c>
      <c r="S268" s="185"/>
      <c r="T268" s="187">
        <f>SUM(T269:T270)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80" t="s">
        <v>88</v>
      </c>
      <c r="AT268" s="188" t="s">
        <v>74</v>
      </c>
      <c r="AU268" s="188" t="s">
        <v>82</v>
      </c>
      <c r="AY268" s="180" t="s">
        <v>165</v>
      </c>
      <c r="BK268" s="189">
        <f>SUM(BK269:BK270)</f>
        <v>0</v>
      </c>
    </row>
    <row r="269" s="2" customFormat="1" ht="22.2" customHeight="1">
      <c r="A269" s="34"/>
      <c r="B269" s="156"/>
      <c r="C269" s="192" t="s">
        <v>714</v>
      </c>
      <c r="D269" s="192" t="s">
        <v>167</v>
      </c>
      <c r="E269" s="193" t="s">
        <v>715</v>
      </c>
      <c r="F269" s="194" t="s">
        <v>716</v>
      </c>
      <c r="G269" s="195" t="s">
        <v>170</v>
      </c>
      <c r="H269" s="196">
        <v>28.739999999999998</v>
      </c>
      <c r="I269" s="197"/>
      <c r="J269" s="196">
        <f>ROUND(I269*H269,3)</f>
        <v>0</v>
      </c>
      <c r="K269" s="198"/>
      <c r="L269" s="35"/>
      <c r="M269" s="199" t="s">
        <v>1</v>
      </c>
      <c r="N269" s="200" t="s">
        <v>41</v>
      </c>
      <c r="O269" s="73"/>
      <c r="P269" s="201">
        <f>O269*H269</f>
        <v>0</v>
      </c>
      <c r="Q269" s="201">
        <v>0.00016574999999999999</v>
      </c>
      <c r="R269" s="201">
        <f>Q269*H269</f>
        <v>0.0047636549999999995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235</v>
      </c>
      <c r="AT269" s="203" t="s">
        <v>167</v>
      </c>
      <c r="AU269" s="203" t="s">
        <v>88</v>
      </c>
      <c r="AY269" s="15" t="s">
        <v>165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88</v>
      </c>
      <c r="BK269" s="205">
        <f>ROUND(I269*H269,3)</f>
        <v>0</v>
      </c>
      <c r="BL269" s="15" t="s">
        <v>235</v>
      </c>
      <c r="BM269" s="203" t="s">
        <v>717</v>
      </c>
    </row>
    <row r="270" s="2" customFormat="1" ht="34.8" customHeight="1">
      <c r="A270" s="34"/>
      <c r="B270" s="156"/>
      <c r="C270" s="192" t="s">
        <v>718</v>
      </c>
      <c r="D270" s="192" t="s">
        <v>167</v>
      </c>
      <c r="E270" s="193" t="s">
        <v>719</v>
      </c>
      <c r="F270" s="194" t="s">
        <v>720</v>
      </c>
      <c r="G270" s="195" t="s">
        <v>170</v>
      </c>
      <c r="H270" s="196">
        <v>28.739999999999998</v>
      </c>
      <c r="I270" s="197"/>
      <c r="J270" s="196">
        <f>ROUND(I270*H270,3)</f>
        <v>0</v>
      </c>
      <c r="K270" s="198"/>
      <c r="L270" s="35"/>
      <c r="M270" s="199" t="s">
        <v>1</v>
      </c>
      <c r="N270" s="200" t="s">
        <v>41</v>
      </c>
      <c r="O270" s="73"/>
      <c r="P270" s="201">
        <f>O270*H270</f>
        <v>0</v>
      </c>
      <c r="Q270" s="201">
        <v>0.0002764</v>
      </c>
      <c r="R270" s="201">
        <f>Q270*H270</f>
        <v>0.0079437359999999999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235</v>
      </c>
      <c r="AT270" s="203" t="s">
        <v>167</v>
      </c>
      <c r="AU270" s="203" t="s">
        <v>88</v>
      </c>
      <c r="AY270" s="15" t="s">
        <v>165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88</v>
      </c>
      <c r="BK270" s="205">
        <f>ROUND(I270*H270,3)</f>
        <v>0</v>
      </c>
      <c r="BL270" s="15" t="s">
        <v>235</v>
      </c>
      <c r="BM270" s="203" t="s">
        <v>721</v>
      </c>
    </row>
    <row r="271" s="12" customFormat="1" ht="25.92" customHeight="1">
      <c r="A271" s="12"/>
      <c r="B271" s="179"/>
      <c r="C271" s="12"/>
      <c r="D271" s="180" t="s">
        <v>74</v>
      </c>
      <c r="E271" s="181" t="s">
        <v>277</v>
      </c>
      <c r="F271" s="181" t="s">
        <v>278</v>
      </c>
      <c r="G271" s="12"/>
      <c r="H271" s="12"/>
      <c r="I271" s="182"/>
      <c r="J271" s="183">
        <f>BK271</f>
        <v>0</v>
      </c>
      <c r="K271" s="12"/>
      <c r="L271" s="179"/>
      <c r="M271" s="184"/>
      <c r="N271" s="185"/>
      <c r="O271" s="185"/>
      <c r="P271" s="186">
        <f>P272</f>
        <v>0</v>
      </c>
      <c r="Q271" s="185"/>
      <c r="R271" s="186">
        <f>R272</f>
        <v>0.51946999999999999</v>
      </c>
      <c r="S271" s="185"/>
      <c r="T271" s="187">
        <f>T272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80" t="s">
        <v>178</v>
      </c>
      <c r="AT271" s="188" t="s">
        <v>74</v>
      </c>
      <c r="AU271" s="188" t="s">
        <v>75</v>
      </c>
      <c r="AY271" s="180" t="s">
        <v>165</v>
      </c>
      <c r="BK271" s="189">
        <f>BK272</f>
        <v>0</v>
      </c>
    </row>
    <row r="272" s="12" customFormat="1" ht="22.8" customHeight="1">
      <c r="A272" s="12"/>
      <c r="B272" s="179"/>
      <c r="C272" s="12"/>
      <c r="D272" s="180" t="s">
        <v>74</v>
      </c>
      <c r="E272" s="190" t="s">
        <v>279</v>
      </c>
      <c r="F272" s="190" t="s">
        <v>280</v>
      </c>
      <c r="G272" s="12"/>
      <c r="H272" s="12"/>
      <c r="I272" s="182"/>
      <c r="J272" s="191">
        <f>BK272</f>
        <v>0</v>
      </c>
      <c r="K272" s="12"/>
      <c r="L272" s="179"/>
      <c r="M272" s="184"/>
      <c r="N272" s="185"/>
      <c r="O272" s="185"/>
      <c r="P272" s="186">
        <f>SUM(P273:P275)</f>
        <v>0</v>
      </c>
      <c r="Q272" s="185"/>
      <c r="R272" s="186">
        <f>SUM(R273:R275)</f>
        <v>0.51946999999999999</v>
      </c>
      <c r="S272" s="185"/>
      <c r="T272" s="187">
        <f>SUM(T273:T275)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80" t="s">
        <v>178</v>
      </c>
      <c r="AT272" s="188" t="s">
        <v>74</v>
      </c>
      <c r="AU272" s="188" t="s">
        <v>82</v>
      </c>
      <c r="AY272" s="180" t="s">
        <v>165</v>
      </c>
      <c r="BK272" s="189">
        <f>SUM(BK273:BK275)</f>
        <v>0</v>
      </c>
    </row>
    <row r="273" s="2" customFormat="1" ht="13.8" customHeight="1">
      <c r="A273" s="34"/>
      <c r="B273" s="156"/>
      <c r="C273" s="192" t="s">
        <v>722</v>
      </c>
      <c r="D273" s="192" t="s">
        <v>167</v>
      </c>
      <c r="E273" s="193" t="s">
        <v>723</v>
      </c>
      <c r="F273" s="194" t="s">
        <v>724</v>
      </c>
      <c r="G273" s="195" t="s">
        <v>189</v>
      </c>
      <c r="H273" s="196">
        <v>181</v>
      </c>
      <c r="I273" s="197"/>
      <c r="J273" s="196">
        <f>ROUND(I273*H273,3)</f>
        <v>0</v>
      </c>
      <c r="K273" s="198"/>
      <c r="L273" s="35"/>
      <c r="M273" s="199" t="s">
        <v>1</v>
      </c>
      <c r="N273" s="200" t="s">
        <v>41</v>
      </c>
      <c r="O273" s="73"/>
      <c r="P273" s="201">
        <f>O273*H273</f>
        <v>0</v>
      </c>
      <c r="Q273" s="201">
        <v>0</v>
      </c>
      <c r="R273" s="201">
        <f>Q273*H273</f>
        <v>0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284</v>
      </c>
      <c r="AT273" s="203" t="s">
        <v>167</v>
      </c>
      <c r="AU273" s="203" t="s">
        <v>88</v>
      </c>
      <c r="AY273" s="15" t="s">
        <v>165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88</v>
      </c>
      <c r="BK273" s="205">
        <f>ROUND(I273*H273,3)</f>
        <v>0</v>
      </c>
      <c r="BL273" s="15" t="s">
        <v>284</v>
      </c>
      <c r="BM273" s="203" t="s">
        <v>725</v>
      </c>
    </row>
    <row r="274" s="2" customFormat="1" ht="13.8" customHeight="1">
      <c r="A274" s="34"/>
      <c r="B274" s="156"/>
      <c r="C274" s="211" t="s">
        <v>726</v>
      </c>
      <c r="D274" s="211" t="s">
        <v>277</v>
      </c>
      <c r="E274" s="212" t="s">
        <v>727</v>
      </c>
      <c r="F274" s="213" t="s">
        <v>728</v>
      </c>
      <c r="G274" s="214" t="s">
        <v>189</v>
      </c>
      <c r="H274" s="215">
        <v>181</v>
      </c>
      <c r="I274" s="216"/>
      <c r="J274" s="215">
        <f>ROUND(I274*H274,3)</f>
        <v>0</v>
      </c>
      <c r="K274" s="217"/>
      <c r="L274" s="218"/>
      <c r="M274" s="219" t="s">
        <v>1</v>
      </c>
      <c r="N274" s="220" t="s">
        <v>41</v>
      </c>
      <c r="O274" s="73"/>
      <c r="P274" s="201">
        <f>O274*H274</f>
        <v>0</v>
      </c>
      <c r="Q274" s="201">
        <v>0.0027699999999999999</v>
      </c>
      <c r="R274" s="201">
        <f>Q274*H274</f>
        <v>0.50136999999999998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729</v>
      </c>
      <c r="AT274" s="203" t="s">
        <v>277</v>
      </c>
      <c r="AU274" s="203" t="s">
        <v>88</v>
      </c>
      <c r="AY274" s="15" t="s">
        <v>165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88</v>
      </c>
      <c r="BK274" s="205">
        <f>ROUND(I274*H274,3)</f>
        <v>0</v>
      </c>
      <c r="BL274" s="15" t="s">
        <v>729</v>
      </c>
      <c r="BM274" s="203" t="s">
        <v>730</v>
      </c>
    </row>
    <row r="275" s="2" customFormat="1" ht="13.8" customHeight="1">
      <c r="A275" s="34"/>
      <c r="B275" s="156"/>
      <c r="C275" s="211" t="s">
        <v>731</v>
      </c>
      <c r="D275" s="211" t="s">
        <v>277</v>
      </c>
      <c r="E275" s="212" t="s">
        <v>732</v>
      </c>
      <c r="F275" s="213" t="s">
        <v>733</v>
      </c>
      <c r="G275" s="214" t="s">
        <v>189</v>
      </c>
      <c r="H275" s="215">
        <v>181</v>
      </c>
      <c r="I275" s="216"/>
      <c r="J275" s="215">
        <f>ROUND(I275*H275,3)</f>
        <v>0</v>
      </c>
      <c r="K275" s="217"/>
      <c r="L275" s="218"/>
      <c r="M275" s="221" t="s">
        <v>1</v>
      </c>
      <c r="N275" s="222" t="s">
        <v>41</v>
      </c>
      <c r="O275" s="208"/>
      <c r="P275" s="209">
        <f>O275*H275</f>
        <v>0</v>
      </c>
      <c r="Q275" s="209">
        <v>0.00010000000000000001</v>
      </c>
      <c r="R275" s="209">
        <f>Q275*H275</f>
        <v>0.018100000000000002</v>
      </c>
      <c r="S275" s="209">
        <v>0</v>
      </c>
      <c r="T275" s="210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729</v>
      </c>
      <c r="AT275" s="203" t="s">
        <v>277</v>
      </c>
      <c r="AU275" s="203" t="s">
        <v>88</v>
      </c>
      <c r="AY275" s="15" t="s">
        <v>165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88</v>
      </c>
      <c r="BK275" s="205">
        <f>ROUND(I275*H275,3)</f>
        <v>0</v>
      </c>
      <c r="BL275" s="15" t="s">
        <v>729</v>
      </c>
      <c r="BM275" s="203" t="s">
        <v>734</v>
      </c>
    </row>
    <row r="276" s="2" customFormat="1" ht="6.96" customHeight="1">
      <c r="A276" s="34"/>
      <c r="B276" s="56"/>
      <c r="C276" s="57"/>
      <c r="D276" s="57"/>
      <c r="E276" s="57"/>
      <c r="F276" s="57"/>
      <c r="G276" s="57"/>
      <c r="H276" s="57"/>
      <c r="I276" s="57"/>
      <c r="J276" s="57"/>
      <c r="K276" s="57"/>
      <c r="L276" s="35"/>
      <c r="M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</row>
  </sheetData>
  <autoFilter ref="C146:K275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9:F119"/>
    <mergeCell ref="D120:F120"/>
    <mergeCell ref="D121:F121"/>
    <mergeCell ref="D122:F122"/>
    <mergeCell ref="D123:F123"/>
    <mergeCell ref="E135:H135"/>
    <mergeCell ref="E137:H137"/>
    <mergeCell ref="E139:H13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119</v>
      </c>
      <c r="L4" s="18"/>
      <c r="M4" s="12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7" customHeight="1">
      <c r="B7" s="18"/>
      <c r="E7" s="125" t="str">
        <f>'Rekapitulácia stavby'!K6</f>
        <v>SPŠ J. Murgaša B.Bystrica - kompletná rekonštrukcia objektov - zníženie energetickej náročnosti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4.4" customHeight="1">
      <c r="A9" s="34"/>
      <c r="B9" s="35"/>
      <c r="C9" s="34"/>
      <c r="D9" s="34"/>
      <c r="E9" s="125" t="s">
        <v>735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5.6" customHeight="1">
      <c r="A11" s="34"/>
      <c r="B11" s="35"/>
      <c r="C11" s="34"/>
      <c r="D11" s="34"/>
      <c r="E11" s="63" t="s">
        <v>736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16</v>
      </c>
      <c r="E13" s="34"/>
      <c r="F13" s="23" t="s">
        <v>1</v>
      </c>
      <c r="G13" s="34"/>
      <c r="H13" s="34"/>
      <c r="I13" s="28" t="s">
        <v>17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18</v>
      </c>
      <c r="E14" s="34"/>
      <c r="F14" s="23" t="s">
        <v>19</v>
      </c>
      <c r="G14" s="34"/>
      <c r="H14" s="34"/>
      <c r="I14" s="28" t="s">
        <v>20</v>
      </c>
      <c r="J14" s="65" t="str">
        <f>'Rekapitulácia stavby'!AN8</f>
        <v>28. 4. 2021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22</v>
      </c>
      <c r="E16" s="34"/>
      <c r="F16" s="34"/>
      <c r="G16" s="34"/>
      <c r="H16" s="34"/>
      <c r="I16" s="28" t="s">
        <v>23</v>
      </c>
      <c r="J16" s="23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24</v>
      </c>
      <c r="F17" s="34"/>
      <c r="G17" s="34"/>
      <c r="H17" s="34"/>
      <c r="I17" s="28" t="s">
        <v>25</v>
      </c>
      <c r="J17" s="23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26</v>
      </c>
      <c r="E19" s="34"/>
      <c r="F19" s="34"/>
      <c r="G19" s="34"/>
      <c r="H19" s="34"/>
      <c r="I19" s="28" t="s">
        <v>23</v>
      </c>
      <c r="J19" s="29" t="str">
        <f>'Rekapitulácia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28</v>
      </c>
      <c r="E22" s="34"/>
      <c r="F22" s="34"/>
      <c r="G22" s="34"/>
      <c r="H22" s="34"/>
      <c r="I22" s="28" t="s">
        <v>23</v>
      </c>
      <c r="J22" s="23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29</v>
      </c>
      <c r="F23" s="34"/>
      <c r="G23" s="34"/>
      <c r="H23" s="34"/>
      <c r="I23" s="28" t="s">
        <v>25</v>
      </c>
      <c r="J23" s="2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23</v>
      </c>
      <c r="J25" s="23" t="str">
        <f>IF('Rekapitulácia stavby'!AN19="","",'Rekapitulácia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25</v>
      </c>
      <c r="J26" s="23" t="str">
        <f>IF('Rekapitulácia stavby'!AN20="","",'Rekapitulácia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4.4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23" t="s">
        <v>124</v>
      </c>
      <c r="E32" s="34"/>
      <c r="F32" s="34"/>
      <c r="G32" s="34"/>
      <c r="H32" s="34"/>
      <c r="I32" s="34"/>
      <c r="J32" s="129">
        <f>J98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0" t="s">
        <v>125</v>
      </c>
      <c r="E33" s="34"/>
      <c r="F33" s="34"/>
      <c r="G33" s="34"/>
      <c r="H33" s="34"/>
      <c r="I33" s="34"/>
      <c r="J33" s="129">
        <f>J109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1" t="s">
        <v>35</v>
      </c>
      <c r="E34" s="34"/>
      <c r="F34" s="34"/>
      <c r="G34" s="34"/>
      <c r="H34" s="34"/>
      <c r="I34" s="34"/>
      <c r="J34" s="92">
        <f>ROUND(J32 + J33,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28" t="s">
        <v>40</v>
      </c>
      <c r="F37" s="133">
        <f>ROUND((SUM(BE109:BE116) + SUM(BE138:BE168)),  2)</f>
        <v>0</v>
      </c>
      <c r="G37" s="34"/>
      <c r="H37" s="34"/>
      <c r="I37" s="134">
        <v>0.20000000000000001</v>
      </c>
      <c r="J37" s="133">
        <f>ROUND(((SUM(BE109:BE116) + SUM(BE138:BE168))*I37),  2)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3">
        <f>ROUND((SUM(BF109:BF116) + SUM(BF138:BF168)),  2)</f>
        <v>0</v>
      </c>
      <c r="G38" s="34"/>
      <c r="H38" s="34"/>
      <c r="I38" s="134">
        <v>0.20000000000000001</v>
      </c>
      <c r="J38" s="133">
        <f>ROUND(((SUM(BF109:BF116) + SUM(BF138:BF168))*I38),  2)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3">
        <f>ROUND((SUM(BG109:BG116) + SUM(BG138:BG168)),  2)</f>
        <v>0</v>
      </c>
      <c r="G39" s="34"/>
      <c r="H39" s="34"/>
      <c r="I39" s="134">
        <v>0.20000000000000001</v>
      </c>
      <c r="J39" s="133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3">
        <f>ROUND((SUM(BH109:BH116) + SUM(BH138:BH168)),  2)</f>
        <v>0</v>
      </c>
      <c r="G40" s="34"/>
      <c r="H40" s="34"/>
      <c r="I40" s="134">
        <v>0.20000000000000001</v>
      </c>
      <c r="J40" s="133">
        <f>0</f>
        <v>0</v>
      </c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3">
        <f>ROUND((SUM(BI109:BI116) + SUM(BI138:BI168)),  2)</f>
        <v>0</v>
      </c>
      <c r="G41" s="34"/>
      <c r="H41" s="34"/>
      <c r="I41" s="134">
        <v>0</v>
      </c>
      <c r="J41" s="133">
        <f>0</f>
        <v>0</v>
      </c>
      <c r="K41" s="34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5"/>
      <c r="D43" s="136" t="s">
        <v>45</v>
      </c>
      <c r="E43" s="77"/>
      <c r="F43" s="77"/>
      <c r="G43" s="137" t="s">
        <v>46</v>
      </c>
      <c r="H43" s="138" t="s">
        <v>47</v>
      </c>
      <c r="I43" s="77"/>
      <c r="J43" s="139">
        <f>SUM(J34:J41)</f>
        <v>0</v>
      </c>
      <c r="K43" s="140"/>
      <c r="L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50</v>
      </c>
      <c r="E61" s="37"/>
      <c r="F61" s="141" t="s">
        <v>51</v>
      </c>
      <c r="G61" s="54" t="s">
        <v>50</v>
      </c>
      <c r="H61" s="37"/>
      <c r="I61" s="37"/>
      <c r="J61" s="142" t="s">
        <v>51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50</v>
      </c>
      <c r="E76" s="37"/>
      <c r="F76" s="141" t="s">
        <v>51</v>
      </c>
      <c r="G76" s="54" t="s">
        <v>50</v>
      </c>
      <c r="H76" s="37"/>
      <c r="I76" s="37"/>
      <c r="J76" s="142" t="s">
        <v>51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7" customHeight="1">
      <c r="A85" s="34"/>
      <c r="B85" s="35"/>
      <c r="C85" s="34"/>
      <c r="D85" s="34"/>
      <c r="E85" s="125" t="str">
        <f>E7</f>
        <v>SPŠ J. Murgaša B.Bystrica - kompletná rekonštrukcia objektov - zníženie energetickej náročnosti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4.4" customHeight="1">
      <c r="A87" s="34"/>
      <c r="B87" s="35"/>
      <c r="C87" s="34"/>
      <c r="D87" s="34"/>
      <c r="E87" s="125" t="s">
        <v>735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6" customHeight="1">
      <c r="A89" s="34"/>
      <c r="B89" s="35"/>
      <c r="C89" s="34"/>
      <c r="D89" s="34"/>
      <c r="E89" s="63" t="str">
        <f>E11</f>
        <v>B1 - Búracie práce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18</v>
      </c>
      <c r="D91" s="34"/>
      <c r="E91" s="34"/>
      <c r="F91" s="23" t="str">
        <f>F14</f>
        <v>Hurbanova 6, 975 18 BB</v>
      </c>
      <c r="G91" s="34"/>
      <c r="H91" s="34"/>
      <c r="I91" s="28" t="s">
        <v>20</v>
      </c>
      <c r="J91" s="65" t="str">
        <f>IF(J14="","",J14)</f>
        <v>28. 4. 2021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8" customHeight="1">
      <c r="A93" s="34"/>
      <c r="B93" s="35"/>
      <c r="C93" s="28" t="s">
        <v>22</v>
      </c>
      <c r="D93" s="34"/>
      <c r="E93" s="34"/>
      <c r="F93" s="23" t="str">
        <f>E17</f>
        <v>SPŠ J. Murgaša, Banská Bystrica</v>
      </c>
      <c r="G93" s="34"/>
      <c r="H93" s="34"/>
      <c r="I93" s="28" t="s">
        <v>28</v>
      </c>
      <c r="J93" s="32" t="str">
        <f>E23</f>
        <v>VISIA s.r.o ,Sládkovičova 2052/50A Šala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6" customHeight="1">
      <c r="A94" s="34"/>
      <c r="B94" s="35"/>
      <c r="C94" s="28" t="s">
        <v>26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3" t="s">
        <v>127</v>
      </c>
      <c r="D96" s="135"/>
      <c r="E96" s="135"/>
      <c r="F96" s="135"/>
      <c r="G96" s="135"/>
      <c r="H96" s="135"/>
      <c r="I96" s="135"/>
      <c r="J96" s="144" t="s">
        <v>128</v>
      </c>
      <c r="K96" s="135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5" t="s">
        <v>129</v>
      </c>
      <c r="D98" s="34"/>
      <c r="E98" s="34"/>
      <c r="F98" s="34"/>
      <c r="G98" s="34"/>
      <c r="H98" s="34"/>
      <c r="I98" s="34"/>
      <c r="J98" s="92">
        <f>J138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130</v>
      </c>
    </row>
    <row r="99" s="9" customFormat="1" ht="24.96" customHeight="1">
      <c r="A99" s="9"/>
      <c r="B99" s="146"/>
      <c r="C99" s="9"/>
      <c r="D99" s="147" t="s">
        <v>131</v>
      </c>
      <c r="E99" s="148"/>
      <c r="F99" s="148"/>
      <c r="G99" s="148"/>
      <c r="H99" s="148"/>
      <c r="I99" s="148"/>
      <c r="J99" s="149">
        <f>J139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132</v>
      </c>
      <c r="E100" s="152"/>
      <c r="F100" s="152"/>
      <c r="G100" s="152"/>
      <c r="H100" s="152"/>
      <c r="I100" s="152"/>
      <c r="J100" s="153">
        <f>J140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133</v>
      </c>
      <c r="E101" s="152"/>
      <c r="F101" s="152"/>
      <c r="G101" s="152"/>
      <c r="H101" s="152"/>
      <c r="I101" s="152"/>
      <c r="J101" s="153">
        <f>J143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6"/>
      <c r="C102" s="9"/>
      <c r="D102" s="147" t="s">
        <v>134</v>
      </c>
      <c r="E102" s="148"/>
      <c r="F102" s="148"/>
      <c r="G102" s="148"/>
      <c r="H102" s="148"/>
      <c r="I102" s="148"/>
      <c r="J102" s="149">
        <f>J157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0"/>
      <c r="C103" s="10"/>
      <c r="D103" s="151" t="s">
        <v>135</v>
      </c>
      <c r="E103" s="152"/>
      <c r="F103" s="152"/>
      <c r="G103" s="152"/>
      <c r="H103" s="152"/>
      <c r="I103" s="152"/>
      <c r="J103" s="153">
        <f>J158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136</v>
      </c>
      <c r="E104" s="152"/>
      <c r="F104" s="152"/>
      <c r="G104" s="152"/>
      <c r="H104" s="152"/>
      <c r="I104" s="152"/>
      <c r="J104" s="153">
        <f>J160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137</v>
      </c>
      <c r="E105" s="152"/>
      <c r="F105" s="152"/>
      <c r="G105" s="152"/>
      <c r="H105" s="152"/>
      <c r="I105" s="152"/>
      <c r="J105" s="153">
        <f>J164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138</v>
      </c>
      <c r="E106" s="152"/>
      <c r="F106" s="152"/>
      <c r="G106" s="152"/>
      <c r="H106" s="152"/>
      <c r="I106" s="152"/>
      <c r="J106" s="153">
        <f>J166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9.28" customHeight="1">
      <c r="A109" s="34"/>
      <c r="B109" s="35"/>
      <c r="C109" s="145" t="s">
        <v>141</v>
      </c>
      <c r="D109" s="34"/>
      <c r="E109" s="34"/>
      <c r="F109" s="34"/>
      <c r="G109" s="34"/>
      <c r="H109" s="34"/>
      <c r="I109" s="34"/>
      <c r="J109" s="154">
        <f>ROUND(J110 + J111 + J112 + J113 + J114 + J115,2)</f>
        <v>0</v>
      </c>
      <c r="K109" s="34"/>
      <c r="L109" s="51"/>
      <c r="N109" s="155" t="s">
        <v>39</v>
      </c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8" customHeight="1">
      <c r="A110" s="34"/>
      <c r="B110" s="156"/>
      <c r="C110" s="157"/>
      <c r="D110" s="158" t="s">
        <v>142</v>
      </c>
      <c r="E110" s="159"/>
      <c r="F110" s="159"/>
      <c r="G110" s="157"/>
      <c r="H110" s="157"/>
      <c r="I110" s="157"/>
      <c r="J110" s="160">
        <v>0</v>
      </c>
      <c r="K110" s="157"/>
      <c r="L110" s="161"/>
      <c r="M110" s="162"/>
      <c r="N110" s="163" t="s">
        <v>41</v>
      </c>
      <c r="O110" s="162"/>
      <c r="P110" s="162"/>
      <c r="Q110" s="162"/>
      <c r="R110" s="162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4" t="s">
        <v>143</v>
      </c>
      <c r="AZ110" s="162"/>
      <c r="BA110" s="162"/>
      <c r="BB110" s="162"/>
      <c r="BC110" s="162"/>
      <c r="BD110" s="162"/>
      <c r="BE110" s="165">
        <f>IF(N110="základná",J110,0)</f>
        <v>0</v>
      </c>
      <c r="BF110" s="165">
        <f>IF(N110="znížená",J110,0)</f>
        <v>0</v>
      </c>
      <c r="BG110" s="165">
        <f>IF(N110="zákl. prenesená",J110,0)</f>
        <v>0</v>
      </c>
      <c r="BH110" s="165">
        <f>IF(N110="zníž. prenesená",J110,0)</f>
        <v>0</v>
      </c>
      <c r="BI110" s="165">
        <f>IF(N110="nulová",J110,0)</f>
        <v>0</v>
      </c>
      <c r="BJ110" s="164" t="s">
        <v>88</v>
      </c>
      <c r="BK110" s="162"/>
      <c r="BL110" s="162"/>
      <c r="BM110" s="162"/>
    </row>
    <row r="111" s="2" customFormat="1" ht="18" customHeight="1">
      <c r="A111" s="34"/>
      <c r="B111" s="156"/>
      <c r="C111" s="157"/>
      <c r="D111" s="158" t="s">
        <v>144</v>
      </c>
      <c r="E111" s="159"/>
      <c r="F111" s="159"/>
      <c r="G111" s="157"/>
      <c r="H111" s="157"/>
      <c r="I111" s="157"/>
      <c r="J111" s="160">
        <v>0</v>
      </c>
      <c r="K111" s="157"/>
      <c r="L111" s="161"/>
      <c r="M111" s="162"/>
      <c r="N111" s="163" t="s">
        <v>41</v>
      </c>
      <c r="O111" s="162"/>
      <c r="P111" s="162"/>
      <c r="Q111" s="162"/>
      <c r="R111" s="162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2"/>
      <c r="AS111" s="162"/>
      <c r="AT111" s="162"/>
      <c r="AU111" s="162"/>
      <c r="AV111" s="162"/>
      <c r="AW111" s="162"/>
      <c r="AX111" s="162"/>
      <c r="AY111" s="164" t="s">
        <v>143</v>
      </c>
      <c r="AZ111" s="162"/>
      <c r="BA111" s="162"/>
      <c r="BB111" s="162"/>
      <c r="BC111" s="162"/>
      <c r="BD111" s="162"/>
      <c r="BE111" s="165">
        <f>IF(N111="základná",J111,0)</f>
        <v>0</v>
      </c>
      <c r="BF111" s="165">
        <f>IF(N111="znížená",J111,0)</f>
        <v>0</v>
      </c>
      <c r="BG111" s="165">
        <f>IF(N111="zákl. prenesená",J111,0)</f>
        <v>0</v>
      </c>
      <c r="BH111" s="165">
        <f>IF(N111="zníž. prenesená",J111,0)</f>
        <v>0</v>
      </c>
      <c r="BI111" s="165">
        <f>IF(N111="nulová",J111,0)</f>
        <v>0</v>
      </c>
      <c r="BJ111" s="164" t="s">
        <v>88</v>
      </c>
      <c r="BK111" s="162"/>
      <c r="BL111" s="162"/>
      <c r="BM111" s="162"/>
    </row>
    <row r="112" s="2" customFormat="1" ht="18" customHeight="1">
      <c r="A112" s="34"/>
      <c r="B112" s="156"/>
      <c r="C112" s="157"/>
      <c r="D112" s="158" t="s">
        <v>145</v>
      </c>
      <c r="E112" s="159"/>
      <c r="F112" s="159"/>
      <c r="G112" s="157"/>
      <c r="H112" s="157"/>
      <c r="I112" s="157"/>
      <c r="J112" s="160">
        <v>0</v>
      </c>
      <c r="K112" s="157"/>
      <c r="L112" s="161"/>
      <c r="M112" s="162"/>
      <c r="N112" s="163" t="s">
        <v>41</v>
      </c>
      <c r="O112" s="162"/>
      <c r="P112" s="162"/>
      <c r="Q112" s="162"/>
      <c r="R112" s="162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2"/>
      <c r="AS112" s="162"/>
      <c r="AT112" s="162"/>
      <c r="AU112" s="162"/>
      <c r="AV112" s="162"/>
      <c r="AW112" s="162"/>
      <c r="AX112" s="162"/>
      <c r="AY112" s="164" t="s">
        <v>143</v>
      </c>
      <c r="AZ112" s="162"/>
      <c r="BA112" s="162"/>
      <c r="BB112" s="162"/>
      <c r="BC112" s="162"/>
      <c r="BD112" s="162"/>
      <c r="BE112" s="165">
        <f>IF(N112="základná",J112,0)</f>
        <v>0</v>
      </c>
      <c r="BF112" s="165">
        <f>IF(N112="znížená",J112,0)</f>
        <v>0</v>
      </c>
      <c r="BG112" s="165">
        <f>IF(N112="zákl. prenesená",J112,0)</f>
        <v>0</v>
      </c>
      <c r="BH112" s="165">
        <f>IF(N112="zníž. prenesená",J112,0)</f>
        <v>0</v>
      </c>
      <c r="BI112" s="165">
        <f>IF(N112="nulová",J112,0)</f>
        <v>0</v>
      </c>
      <c r="BJ112" s="164" t="s">
        <v>88</v>
      </c>
      <c r="BK112" s="162"/>
      <c r="BL112" s="162"/>
      <c r="BM112" s="162"/>
    </row>
    <row r="113" s="2" customFormat="1" ht="18" customHeight="1">
      <c r="A113" s="34"/>
      <c r="B113" s="156"/>
      <c r="C113" s="157"/>
      <c r="D113" s="158" t="s">
        <v>146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41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143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88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8" t="s">
        <v>147</v>
      </c>
      <c r="E114" s="159"/>
      <c r="F114" s="159"/>
      <c r="G114" s="157"/>
      <c r="H114" s="157"/>
      <c r="I114" s="157"/>
      <c r="J114" s="160">
        <v>0</v>
      </c>
      <c r="K114" s="157"/>
      <c r="L114" s="161"/>
      <c r="M114" s="162"/>
      <c r="N114" s="163" t="s">
        <v>41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143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88</v>
      </c>
      <c r="BK114" s="162"/>
      <c r="BL114" s="162"/>
      <c r="BM114" s="162"/>
    </row>
    <row r="115" s="2" customFormat="1" ht="18" customHeight="1">
      <c r="A115" s="34"/>
      <c r="B115" s="156"/>
      <c r="C115" s="157"/>
      <c r="D115" s="159" t="s">
        <v>148</v>
      </c>
      <c r="E115" s="157"/>
      <c r="F115" s="157"/>
      <c r="G115" s="157"/>
      <c r="H115" s="157"/>
      <c r="I115" s="157"/>
      <c r="J115" s="160">
        <f>ROUND(J32*T115,2)</f>
        <v>0</v>
      </c>
      <c r="K115" s="157"/>
      <c r="L115" s="161"/>
      <c r="M115" s="162"/>
      <c r="N115" s="163" t="s">
        <v>41</v>
      </c>
      <c r="O115" s="162"/>
      <c r="P115" s="162"/>
      <c r="Q115" s="162"/>
      <c r="R115" s="162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149</v>
      </c>
      <c r="AZ115" s="162"/>
      <c r="BA115" s="162"/>
      <c r="BB115" s="162"/>
      <c r="BC115" s="162"/>
      <c r="BD115" s="162"/>
      <c r="BE115" s="165">
        <f>IF(N115="základná",J115,0)</f>
        <v>0</v>
      </c>
      <c r="BF115" s="165">
        <f>IF(N115="znížená",J115,0)</f>
        <v>0</v>
      </c>
      <c r="BG115" s="165">
        <f>IF(N115="zákl. prenesená",J115,0)</f>
        <v>0</v>
      </c>
      <c r="BH115" s="165">
        <f>IF(N115="zníž. prenesená",J115,0)</f>
        <v>0</v>
      </c>
      <c r="BI115" s="165">
        <f>IF(N115="nulová",J115,0)</f>
        <v>0</v>
      </c>
      <c r="BJ115" s="164" t="s">
        <v>88</v>
      </c>
      <c r="BK115" s="162"/>
      <c r="BL115" s="162"/>
      <c r="BM115" s="162"/>
    </row>
    <row r="116" s="2" customForma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9.28" customHeight="1">
      <c r="A117" s="34"/>
      <c r="B117" s="35"/>
      <c r="C117" s="166" t="s">
        <v>150</v>
      </c>
      <c r="D117" s="135"/>
      <c r="E117" s="135"/>
      <c r="F117" s="135"/>
      <c r="G117" s="135"/>
      <c r="H117" s="135"/>
      <c r="I117" s="135"/>
      <c r="J117" s="167">
        <f>ROUND(J98+J109,2)</f>
        <v>0</v>
      </c>
      <c r="K117" s="135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56"/>
      <c r="C118" s="57"/>
      <c r="D118" s="57"/>
      <c r="E118" s="57"/>
      <c r="F118" s="57"/>
      <c r="G118" s="57"/>
      <c r="H118" s="57"/>
      <c r="I118" s="57"/>
      <c r="J118" s="57"/>
      <c r="K118" s="57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22" s="2" customFormat="1" ht="6.96" customHeight="1">
      <c r="A122" s="34"/>
      <c r="B122" s="58"/>
      <c r="C122" s="59"/>
      <c r="D122" s="59"/>
      <c r="E122" s="59"/>
      <c r="F122" s="59"/>
      <c r="G122" s="59"/>
      <c r="H122" s="59"/>
      <c r="I122" s="59"/>
      <c r="J122" s="59"/>
      <c r="K122" s="59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4.96" customHeight="1">
      <c r="A123" s="34"/>
      <c r="B123" s="35"/>
      <c r="C123" s="19" t="s">
        <v>151</v>
      </c>
      <c r="D123" s="34"/>
      <c r="E123" s="34"/>
      <c r="F123" s="34"/>
      <c r="G123" s="34"/>
      <c r="H123" s="34"/>
      <c r="I123" s="34"/>
      <c r="J123" s="34"/>
      <c r="K123" s="34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2" customHeight="1">
      <c r="A125" s="34"/>
      <c r="B125" s="35"/>
      <c r="C125" s="28" t="s">
        <v>14</v>
      </c>
      <c r="D125" s="34"/>
      <c r="E125" s="34"/>
      <c r="F125" s="34"/>
      <c r="G125" s="34"/>
      <c r="H125" s="34"/>
      <c r="I125" s="34"/>
      <c r="J125" s="34"/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7" customHeight="1">
      <c r="A126" s="34"/>
      <c r="B126" s="35"/>
      <c r="C126" s="34"/>
      <c r="D126" s="34"/>
      <c r="E126" s="125" t="str">
        <f>E7</f>
        <v>SPŠ J. Murgaša B.Bystrica - kompletná rekonštrukcia objektov - zníženie energetickej náročnosti</v>
      </c>
      <c r="F126" s="28"/>
      <c r="G126" s="28"/>
      <c r="H126" s="28"/>
      <c r="I126" s="34"/>
      <c r="J126" s="34"/>
      <c r="K126" s="34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" customFormat="1" ht="12" customHeight="1">
      <c r="B127" s="18"/>
      <c r="C127" s="28" t="s">
        <v>120</v>
      </c>
      <c r="L127" s="18"/>
    </row>
    <row r="128" s="2" customFormat="1" ht="14.4" customHeight="1">
      <c r="A128" s="34"/>
      <c r="B128" s="35"/>
      <c r="C128" s="34"/>
      <c r="D128" s="34"/>
      <c r="E128" s="125" t="s">
        <v>735</v>
      </c>
      <c r="F128" s="34"/>
      <c r="G128" s="34"/>
      <c r="H128" s="34"/>
      <c r="I128" s="34"/>
      <c r="J128" s="34"/>
      <c r="K128" s="34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122</v>
      </c>
      <c r="D129" s="34"/>
      <c r="E129" s="34"/>
      <c r="F129" s="34"/>
      <c r="G129" s="34"/>
      <c r="H129" s="34"/>
      <c r="I129" s="34"/>
      <c r="J129" s="34"/>
      <c r="K129" s="34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5.6" customHeight="1">
      <c r="A130" s="34"/>
      <c r="B130" s="35"/>
      <c r="C130" s="34"/>
      <c r="D130" s="34"/>
      <c r="E130" s="63" t="str">
        <f>E11</f>
        <v>B1 - Búracie práce</v>
      </c>
      <c r="F130" s="34"/>
      <c r="G130" s="34"/>
      <c r="H130" s="34"/>
      <c r="I130" s="34"/>
      <c r="J130" s="34"/>
      <c r="K130" s="34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2" customHeight="1">
      <c r="A132" s="34"/>
      <c r="B132" s="35"/>
      <c r="C132" s="28" t="s">
        <v>18</v>
      </c>
      <c r="D132" s="34"/>
      <c r="E132" s="34"/>
      <c r="F132" s="23" t="str">
        <f>F14</f>
        <v>Hurbanova 6, 975 18 BB</v>
      </c>
      <c r="G132" s="34"/>
      <c r="H132" s="34"/>
      <c r="I132" s="28" t="s">
        <v>20</v>
      </c>
      <c r="J132" s="65" t="str">
        <f>IF(J14="","",J14)</f>
        <v>28. 4. 2021</v>
      </c>
      <c r="K132" s="34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6.96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40.8" customHeight="1">
      <c r="A134" s="34"/>
      <c r="B134" s="35"/>
      <c r="C134" s="28" t="s">
        <v>22</v>
      </c>
      <c r="D134" s="34"/>
      <c r="E134" s="34"/>
      <c r="F134" s="23" t="str">
        <f>E17</f>
        <v>SPŠ J. Murgaša, Banská Bystrica</v>
      </c>
      <c r="G134" s="34"/>
      <c r="H134" s="34"/>
      <c r="I134" s="28" t="s">
        <v>28</v>
      </c>
      <c r="J134" s="32" t="str">
        <f>E23</f>
        <v>VISIA s.r.o ,Sládkovičova 2052/50A Šala</v>
      </c>
      <c r="K134" s="34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5.6" customHeight="1">
      <c r="A135" s="34"/>
      <c r="B135" s="35"/>
      <c r="C135" s="28" t="s">
        <v>26</v>
      </c>
      <c r="D135" s="34"/>
      <c r="E135" s="34"/>
      <c r="F135" s="23" t="str">
        <f>IF(E20="","",E20)</f>
        <v>Vyplň údaj</v>
      </c>
      <c r="G135" s="34"/>
      <c r="H135" s="34"/>
      <c r="I135" s="28" t="s">
        <v>32</v>
      </c>
      <c r="J135" s="32" t="str">
        <f>E26</f>
        <v xml:space="preserve"> </v>
      </c>
      <c r="K135" s="34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0.32" customHeight="1">
      <c r="A136" s="34"/>
      <c r="B136" s="35"/>
      <c r="C136" s="34"/>
      <c r="D136" s="34"/>
      <c r="E136" s="34"/>
      <c r="F136" s="34"/>
      <c r="G136" s="34"/>
      <c r="H136" s="34"/>
      <c r="I136" s="34"/>
      <c r="J136" s="34"/>
      <c r="K136" s="34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11" customFormat="1" ht="29.28" customHeight="1">
      <c r="A137" s="168"/>
      <c r="B137" s="169"/>
      <c r="C137" s="170" t="s">
        <v>152</v>
      </c>
      <c r="D137" s="171" t="s">
        <v>60</v>
      </c>
      <c r="E137" s="171" t="s">
        <v>56</v>
      </c>
      <c r="F137" s="171" t="s">
        <v>57</v>
      </c>
      <c r="G137" s="171" t="s">
        <v>153</v>
      </c>
      <c r="H137" s="171" t="s">
        <v>154</v>
      </c>
      <c r="I137" s="171" t="s">
        <v>155</v>
      </c>
      <c r="J137" s="172" t="s">
        <v>128</v>
      </c>
      <c r="K137" s="173" t="s">
        <v>156</v>
      </c>
      <c r="L137" s="174"/>
      <c r="M137" s="82" t="s">
        <v>1</v>
      </c>
      <c r="N137" s="83" t="s">
        <v>39</v>
      </c>
      <c r="O137" s="83" t="s">
        <v>157</v>
      </c>
      <c r="P137" s="83" t="s">
        <v>158</v>
      </c>
      <c r="Q137" s="83" t="s">
        <v>159</v>
      </c>
      <c r="R137" s="83" t="s">
        <v>160</v>
      </c>
      <c r="S137" s="83" t="s">
        <v>161</v>
      </c>
      <c r="T137" s="84" t="s">
        <v>162</v>
      </c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</row>
    <row r="138" s="2" customFormat="1" ht="22.8" customHeight="1">
      <c r="A138" s="34"/>
      <c r="B138" s="35"/>
      <c r="C138" s="89" t="s">
        <v>124</v>
      </c>
      <c r="D138" s="34"/>
      <c r="E138" s="34"/>
      <c r="F138" s="34"/>
      <c r="G138" s="34"/>
      <c r="H138" s="34"/>
      <c r="I138" s="34"/>
      <c r="J138" s="175">
        <f>BK138</f>
        <v>0</v>
      </c>
      <c r="K138" s="34"/>
      <c r="L138" s="35"/>
      <c r="M138" s="85"/>
      <c r="N138" s="69"/>
      <c r="O138" s="86"/>
      <c r="P138" s="176">
        <f>P139+P157</f>
        <v>0</v>
      </c>
      <c r="Q138" s="86"/>
      <c r="R138" s="176">
        <f>R139+R157</f>
        <v>0.012547539999999999</v>
      </c>
      <c r="S138" s="86"/>
      <c r="T138" s="177">
        <f>T139+T157</f>
        <v>23.094515000000001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5" t="s">
        <v>74</v>
      </c>
      <c r="AU138" s="15" t="s">
        <v>130</v>
      </c>
      <c r="BK138" s="178">
        <f>BK139+BK157</f>
        <v>0</v>
      </c>
    </row>
    <row r="139" s="12" customFormat="1" ht="25.92" customHeight="1">
      <c r="A139" s="12"/>
      <c r="B139" s="179"/>
      <c r="C139" s="12"/>
      <c r="D139" s="180" t="s">
        <v>74</v>
      </c>
      <c r="E139" s="181" t="s">
        <v>163</v>
      </c>
      <c r="F139" s="181" t="s">
        <v>164</v>
      </c>
      <c r="G139" s="12"/>
      <c r="H139" s="12"/>
      <c r="I139" s="182"/>
      <c r="J139" s="183">
        <f>BK139</f>
        <v>0</v>
      </c>
      <c r="K139" s="12"/>
      <c r="L139" s="179"/>
      <c r="M139" s="184"/>
      <c r="N139" s="185"/>
      <c r="O139" s="185"/>
      <c r="P139" s="186">
        <f>P140+P143</f>
        <v>0</v>
      </c>
      <c r="Q139" s="185"/>
      <c r="R139" s="186">
        <f>R140+R143</f>
        <v>0.0010725400000000001</v>
      </c>
      <c r="S139" s="185"/>
      <c r="T139" s="187">
        <f>T140+T143</f>
        <v>22.074339999999999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80" t="s">
        <v>82</v>
      </c>
      <c r="AT139" s="188" t="s">
        <v>74</v>
      </c>
      <c r="AU139" s="188" t="s">
        <v>75</v>
      </c>
      <c r="AY139" s="180" t="s">
        <v>165</v>
      </c>
      <c r="BK139" s="189">
        <f>BK140+BK143</f>
        <v>0</v>
      </c>
    </row>
    <row r="140" s="12" customFormat="1" ht="22.8" customHeight="1">
      <c r="A140" s="12"/>
      <c r="B140" s="179"/>
      <c r="C140" s="12"/>
      <c r="D140" s="180" t="s">
        <v>74</v>
      </c>
      <c r="E140" s="190" t="s">
        <v>82</v>
      </c>
      <c r="F140" s="190" t="s">
        <v>166</v>
      </c>
      <c r="G140" s="12"/>
      <c r="H140" s="12"/>
      <c r="I140" s="182"/>
      <c r="J140" s="191">
        <f>BK140</f>
        <v>0</v>
      </c>
      <c r="K140" s="12"/>
      <c r="L140" s="179"/>
      <c r="M140" s="184"/>
      <c r="N140" s="185"/>
      <c r="O140" s="185"/>
      <c r="P140" s="186">
        <f>SUM(P141:P142)</f>
        <v>0</v>
      </c>
      <c r="Q140" s="185"/>
      <c r="R140" s="186">
        <f>SUM(R141:R142)</f>
        <v>0</v>
      </c>
      <c r="S140" s="185"/>
      <c r="T140" s="187">
        <f>SUM(T141:T142)</f>
        <v>16.285499999999999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0" t="s">
        <v>82</v>
      </c>
      <c r="AT140" s="188" t="s">
        <v>74</v>
      </c>
      <c r="AU140" s="188" t="s">
        <v>82</v>
      </c>
      <c r="AY140" s="180" t="s">
        <v>165</v>
      </c>
      <c r="BK140" s="189">
        <f>SUM(BK141:BK142)</f>
        <v>0</v>
      </c>
    </row>
    <row r="141" s="2" customFormat="1" ht="22.2" customHeight="1">
      <c r="A141" s="34"/>
      <c r="B141" s="156"/>
      <c r="C141" s="192" t="s">
        <v>82</v>
      </c>
      <c r="D141" s="192" t="s">
        <v>167</v>
      </c>
      <c r="E141" s="193" t="s">
        <v>173</v>
      </c>
      <c r="F141" s="194" t="s">
        <v>174</v>
      </c>
      <c r="G141" s="195" t="s">
        <v>170</v>
      </c>
      <c r="H141" s="196">
        <v>60.979999999999997</v>
      </c>
      <c r="I141" s="197"/>
      <c r="J141" s="196">
        <f>ROUND(I141*H141,3)</f>
        <v>0</v>
      </c>
      <c r="K141" s="198"/>
      <c r="L141" s="35"/>
      <c r="M141" s="199" t="s">
        <v>1</v>
      </c>
      <c r="N141" s="200" t="s">
        <v>41</v>
      </c>
      <c r="O141" s="73"/>
      <c r="P141" s="201">
        <f>O141*H141</f>
        <v>0</v>
      </c>
      <c r="Q141" s="201">
        <v>0</v>
      </c>
      <c r="R141" s="201">
        <f>Q141*H141</f>
        <v>0</v>
      </c>
      <c r="S141" s="201">
        <v>0.22500000000000001</v>
      </c>
      <c r="T141" s="202">
        <f>S141*H141</f>
        <v>13.7205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3" t="s">
        <v>171</v>
      </c>
      <c r="AT141" s="203" t="s">
        <v>167</v>
      </c>
      <c r="AU141" s="203" t="s">
        <v>88</v>
      </c>
      <c r="AY141" s="15" t="s">
        <v>165</v>
      </c>
      <c r="BE141" s="204">
        <f>IF(N141="základná",J141,0)</f>
        <v>0</v>
      </c>
      <c r="BF141" s="204">
        <f>IF(N141="znížená",J141,0)</f>
        <v>0</v>
      </c>
      <c r="BG141" s="204">
        <f>IF(N141="zákl. prenesená",J141,0)</f>
        <v>0</v>
      </c>
      <c r="BH141" s="204">
        <f>IF(N141="zníž. prenesená",J141,0)</f>
        <v>0</v>
      </c>
      <c r="BI141" s="204">
        <f>IF(N141="nulová",J141,0)</f>
        <v>0</v>
      </c>
      <c r="BJ141" s="15" t="s">
        <v>88</v>
      </c>
      <c r="BK141" s="205">
        <f>ROUND(I141*H141,3)</f>
        <v>0</v>
      </c>
      <c r="BL141" s="15" t="s">
        <v>171</v>
      </c>
      <c r="BM141" s="203" t="s">
        <v>737</v>
      </c>
    </row>
    <row r="142" s="2" customFormat="1" ht="22.2" customHeight="1">
      <c r="A142" s="34"/>
      <c r="B142" s="156"/>
      <c r="C142" s="192" t="s">
        <v>88</v>
      </c>
      <c r="D142" s="192" t="s">
        <v>167</v>
      </c>
      <c r="E142" s="193" t="s">
        <v>738</v>
      </c>
      <c r="F142" s="194" t="s">
        <v>739</v>
      </c>
      <c r="G142" s="195" t="s">
        <v>170</v>
      </c>
      <c r="H142" s="196">
        <v>5.1299999999999999</v>
      </c>
      <c r="I142" s="197"/>
      <c r="J142" s="196">
        <f>ROUND(I142*H142,3)</f>
        <v>0</v>
      </c>
      <c r="K142" s="198"/>
      <c r="L142" s="35"/>
      <c r="M142" s="199" t="s">
        <v>1</v>
      </c>
      <c r="N142" s="200" t="s">
        <v>41</v>
      </c>
      <c r="O142" s="73"/>
      <c r="P142" s="201">
        <f>O142*H142</f>
        <v>0</v>
      </c>
      <c r="Q142" s="201">
        <v>0</v>
      </c>
      <c r="R142" s="201">
        <f>Q142*H142</f>
        <v>0</v>
      </c>
      <c r="S142" s="201">
        <v>0.5</v>
      </c>
      <c r="T142" s="202">
        <f>S142*H142</f>
        <v>2.5649999999999999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3" t="s">
        <v>171</v>
      </c>
      <c r="AT142" s="203" t="s">
        <v>167</v>
      </c>
      <c r="AU142" s="203" t="s">
        <v>88</v>
      </c>
      <c r="AY142" s="15" t="s">
        <v>165</v>
      </c>
      <c r="BE142" s="204">
        <f>IF(N142="základná",J142,0)</f>
        <v>0</v>
      </c>
      <c r="BF142" s="204">
        <f>IF(N142="znížená",J142,0)</f>
        <v>0</v>
      </c>
      <c r="BG142" s="204">
        <f>IF(N142="zákl. prenesená",J142,0)</f>
        <v>0</v>
      </c>
      <c r="BH142" s="204">
        <f>IF(N142="zníž. prenesená",J142,0)</f>
        <v>0</v>
      </c>
      <c r="BI142" s="204">
        <f>IF(N142="nulová",J142,0)</f>
        <v>0</v>
      </c>
      <c r="BJ142" s="15" t="s">
        <v>88</v>
      </c>
      <c r="BK142" s="205">
        <f>ROUND(I142*H142,3)</f>
        <v>0</v>
      </c>
      <c r="BL142" s="15" t="s">
        <v>171</v>
      </c>
      <c r="BM142" s="203" t="s">
        <v>740</v>
      </c>
    </row>
    <row r="143" s="12" customFormat="1" ht="22.8" customHeight="1">
      <c r="A143" s="12"/>
      <c r="B143" s="179"/>
      <c r="C143" s="12"/>
      <c r="D143" s="180" t="s">
        <v>74</v>
      </c>
      <c r="E143" s="190" t="s">
        <v>176</v>
      </c>
      <c r="F143" s="190" t="s">
        <v>177</v>
      </c>
      <c r="G143" s="12"/>
      <c r="H143" s="12"/>
      <c r="I143" s="182"/>
      <c r="J143" s="191">
        <f>BK143</f>
        <v>0</v>
      </c>
      <c r="K143" s="12"/>
      <c r="L143" s="179"/>
      <c r="M143" s="184"/>
      <c r="N143" s="185"/>
      <c r="O143" s="185"/>
      <c r="P143" s="186">
        <f>SUM(P144:P156)</f>
        <v>0</v>
      </c>
      <c r="Q143" s="185"/>
      <c r="R143" s="186">
        <f>SUM(R144:R156)</f>
        <v>0.0010725400000000001</v>
      </c>
      <c r="S143" s="185"/>
      <c r="T143" s="187">
        <f>SUM(T144:T156)</f>
        <v>5.7888400000000004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82</v>
      </c>
      <c r="AT143" s="188" t="s">
        <v>74</v>
      </c>
      <c r="AU143" s="188" t="s">
        <v>82</v>
      </c>
      <c r="AY143" s="180" t="s">
        <v>165</v>
      </c>
      <c r="BK143" s="189">
        <f>SUM(BK144:BK156)</f>
        <v>0</v>
      </c>
    </row>
    <row r="144" s="2" customFormat="1" ht="22.2" customHeight="1">
      <c r="A144" s="34"/>
      <c r="B144" s="156"/>
      <c r="C144" s="192" t="s">
        <v>178</v>
      </c>
      <c r="D144" s="192" t="s">
        <v>167</v>
      </c>
      <c r="E144" s="193" t="s">
        <v>179</v>
      </c>
      <c r="F144" s="194" t="s">
        <v>180</v>
      </c>
      <c r="G144" s="195" t="s">
        <v>181</v>
      </c>
      <c r="H144" s="196">
        <v>16.300000000000001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41</v>
      </c>
      <c r="O144" s="73"/>
      <c r="P144" s="201">
        <f>O144*H144</f>
        <v>0</v>
      </c>
      <c r="Q144" s="201">
        <v>6.58E-05</v>
      </c>
      <c r="R144" s="201">
        <f>Q144*H144</f>
        <v>0.0010725400000000001</v>
      </c>
      <c r="S144" s="201">
        <v>0</v>
      </c>
      <c r="T144" s="202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171</v>
      </c>
      <c r="AT144" s="203" t="s">
        <v>167</v>
      </c>
      <c r="AU144" s="203" t="s">
        <v>88</v>
      </c>
      <c r="AY144" s="15" t="s">
        <v>165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88</v>
      </c>
      <c r="BK144" s="205">
        <f>ROUND(I144*H144,3)</f>
        <v>0</v>
      </c>
      <c r="BL144" s="15" t="s">
        <v>171</v>
      </c>
      <c r="BM144" s="203" t="s">
        <v>741</v>
      </c>
    </row>
    <row r="145" s="2" customFormat="1" ht="22.2" customHeight="1">
      <c r="A145" s="34"/>
      <c r="B145" s="156"/>
      <c r="C145" s="192" t="s">
        <v>171</v>
      </c>
      <c r="D145" s="192" t="s">
        <v>167</v>
      </c>
      <c r="E145" s="193" t="s">
        <v>183</v>
      </c>
      <c r="F145" s="194" t="s">
        <v>184</v>
      </c>
      <c r="G145" s="195" t="s">
        <v>181</v>
      </c>
      <c r="H145" s="196">
        <v>12.800000000000001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41</v>
      </c>
      <c r="O145" s="73"/>
      <c r="P145" s="201">
        <f>O145*H145</f>
        <v>0</v>
      </c>
      <c r="Q145" s="201">
        <v>0</v>
      </c>
      <c r="R145" s="201">
        <f>Q145*H145</f>
        <v>0</v>
      </c>
      <c r="S145" s="201">
        <v>0.0050000000000000001</v>
      </c>
      <c r="T145" s="202">
        <f>S145*H145</f>
        <v>0.064000000000000001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171</v>
      </c>
      <c r="AT145" s="203" t="s">
        <v>167</v>
      </c>
      <c r="AU145" s="203" t="s">
        <v>88</v>
      </c>
      <c r="AY145" s="15" t="s">
        <v>165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88</v>
      </c>
      <c r="BK145" s="205">
        <f>ROUND(I145*H145,3)</f>
        <v>0</v>
      </c>
      <c r="BL145" s="15" t="s">
        <v>171</v>
      </c>
      <c r="BM145" s="203" t="s">
        <v>742</v>
      </c>
    </row>
    <row r="146" s="2" customFormat="1" ht="22.2" customHeight="1">
      <c r="A146" s="34"/>
      <c r="B146" s="156"/>
      <c r="C146" s="192" t="s">
        <v>186</v>
      </c>
      <c r="D146" s="192" t="s">
        <v>167</v>
      </c>
      <c r="E146" s="193" t="s">
        <v>187</v>
      </c>
      <c r="F146" s="194" t="s">
        <v>188</v>
      </c>
      <c r="G146" s="195" t="s">
        <v>189</v>
      </c>
      <c r="H146" s="196">
        <v>2</v>
      </c>
      <c r="I146" s="197"/>
      <c r="J146" s="196">
        <f>ROUND(I146*H146,3)</f>
        <v>0</v>
      </c>
      <c r="K146" s="198"/>
      <c r="L146" s="35"/>
      <c r="M146" s="199" t="s">
        <v>1</v>
      </c>
      <c r="N146" s="200" t="s">
        <v>41</v>
      </c>
      <c r="O146" s="73"/>
      <c r="P146" s="201">
        <f>O146*H146</f>
        <v>0</v>
      </c>
      <c r="Q146" s="201">
        <v>0</v>
      </c>
      <c r="R146" s="201">
        <f>Q146*H146</f>
        <v>0</v>
      </c>
      <c r="S146" s="201">
        <v>0.029999999999999999</v>
      </c>
      <c r="T146" s="202">
        <f>S146*H146</f>
        <v>0.059999999999999998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3" t="s">
        <v>171</v>
      </c>
      <c r="AT146" s="203" t="s">
        <v>167</v>
      </c>
      <c r="AU146" s="203" t="s">
        <v>88</v>
      </c>
      <c r="AY146" s="15" t="s">
        <v>165</v>
      </c>
      <c r="BE146" s="204">
        <f>IF(N146="základná",J146,0)</f>
        <v>0</v>
      </c>
      <c r="BF146" s="204">
        <f>IF(N146="znížená",J146,0)</f>
        <v>0</v>
      </c>
      <c r="BG146" s="204">
        <f>IF(N146="zákl. prenesená",J146,0)</f>
        <v>0</v>
      </c>
      <c r="BH146" s="204">
        <f>IF(N146="zníž. prenesená",J146,0)</f>
        <v>0</v>
      </c>
      <c r="BI146" s="204">
        <f>IF(N146="nulová",J146,0)</f>
        <v>0</v>
      </c>
      <c r="BJ146" s="15" t="s">
        <v>88</v>
      </c>
      <c r="BK146" s="205">
        <f>ROUND(I146*H146,3)</f>
        <v>0</v>
      </c>
      <c r="BL146" s="15" t="s">
        <v>171</v>
      </c>
      <c r="BM146" s="203" t="s">
        <v>743</v>
      </c>
    </row>
    <row r="147" s="2" customFormat="1" ht="22.2" customHeight="1">
      <c r="A147" s="34"/>
      <c r="B147" s="156"/>
      <c r="C147" s="192" t="s">
        <v>191</v>
      </c>
      <c r="D147" s="192" t="s">
        <v>167</v>
      </c>
      <c r="E147" s="193" t="s">
        <v>192</v>
      </c>
      <c r="F147" s="194" t="s">
        <v>193</v>
      </c>
      <c r="G147" s="195" t="s">
        <v>189</v>
      </c>
      <c r="H147" s="196">
        <v>10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41</v>
      </c>
      <c r="O147" s="73"/>
      <c r="P147" s="201">
        <f>O147*H147</f>
        <v>0</v>
      </c>
      <c r="Q147" s="201">
        <v>0</v>
      </c>
      <c r="R147" s="201">
        <f>Q147*H147</f>
        <v>0</v>
      </c>
      <c r="S147" s="201">
        <v>0.014</v>
      </c>
      <c r="T147" s="202">
        <f>S147*H147</f>
        <v>0.14000000000000001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171</v>
      </c>
      <c r="AT147" s="203" t="s">
        <v>167</v>
      </c>
      <c r="AU147" s="203" t="s">
        <v>88</v>
      </c>
      <c r="AY147" s="15" t="s">
        <v>165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88</v>
      </c>
      <c r="BK147" s="205">
        <f>ROUND(I147*H147,3)</f>
        <v>0</v>
      </c>
      <c r="BL147" s="15" t="s">
        <v>171</v>
      </c>
      <c r="BM147" s="203" t="s">
        <v>744</v>
      </c>
    </row>
    <row r="148" s="2" customFormat="1" ht="13.8" customHeight="1">
      <c r="A148" s="34"/>
      <c r="B148" s="156"/>
      <c r="C148" s="192" t="s">
        <v>195</v>
      </c>
      <c r="D148" s="192" t="s">
        <v>167</v>
      </c>
      <c r="E148" s="193" t="s">
        <v>196</v>
      </c>
      <c r="F148" s="194" t="s">
        <v>197</v>
      </c>
      <c r="G148" s="195" t="s">
        <v>181</v>
      </c>
      <c r="H148" s="196">
        <v>40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41</v>
      </c>
      <c r="O148" s="73"/>
      <c r="P148" s="201">
        <f>O148*H148</f>
        <v>0</v>
      </c>
      <c r="Q148" s="201">
        <v>0</v>
      </c>
      <c r="R148" s="201">
        <f>Q148*H148</f>
        <v>0</v>
      </c>
      <c r="S148" s="201">
        <v>0.0070000000000000001</v>
      </c>
      <c r="T148" s="202">
        <f>S148*H148</f>
        <v>0.28000000000000003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171</v>
      </c>
      <c r="AT148" s="203" t="s">
        <v>167</v>
      </c>
      <c r="AU148" s="203" t="s">
        <v>88</v>
      </c>
      <c r="AY148" s="15" t="s">
        <v>165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88</v>
      </c>
      <c r="BK148" s="205">
        <f>ROUND(I148*H148,3)</f>
        <v>0</v>
      </c>
      <c r="BL148" s="15" t="s">
        <v>171</v>
      </c>
      <c r="BM148" s="203" t="s">
        <v>745</v>
      </c>
    </row>
    <row r="149" s="2" customFormat="1" ht="22.2" customHeight="1">
      <c r="A149" s="34"/>
      <c r="B149" s="156"/>
      <c r="C149" s="192" t="s">
        <v>199</v>
      </c>
      <c r="D149" s="192" t="s">
        <v>167</v>
      </c>
      <c r="E149" s="193" t="s">
        <v>200</v>
      </c>
      <c r="F149" s="194" t="s">
        <v>201</v>
      </c>
      <c r="G149" s="195" t="s">
        <v>170</v>
      </c>
      <c r="H149" s="196">
        <v>77.129999999999995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41</v>
      </c>
      <c r="O149" s="73"/>
      <c r="P149" s="201">
        <f>O149*H149</f>
        <v>0</v>
      </c>
      <c r="Q149" s="201">
        <v>0</v>
      </c>
      <c r="R149" s="201">
        <f>Q149*H149</f>
        <v>0</v>
      </c>
      <c r="S149" s="201">
        <v>0.068000000000000005</v>
      </c>
      <c r="T149" s="202">
        <f>S149*H149</f>
        <v>5.2448399999999999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171</v>
      </c>
      <c r="AT149" s="203" t="s">
        <v>167</v>
      </c>
      <c r="AU149" s="203" t="s">
        <v>88</v>
      </c>
      <c r="AY149" s="15" t="s">
        <v>165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88</v>
      </c>
      <c r="BK149" s="205">
        <f>ROUND(I149*H149,3)</f>
        <v>0</v>
      </c>
      <c r="BL149" s="15" t="s">
        <v>171</v>
      </c>
      <c r="BM149" s="203" t="s">
        <v>746</v>
      </c>
    </row>
    <row r="150" s="2" customFormat="1" ht="22.2" customHeight="1">
      <c r="A150" s="34"/>
      <c r="B150" s="156"/>
      <c r="C150" s="192" t="s">
        <v>176</v>
      </c>
      <c r="D150" s="192" t="s">
        <v>167</v>
      </c>
      <c r="E150" s="193" t="s">
        <v>203</v>
      </c>
      <c r="F150" s="194" t="s">
        <v>204</v>
      </c>
      <c r="G150" s="195" t="s">
        <v>205</v>
      </c>
      <c r="H150" s="196">
        <v>23.094999999999999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41</v>
      </c>
      <c r="O150" s="73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171</v>
      </c>
      <c r="AT150" s="203" t="s">
        <v>167</v>
      </c>
      <c r="AU150" s="203" t="s">
        <v>88</v>
      </c>
      <c r="AY150" s="15" t="s">
        <v>165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88</v>
      </c>
      <c r="BK150" s="205">
        <f>ROUND(I150*H150,3)</f>
        <v>0</v>
      </c>
      <c r="BL150" s="15" t="s">
        <v>171</v>
      </c>
      <c r="BM150" s="203" t="s">
        <v>747</v>
      </c>
    </row>
    <row r="151" s="2" customFormat="1" ht="22.2" customHeight="1">
      <c r="A151" s="34"/>
      <c r="B151" s="156"/>
      <c r="C151" s="192" t="s">
        <v>207</v>
      </c>
      <c r="D151" s="192" t="s">
        <v>167</v>
      </c>
      <c r="E151" s="193" t="s">
        <v>208</v>
      </c>
      <c r="F151" s="194" t="s">
        <v>209</v>
      </c>
      <c r="G151" s="195" t="s">
        <v>205</v>
      </c>
      <c r="H151" s="196">
        <v>46.189999999999998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41</v>
      </c>
      <c r="O151" s="73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171</v>
      </c>
      <c r="AT151" s="203" t="s">
        <v>167</v>
      </c>
      <c r="AU151" s="203" t="s">
        <v>88</v>
      </c>
      <c r="AY151" s="15" t="s">
        <v>165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88</v>
      </c>
      <c r="BK151" s="205">
        <f>ROUND(I151*H151,3)</f>
        <v>0</v>
      </c>
      <c r="BL151" s="15" t="s">
        <v>171</v>
      </c>
      <c r="BM151" s="203" t="s">
        <v>748</v>
      </c>
    </row>
    <row r="152" s="2" customFormat="1" ht="13.8" customHeight="1">
      <c r="A152" s="34"/>
      <c r="B152" s="156"/>
      <c r="C152" s="192" t="s">
        <v>211</v>
      </c>
      <c r="D152" s="192" t="s">
        <v>167</v>
      </c>
      <c r="E152" s="193" t="s">
        <v>212</v>
      </c>
      <c r="F152" s="194" t="s">
        <v>213</v>
      </c>
      <c r="G152" s="195" t="s">
        <v>205</v>
      </c>
      <c r="H152" s="196">
        <v>23.094999999999999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41</v>
      </c>
      <c r="O152" s="73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171</v>
      </c>
      <c r="AT152" s="203" t="s">
        <v>167</v>
      </c>
      <c r="AU152" s="203" t="s">
        <v>88</v>
      </c>
      <c r="AY152" s="15" t="s">
        <v>165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88</v>
      </c>
      <c r="BK152" s="205">
        <f>ROUND(I152*H152,3)</f>
        <v>0</v>
      </c>
      <c r="BL152" s="15" t="s">
        <v>171</v>
      </c>
      <c r="BM152" s="203" t="s">
        <v>749</v>
      </c>
    </row>
    <row r="153" s="2" customFormat="1" ht="22.2" customHeight="1">
      <c r="A153" s="34"/>
      <c r="B153" s="156"/>
      <c r="C153" s="192" t="s">
        <v>215</v>
      </c>
      <c r="D153" s="192" t="s">
        <v>167</v>
      </c>
      <c r="E153" s="193" t="s">
        <v>216</v>
      </c>
      <c r="F153" s="194" t="s">
        <v>217</v>
      </c>
      <c r="G153" s="195" t="s">
        <v>205</v>
      </c>
      <c r="H153" s="196">
        <v>92.379999999999995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41</v>
      </c>
      <c r="O153" s="73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171</v>
      </c>
      <c r="AT153" s="203" t="s">
        <v>167</v>
      </c>
      <c r="AU153" s="203" t="s">
        <v>88</v>
      </c>
      <c r="AY153" s="15" t="s">
        <v>165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88</v>
      </c>
      <c r="BK153" s="205">
        <f>ROUND(I153*H153,3)</f>
        <v>0</v>
      </c>
      <c r="BL153" s="15" t="s">
        <v>171</v>
      </c>
      <c r="BM153" s="203" t="s">
        <v>750</v>
      </c>
    </row>
    <row r="154" s="2" customFormat="1" ht="22.2" customHeight="1">
      <c r="A154" s="34"/>
      <c r="B154" s="156"/>
      <c r="C154" s="192" t="s">
        <v>219</v>
      </c>
      <c r="D154" s="192" t="s">
        <v>167</v>
      </c>
      <c r="E154" s="193" t="s">
        <v>220</v>
      </c>
      <c r="F154" s="194" t="s">
        <v>221</v>
      </c>
      <c r="G154" s="195" t="s">
        <v>205</v>
      </c>
      <c r="H154" s="196">
        <v>23.094999999999999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41</v>
      </c>
      <c r="O154" s="73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171</v>
      </c>
      <c r="AT154" s="203" t="s">
        <v>167</v>
      </c>
      <c r="AU154" s="203" t="s">
        <v>88</v>
      </c>
      <c r="AY154" s="15" t="s">
        <v>165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88</v>
      </c>
      <c r="BK154" s="205">
        <f>ROUND(I154*H154,3)</f>
        <v>0</v>
      </c>
      <c r="BL154" s="15" t="s">
        <v>171</v>
      </c>
      <c r="BM154" s="203" t="s">
        <v>751</v>
      </c>
    </row>
    <row r="155" s="2" customFormat="1" ht="22.2" customHeight="1">
      <c r="A155" s="34"/>
      <c r="B155" s="156"/>
      <c r="C155" s="192" t="s">
        <v>223</v>
      </c>
      <c r="D155" s="192" t="s">
        <v>167</v>
      </c>
      <c r="E155" s="193" t="s">
        <v>224</v>
      </c>
      <c r="F155" s="194" t="s">
        <v>225</v>
      </c>
      <c r="G155" s="195" t="s">
        <v>205</v>
      </c>
      <c r="H155" s="196">
        <v>184.75999999999999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41</v>
      </c>
      <c r="O155" s="73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171</v>
      </c>
      <c r="AT155" s="203" t="s">
        <v>167</v>
      </c>
      <c r="AU155" s="203" t="s">
        <v>88</v>
      </c>
      <c r="AY155" s="15" t="s">
        <v>165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88</v>
      </c>
      <c r="BK155" s="205">
        <f>ROUND(I155*H155,3)</f>
        <v>0</v>
      </c>
      <c r="BL155" s="15" t="s">
        <v>171</v>
      </c>
      <c r="BM155" s="203" t="s">
        <v>752</v>
      </c>
    </row>
    <row r="156" s="2" customFormat="1" ht="22.2" customHeight="1">
      <c r="A156" s="34"/>
      <c r="B156" s="156"/>
      <c r="C156" s="192" t="s">
        <v>227</v>
      </c>
      <c r="D156" s="192" t="s">
        <v>167</v>
      </c>
      <c r="E156" s="193" t="s">
        <v>228</v>
      </c>
      <c r="F156" s="194" t="s">
        <v>229</v>
      </c>
      <c r="G156" s="195" t="s">
        <v>205</v>
      </c>
      <c r="H156" s="196">
        <v>23.094999999999999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41</v>
      </c>
      <c r="O156" s="73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171</v>
      </c>
      <c r="AT156" s="203" t="s">
        <v>167</v>
      </c>
      <c r="AU156" s="203" t="s">
        <v>88</v>
      </c>
      <c r="AY156" s="15" t="s">
        <v>165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88</v>
      </c>
      <c r="BK156" s="205">
        <f>ROUND(I156*H156,3)</f>
        <v>0</v>
      </c>
      <c r="BL156" s="15" t="s">
        <v>171</v>
      </c>
      <c r="BM156" s="203" t="s">
        <v>753</v>
      </c>
    </row>
    <row r="157" s="12" customFormat="1" ht="25.92" customHeight="1">
      <c r="A157" s="12"/>
      <c r="B157" s="179"/>
      <c r="C157" s="12"/>
      <c r="D157" s="180" t="s">
        <v>74</v>
      </c>
      <c r="E157" s="181" t="s">
        <v>231</v>
      </c>
      <c r="F157" s="181" t="s">
        <v>232</v>
      </c>
      <c r="G157" s="12"/>
      <c r="H157" s="12"/>
      <c r="I157" s="182"/>
      <c r="J157" s="183">
        <f>BK157</f>
        <v>0</v>
      </c>
      <c r="K157" s="12"/>
      <c r="L157" s="179"/>
      <c r="M157" s="184"/>
      <c r="N157" s="185"/>
      <c r="O157" s="185"/>
      <c r="P157" s="186">
        <f>P158+P160+P164+P166</f>
        <v>0</v>
      </c>
      <c r="Q157" s="185"/>
      <c r="R157" s="186">
        <f>R158+R160+R164+R166</f>
        <v>0.011474999999999999</v>
      </c>
      <c r="S157" s="185"/>
      <c r="T157" s="187">
        <f>T158+T160+T164+T166</f>
        <v>1.0201750000000001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80" t="s">
        <v>88</v>
      </c>
      <c r="AT157" s="188" t="s">
        <v>74</v>
      </c>
      <c r="AU157" s="188" t="s">
        <v>75</v>
      </c>
      <c r="AY157" s="180" t="s">
        <v>165</v>
      </c>
      <c r="BK157" s="189">
        <f>BK158+BK160+BK164+BK166</f>
        <v>0</v>
      </c>
    </row>
    <row r="158" s="12" customFormat="1" ht="22.8" customHeight="1">
      <c r="A158" s="12"/>
      <c r="B158" s="179"/>
      <c r="C158" s="12"/>
      <c r="D158" s="180" t="s">
        <v>74</v>
      </c>
      <c r="E158" s="190" t="s">
        <v>233</v>
      </c>
      <c r="F158" s="190" t="s">
        <v>234</v>
      </c>
      <c r="G158" s="12"/>
      <c r="H158" s="12"/>
      <c r="I158" s="182"/>
      <c r="J158" s="191">
        <f>BK158</f>
        <v>0</v>
      </c>
      <c r="K158" s="12"/>
      <c r="L158" s="179"/>
      <c r="M158" s="184"/>
      <c r="N158" s="185"/>
      <c r="O158" s="185"/>
      <c r="P158" s="186">
        <f>P159</f>
        <v>0</v>
      </c>
      <c r="Q158" s="185"/>
      <c r="R158" s="186">
        <f>R159</f>
        <v>0</v>
      </c>
      <c r="S158" s="185"/>
      <c r="T158" s="187">
        <f>T159</f>
        <v>0.21129999999999999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80" t="s">
        <v>88</v>
      </c>
      <c r="AT158" s="188" t="s">
        <v>74</v>
      </c>
      <c r="AU158" s="188" t="s">
        <v>82</v>
      </c>
      <c r="AY158" s="180" t="s">
        <v>165</v>
      </c>
      <c r="BK158" s="189">
        <f>BK159</f>
        <v>0</v>
      </c>
    </row>
    <row r="159" s="2" customFormat="1" ht="13.8" customHeight="1">
      <c r="A159" s="34"/>
      <c r="B159" s="156"/>
      <c r="C159" s="192" t="s">
        <v>235</v>
      </c>
      <c r="D159" s="192" t="s">
        <v>167</v>
      </c>
      <c r="E159" s="193" t="s">
        <v>236</v>
      </c>
      <c r="F159" s="194" t="s">
        <v>237</v>
      </c>
      <c r="G159" s="195" t="s">
        <v>189</v>
      </c>
      <c r="H159" s="196">
        <v>10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41</v>
      </c>
      <c r="O159" s="73"/>
      <c r="P159" s="201">
        <f>O159*H159</f>
        <v>0</v>
      </c>
      <c r="Q159" s="201">
        <v>0</v>
      </c>
      <c r="R159" s="201">
        <f>Q159*H159</f>
        <v>0</v>
      </c>
      <c r="S159" s="201">
        <v>0.021129999999999999</v>
      </c>
      <c r="T159" s="202">
        <f>S159*H159</f>
        <v>0.21129999999999999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235</v>
      </c>
      <c r="AT159" s="203" t="s">
        <v>167</v>
      </c>
      <c r="AU159" s="203" t="s">
        <v>88</v>
      </c>
      <c r="AY159" s="15" t="s">
        <v>165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88</v>
      </c>
      <c r="BK159" s="205">
        <f>ROUND(I159*H159,3)</f>
        <v>0</v>
      </c>
      <c r="BL159" s="15" t="s">
        <v>235</v>
      </c>
      <c r="BM159" s="203" t="s">
        <v>754</v>
      </c>
    </row>
    <row r="160" s="12" customFormat="1" ht="22.8" customHeight="1">
      <c r="A160" s="12"/>
      <c r="B160" s="179"/>
      <c r="C160" s="12"/>
      <c r="D160" s="180" t="s">
        <v>74</v>
      </c>
      <c r="E160" s="190" t="s">
        <v>239</v>
      </c>
      <c r="F160" s="190" t="s">
        <v>240</v>
      </c>
      <c r="G160" s="12"/>
      <c r="H160" s="12"/>
      <c r="I160" s="182"/>
      <c r="J160" s="191">
        <f>BK160</f>
        <v>0</v>
      </c>
      <c r="K160" s="12"/>
      <c r="L160" s="179"/>
      <c r="M160" s="184"/>
      <c r="N160" s="185"/>
      <c r="O160" s="185"/>
      <c r="P160" s="186">
        <f>SUM(P161:P163)</f>
        <v>0</v>
      </c>
      <c r="Q160" s="185"/>
      <c r="R160" s="186">
        <f>SUM(R161:R163)</f>
        <v>0</v>
      </c>
      <c r="S160" s="185"/>
      <c r="T160" s="187">
        <f>SUM(T161:T163)</f>
        <v>0.48677500000000001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80" t="s">
        <v>88</v>
      </c>
      <c r="AT160" s="188" t="s">
        <v>74</v>
      </c>
      <c r="AU160" s="188" t="s">
        <v>82</v>
      </c>
      <c r="AY160" s="180" t="s">
        <v>165</v>
      </c>
      <c r="BK160" s="189">
        <f>SUM(BK161:BK163)</f>
        <v>0</v>
      </c>
    </row>
    <row r="161" s="2" customFormat="1" ht="22.2" customHeight="1">
      <c r="A161" s="34"/>
      <c r="B161" s="156"/>
      <c r="C161" s="192" t="s">
        <v>241</v>
      </c>
      <c r="D161" s="192" t="s">
        <v>167</v>
      </c>
      <c r="E161" s="193" t="s">
        <v>246</v>
      </c>
      <c r="F161" s="194" t="s">
        <v>247</v>
      </c>
      <c r="G161" s="195" t="s">
        <v>181</v>
      </c>
      <c r="H161" s="196">
        <v>216.5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41</v>
      </c>
      <c r="O161" s="73"/>
      <c r="P161" s="201">
        <f>O161*H161</f>
        <v>0</v>
      </c>
      <c r="Q161" s="201">
        <v>0</v>
      </c>
      <c r="R161" s="201">
        <f>Q161*H161</f>
        <v>0</v>
      </c>
      <c r="S161" s="201">
        <v>0.0013500000000000001</v>
      </c>
      <c r="T161" s="202">
        <f>S161*H161</f>
        <v>0.29227500000000001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235</v>
      </c>
      <c r="AT161" s="203" t="s">
        <v>167</v>
      </c>
      <c r="AU161" s="203" t="s">
        <v>88</v>
      </c>
      <c r="AY161" s="15" t="s">
        <v>165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88</v>
      </c>
      <c r="BK161" s="205">
        <f>ROUND(I161*H161,3)</f>
        <v>0</v>
      </c>
      <c r="BL161" s="15" t="s">
        <v>235</v>
      </c>
      <c r="BM161" s="203" t="s">
        <v>755</v>
      </c>
    </row>
    <row r="162" s="2" customFormat="1" ht="22.2" customHeight="1">
      <c r="A162" s="34"/>
      <c r="B162" s="156"/>
      <c r="C162" s="192" t="s">
        <v>245</v>
      </c>
      <c r="D162" s="192" t="s">
        <v>167</v>
      </c>
      <c r="E162" s="193" t="s">
        <v>257</v>
      </c>
      <c r="F162" s="194" t="s">
        <v>756</v>
      </c>
      <c r="G162" s="195" t="s">
        <v>189</v>
      </c>
      <c r="H162" s="196">
        <v>12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41</v>
      </c>
      <c r="O162" s="73"/>
      <c r="P162" s="201">
        <f>O162*H162</f>
        <v>0</v>
      </c>
      <c r="Q162" s="201">
        <v>0</v>
      </c>
      <c r="R162" s="201">
        <f>Q162*H162</f>
        <v>0</v>
      </c>
      <c r="S162" s="201">
        <v>0.00020000000000000001</v>
      </c>
      <c r="T162" s="202">
        <f>S162*H162</f>
        <v>0.0024000000000000002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235</v>
      </c>
      <c r="AT162" s="203" t="s">
        <v>167</v>
      </c>
      <c r="AU162" s="203" t="s">
        <v>88</v>
      </c>
      <c r="AY162" s="15" t="s">
        <v>165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88</v>
      </c>
      <c r="BK162" s="205">
        <f>ROUND(I162*H162,3)</f>
        <v>0</v>
      </c>
      <c r="BL162" s="15" t="s">
        <v>235</v>
      </c>
      <c r="BM162" s="203" t="s">
        <v>757</v>
      </c>
    </row>
    <row r="163" s="2" customFormat="1" ht="22.2" customHeight="1">
      <c r="A163" s="34"/>
      <c r="B163" s="156"/>
      <c r="C163" s="192" t="s">
        <v>249</v>
      </c>
      <c r="D163" s="192" t="s">
        <v>167</v>
      </c>
      <c r="E163" s="193" t="s">
        <v>261</v>
      </c>
      <c r="F163" s="194" t="s">
        <v>262</v>
      </c>
      <c r="G163" s="195" t="s">
        <v>181</v>
      </c>
      <c r="H163" s="196">
        <v>85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41</v>
      </c>
      <c r="O163" s="73"/>
      <c r="P163" s="201">
        <f>O163*H163</f>
        <v>0</v>
      </c>
      <c r="Q163" s="201">
        <v>0</v>
      </c>
      <c r="R163" s="201">
        <f>Q163*H163</f>
        <v>0</v>
      </c>
      <c r="S163" s="201">
        <v>0.0022599999999999999</v>
      </c>
      <c r="T163" s="202">
        <f>S163*H163</f>
        <v>0.19209999999999999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235</v>
      </c>
      <c r="AT163" s="203" t="s">
        <v>167</v>
      </c>
      <c r="AU163" s="203" t="s">
        <v>88</v>
      </c>
      <c r="AY163" s="15" t="s">
        <v>165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88</v>
      </c>
      <c r="BK163" s="205">
        <f>ROUND(I163*H163,3)</f>
        <v>0</v>
      </c>
      <c r="BL163" s="15" t="s">
        <v>235</v>
      </c>
      <c r="BM163" s="203" t="s">
        <v>758</v>
      </c>
    </row>
    <row r="164" s="12" customFormat="1" ht="22.8" customHeight="1">
      <c r="A164" s="12"/>
      <c r="B164" s="179"/>
      <c r="C164" s="12"/>
      <c r="D164" s="180" t="s">
        <v>74</v>
      </c>
      <c r="E164" s="190" t="s">
        <v>264</v>
      </c>
      <c r="F164" s="190" t="s">
        <v>265</v>
      </c>
      <c r="G164" s="12"/>
      <c r="H164" s="12"/>
      <c r="I164" s="182"/>
      <c r="J164" s="191">
        <f>BK164</f>
        <v>0</v>
      </c>
      <c r="K164" s="12"/>
      <c r="L164" s="179"/>
      <c r="M164" s="184"/>
      <c r="N164" s="185"/>
      <c r="O164" s="185"/>
      <c r="P164" s="186">
        <f>P165</f>
        <v>0</v>
      </c>
      <c r="Q164" s="185"/>
      <c r="R164" s="186">
        <f>R165</f>
        <v>0</v>
      </c>
      <c r="S164" s="185"/>
      <c r="T164" s="187">
        <f>T165</f>
        <v>0.070199999999999999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80" t="s">
        <v>88</v>
      </c>
      <c r="AT164" s="188" t="s">
        <v>74</v>
      </c>
      <c r="AU164" s="188" t="s">
        <v>82</v>
      </c>
      <c r="AY164" s="180" t="s">
        <v>165</v>
      </c>
      <c r="BK164" s="189">
        <f>BK165</f>
        <v>0</v>
      </c>
    </row>
    <row r="165" s="2" customFormat="1" ht="22.2" customHeight="1">
      <c r="A165" s="34"/>
      <c r="B165" s="156"/>
      <c r="C165" s="192" t="s">
        <v>7</v>
      </c>
      <c r="D165" s="192" t="s">
        <v>167</v>
      </c>
      <c r="E165" s="193" t="s">
        <v>267</v>
      </c>
      <c r="F165" s="194" t="s">
        <v>268</v>
      </c>
      <c r="G165" s="195" t="s">
        <v>189</v>
      </c>
      <c r="H165" s="196">
        <v>11.699999999999999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41</v>
      </c>
      <c r="O165" s="73"/>
      <c r="P165" s="201">
        <f>O165*H165</f>
        <v>0</v>
      </c>
      <c r="Q165" s="201">
        <v>0</v>
      </c>
      <c r="R165" s="201">
        <f>Q165*H165</f>
        <v>0</v>
      </c>
      <c r="S165" s="201">
        <v>0.0060000000000000001</v>
      </c>
      <c r="T165" s="202">
        <f>S165*H165</f>
        <v>0.070199999999999999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235</v>
      </c>
      <c r="AT165" s="203" t="s">
        <v>167</v>
      </c>
      <c r="AU165" s="203" t="s">
        <v>88</v>
      </c>
      <c r="AY165" s="15" t="s">
        <v>165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88</v>
      </c>
      <c r="BK165" s="205">
        <f>ROUND(I165*H165,3)</f>
        <v>0</v>
      </c>
      <c r="BL165" s="15" t="s">
        <v>235</v>
      </c>
      <c r="BM165" s="203" t="s">
        <v>759</v>
      </c>
    </row>
    <row r="166" s="12" customFormat="1" ht="22.8" customHeight="1">
      <c r="A166" s="12"/>
      <c r="B166" s="179"/>
      <c r="C166" s="12"/>
      <c r="D166" s="180" t="s">
        <v>74</v>
      </c>
      <c r="E166" s="190" t="s">
        <v>270</v>
      </c>
      <c r="F166" s="190" t="s">
        <v>271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SUM(P167:P168)</f>
        <v>0</v>
      </c>
      <c r="Q166" s="185"/>
      <c r="R166" s="186">
        <f>SUM(R167:R168)</f>
        <v>0.011474999999999999</v>
      </c>
      <c r="S166" s="185"/>
      <c r="T166" s="187">
        <f>SUM(T167:T168)</f>
        <v>0.25190000000000001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88</v>
      </c>
      <c r="AT166" s="188" t="s">
        <v>74</v>
      </c>
      <c r="AU166" s="188" t="s">
        <v>82</v>
      </c>
      <c r="AY166" s="180" t="s">
        <v>165</v>
      </c>
      <c r="BK166" s="189">
        <f>SUM(BK167:BK168)</f>
        <v>0</v>
      </c>
    </row>
    <row r="167" s="2" customFormat="1" ht="34.8" customHeight="1">
      <c r="A167" s="34"/>
      <c r="B167" s="156"/>
      <c r="C167" s="192" t="s">
        <v>256</v>
      </c>
      <c r="D167" s="192" t="s">
        <v>167</v>
      </c>
      <c r="E167" s="193" t="s">
        <v>760</v>
      </c>
      <c r="F167" s="194" t="s">
        <v>761</v>
      </c>
      <c r="G167" s="195" t="s">
        <v>189</v>
      </c>
      <c r="H167" s="196">
        <v>1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41</v>
      </c>
      <c r="O167" s="73"/>
      <c r="P167" s="201">
        <f>O167*H167</f>
        <v>0</v>
      </c>
      <c r="Q167" s="201">
        <v>0</v>
      </c>
      <c r="R167" s="201">
        <f>Q167*H167</f>
        <v>0</v>
      </c>
      <c r="S167" s="201">
        <v>0.0019</v>
      </c>
      <c r="T167" s="202">
        <f>S167*H167</f>
        <v>0.0019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235</v>
      </c>
      <c r="AT167" s="203" t="s">
        <v>167</v>
      </c>
      <c r="AU167" s="203" t="s">
        <v>88</v>
      </c>
      <c r="AY167" s="15" t="s">
        <v>165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88</v>
      </c>
      <c r="BK167" s="205">
        <f>ROUND(I167*H167,3)</f>
        <v>0</v>
      </c>
      <c r="BL167" s="15" t="s">
        <v>235</v>
      </c>
      <c r="BM167" s="203" t="s">
        <v>762</v>
      </c>
    </row>
    <row r="168" s="2" customFormat="1" ht="22.2" customHeight="1">
      <c r="A168" s="34"/>
      <c r="B168" s="156"/>
      <c r="C168" s="192" t="s">
        <v>260</v>
      </c>
      <c r="D168" s="192" t="s">
        <v>167</v>
      </c>
      <c r="E168" s="193" t="s">
        <v>273</v>
      </c>
      <c r="F168" s="194" t="s">
        <v>274</v>
      </c>
      <c r="G168" s="195" t="s">
        <v>275</v>
      </c>
      <c r="H168" s="196">
        <v>250</v>
      </c>
      <c r="I168" s="197"/>
      <c r="J168" s="196">
        <f>ROUND(I168*H168,3)</f>
        <v>0</v>
      </c>
      <c r="K168" s="198"/>
      <c r="L168" s="35"/>
      <c r="M168" s="206" t="s">
        <v>1</v>
      </c>
      <c r="N168" s="207" t="s">
        <v>41</v>
      </c>
      <c r="O168" s="208"/>
      <c r="P168" s="209">
        <f>O168*H168</f>
        <v>0</v>
      </c>
      <c r="Q168" s="209">
        <v>4.5899999999999998E-05</v>
      </c>
      <c r="R168" s="209">
        <f>Q168*H168</f>
        <v>0.011474999999999999</v>
      </c>
      <c r="S168" s="209">
        <v>0.001</v>
      </c>
      <c r="T168" s="210">
        <f>S168*H168</f>
        <v>0.25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235</v>
      </c>
      <c r="AT168" s="203" t="s">
        <v>167</v>
      </c>
      <c r="AU168" s="203" t="s">
        <v>88</v>
      </c>
      <c r="AY168" s="15" t="s">
        <v>165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88</v>
      </c>
      <c r="BK168" s="205">
        <f>ROUND(I168*H168,3)</f>
        <v>0</v>
      </c>
      <c r="BL168" s="15" t="s">
        <v>235</v>
      </c>
      <c r="BM168" s="203" t="s">
        <v>763</v>
      </c>
    </row>
    <row r="169" s="2" customFormat="1" ht="6.96" customHeight="1">
      <c r="A169" s="34"/>
      <c r="B169" s="56"/>
      <c r="C169" s="57"/>
      <c r="D169" s="57"/>
      <c r="E169" s="57"/>
      <c r="F169" s="57"/>
      <c r="G169" s="57"/>
      <c r="H169" s="57"/>
      <c r="I169" s="57"/>
      <c r="J169" s="57"/>
      <c r="K169" s="57"/>
      <c r="L169" s="35"/>
      <c r="M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</row>
  </sheetData>
  <autoFilter ref="C137:K168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0:F110"/>
    <mergeCell ref="D111:F111"/>
    <mergeCell ref="D112:F112"/>
    <mergeCell ref="D113:F113"/>
    <mergeCell ref="D114:F114"/>
    <mergeCell ref="E126:H126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119</v>
      </c>
      <c r="L4" s="18"/>
      <c r="M4" s="12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7" customHeight="1">
      <c r="B7" s="18"/>
      <c r="E7" s="125" t="str">
        <f>'Rekapitulácia stavby'!K6</f>
        <v>SPŠ J. Murgaša B.Bystrica - kompletná rekonštrukcia objektov - zníženie energetickej náročnosti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4.4" customHeight="1">
      <c r="A9" s="34"/>
      <c r="B9" s="35"/>
      <c r="C9" s="34"/>
      <c r="D9" s="34"/>
      <c r="E9" s="125" t="s">
        <v>735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5.6" customHeight="1">
      <c r="A11" s="34"/>
      <c r="B11" s="35"/>
      <c r="C11" s="34"/>
      <c r="D11" s="34"/>
      <c r="E11" s="63" t="s">
        <v>764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16</v>
      </c>
      <c r="E13" s="34"/>
      <c r="F13" s="23" t="s">
        <v>1</v>
      </c>
      <c r="G13" s="34"/>
      <c r="H13" s="34"/>
      <c r="I13" s="28" t="s">
        <v>17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18</v>
      </c>
      <c r="E14" s="34"/>
      <c r="F14" s="23" t="s">
        <v>19</v>
      </c>
      <c r="G14" s="34"/>
      <c r="H14" s="34"/>
      <c r="I14" s="28" t="s">
        <v>20</v>
      </c>
      <c r="J14" s="65" t="str">
        <f>'Rekapitulácia stavby'!AN8</f>
        <v>28. 4. 2021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22</v>
      </c>
      <c r="E16" s="34"/>
      <c r="F16" s="34"/>
      <c r="G16" s="34"/>
      <c r="H16" s="34"/>
      <c r="I16" s="28" t="s">
        <v>23</v>
      </c>
      <c r="J16" s="23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24</v>
      </c>
      <c r="F17" s="34"/>
      <c r="G17" s="34"/>
      <c r="H17" s="34"/>
      <c r="I17" s="28" t="s">
        <v>25</v>
      </c>
      <c r="J17" s="23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26</v>
      </c>
      <c r="E19" s="34"/>
      <c r="F19" s="34"/>
      <c r="G19" s="34"/>
      <c r="H19" s="34"/>
      <c r="I19" s="28" t="s">
        <v>23</v>
      </c>
      <c r="J19" s="29" t="str">
        <f>'Rekapitulácia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28</v>
      </c>
      <c r="E22" s="34"/>
      <c r="F22" s="34"/>
      <c r="G22" s="34"/>
      <c r="H22" s="34"/>
      <c r="I22" s="28" t="s">
        <v>23</v>
      </c>
      <c r="J22" s="23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29</v>
      </c>
      <c r="F23" s="34"/>
      <c r="G23" s="34"/>
      <c r="H23" s="34"/>
      <c r="I23" s="28" t="s">
        <v>25</v>
      </c>
      <c r="J23" s="2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23</v>
      </c>
      <c r="J25" s="23" t="str">
        <f>IF('Rekapitulácia stavby'!AN19="","",'Rekapitulácia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25</v>
      </c>
      <c r="J26" s="23" t="str">
        <f>IF('Rekapitulácia stavby'!AN20="","",'Rekapitulácia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4.4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23" t="s">
        <v>124</v>
      </c>
      <c r="E32" s="34"/>
      <c r="F32" s="34"/>
      <c r="G32" s="34"/>
      <c r="H32" s="34"/>
      <c r="I32" s="34"/>
      <c r="J32" s="129">
        <f>J98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0" t="s">
        <v>125</v>
      </c>
      <c r="E33" s="34"/>
      <c r="F33" s="34"/>
      <c r="G33" s="34"/>
      <c r="H33" s="34"/>
      <c r="I33" s="34"/>
      <c r="J33" s="129">
        <f>J118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1" t="s">
        <v>35</v>
      </c>
      <c r="E34" s="34"/>
      <c r="F34" s="34"/>
      <c r="G34" s="34"/>
      <c r="H34" s="34"/>
      <c r="I34" s="34"/>
      <c r="J34" s="92">
        <f>ROUND(J32 + J33,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28" t="s">
        <v>40</v>
      </c>
      <c r="F37" s="133">
        <f>ROUND((SUM(BE118:BE125) + SUM(BE147:BE238)),  2)</f>
        <v>0</v>
      </c>
      <c r="G37" s="34"/>
      <c r="H37" s="34"/>
      <c r="I37" s="134">
        <v>0.20000000000000001</v>
      </c>
      <c r="J37" s="133">
        <f>ROUND(((SUM(BE118:BE125) + SUM(BE147:BE238))*I37),  2)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3">
        <f>ROUND((SUM(BF118:BF125) + SUM(BF147:BF238)),  2)</f>
        <v>0</v>
      </c>
      <c r="G38" s="34"/>
      <c r="H38" s="34"/>
      <c r="I38" s="134">
        <v>0.20000000000000001</v>
      </c>
      <c r="J38" s="133">
        <f>ROUND(((SUM(BF118:BF125) + SUM(BF147:BF238))*I38),  2)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3">
        <f>ROUND((SUM(BG118:BG125) + SUM(BG147:BG238)),  2)</f>
        <v>0</v>
      </c>
      <c r="G39" s="34"/>
      <c r="H39" s="34"/>
      <c r="I39" s="134">
        <v>0.20000000000000001</v>
      </c>
      <c r="J39" s="133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3">
        <f>ROUND((SUM(BH118:BH125) + SUM(BH147:BH238)),  2)</f>
        <v>0</v>
      </c>
      <c r="G40" s="34"/>
      <c r="H40" s="34"/>
      <c r="I40" s="134">
        <v>0.20000000000000001</v>
      </c>
      <c r="J40" s="133">
        <f>0</f>
        <v>0</v>
      </c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3">
        <f>ROUND((SUM(BI118:BI125) + SUM(BI147:BI238)),  2)</f>
        <v>0</v>
      </c>
      <c r="G41" s="34"/>
      <c r="H41" s="34"/>
      <c r="I41" s="134">
        <v>0</v>
      </c>
      <c r="J41" s="133">
        <f>0</f>
        <v>0</v>
      </c>
      <c r="K41" s="34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5"/>
      <c r="D43" s="136" t="s">
        <v>45</v>
      </c>
      <c r="E43" s="77"/>
      <c r="F43" s="77"/>
      <c r="G43" s="137" t="s">
        <v>46</v>
      </c>
      <c r="H43" s="138" t="s">
        <v>47</v>
      </c>
      <c r="I43" s="77"/>
      <c r="J43" s="139">
        <f>SUM(J34:J41)</f>
        <v>0</v>
      </c>
      <c r="K43" s="140"/>
      <c r="L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50</v>
      </c>
      <c r="E61" s="37"/>
      <c r="F61" s="141" t="s">
        <v>51</v>
      </c>
      <c r="G61" s="54" t="s">
        <v>50</v>
      </c>
      <c r="H61" s="37"/>
      <c r="I61" s="37"/>
      <c r="J61" s="142" t="s">
        <v>51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50</v>
      </c>
      <c r="E76" s="37"/>
      <c r="F76" s="141" t="s">
        <v>51</v>
      </c>
      <c r="G76" s="54" t="s">
        <v>50</v>
      </c>
      <c r="H76" s="37"/>
      <c r="I76" s="37"/>
      <c r="J76" s="142" t="s">
        <v>51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7" customHeight="1">
      <c r="A85" s="34"/>
      <c r="B85" s="35"/>
      <c r="C85" s="34"/>
      <c r="D85" s="34"/>
      <c r="E85" s="125" t="str">
        <f>E7</f>
        <v>SPŠ J. Murgaša B.Bystrica - kompletná rekonštrukcia objektov - zníženie energetickej náročnosti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4.4" customHeight="1">
      <c r="A87" s="34"/>
      <c r="B87" s="35"/>
      <c r="C87" s="34"/>
      <c r="D87" s="34"/>
      <c r="E87" s="125" t="s">
        <v>735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6" customHeight="1">
      <c r="A89" s="34"/>
      <c r="B89" s="35"/>
      <c r="C89" s="34"/>
      <c r="D89" s="34"/>
      <c r="E89" s="63" t="str">
        <f>E11</f>
        <v>B2 - Nový stav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18</v>
      </c>
      <c r="D91" s="34"/>
      <c r="E91" s="34"/>
      <c r="F91" s="23" t="str">
        <f>F14</f>
        <v>Hurbanova 6, 975 18 BB</v>
      </c>
      <c r="G91" s="34"/>
      <c r="H91" s="34"/>
      <c r="I91" s="28" t="s">
        <v>20</v>
      </c>
      <c r="J91" s="65" t="str">
        <f>IF(J14="","",J14)</f>
        <v>28. 4. 2021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8" customHeight="1">
      <c r="A93" s="34"/>
      <c r="B93" s="35"/>
      <c r="C93" s="28" t="s">
        <v>22</v>
      </c>
      <c r="D93" s="34"/>
      <c r="E93" s="34"/>
      <c r="F93" s="23" t="str">
        <f>E17</f>
        <v>SPŠ J. Murgaša, Banská Bystrica</v>
      </c>
      <c r="G93" s="34"/>
      <c r="H93" s="34"/>
      <c r="I93" s="28" t="s">
        <v>28</v>
      </c>
      <c r="J93" s="32" t="str">
        <f>E23</f>
        <v>VISIA s.r.o ,Sládkovičova 2052/50A Šala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6" customHeight="1">
      <c r="A94" s="34"/>
      <c r="B94" s="35"/>
      <c r="C94" s="28" t="s">
        <v>26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3" t="s">
        <v>127</v>
      </c>
      <c r="D96" s="135"/>
      <c r="E96" s="135"/>
      <c r="F96" s="135"/>
      <c r="G96" s="135"/>
      <c r="H96" s="135"/>
      <c r="I96" s="135"/>
      <c r="J96" s="144" t="s">
        <v>128</v>
      </c>
      <c r="K96" s="135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5" t="s">
        <v>129</v>
      </c>
      <c r="D98" s="34"/>
      <c r="E98" s="34"/>
      <c r="F98" s="34"/>
      <c r="G98" s="34"/>
      <c r="H98" s="34"/>
      <c r="I98" s="34"/>
      <c r="J98" s="92">
        <f>J147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130</v>
      </c>
    </row>
    <row r="99" s="9" customFormat="1" ht="24.96" customHeight="1">
      <c r="A99" s="9"/>
      <c r="B99" s="146"/>
      <c r="C99" s="9"/>
      <c r="D99" s="147" t="s">
        <v>131</v>
      </c>
      <c r="E99" s="148"/>
      <c r="F99" s="148"/>
      <c r="G99" s="148"/>
      <c r="H99" s="148"/>
      <c r="I99" s="148"/>
      <c r="J99" s="149">
        <f>J148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132</v>
      </c>
      <c r="E100" s="152"/>
      <c r="F100" s="152"/>
      <c r="G100" s="152"/>
      <c r="H100" s="152"/>
      <c r="I100" s="152"/>
      <c r="J100" s="153">
        <f>J149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295</v>
      </c>
      <c r="E101" s="152"/>
      <c r="F101" s="152"/>
      <c r="G101" s="152"/>
      <c r="H101" s="152"/>
      <c r="I101" s="152"/>
      <c r="J101" s="153">
        <f>J158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765</v>
      </c>
      <c r="E102" s="152"/>
      <c r="F102" s="152"/>
      <c r="G102" s="152"/>
      <c r="H102" s="152"/>
      <c r="I102" s="152"/>
      <c r="J102" s="153">
        <f>J161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766</v>
      </c>
      <c r="E103" s="152"/>
      <c r="F103" s="152"/>
      <c r="G103" s="152"/>
      <c r="H103" s="152"/>
      <c r="I103" s="152"/>
      <c r="J103" s="153">
        <f>J162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296</v>
      </c>
      <c r="E104" s="152"/>
      <c r="F104" s="152"/>
      <c r="G104" s="152"/>
      <c r="H104" s="152"/>
      <c r="I104" s="152"/>
      <c r="J104" s="153">
        <f>J166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133</v>
      </c>
      <c r="E105" s="152"/>
      <c r="F105" s="152"/>
      <c r="G105" s="152"/>
      <c r="H105" s="152"/>
      <c r="I105" s="152"/>
      <c r="J105" s="153">
        <f>J184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297</v>
      </c>
      <c r="E106" s="152"/>
      <c r="F106" s="152"/>
      <c r="G106" s="152"/>
      <c r="H106" s="152"/>
      <c r="I106" s="152"/>
      <c r="J106" s="153">
        <f>J202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6"/>
      <c r="C107" s="9"/>
      <c r="D107" s="147" t="s">
        <v>134</v>
      </c>
      <c r="E107" s="148"/>
      <c r="F107" s="148"/>
      <c r="G107" s="148"/>
      <c r="H107" s="148"/>
      <c r="I107" s="148"/>
      <c r="J107" s="149">
        <f>J204</f>
        <v>0</v>
      </c>
      <c r="K107" s="9"/>
      <c r="L107" s="14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0"/>
      <c r="C108" s="10"/>
      <c r="D108" s="151" t="s">
        <v>298</v>
      </c>
      <c r="E108" s="152"/>
      <c r="F108" s="152"/>
      <c r="G108" s="152"/>
      <c r="H108" s="152"/>
      <c r="I108" s="152"/>
      <c r="J108" s="153">
        <f>J205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0"/>
      <c r="C109" s="10"/>
      <c r="D109" s="151" t="s">
        <v>300</v>
      </c>
      <c r="E109" s="152"/>
      <c r="F109" s="152"/>
      <c r="G109" s="152"/>
      <c r="H109" s="152"/>
      <c r="I109" s="152"/>
      <c r="J109" s="153">
        <f>J211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0"/>
      <c r="C110" s="10"/>
      <c r="D110" s="151" t="s">
        <v>136</v>
      </c>
      <c r="E110" s="152"/>
      <c r="F110" s="152"/>
      <c r="G110" s="152"/>
      <c r="H110" s="152"/>
      <c r="I110" s="152"/>
      <c r="J110" s="153">
        <f>J216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0"/>
      <c r="C111" s="10"/>
      <c r="D111" s="151" t="s">
        <v>137</v>
      </c>
      <c r="E111" s="152"/>
      <c r="F111" s="152"/>
      <c r="G111" s="152"/>
      <c r="H111" s="152"/>
      <c r="I111" s="152"/>
      <c r="J111" s="153">
        <f>J219</f>
        <v>0</v>
      </c>
      <c r="K111" s="10"/>
      <c r="L111" s="15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0"/>
      <c r="C112" s="10"/>
      <c r="D112" s="151" t="s">
        <v>138</v>
      </c>
      <c r="E112" s="152"/>
      <c r="F112" s="152"/>
      <c r="G112" s="152"/>
      <c r="H112" s="152"/>
      <c r="I112" s="152"/>
      <c r="J112" s="153">
        <f>J225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0"/>
      <c r="C113" s="10"/>
      <c r="D113" s="151" t="s">
        <v>302</v>
      </c>
      <c r="E113" s="152"/>
      <c r="F113" s="152"/>
      <c r="G113" s="152"/>
      <c r="H113" s="152"/>
      <c r="I113" s="152"/>
      <c r="J113" s="153">
        <f>J231</f>
        <v>0</v>
      </c>
      <c r="K113" s="10"/>
      <c r="L113" s="15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46"/>
      <c r="C114" s="9"/>
      <c r="D114" s="147" t="s">
        <v>139</v>
      </c>
      <c r="E114" s="148"/>
      <c r="F114" s="148"/>
      <c r="G114" s="148"/>
      <c r="H114" s="148"/>
      <c r="I114" s="148"/>
      <c r="J114" s="149">
        <f>J234</f>
        <v>0</v>
      </c>
      <c r="K114" s="9"/>
      <c r="L114" s="146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50"/>
      <c r="C115" s="10"/>
      <c r="D115" s="151" t="s">
        <v>140</v>
      </c>
      <c r="E115" s="152"/>
      <c r="F115" s="152"/>
      <c r="G115" s="152"/>
      <c r="H115" s="152"/>
      <c r="I115" s="152"/>
      <c r="J115" s="153">
        <f>J235</f>
        <v>0</v>
      </c>
      <c r="K115" s="10"/>
      <c r="L115" s="15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29.28" customHeight="1">
      <c r="A118" s="34"/>
      <c r="B118" s="35"/>
      <c r="C118" s="145" t="s">
        <v>141</v>
      </c>
      <c r="D118" s="34"/>
      <c r="E118" s="34"/>
      <c r="F118" s="34"/>
      <c r="G118" s="34"/>
      <c r="H118" s="34"/>
      <c r="I118" s="34"/>
      <c r="J118" s="154">
        <f>ROUND(J119 + J120 + J121 + J122 + J123 + J124,2)</f>
        <v>0</v>
      </c>
      <c r="K118" s="34"/>
      <c r="L118" s="51"/>
      <c r="N118" s="155" t="s">
        <v>39</v>
      </c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8" customHeight="1">
      <c r="A119" s="34"/>
      <c r="B119" s="156"/>
      <c r="C119" s="157"/>
      <c r="D119" s="158" t="s">
        <v>142</v>
      </c>
      <c r="E119" s="159"/>
      <c r="F119" s="159"/>
      <c r="G119" s="157"/>
      <c r="H119" s="157"/>
      <c r="I119" s="157"/>
      <c r="J119" s="160">
        <v>0</v>
      </c>
      <c r="K119" s="157"/>
      <c r="L119" s="161"/>
      <c r="M119" s="162"/>
      <c r="N119" s="163" t="s">
        <v>41</v>
      </c>
      <c r="O119" s="162"/>
      <c r="P119" s="162"/>
      <c r="Q119" s="162"/>
      <c r="R119" s="162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2"/>
      <c r="AS119" s="162"/>
      <c r="AT119" s="162"/>
      <c r="AU119" s="162"/>
      <c r="AV119" s="162"/>
      <c r="AW119" s="162"/>
      <c r="AX119" s="162"/>
      <c r="AY119" s="164" t="s">
        <v>143</v>
      </c>
      <c r="AZ119" s="162"/>
      <c r="BA119" s="162"/>
      <c r="BB119" s="162"/>
      <c r="BC119" s="162"/>
      <c r="BD119" s="162"/>
      <c r="BE119" s="165">
        <f>IF(N119="základná",J119,0)</f>
        <v>0</v>
      </c>
      <c r="BF119" s="165">
        <f>IF(N119="znížená",J119,0)</f>
        <v>0</v>
      </c>
      <c r="BG119" s="165">
        <f>IF(N119="zákl. prenesená",J119,0)</f>
        <v>0</v>
      </c>
      <c r="BH119" s="165">
        <f>IF(N119="zníž. prenesená",J119,0)</f>
        <v>0</v>
      </c>
      <c r="BI119" s="165">
        <f>IF(N119="nulová",J119,0)</f>
        <v>0</v>
      </c>
      <c r="BJ119" s="164" t="s">
        <v>88</v>
      </c>
      <c r="BK119" s="162"/>
      <c r="BL119" s="162"/>
      <c r="BM119" s="162"/>
    </row>
    <row r="120" s="2" customFormat="1" ht="18" customHeight="1">
      <c r="A120" s="34"/>
      <c r="B120" s="156"/>
      <c r="C120" s="157"/>
      <c r="D120" s="158" t="s">
        <v>144</v>
      </c>
      <c r="E120" s="159"/>
      <c r="F120" s="159"/>
      <c r="G120" s="157"/>
      <c r="H120" s="157"/>
      <c r="I120" s="157"/>
      <c r="J120" s="160">
        <v>0</v>
      </c>
      <c r="K120" s="157"/>
      <c r="L120" s="161"/>
      <c r="M120" s="162"/>
      <c r="N120" s="163" t="s">
        <v>41</v>
      </c>
      <c r="O120" s="162"/>
      <c r="P120" s="162"/>
      <c r="Q120" s="162"/>
      <c r="R120" s="162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62"/>
      <c r="AG120" s="162"/>
      <c r="AH120" s="162"/>
      <c r="AI120" s="162"/>
      <c r="AJ120" s="162"/>
      <c r="AK120" s="162"/>
      <c r="AL120" s="162"/>
      <c r="AM120" s="162"/>
      <c r="AN120" s="162"/>
      <c r="AO120" s="162"/>
      <c r="AP120" s="162"/>
      <c r="AQ120" s="162"/>
      <c r="AR120" s="162"/>
      <c r="AS120" s="162"/>
      <c r="AT120" s="162"/>
      <c r="AU120" s="162"/>
      <c r="AV120" s="162"/>
      <c r="AW120" s="162"/>
      <c r="AX120" s="162"/>
      <c r="AY120" s="164" t="s">
        <v>143</v>
      </c>
      <c r="AZ120" s="162"/>
      <c r="BA120" s="162"/>
      <c r="BB120" s="162"/>
      <c r="BC120" s="162"/>
      <c r="BD120" s="162"/>
      <c r="BE120" s="165">
        <f>IF(N120="základná",J120,0)</f>
        <v>0</v>
      </c>
      <c r="BF120" s="165">
        <f>IF(N120="znížená",J120,0)</f>
        <v>0</v>
      </c>
      <c r="BG120" s="165">
        <f>IF(N120="zákl. prenesená",J120,0)</f>
        <v>0</v>
      </c>
      <c r="BH120" s="165">
        <f>IF(N120="zníž. prenesená",J120,0)</f>
        <v>0</v>
      </c>
      <c r="BI120" s="165">
        <f>IF(N120="nulová",J120,0)</f>
        <v>0</v>
      </c>
      <c r="BJ120" s="164" t="s">
        <v>88</v>
      </c>
      <c r="BK120" s="162"/>
      <c r="BL120" s="162"/>
      <c r="BM120" s="162"/>
    </row>
    <row r="121" s="2" customFormat="1" ht="18" customHeight="1">
      <c r="A121" s="34"/>
      <c r="B121" s="156"/>
      <c r="C121" s="157"/>
      <c r="D121" s="158" t="s">
        <v>145</v>
      </c>
      <c r="E121" s="159"/>
      <c r="F121" s="159"/>
      <c r="G121" s="157"/>
      <c r="H121" s="157"/>
      <c r="I121" s="157"/>
      <c r="J121" s="160">
        <v>0</v>
      </c>
      <c r="K121" s="157"/>
      <c r="L121" s="161"/>
      <c r="M121" s="162"/>
      <c r="N121" s="163" t="s">
        <v>41</v>
      </c>
      <c r="O121" s="162"/>
      <c r="P121" s="162"/>
      <c r="Q121" s="162"/>
      <c r="R121" s="162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4" t="s">
        <v>143</v>
      </c>
      <c r="AZ121" s="162"/>
      <c r="BA121" s="162"/>
      <c r="BB121" s="162"/>
      <c r="BC121" s="162"/>
      <c r="BD121" s="162"/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64" t="s">
        <v>88</v>
      </c>
      <c r="BK121" s="162"/>
      <c r="BL121" s="162"/>
      <c r="BM121" s="162"/>
    </row>
    <row r="122" s="2" customFormat="1" ht="18" customHeight="1">
      <c r="A122" s="34"/>
      <c r="B122" s="156"/>
      <c r="C122" s="157"/>
      <c r="D122" s="158" t="s">
        <v>146</v>
      </c>
      <c r="E122" s="159"/>
      <c r="F122" s="159"/>
      <c r="G122" s="157"/>
      <c r="H122" s="157"/>
      <c r="I122" s="157"/>
      <c r="J122" s="160">
        <v>0</v>
      </c>
      <c r="K122" s="157"/>
      <c r="L122" s="161"/>
      <c r="M122" s="162"/>
      <c r="N122" s="163" t="s">
        <v>41</v>
      </c>
      <c r="O122" s="162"/>
      <c r="P122" s="162"/>
      <c r="Q122" s="162"/>
      <c r="R122" s="162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4" t="s">
        <v>143</v>
      </c>
      <c r="AZ122" s="162"/>
      <c r="BA122" s="162"/>
      <c r="BB122" s="162"/>
      <c r="BC122" s="162"/>
      <c r="BD122" s="162"/>
      <c r="BE122" s="165">
        <f>IF(N122="základná",J122,0)</f>
        <v>0</v>
      </c>
      <c r="BF122" s="165">
        <f>IF(N122="znížená",J122,0)</f>
        <v>0</v>
      </c>
      <c r="BG122" s="165">
        <f>IF(N122="zákl. prenesená",J122,0)</f>
        <v>0</v>
      </c>
      <c r="BH122" s="165">
        <f>IF(N122="zníž. prenesená",J122,0)</f>
        <v>0</v>
      </c>
      <c r="BI122" s="165">
        <f>IF(N122="nulová",J122,0)</f>
        <v>0</v>
      </c>
      <c r="BJ122" s="164" t="s">
        <v>88</v>
      </c>
      <c r="BK122" s="162"/>
      <c r="BL122" s="162"/>
      <c r="BM122" s="162"/>
    </row>
    <row r="123" s="2" customFormat="1" ht="18" customHeight="1">
      <c r="A123" s="34"/>
      <c r="B123" s="156"/>
      <c r="C123" s="157"/>
      <c r="D123" s="158" t="s">
        <v>147</v>
      </c>
      <c r="E123" s="159"/>
      <c r="F123" s="159"/>
      <c r="G123" s="157"/>
      <c r="H123" s="157"/>
      <c r="I123" s="157"/>
      <c r="J123" s="160">
        <v>0</v>
      </c>
      <c r="K123" s="157"/>
      <c r="L123" s="161"/>
      <c r="M123" s="162"/>
      <c r="N123" s="163" t="s">
        <v>41</v>
      </c>
      <c r="O123" s="162"/>
      <c r="P123" s="162"/>
      <c r="Q123" s="162"/>
      <c r="R123" s="162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4" t="s">
        <v>143</v>
      </c>
      <c r="AZ123" s="162"/>
      <c r="BA123" s="162"/>
      <c r="BB123" s="162"/>
      <c r="BC123" s="162"/>
      <c r="BD123" s="162"/>
      <c r="BE123" s="165">
        <f>IF(N123="základná",J123,0)</f>
        <v>0</v>
      </c>
      <c r="BF123" s="165">
        <f>IF(N123="znížená",J123,0)</f>
        <v>0</v>
      </c>
      <c r="BG123" s="165">
        <f>IF(N123="zákl. prenesená",J123,0)</f>
        <v>0</v>
      </c>
      <c r="BH123" s="165">
        <f>IF(N123="zníž. prenesená",J123,0)</f>
        <v>0</v>
      </c>
      <c r="BI123" s="165">
        <f>IF(N123="nulová",J123,0)</f>
        <v>0</v>
      </c>
      <c r="BJ123" s="164" t="s">
        <v>88</v>
      </c>
      <c r="BK123" s="162"/>
      <c r="BL123" s="162"/>
      <c r="BM123" s="162"/>
    </row>
    <row r="124" s="2" customFormat="1" ht="18" customHeight="1">
      <c r="A124" s="34"/>
      <c r="B124" s="156"/>
      <c r="C124" s="157"/>
      <c r="D124" s="159" t="s">
        <v>148</v>
      </c>
      <c r="E124" s="157"/>
      <c r="F124" s="157"/>
      <c r="G124" s="157"/>
      <c r="H124" s="157"/>
      <c r="I124" s="157"/>
      <c r="J124" s="160">
        <f>ROUND(J32*T124,2)</f>
        <v>0</v>
      </c>
      <c r="K124" s="157"/>
      <c r="L124" s="161"/>
      <c r="M124" s="162"/>
      <c r="N124" s="163" t="s">
        <v>41</v>
      </c>
      <c r="O124" s="162"/>
      <c r="P124" s="162"/>
      <c r="Q124" s="162"/>
      <c r="R124" s="162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62"/>
      <c r="AG124" s="162"/>
      <c r="AH124" s="162"/>
      <c r="AI124" s="162"/>
      <c r="AJ124" s="162"/>
      <c r="AK124" s="162"/>
      <c r="AL124" s="162"/>
      <c r="AM124" s="162"/>
      <c r="AN124" s="162"/>
      <c r="AO124" s="162"/>
      <c r="AP124" s="162"/>
      <c r="AQ124" s="162"/>
      <c r="AR124" s="162"/>
      <c r="AS124" s="162"/>
      <c r="AT124" s="162"/>
      <c r="AU124" s="162"/>
      <c r="AV124" s="162"/>
      <c r="AW124" s="162"/>
      <c r="AX124" s="162"/>
      <c r="AY124" s="164" t="s">
        <v>149</v>
      </c>
      <c r="AZ124" s="162"/>
      <c r="BA124" s="162"/>
      <c r="BB124" s="162"/>
      <c r="BC124" s="162"/>
      <c r="BD124" s="162"/>
      <c r="BE124" s="165">
        <f>IF(N124="základná",J124,0)</f>
        <v>0</v>
      </c>
      <c r="BF124" s="165">
        <f>IF(N124="znížená",J124,0)</f>
        <v>0</v>
      </c>
      <c r="BG124" s="165">
        <f>IF(N124="zákl. prenesená",J124,0)</f>
        <v>0</v>
      </c>
      <c r="BH124" s="165">
        <f>IF(N124="zníž. prenesená",J124,0)</f>
        <v>0</v>
      </c>
      <c r="BI124" s="165">
        <f>IF(N124="nulová",J124,0)</f>
        <v>0</v>
      </c>
      <c r="BJ124" s="164" t="s">
        <v>88</v>
      </c>
      <c r="BK124" s="162"/>
      <c r="BL124" s="162"/>
      <c r="BM124" s="162"/>
    </row>
    <row r="125" s="2" customForma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9.28" customHeight="1">
      <c r="A126" s="34"/>
      <c r="B126" s="35"/>
      <c r="C126" s="166" t="s">
        <v>150</v>
      </c>
      <c r="D126" s="135"/>
      <c r="E126" s="135"/>
      <c r="F126" s="135"/>
      <c r="G126" s="135"/>
      <c r="H126" s="135"/>
      <c r="I126" s="135"/>
      <c r="J126" s="167">
        <f>ROUND(J98+J118,2)</f>
        <v>0</v>
      </c>
      <c r="K126" s="135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56"/>
      <c r="C127" s="57"/>
      <c r="D127" s="57"/>
      <c r="E127" s="57"/>
      <c r="F127" s="57"/>
      <c r="G127" s="57"/>
      <c r="H127" s="57"/>
      <c r="I127" s="57"/>
      <c r="J127" s="57"/>
      <c r="K127" s="57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31" s="2" customFormat="1" ht="6.96" customHeight="1">
      <c r="A131" s="34"/>
      <c r="B131" s="58"/>
      <c r="C131" s="59"/>
      <c r="D131" s="59"/>
      <c r="E131" s="59"/>
      <c r="F131" s="59"/>
      <c r="G131" s="59"/>
      <c r="H131" s="59"/>
      <c r="I131" s="59"/>
      <c r="J131" s="59"/>
      <c r="K131" s="59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24.96" customHeight="1">
      <c r="A132" s="34"/>
      <c r="B132" s="35"/>
      <c r="C132" s="19" t="s">
        <v>151</v>
      </c>
      <c r="D132" s="34"/>
      <c r="E132" s="34"/>
      <c r="F132" s="34"/>
      <c r="G132" s="34"/>
      <c r="H132" s="34"/>
      <c r="I132" s="34"/>
      <c r="J132" s="34"/>
      <c r="K132" s="34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6.96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2" customHeight="1">
      <c r="A134" s="34"/>
      <c r="B134" s="35"/>
      <c r="C134" s="28" t="s">
        <v>14</v>
      </c>
      <c r="D134" s="34"/>
      <c r="E134" s="34"/>
      <c r="F134" s="34"/>
      <c r="G134" s="34"/>
      <c r="H134" s="34"/>
      <c r="I134" s="34"/>
      <c r="J134" s="34"/>
      <c r="K134" s="34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27" customHeight="1">
      <c r="A135" s="34"/>
      <c r="B135" s="35"/>
      <c r="C135" s="34"/>
      <c r="D135" s="34"/>
      <c r="E135" s="125" t="str">
        <f>E7</f>
        <v>SPŠ J. Murgaša B.Bystrica - kompletná rekonštrukcia objektov - zníženie energetickej náročnosti</v>
      </c>
      <c r="F135" s="28"/>
      <c r="G135" s="28"/>
      <c r="H135" s="28"/>
      <c r="I135" s="34"/>
      <c r="J135" s="34"/>
      <c r="K135" s="34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1" customFormat="1" ht="12" customHeight="1">
      <c r="B136" s="18"/>
      <c r="C136" s="28" t="s">
        <v>120</v>
      </c>
      <c r="L136" s="18"/>
    </row>
    <row r="137" s="2" customFormat="1" ht="14.4" customHeight="1">
      <c r="A137" s="34"/>
      <c r="B137" s="35"/>
      <c r="C137" s="34"/>
      <c r="D137" s="34"/>
      <c r="E137" s="125" t="s">
        <v>735</v>
      </c>
      <c r="F137" s="34"/>
      <c r="G137" s="34"/>
      <c r="H137" s="34"/>
      <c r="I137" s="34"/>
      <c r="J137" s="34"/>
      <c r="K137" s="34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2" customHeight="1">
      <c r="A138" s="34"/>
      <c r="B138" s="35"/>
      <c r="C138" s="28" t="s">
        <v>122</v>
      </c>
      <c r="D138" s="34"/>
      <c r="E138" s="34"/>
      <c r="F138" s="34"/>
      <c r="G138" s="34"/>
      <c r="H138" s="34"/>
      <c r="I138" s="34"/>
      <c r="J138" s="34"/>
      <c r="K138" s="34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5.6" customHeight="1">
      <c r="A139" s="34"/>
      <c r="B139" s="35"/>
      <c r="C139" s="34"/>
      <c r="D139" s="34"/>
      <c r="E139" s="63" t="str">
        <f>E11</f>
        <v>B2 - Nový stav</v>
      </c>
      <c r="F139" s="34"/>
      <c r="G139" s="34"/>
      <c r="H139" s="34"/>
      <c r="I139" s="34"/>
      <c r="J139" s="34"/>
      <c r="K139" s="34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6.96" customHeight="1">
      <c r="A140" s="34"/>
      <c r="B140" s="35"/>
      <c r="C140" s="34"/>
      <c r="D140" s="34"/>
      <c r="E140" s="34"/>
      <c r="F140" s="34"/>
      <c r="G140" s="34"/>
      <c r="H140" s="34"/>
      <c r="I140" s="34"/>
      <c r="J140" s="34"/>
      <c r="K140" s="34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2" customHeight="1">
      <c r="A141" s="34"/>
      <c r="B141" s="35"/>
      <c r="C141" s="28" t="s">
        <v>18</v>
      </c>
      <c r="D141" s="34"/>
      <c r="E141" s="34"/>
      <c r="F141" s="23" t="str">
        <f>F14</f>
        <v>Hurbanova 6, 975 18 BB</v>
      </c>
      <c r="G141" s="34"/>
      <c r="H141" s="34"/>
      <c r="I141" s="28" t="s">
        <v>20</v>
      </c>
      <c r="J141" s="65" t="str">
        <f>IF(J14="","",J14)</f>
        <v>28. 4. 2021</v>
      </c>
      <c r="K141" s="34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6.96" customHeight="1">
      <c r="A142" s="34"/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51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40.8" customHeight="1">
      <c r="A143" s="34"/>
      <c r="B143" s="35"/>
      <c r="C143" s="28" t="s">
        <v>22</v>
      </c>
      <c r="D143" s="34"/>
      <c r="E143" s="34"/>
      <c r="F143" s="23" t="str">
        <f>E17</f>
        <v>SPŠ J. Murgaša, Banská Bystrica</v>
      </c>
      <c r="G143" s="34"/>
      <c r="H143" s="34"/>
      <c r="I143" s="28" t="s">
        <v>28</v>
      </c>
      <c r="J143" s="32" t="str">
        <f>E23</f>
        <v>VISIA s.r.o ,Sládkovičova 2052/50A Šala</v>
      </c>
      <c r="K143" s="34"/>
      <c r="L143" s="5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15.6" customHeight="1">
      <c r="A144" s="34"/>
      <c r="B144" s="35"/>
      <c r="C144" s="28" t="s">
        <v>26</v>
      </c>
      <c r="D144" s="34"/>
      <c r="E144" s="34"/>
      <c r="F144" s="23" t="str">
        <f>IF(E20="","",E20)</f>
        <v>Vyplň údaj</v>
      </c>
      <c r="G144" s="34"/>
      <c r="H144" s="34"/>
      <c r="I144" s="28" t="s">
        <v>32</v>
      </c>
      <c r="J144" s="32" t="str">
        <f>E26</f>
        <v xml:space="preserve"> </v>
      </c>
      <c r="K144" s="34"/>
      <c r="L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10.32" customHeight="1">
      <c r="A145" s="34"/>
      <c r="B145" s="35"/>
      <c r="C145" s="34"/>
      <c r="D145" s="34"/>
      <c r="E145" s="34"/>
      <c r="F145" s="34"/>
      <c r="G145" s="34"/>
      <c r="H145" s="34"/>
      <c r="I145" s="34"/>
      <c r="J145" s="34"/>
      <c r="K145" s="34"/>
      <c r="L145" s="51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11" customFormat="1" ht="29.28" customHeight="1">
      <c r="A146" s="168"/>
      <c r="B146" s="169"/>
      <c r="C146" s="170" t="s">
        <v>152</v>
      </c>
      <c r="D146" s="171" t="s">
        <v>60</v>
      </c>
      <c r="E146" s="171" t="s">
        <v>56</v>
      </c>
      <c r="F146" s="171" t="s">
        <v>57</v>
      </c>
      <c r="G146" s="171" t="s">
        <v>153</v>
      </c>
      <c r="H146" s="171" t="s">
        <v>154</v>
      </c>
      <c r="I146" s="171" t="s">
        <v>155</v>
      </c>
      <c r="J146" s="172" t="s">
        <v>128</v>
      </c>
      <c r="K146" s="173" t="s">
        <v>156</v>
      </c>
      <c r="L146" s="174"/>
      <c r="M146" s="82" t="s">
        <v>1</v>
      </c>
      <c r="N146" s="83" t="s">
        <v>39</v>
      </c>
      <c r="O146" s="83" t="s">
        <v>157</v>
      </c>
      <c r="P146" s="83" t="s">
        <v>158</v>
      </c>
      <c r="Q146" s="83" t="s">
        <v>159</v>
      </c>
      <c r="R146" s="83" t="s">
        <v>160</v>
      </c>
      <c r="S146" s="83" t="s">
        <v>161</v>
      </c>
      <c r="T146" s="84" t="s">
        <v>162</v>
      </c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</row>
    <row r="147" s="2" customFormat="1" ht="22.8" customHeight="1">
      <c r="A147" s="34"/>
      <c r="B147" s="35"/>
      <c r="C147" s="89" t="s">
        <v>124</v>
      </c>
      <c r="D147" s="34"/>
      <c r="E147" s="34"/>
      <c r="F147" s="34"/>
      <c r="G147" s="34"/>
      <c r="H147" s="34"/>
      <c r="I147" s="34"/>
      <c r="J147" s="175">
        <f>BK147</f>
        <v>0</v>
      </c>
      <c r="K147" s="34"/>
      <c r="L147" s="35"/>
      <c r="M147" s="85"/>
      <c r="N147" s="69"/>
      <c r="O147" s="86"/>
      <c r="P147" s="176">
        <f>P148+P204+P234</f>
        <v>0</v>
      </c>
      <c r="Q147" s="86"/>
      <c r="R147" s="176">
        <f>R148+R204+R234</f>
        <v>124.44100303783002</v>
      </c>
      <c r="S147" s="86"/>
      <c r="T147" s="177">
        <f>T148+T204+T234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5" t="s">
        <v>74</v>
      </c>
      <c r="AU147" s="15" t="s">
        <v>130</v>
      </c>
      <c r="BK147" s="178">
        <f>BK148+BK204+BK234</f>
        <v>0</v>
      </c>
    </row>
    <row r="148" s="12" customFormat="1" ht="25.92" customHeight="1">
      <c r="A148" s="12"/>
      <c r="B148" s="179"/>
      <c r="C148" s="12"/>
      <c r="D148" s="180" t="s">
        <v>74</v>
      </c>
      <c r="E148" s="181" t="s">
        <v>163</v>
      </c>
      <c r="F148" s="181" t="s">
        <v>164</v>
      </c>
      <c r="G148" s="12"/>
      <c r="H148" s="12"/>
      <c r="I148" s="182"/>
      <c r="J148" s="183">
        <f>BK148</f>
        <v>0</v>
      </c>
      <c r="K148" s="12"/>
      <c r="L148" s="179"/>
      <c r="M148" s="184"/>
      <c r="N148" s="185"/>
      <c r="O148" s="185"/>
      <c r="P148" s="186">
        <f>P149+P158+P161+P162+P166+P184+P202</f>
        <v>0</v>
      </c>
      <c r="Q148" s="185"/>
      <c r="R148" s="186">
        <f>R149+R158+R161+R162+R166+R184+R202</f>
        <v>120.78419155983002</v>
      </c>
      <c r="S148" s="185"/>
      <c r="T148" s="187">
        <f>T149+T158+T161+T162+T166+T184+T202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80" t="s">
        <v>82</v>
      </c>
      <c r="AT148" s="188" t="s">
        <v>74</v>
      </c>
      <c r="AU148" s="188" t="s">
        <v>75</v>
      </c>
      <c r="AY148" s="180" t="s">
        <v>165</v>
      </c>
      <c r="BK148" s="189">
        <f>BK149+BK158+BK161+BK162+BK166+BK184+BK202</f>
        <v>0</v>
      </c>
    </row>
    <row r="149" s="12" customFormat="1" ht="22.8" customHeight="1">
      <c r="A149" s="12"/>
      <c r="B149" s="179"/>
      <c r="C149" s="12"/>
      <c r="D149" s="180" t="s">
        <v>74</v>
      </c>
      <c r="E149" s="190" t="s">
        <v>82</v>
      </c>
      <c r="F149" s="190" t="s">
        <v>166</v>
      </c>
      <c r="G149" s="12"/>
      <c r="H149" s="12"/>
      <c r="I149" s="182"/>
      <c r="J149" s="191">
        <f>BK149</f>
        <v>0</v>
      </c>
      <c r="K149" s="12"/>
      <c r="L149" s="179"/>
      <c r="M149" s="184"/>
      <c r="N149" s="185"/>
      <c r="O149" s="185"/>
      <c r="P149" s="186">
        <f>SUM(P150:P157)</f>
        <v>0</v>
      </c>
      <c r="Q149" s="185"/>
      <c r="R149" s="186">
        <f>SUM(R150:R157)</f>
        <v>26.552</v>
      </c>
      <c r="S149" s="185"/>
      <c r="T149" s="187">
        <f>SUM(T150:T157)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80" t="s">
        <v>82</v>
      </c>
      <c r="AT149" s="188" t="s">
        <v>74</v>
      </c>
      <c r="AU149" s="188" t="s">
        <v>82</v>
      </c>
      <c r="AY149" s="180" t="s">
        <v>165</v>
      </c>
      <c r="BK149" s="189">
        <f>SUM(BK150:BK157)</f>
        <v>0</v>
      </c>
    </row>
    <row r="150" s="2" customFormat="1" ht="13.8" customHeight="1">
      <c r="A150" s="34"/>
      <c r="B150" s="156"/>
      <c r="C150" s="192" t="s">
        <v>82</v>
      </c>
      <c r="D150" s="192" t="s">
        <v>167</v>
      </c>
      <c r="E150" s="193" t="s">
        <v>303</v>
      </c>
      <c r="F150" s="194" t="s">
        <v>304</v>
      </c>
      <c r="G150" s="195" t="s">
        <v>305</v>
      </c>
      <c r="H150" s="196">
        <v>74.390000000000001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41</v>
      </c>
      <c r="O150" s="73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171</v>
      </c>
      <c r="AT150" s="203" t="s">
        <v>167</v>
      </c>
      <c r="AU150" s="203" t="s">
        <v>88</v>
      </c>
      <c r="AY150" s="15" t="s">
        <v>165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88</v>
      </c>
      <c r="BK150" s="205">
        <f>ROUND(I150*H150,3)</f>
        <v>0</v>
      </c>
      <c r="BL150" s="15" t="s">
        <v>171</v>
      </c>
      <c r="BM150" s="203" t="s">
        <v>767</v>
      </c>
    </row>
    <row r="151" s="2" customFormat="1" ht="34.8" customHeight="1">
      <c r="A151" s="34"/>
      <c r="B151" s="156"/>
      <c r="C151" s="192" t="s">
        <v>88</v>
      </c>
      <c r="D151" s="192" t="s">
        <v>167</v>
      </c>
      <c r="E151" s="193" t="s">
        <v>307</v>
      </c>
      <c r="F151" s="194" t="s">
        <v>308</v>
      </c>
      <c r="G151" s="195" t="s">
        <v>305</v>
      </c>
      <c r="H151" s="196">
        <v>24.797000000000001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41</v>
      </c>
      <c r="O151" s="73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171</v>
      </c>
      <c r="AT151" s="203" t="s">
        <v>167</v>
      </c>
      <c r="AU151" s="203" t="s">
        <v>88</v>
      </c>
      <c r="AY151" s="15" t="s">
        <v>165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88</v>
      </c>
      <c r="BK151" s="205">
        <f>ROUND(I151*H151,3)</f>
        <v>0</v>
      </c>
      <c r="BL151" s="15" t="s">
        <v>171</v>
      </c>
      <c r="BM151" s="203" t="s">
        <v>768</v>
      </c>
    </row>
    <row r="152" s="2" customFormat="1" ht="22.2" customHeight="1">
      <c r="A152" s="34"/>
      <c r="B152" s="156"/>
      <c r="C152" s="192" t="s">
        <v>178</v>
      </c>
      <c r="D152" s="192" t="s">
        <v>167</v>
      </c>
      <c r="E152" s="193" t="s">
        <v>310</v>
      </c>
      <c r="F152" s="194" t="s">
        <v>311</v>
      </c>
      <c r="G152" s="195" t="s">
        <v>305</v>
      </c>
      <c r="H152" s="196">
        <v>34.149999999999999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41</v>
      </c>
      <c r="O152" s="73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171</v>
      </c>
      <c r="AT152" s="203" t="s">
        <v>167</v>
      </c>
      <c r="AU152" s="203" t="s">
        <v>88</v>
      </c>
      <c r="AY152" s="15" t="s">
        <v>165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88</v>
      </c>
      <c r="BK152" s="205">
        <f>ROUND(I152*H152,3)</f>
        <v>0</v>
      </c>
      <c r="BL152" s="15" t="s">
        <v>171</v>
      </c>
      <c r="BM152" s="203" t="s">
        <v>769</v>
      </c>
    </row>
    <row r="153" s="2" customFormat="1" ht="34.8" customHeight="1">
      <c r="A153" s="34"/>
      <c r="B153" s="156"/>
      <c r="C153" s="192" t="s">
        <v>171</v>
      </c>
      <c r="D153" s="192" t="s">
        <v>167</v>
      </c>
      <c r="E153" s="193" t="s">
        <v>313</v>
      </c>
      <c r="F153" s="194" t="s">
        <v>314</v>
      </c>
      <c r="G153" s="195" t="s">
        <v>305</v>
      </c>
      <c r="H153" s="196">
        <v>68.299999999999997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41</v>
      </c>
      <c r="O153" s="73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171</v>
      </c>
      <c r="AT153" s="203" t="s">
        <v>167</v>
      </c>
      <c r="AU153" s="203" t="s">
        <v>88</v>
      </c>
      <c r="AY153" s="15" t="s">
        <v>165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88</v>
      </c>
      <c r="BK153" s="205">
        <f>ROUND(I153*H153,3)</f>
        <v>0</v>
      </c>
      <c r="BL153" s="15" t="s">
        <v>171</v>
      </c>
      <c r="BM153" s="203" t="s">
        <v>770</v>
      </c>
    </row>
    <row r="154" s="2" customFormat="1" ht="22.2" customHeight="1">
      <c r="A154" s="34"/>
      <c r="B154" s="156"/>
      <c r="C154" s="192" t="s">
        <v>186</v>
      </c>
      <c r="D154" s="192" t="s">
        <v>167</v>
      </c>
      <c r="E154" s="193" t="s">
        <v>316</v>
      </c>
      <c r="F154" s="194" t="s">
        <v>317</v>
      </c>
      <c r="G154" s="195" t="s">
        <v>305</v>
      </c>
      <c r="H154" s="196">
        <v>14.750999999999999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41</v>
      </c>
      <c r="O154" s="73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171</v>
      </c>
      <c r="AT154" s="203" t="s">
        <v>167</v>
      </c>
      <c r="AU154" s="203" t="s">
        <v>88</v>
      </c>
      <c r="AY154" s="15" t="s">
        <v>165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88</v>
      </c>
      <c r="BK154" s="205">
        <f>ROUND(I154*H154,3)</f>
        <v>0</v>
      </c>
      <c r="BL154" s="15" t="s">
        <v>171</v>
      </c>
      <c r="BM154" s="203" t="s">
        <v>771</v>
      </c>
    </row>
    <row r="155" s="2" customFormat="1" ht="13.8" customHeight="1">
      <c r="A155" s="34"/>
      <c r="B155" s="156"/>
      <c r="C155" s="211" t="s">
        <v>191</v>
      </c>
      <c r="D155" s="211" t="s">
        <v>277</v>
      </c>
      <c r="E155" s="212" t="s">
        <v>319</v>
      </c>
      <c r="F155" s="213" t="s">
        <v>320</v>
      </c>
      <c r="G155" s="214" t="s">
        <v>205</v>
      </c>
      <c r="H155" s="215">
        <v>26.552</v>
      </c>
      <c r="I155" s="216"/>
      <c r="J155" s="215">
        <f>ROUND(I155*H155,3)</f>
        <v>0</v>
      </c>
      <c r="K155" s="217"/>
      <c r="L155" s="218"/>
      <c r="M155" s="219" t="s">
        <v>1</v>
      </c>
      <c r="N155" s="220" t="s">
        <v>41</v>
      </c>
      <c r="O155" s="73"/>
      <c r="P155" s="201">
        <f>O155*H155</f>
        <v>0</v>
      </c>
      <c r="Q155" s="201">
        <v>1</v>
      </c>
      <c r="R155" s="201">
        <f>Q155*H155</f>
        <v>26.552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199</v>
      </c>
      <c r="AT155" s="203" t="s">
        <v>277</v>
      </c>
      <c r="AU155" s="203" t="s">
        <v>88</v>
      </c>
      <c r="AY155" s="15" t="s">
        <v>165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88</v>
      </c>
      <c r="BK155" s="205">
        <f>ROUND(I155*H155,3)</f>
        <v>0</v>
      </c>
      <c r="BL155" s="15" t="s">
        <v>171</v>
      </c>
      <c r="BM155" s="203" t="s">
        <v>772</v>
      </c>
    </row>
    <row r="156" s="2" customFormat="1" ht="22.2" customHeight="1">
      <c r="A156" s="34"/>
      <c r="B156" s="156"/>
      <c r="C156" s="192" t="s">
        <v>195</v>
      </c>
      <c r="D156" s="192" t="s">
        <v>167</v>
      </c>
      <c r="E156" s="193" t="s">
        <v>322</v>
      </c>
      <c r="F156" s="194" t="s">
        <v>323</v>
      </c>
      <c r="G156" s="195" t="s">
        <v>305</v>
      </c>
      <c r="H156" s="196">
        <v>40.240000000000002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41</v>
      </c>
      <c r="O156" s="73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171</v>
      </c>
      <c r="AT156" s="203" t="s">
        <v>167</v>
      </c>
      <c r="AU156" s="203" t="s">
        <v>88</v>
      </c>
      <c r="AY156" s="15" t="s">
        <v>165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88</v>
      </c>
      <c r="BK156" s="205">
        <f>ROUND(I156*H156,3)</f>
        <v>0</v>
      </c>
      <c r="BL156" s="15" t="s">
        <v>171</v>
      </c>
      <c r="BM156" s="203" t="s">
        <v>773</v>
      </c>
    </row>
    <row r="157" s="2" customFormat="1" ht="22.2" customHeight="1">
      <c r="A157" s="34"/>
      <c r="B157" s="156"/>
      <c r="C157" s="192" t="s">
        <v>199</v>
      </c>
      <c r="D157" s="192" t="s">
        <v>167</v>
      </c>
      <c r="E157" s="193" t="s">
        <v>325</v>
      </c>
      <c r="F157" s="194" t="s">
        <v>326</v>
      </c>
      <c r="G157" s="195" t="s">
        <v>170</v>
      </c>
      <c r="H157" s="196">
        <v>96.959999999999994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41</v>
      </c>
      <c r="O157" s="73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171</v>
      </c>
      <c r="AT157" s="203" t="s">
        <v>167</v>
      </c>
      <c r="AU157" s="203" t="s">
        <v>88</v>
      </c>
      <c r="AY157" s="15" t="s">
        <v>165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88</v>
      </c>
      <c r="BK157" s="205">
        <f>ROUND(I157*H157,3)</f>
        <v>0</v>
      </c>
      <c r="BL157" s="15" t="s">
        <v>171</v>
      </c>
      <c r="BM157" s="203" t="s">
        <v>774</v>
      </c>
    </row>
    <row r="158" s="12" customFormat="1" ht="22.8" customHeight="1">
      <c r="A158" s="12"/>
      <c r="B158" s="179"/>
      <c r="C158" s="12"/>
      <c r="D158" s="180" t="s">
        <v>74</v>
      </c>
      <c r="E158" s="190" t="s">
        <v>88</v>
      </c>
      <c r="F158" s="190" t="s">
        <v>328</v>
      </c>
      <c r="G158" s="12"/>
      <c r="H158" s="12"/>
      <c r="I158" s="182"/>
      <c r="J158" s="191">
        <f>BK158</f>
        <v>0</v>
      </c>
      <c r="K158" s="12"/>
      <c r="L158" s="179"/>
      <c r="M158" s="184"/>
      <c r="N158" s="185"/>
      <c r="O158" s="185"/>
      <c r="P158" s="186">
        <f>SUM(P159:P160)</f>
        <v>0</v>
      </c>
      <c r="Q158" s="185"/>
      <c r="R158" s="186">
        <f>SUM(R159:R160)</f>
        <v>0.022451045000000003</v>
      </c>
      <c r="S158" s="185"/>
      <c r="T158" s="187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80" t="s">
        <v>82</v>
      </c>
      <c r="AT158" s="188" t="s">
        <v>74</v>
      </c>
      <c r="AU158" s="188" t="s">
        <v>82</v>
      </c>
      <c r="AY158" s="180" t="s">
        <v>165</v>
      </c>
      <c r="BK158" s="189">
        <f>SUM(BK159:BK160)</f>
        <v>0</v>
      </c>
    </row>
    <row r="159" s="2" customFormat="1" ht="22.2" customHeight="1">
      <c r="A159" s="34"/>
      <c r="B159" s="156"/>
      <c r="C159" s="192" t="s">
        <v>176</v>
      </c>
      <c r="D159" s="192" t="s">
        <v>167</v>
      </c>
      <c r="E159" s="193" t="s">
        <v>329</v>
      </c>
      <c r="F159" s="194" t="s">
        <v>330</v>
      </c>
      <c r="G159" s="195" t="s">
        <v>170</v>
      </c>
      <c r="H159" s="196">
        <v>85.364999999999995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41</v>
      </c>
      <c r="O159" s="73"/>
      <c r="P159" s="201">
        <f>O159*H159</f>
        <v>0</v>
      </c>
      <c r="Q159" s="201">
        <v>3.3000000000000003E-05</v>
      </c>
      <c r="R159" s="201">
        <f>Q159*H159</f>
        <v>0.0028170450000000002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171</v>
      </c>
      <c r="AT159" s="203" t="s">
        <v>167</v>
      </c>
      <c r="AU159" s="203" t="s">
        <v>88</v>
      </c>
      <c r="AY159" s="15" t="s">
        <v>165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88</v>
      </c>
      <c r="BK159" s="205">
        <f>ROUND(I159*H159,3)</f>
        <v>0</v>
      </c>
      <c r="BL159" s="15" t="s">
        <v>171</v>
      </c>
      <c r="BM159" s="203" t="s">
        <v>775</v>
      </c>
    </row>
    <row r="160" s="2" customFormat="1" ht="13.8" customHeight="1">
      <c r="A160" s="34"/>
      <c r="B160" s="156"/>
      <c r="C160" s="211" t="s">
        <v>207</v>
      </c>
      <c r="D160" s="211" t="s">
        <v>277</v>
      </c>
      <c r="E160" s="212" t="s">
        <v>332</v>
      </c>
      <c r="F160" s="213" t="s">
        <v>333</v>
      </c>
      <c r="G160" s="214" t="s">
        <v>170</v>
      </c>
      <c r="H160" s="215">
        <v>98.170000000000002</v>
      </c>
      <c r="I160" s="216"/>
      <c r="J160" s="215">
        <f>ROUND(I160*H160,3)</f>
        <v>0</v>
      </c>
      <c r="K160" s="217"/>
      <c r="L160" s="218"/>
      <c r="M160" s="219" t="s">
        <v>1</v>
      </c>
      <c r="N160" s="220" t="s">
        <v>41</v>
      </c>
      <c r="O160" s="73"/>
      <c r="P160" s="201">
        <f>O160*H160</f>
        <v>0</v>
      </c>
      <c r="Q160" s="201">
        <v>0.00020000000000000001</v>
      </c>
      <c r="R160" s="201">
        <f>Q160*H160</f>
        <v>0.019634000000000002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199</v>
      </c>
      <c r="AT160" s="203" t="s">
        <v>277</v>
      </c>
      <c r="AU160" s="203" t="s">
        <v>88</v>
      </c>
      <c r="AY160" s="15" t="s">
        <v>165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88</v>
      </c>
      <c r="BK160" s="205">
        <f>ROUND(I160*H160,3)</f>
        <v>0</v>
      </c>
      <c r="BL160" s="15" t="s">
        <v>171</v>
      </c>
      <c r="BM160" s="203" t="s">
        <v>776</v>
      </c>
    </row>
    <row r="161" s="12" customFormat="1" ht="22.8" customHeight="1">
      <c r="A161" s="12"/>
      <c r="B161" s="179"/>
      <c r="C161" s="12"/>
      <c r="D161" s="180" t="s">
        <v>74</v>
      </c>
      <c r="E161" s="190" t="s">
        <v>178</v>
      </c>
      <c r="F161" s="190" t="s">
        <v>777</v>
      </c>
      <c r="G161" s="12"/>
      <c r="H161" s="12"/>
      <c r="I161" s="182"/>
      <c r="J161" s="191">
        <f>BK161</f>
        <v>0</v>
      </c>
      <c r="K161" s="12"/>
      <c r="L161" s="179"/>
      <c r="M161" s="184"/>
      <c r="N161" s="185"/>
      <c r="O161" s="185"/>
      <c r="P161" s="186">
        <v>0</v>
      </c>
      <c r="Q161" s="185"/>
      <c r="R161" s="186">
        <v>0</v>
      </c>
      <c r="S161" s="185"/>
      <c r="T161" s="187"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80" t="s">
        <v>82</v>
      </c>
      <c r="AT161" s="188" t="s">
        <v>74</v>
      </c>
      <c r="AU161" s="188" t="s">
        <v>82</v>
      </c>
      <c r="AY161" s="180" t="s">
        <v>165</v>
      </c>
      <c r="BK161" s="189">
        <v>0</v>
      </c>
    </row>
    <row r="162" s="12" customFormat="1" ht="22.8" customHeight="1">
      <c r="A162" s="12"/>
      <c r="B162" s="179"/>
      <c r="C162" s="12"/>
      <c r="D162" s="180" t="s">
        <v>74</v>
      </c>
      <c r="E162" s="190" t="s">
        <v>171</v>
      </c>
      <c r="F162" s="190" t="s">
        <v>778</v>
      </c>
      <c r="G162" s="12"/>
      <c r="H162" s="12"/>
      <c r="I162" s="182"/>
      <c r="J162" s="191">
        <f>BK162</f>
        <v>0</v>
      </c>
      <c r="K162" s="12"/>
      <c r="L162" s="179"/>
      <c r="M162" s="184"/>
      <c r="N162" s="185"/>
      <c r="O162" s="185"/>
      <c r="P162" s="186">
        <f>SUM(P163:P165)</f>
        <v>0</v>
      </c>
      <c r="Q162" s="185"/>
      <c r="R162" s="186">
        <f>SUM(R163:R165)</f>
        <v>4.7390902577999992</v>
      </c>
      <c r="S162" s="185"/>
      <c r="T162" s="187">
        <f>SUM(T163:T165)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0" t="s">
        <v>82</v>
      </c>
      <c r="AT162" s="188" t="s">
        <v>74</v>
      </c>
      <c r="AU162" s="188" t="s">
        <v>82</v>
      </c>
      <c r="AY162" s="180" t="s">
        <v>165</v>
      </c>
      <c r="BK162" s="189">
        <f>SUM(BK163:BK165)</f>
        <v>0</v>
      </c>
    </row>
    <row r="163" s="2" customFormat="1" ht="13.8" customHeight="1">
      <c r="A163" s="34"/>
      <c r="B163" s="156"/>
      <c r="C163" s="192" t="s">
        <v>211</v>
      </c>
      <c r="D163" s="192" t="s">
        <v>167</v>
      </c>
      <c r="E163" s="193" t="s">
        <v>779</v>
      </c>
      <c r="F163" s="194" t="s">
        <v>780</v>
      </c>
      <c r="G163" s="195" t="s">
        <v>305</v>
      </c>
      <c r="H163" s="196">
        <v>2.1389999999999998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41</v>
      </c>
      <c r="O163" s="73"/>
      <c r="P163" s="201">
        <f>O163*H163</f>
        <v>0</v>
      </c>
      <c r="Q163" s="201">
        <v>2.1941492399999998</v>
      </c>
      <c r="R163" s="201">
        <f>Q163*H163</f>
        <v>4.6932852243599994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171</v>
      </c>
      <c r="AT163" s="203" t="s">
        <v>167</v>
      </c>
      <c r="AU163" s="203" t="s">
        <v>88</v>
      </c>
      <c r="AY163" s="15" t="s">
        <v>165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88</v>
      </c>
      <c r="BK163" s="205">
        <f>ROUND(I163*H163,3)</f>
        <v>0</v>
      </c>
      <c r="BL163" s="15" t="s">
        <v>171</v>
      </c>
      <c r="BM163" s="203" t="s">
        <v>781</v>
      </c>
    </row>
    <row r="164" s="2" customFormat="1" ht="22.2" customHeight="1">
      <c r="A164" s="34"/>
      <c r="B164" s="156"/>
      <c r="C164" s="192" t="s">
        <v>215</v>
      </c>
      <c r="D164" s="192" t="s">
        <v>167</v>
      </c>
      <c r="E164" s="193" t="s">
        <v>782</v>
      </c>
      <c r="F164" s="194" t="s">
        <v>783</v>
      </c>
      <c r="G164" s="195" t="s">
        <v>170</v>
      </c>
      <c r="H164" s="196">
        <v>1.944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41</v>
      </c>
      <c r="O164" s="73"/>
      <c r="P164" s="201">
        <f>O164*H164</f>
        <v>0</v>
      </c>
      <c r="Q164" s="201">
        <v>0.023562260000000002</v>
      </c>
      <c r="R164" s="201">
        <f>Q164*H164</f>
        <v>0.045805033440000004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171</v>
      </c>
      <c r="AT164" s="203" t="s">
        <v>167</v>
      </c>
      <c r="AU164" s="203" t="s">
        <v>88</v>
      </c>
      <c r="AY164" s="15" t="s">
        <v>165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88</v>
      </c>
      <c r="BK164" s="205">
        <f>ROUND(I164*H164,3)</f>
        <v>0</v>
      </c>
      <c r="BL164" s="15" t="s">
        <v>171</v>
      </c>
      <c r="BM164" s="203" t="s">
        <v>784</v>
      </c>
    </row>
    <row r="165" s="2" customFormat="1" ht="22.2" customHeight="1">
      <c r="A165" s="34"/>
      <c r="B165" s="156"/>
      <c r="C165" s="192" t="s">
        <v>219</v>
      </c>
      <c r="D165" s="192" t="s">
        <v>167</v>
      </c>
      <c r="E165" s="193" t="s">
        <v>785</v>
      </c>
      <c r="F165" s="194" t="s">
        <v>786</v>
      </c>
      <c r="G165" s="195" t="s">
        <v>170</v>
      </c>
      <c r="H165" s="196">
        <v>1.944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41</v>
      </c>
      <c r="O165" s="73"/>
      <c r="P165" s="201">
        <f>O165*H165</f>
        <v>0</v>
      </c>
      <c r="Q165" s="201">
        <v>0</v>
      </c>
      <c r="R165" s="201">
        <f>Q165*H165</f>
        <v>0</v>
      </c>
      <c r="S165" s="201">
        <v>0</v>
      </c>
      <c r="T165" s="202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171</v>
      </c>
      <c r="AT165" s="203" t="s">
        <v>167</v>
      </c>
      <c r="AU165" s="203" t="s">
        <v>88</v>
      </c>
      <c r="AY165" s="15" t="s">
        <v>165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88</v>
      </c>
      <c r="BK165" s="205">
        <f>ROUND(I165*H165,3)</f>
        <v>0</v>
      </c>
      <c r="BL165" s="15" t="s">
        <v>171</v>
      </c>
      <c r="BM165" s="203" t="s">
        <v>787</v>
      </c>
    </row>
    <row r="166" s="12" customFormat="1" ht="22.8" customHeight="1">
      <c r="A166" s="12"/>
      <c r="B166" s="179"/>
      <c r="C166" s="12"/>
      <c r="D166" s="180" t="s">
        <v>74</v>
      </c>
      <c r="E166" s="190" t="s">
        <v>191</v>
      </c>
      <c r="F166" s="190" t="s">
        <v>335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SUM(P167:P183)</f>
        <v>0</v>
      </c>
      <c r="Q166" s="185"/>
      <c r="R166" s="186">
        <f>SUM(R167:R183)</f>
        <v>29.896272374780004</v>
      </c>
      <c r="S166" s="185"/>
      <c r="T166" s="187">
        <f>SUM(T167:T183)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82</v>
      </c>
      <c r="AT166" s="188" t="s">
        <v>74</v>
      </c>
      <c r="AU166" s="188" t="s">
        <v>82</v>
      </c>
      <c r="AY166" s="180" t="s">
        <v>165</v>
      </c>
      <c r="BK166" s="189">
        <f>SUM(BK167:BK183)</f>
        <v>0</v>
      </c>
    </row>
    <row r="167" s="2" customFormat="1" ht="22.2" customHeight="1">
      <c r="A167" s="34"/>
      <c r="B167" s="156"/>
      <c r="C167" s="192" t="s">
        <v>223</v>
      </c>
      <c r="D167" s="192" t="s">
        <v>167</v>
      </c>
      <c r="E167" s="193" t="s">
        <v>336</v>
      </c>
      <c r="F167" s="194" t="s">
        <v>337</v>
      </c>
      <c r="G167" s="195" t="s">
        <v>170</v>
      </c>
      <c r="H167" s="196">
        <v>416.49799999999999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41</v>
      </c>
      <c r="O167" s="73"/>
      <c r="P167" s="201">
        <f>O167*H167</f>
        <v>0</v>
      </c>
      <c r="Q167" s="201">
        <v>0.00019136000000000001</v>
      </c>
      <c r="R167" s="201">
        <f>Q167*H167</f>
        <v>0.079701057280000001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171</v>
      </c>
      <c r="AT167" s="203" t="s">
        <v>167</v>
      </c>
      <c r="AU167" s="203" t="s">
        <v>88</v>
      </c>
      <c r="AY167" s="15" t="s">
        <v>165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88</v>
      </c>
      <c r="BK167" s="205">
        <f>ROUND(I167*H167,3)</f>
        <v>0</v>
      </c>
      <c r="BL167" s="15" t="s">
        <v>171</v>
      </c>
      <c r="BM167" s="203" t="s">
        <v>788</v>
      </c>
    </row>
    <row r="168" s="2" customFormat="1" ht="22.2" customHeight="1">
      <c r="A168" s="34"/>
      <c r="B168" s="156"/>
      <c r="C168" s="192" t="s">
        <v>227</v>
      </c>
      <c r="D168" s="192" t="s">
        <v>167</v>
      </c>
      <c r="E168" s="193" t="s">
        <v>339</v>
      </c>
      <c r="F168" s="194" t="s">
        <v>340</v>
      </c>
      <c r="G168" s="195" t="s">
        <v>170</v>
      </c>
      <c r="H168" s="196">
        <v>10.92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41</v>
      </c>
      <c r="O168" s="73"/>
      <c r="P168" s="201">
        <f>O168*H168</f>
        <v>0</v>
      </c>
      <c r="Q168" s="201">
        <v>0.037555999999999999</v>
      </c>
      <c r="R168" s="201">
        <f>Q168*H168</f>
        <v>0.41011152000000001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171</v>
      </c>
      <c r="AT168" s="203" t="s">
        <v>167</v>
      </c>
      <c r="AU168" s="203" t="s">
        <v>88</v>
      </c>
      <c r="AY168" s="15" t="s">
        <v>165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88</v>
      </c>
      <c r="BK168" s="205">
        <f>ROUND(I168*H168,3)</f>
        <v>0</v>
      </c>
      <c r="BL168" s="15" t="s">
        <v>171</v>
      </c>
      <c r="BM168" s="203" t="s">
        <v>789</v>
      </c>
    </row>
    <row r="169" s="2" customFormat="1" ht="13.8" customHeight="1">
      <c r="A169" s="34"/>
      <c r="B169" s="156"/>
      <c r="C169" s="192" t="s">
        <v>235</v>
      </c>
      <c r="D169" s="192" t="s">
        <v>167</v>
      </c>
      <c r="E169" s="193" t="s">
        <v>342</v>
      </c>
      <c r="F169" s="194" t="s">
        <v>343</v>
      </c>
      <c r="G169" s="195" t="s">
        <v>170</v>
      </c>
      <c r="H169" s="196">
        <v>77.129999999999995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41</v>
      </c>
      <c r="O169" s="73"/>
      <c r="P169" s="201">
        <f>O169*H169</f>
        <v>0</v>
      </c>
      <c r="Q169" s="201">
        <v>0.00020000000000000001</v>
      </c>
      <c r="R169" s="201">
        <f>Q169*H169</f>
        <v>0.015426000000000001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171</v>
      </c>
      <c r="AT169" s="203" t="s">
        <v>167</v>
      </c>
      <c r="AU169" s="203" t="s">
        <v>88</v>
      </c>
      <c r="AY169" s="15" t="s">
        <v>165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88</v>
      </c>
      <c r="BK169" s="205">
        <f>ROUND(I169*H169,3)</f>
        <v>0</v>
      </c>
      <c r="BL169" s="15" t="s">
        <v>171</v>
      </c>
      <c r="BM169" s="203" t="s">
        <v>790</v>
      </c>
    </row>
    <row r="170" s="2" customFormat="1" ht="22.2" customHeight="1">
      <c r="A170" s="34"/>
      <c r="B170" s="156"/>
      <c r="C170" s="192" t="s">
        <v>241</v>
      </c>
      <c r="D170" s="192" t="s">
        <v>167</v>
      </c>
      <c r="E170" s="193" t="s">
        <v>345</v>
      </c>
      <c r="F170" s="194" t="s">
        <v>346</v>
      </c>
      <c r="G170" s="195" t="s">
        <v>170</v>
      </c>
      <c r="H170" s="196">
        <v>77.129999999999995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41</v>
      </c>
      <c r="O170" s="73"/>
      <c r="P170" s="201">
        <f>O170*H170</f>
        <v>0</v>
      </c>
      <c r="Q170" s="201">
        <v>0.04725</v>
      </c>
      <c r="R170" s="201">
        <f>Q170*H170</f>
        <v>3.6443924999999999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171</v>
      </c>
      <c r="AT170" s="203" t="s">
        <v>167</v>
      </c>
      <c r="AU170" s="203" t="s">
        <v>88</v>
      </c>
      <c r="AY170" s="15" t="s">
        <v>165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88</v>
      </c>
      <c r="BK170" s="205">
        <f>ROUND(I170*H170,3)</f>
        <v>0</v>
      </c>
      <c r="BL170" s="15" t="s">
        <v>171</v>
      </c>
      <c r="BM170" s="203" t="s">
        <v>791</v>
      </c>
    </row>
    <row r="171" s="2" customFormat="1" ht="22.2" customHeight="1">
      <c r="A171" s="34"/>
      <c r="B171" s="156"/>
      <c r="C171" s="192" t="s">
        <v>245</v>
      </c>
      <c r="D171" s="192" t="s">
        <v>167</v>
      </c>
      <c r="E171" s="193" t="s">
        <v>348</v>
      </c>
      <c r="F171" s="194" t="s">
        <v>349</v>
      </c>
      <c r="G171" s="195" t="s">
        <v>170</v>
      </c>
      <c r="H171" s="196">
        <v>758.15899999999999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41</v>
      </c>
      <c r="O171" s="73"/>
      <c r="P171" s="201">
        <f>O171*H171</f>
        <v>0</v>
      </c>
      <c r="Q171" s="201">
        <v>0.00348</v>
      </c>
      <c r="R171" s="201">
        <f>Q171*H171</f>
        <v>2.63839332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171</v>
      </c>
      <c r="AT171" s="203" t="s">
        <v>167</v>
      </c>
      <c r="AU171" s="203" t="s">
        <v>88</v>
      </c>
      <c r="AY171" s="15" t="s">
        <v>165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88</v>
      </c>
      <c r="BK171" s="205">
        <f>ROUND(I171*H171,3)</f>
        <v>0</v>
      </c>
      <c r="BL171" s="15" t="s">
        <v>171</v>
      </c>
      <c r="BM171" s="203" t="s">
        <v>792</v>
      </c>
    </row>
    <row r="172" s="2" customFormat="1" ht="13.8" customHeight="1">
      <c r="A172" s="34"/>
      <c r="B172" s="156"/>
      <c r="C172" s="192" t="s">
        <v>249</v>
      </c>
      <c r="D172" s="192" t="s">
        <v>167</v>
      </c>
      <c r="E172" s="193" t="s">
        <v>351</v>
      </c>
      <c r="F172" s="194" t="s">
        <v>352</v>
      </c>
      <c r="G172" s="195" t="s">
        <v>170</v>
      </c>
      <c r="H172" s="196">
        <v>758.15899999999999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41</v>
      </c>
      <c r="O172" s="73"/>
      <c r="P172" s="201">
        <f>O172*H172</f>
        <v>0</v>
      </c>
      <c r="Q172" s="201">
        <v>0.00040000000000000002</v>
      </c>
      <c r="R172" s="201">
        <f>Q172*H172</f>
        <v>0.30326360000000002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171</v>
      </c>
      <c r="AT172" s="203" t="s">
        <v>167</v>
      </c>
      <c r="AU172" s="203" t="s">
        <v>88</v>
      </c>
      <c r="AY172" s="15" t="s">
        <v>165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88</v>
      </c>
      <c r="BK172" s="205">
        <f>ROUND(I172*H172,3)</f>
        <v>0</v>
      </c>
      <c r="BL172" s="15" t="s">
        <v>171</v>
      </c>
      <c r="BM172" s="203" t="s">
        <v>793</v>
      </c>
    </row>
    <row r="173" s="2" customFormat="1" ht="22.2" customHeight="1">
      <c r="A173" s="34"/>
      <c r="B173" s="156"/>
      <c r="C173" s="192" t="s">
        <v>7</v>
      </c>
      <c r="D173" s="192" t="s">
        <v>167</v>
      </c>
      <c r="E173" s="193" t="s">
        <v>354</v>
      </c>
      <c r="F173" s="194" t="s">
        <v>355</v>
      </c>
      <c r="G173" s="195" t="s">
        <v>170</v>
      </c>
      <c r="H173" s="196">
        <v>80.486999999999995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41</v>
      </c>
      <c r="O173" s="73"/>
      <c r="P173" s="201">
        <f>O173*H173</f>
        <v>0</v>
      </c>
      <c r="Q173" s="201">
        <v>0.0041539999999999997</v>
      </c>
      <c r="R173" s="201">
        <f>Q173*H173</f>
        <v>0.33434299799999995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171</v>
      </c>
      <c r="AT173" s="203" t="s">
        <v>167</v>
      </c>
      <c r="AU173" s="203" t="s">
        <v>88</v>
      </c>
      <c r="AY173" s="15" t="s">
        <v>165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88</v>
      </c>
      <c r="BK173" s="205">
        <f>ROUND(I173*H173,3)</f>
        <v>0</v>
      </c>
      <c r="BL173" s="15" t="s">
        <v>171</v>
      </c>
      <c r="BM173" s="203" t="s">
        <v>794</v>
      </c>
    </row>
    <row r="174" s="2" customFormat="1" ht="22.2" customHeight="1">
      <c r="A174" s="34"/>
      <c r="B174" s="156"/>
      <c r="C174" s="192" t="s">
        <v>256</v>
      </c>
      <c r="D174" s="192" t="s">
        <v>167</v>
      </c>
      <c r="E174" s="193" t="s">
        <v>357</v>
      </c>
      <c r="F174" s="194" t="s">
        <v>358</v>
      </c>
      <c r="G174" s="195" t="s">
        <v>170</v>
      </c>
      <c r="H174" s="196">
        <v>3.2999999999999998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41</v>
      </c>
      <c r="O174" s="73"/>
      <c r="P174" s="201">
        <f>O174*H174</f>
        <v>0</v>
      </c>
      <c r="Q174" s="201">
        <v>0.01196</v>
      </c>
      <c r="R174" s="201">
        <f>Q174*H174</f>
        <v>0.039467999999999996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171</v>
      </c>
      <c r="AT174" s="203" t="s">
        <v>167</v>
      </c>
      <c r="AU174" s="203" t="s">
        <v>88</v>
      </c>
      <c r="AY174" s="15" t="s">
        <v>165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88</v>
      </c>
      <c r="BK174" s="205">
        <f>ROUND(I174*H174,3)</f>
        <v>0</v>
      </c>
      <c r="BL174" s="15" t="s">
        <v>171</v>
      </c>
      <c r="BM174" s="203" t="s">
        <v>795</v>
      </c>
    </row>
    <row r="175" s="2" customFormat="1" ht="22.2" customHeight="1">
      <c r="A175" s="34"/>
      <c r="B175" s="156"/>
      <c r="C175" s="192" t="s">
        <v>260</v>
      </c>
      <c r="D175" s="192" t="s">
        <v>167</v>
      </c>
      <c r="E175" s="193" t="s">
        <v>360</v>
      </c>
      <c r="F175" s="194" t="s">
        <v>361</v>
      </c>
      <c r="G175" s="195" t="s">
        <v>170</v>
      </c>
      <c r="H175" s="196">
        <v>86.058000000000007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41</v>
      </c>
      <c r="O175" s="73"/>
      <c r="P175" s="201">
        <f>O175*H175</f>
        <v>0</v>
      </c>
      <c r="Q175" s="201">
        <v>0.0133505</v>
      </c>
      <c r="R175" s="201">
        <f>Q175*H175</f>
        <v>1.1489173290000001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171</v>
      </c>
      <c r="AT175" s="203" t="s">
        <v>167</v>
      </c>
      <c r="AU175" s="203" t="s">
        <v>88</v>
      </c>
      <c r="AY175" s="15" t="s">
        <v>165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88</v>
      </c>
      <c r="BK175" s="205">
        <f>ROUND(I175*H175,3)</f>
        <v>0</v>
      </c>
      <c r="BL175" s="15" t="s">
        <v>171</v>
      </c>
      <c r="BM175" s="203" t="s">
        <v>796</v>
      </c>
    </row>
    <row r="176" s="2" customFormat="1" ht="22.2" customHeight="1">
      <c r="A176" s="34"/>
      <c r="B176" s="156"/>
      <c r="C176" s="192" t="s">
        <v>266</v>
      </c>
      <c r="D176" s="192" t="s">
        <v>167</v>
      </c>
      <c r="E176" s="193" t="s">
        <v>363</v>
      </c>
      <c r="F176" s="194" t="s">
        <v>364</v>
      </c>
      <c r="G176" s="195" t="s">
        <v>170</v>
      </c>
      <c r="H176" s="196">
        <v>253.93199999999999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41</v>
      </c>
      <c r="O176" s="73"/>
      <c r="P176" s="201">
        <f>O176*H176</f>
        <v>0</v>
      </c>
      <c r="Q176" s="201">
        <v>0.013634</v>
      </c>
      <c r="R176" s="201">
        <f>Q176*H176</f>
        <v>3.4621088879999999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171</v>
      </c>
      <c r="AT176" s="203" t="s">
        <v>167</v>
      </c>
      <c r="AU176" s="203" t="s">
        <v>88</v>
      </c>
      <c r="AY176" s="15" t="s">
        <v>165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88</v>
      </c>
      <c r="BK176" s="205">
        <f>ROUND(I176*H176,3)</f>
        <v>0</v>
      </c>
      <c r="BL176" s="15" t="s">
        <v>171</v>
      </c>
      <c r="BM176" s="203" t="s">
        <v>797</v>
      </c>
    </row>
    <row r="177" s="2" customFormat="1" ht="22.2" customHeight="1">
      <c r="A177" s="34"/>
      <c r="B177" s="156"/>
      <c r="C177" s="192" t="s">
        <v>272</v>
      </c>
      <c r="D177" s="192" t="s">
        <v>167</v>
      </c>
      <c r="E177" s="193" t="s">
        <v>366</v>
      </c>
      <c r="F177" s="194" t="s">
        <v>367</v>
      </c>
      <c r="G177" s="195" t="s">
        <v>170</v>
      </c>
      <c r="H177" s="196">
        <v>93.266000000000005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41</v>
      </c>
      <c r="O177" s="73"/>
      <c r="P177" s="201">
        <f>O177*H177</f>
        <v>0</v>
      </c>
      <c r="Q177" s="201">
        <v>0.011486</v>
      </c>
      <c r="R177" s="201">
        <f>Q177*H177</f>
        <v>1.071253276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171</v>
      </c>
      <c r="AT177" s="203" t="s">
        <v>167</v>
      </c>
      <c r="AU177" s="203" t="s">
        <v>88</v>
      </c>
      <c r="AY177" s="15" t="s">
        <v>165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88</v>
      </c>
      <c r="BK177" s="205">
        <f>ROUND(I177*H177,3)</f>
        <v>0</v>
      </c>
      <c r="BL177" s="15" t="s">
        <v>171</v>
      </c>
      <c r="BM177" s="203" t="s">
        <v>798</v>
      </c>
    </row>
    <row r="178" s="2" customFormat="1" ht="22.2" customHeight="1">
      <c r="A178" s="34"/>
      <c r="B178" s="156"/>
      <c r="C178" s="192" t="s">
        <v>281</v>
      </c>
      <c r="D178" s="192" t="s">
        <v>167</v>
      </c>
      <c r="E178" s="193" t="s">
        <v>369</v>
      </c>
      <c r="F178" s="194" t="s">
        <v>370</v>
      </c>
      <c r="G178" s="195" t="s">
        <v>170</v>
      </c>
      <c r="H178" s="196">
        <v>76.766000000000005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41</v>
      </c>
      <c r="O178" s="73"/>
      <c r="P178" s="201">
        <f>O178*H178</f>
        <v>0</v>
      </c>
      <c r="Q178" s="201">
        <v>0.012338999999999999</v>
      </c>
      <c r="R178" s="201">
        <f>Q178*H178</f>
        <v>0.94721567400000006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171</v>
      </c>
      <c r="AT178" s="203" t="s">
        <v>167</v>
      </c>
      <c r="AU178" s="203" t="s">
        <v>88</v>
      </c>
      <c r="AY178" s="15" t="s">
        <v>165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88</v>
      </c>
      <c r="BK178" s="205">
        <f>ROUND(I178*H178,3)</f>
        <v>0</v>
      </c>
      <c r="BL178" s="15" t="s">
        <v>171</v>
      </c>
      <c r="BM178" s="203" t="s">
        <v>799</v>
      </c>
    </row>
    <row r="179" s="2" customFormat="1" ht="22.2" customHeight="1">
      <c r="A179" s="34"/>
      <c r="B179" s="156"/>
      <c r="C179" s="192" t="s">
        <v>286</v>
      </c>
      <c r="D179" s="192" t="s">
        <v>167</v>
      </c>
      <c r="E179" s="193" t="s">
        <v>372</v>
      </c>
      <c r="F179" s="194" t="s">
        <v>373</v>
      </c>
      <c r="G179" s="195" t="s">
        <v>170</v>
      </c>
      <c r="H179" s="196">
        <v>65.204999999999998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41</v>
      </c>
      <c r="O179" s="73"/>
      <c r="P179" s="201">
        <f>O179*H179</f>
        <v>0</v>
      </c>
      <c r="Q179" s="201">
        <v>0.0103065</v>
      </c>
      <c r="R179" s="201">
        <f>Q179*H179</f>
        <v>0.67203533249999992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171</v>
      </c>
      <c r="AT179" s="203" t="s">
        <v>167</v>
      </c>
      <c r="AU179" s="203" t="s">
        <v>88</v>
      </c>
      <c r="AY179" s="15" t="s">
        <v>165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88</v>
      </c>
      <c r="BK179" s="205">
        <f>ROUND(I179*H179,3)</f>
        <v>0</v>
      </c>
      <c r="BL179" s="15" t="s">
        <v>171</v>
      </c>
      <c r="BM179" s="203" t="s">
        <v>800</v>
      </c>
    </row>
    <row r="180" s="2" customFormat="1" ht="22.2" customHeight="1">
      <c r="A180" s="34"/>
      <c r="B180" s="156"/>
      <c r="C180" s="192" t="s">
        <v>290</v>
      </c>
      <c r="D180" s="192" t="s">
        <v>167</v>
      </c>
      <c r="E180" s="193" t="s">
        <v>381</v>
      </c>
      <c r="F180" s="194" t="s">
        <v>382</v>
      </c>
      <c r="G180" s="195" t="s">
        <v>170</v>
      </c>
      <c r="H180" s="196">
        <v>12.6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41</v>
      </c>
      <c r="O180" s="73"/>
      <c r="P180" s="201">
        <f>O180*H180</f>
        <v>0</v>
      </c>
      <c r="Q180" s="201">
        <v>0.032479000000000001</v>
      </c>
      <c r="R180" s="201">
        <f>Q180*H180</f>
        <v>0.40923540000000003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171</v>
      </c>
      <c r="AT180" s="203" t="s">
        <v>167</v>
      </c>
      <c r="AU180" s="203" t="s">
        <v>88</v>
      </c>
      <c r="AY180" s="15" t="s">
        <v>165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88</v>
      </c>
      <c r="BK180" s="205">
        <f>ROUND(I180*H180,3)</f>
        <v>0</v>
      </c>
      <c r="BL180" s="15" t="s">
        <v>171</v>
      </c>
      <c r="BM180" s="203" t="s">
        <v>801</v>
      </c>
    </row>
    <row r="181" s="2" customFormat="1" ht="22.2" customHeight="1">
      <c r="A181" s="34"/>
      <c r="B181" s="156"/>
      <c r="C181" s="192" t="s">
        <v>387</v>
      </c>
      <c r="D181" s="192" t="s">
        <v>167</v>
      </c>
      <c r="E181" s="193" t="s">
        <v>384</v>
      </c>
      <c r="F181" s="194" t="s">
        <v>385</v>
      </c>
      <c r="G181" s="195" t="s">
        <v>170</v>
      </c>
      <c r="H181" s="196">
        <v>82.844999999999999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41</v>
      </c>
      <c r="O181" s="73"/>
      <c r="P181" s="201">
        <f>O181*H181</f>
        <v>0</v>
      </c>
      <c r="Q181" s="201">
        <v>0.034894000000000001</v>
      </c>
      <c r="R181" s="201">
        <f>Q181*H181</f>
        <v>2.89079343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171</v>
      </c>
      <c r="AT181" s="203" t="s">
        <v>167</v>
      </c>
      <c r="AU181" s="203" t="s">
        <v>88</v>
      </c>
      <c r="AY181" s="15" t="s">
        <v>165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88</v>
      </c>
      <c r="BK181" s="205">
        <f>ROUND(I181*H181,3)</f>
        <v>0</v>
      </c>
      <c r="BL181" s="15" t="s">
        <v>171</v>
      </c>
      <c r="BM181" s="203" t="s">
        <v>802</v>
      </c>
    </row>
    <row r="182" s="2" customFormat="1" ht="22.2" customHeight="1">
      <c r="A182" s="34"/>
      <c r="B182" s="156"/>
      <c r="C182" s="192" t="s">
        <v>391</v>
      </c>
      <c r="D182" s="192" t="s">
        <v>167</v>
      </c>
      <c r="E182" s="193" t="s">
        <v>388</v>
      </c>
      <c r="F182" s="194" t="s">
        <v>389</v>
      </c>
      <c r="G182" s="195" t="s">
        <v>170</v>
      </c>
      <c r="H182" s="196">
        <v>3.7000000000000002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41</v>
      </c>
      <c r="O182" s="73"/>
      <c r="P182" s="201">
        <f>O182*H182</f>
        <v>0</v>
      </c>
      <c r="Q182" s="201">
        <v>0.018686500000000002</v>
      </c>
      <c r="R182" s="201">
        <f>Q182*H182</f>
        <v>0.069140050000000008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171</v>
      </c>
      <c r="AT182" s="203" t="s">
        <v>167</v>
      </c>
      <c r="AU182" s="203" t="s">
        <v>88</v>
      </c>
      <c r="AY182" s="15" t="s">
        <v>165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88</v>
      </c>
      <c r="BK182" s="205">
        <f>ROUND(I182*H182,3)</f>
        <v>0</v>
      </c>
      <c r="BL182" s="15" t="s">
        <v>171</v>
      </c>
      <c r="BM182" s="203" t="s">
        <v>803</v>
      </c>
    </row>
    <row r="183" s="2" customFormat="1" ht="34.8" customHeight="1">
      <c r="A183" s="34"/>
      <c r="B183" s="156"/>
      <c r="C183" s="192" t="s">
        <v>395</v>
      </c>
      <c r="D183" s="192" t="s">
        <v>167</v>
      </c>
      <c r="E183" s="193" t="s">
        <v>392</v>
      </c>
      <c r="F183" s="194" t="s">
        <v>393</v>
      </c>
      <c r="G183" s="195" t="s">
        <v>305</v>
      </c>
      <c r="H183" s="196">
        <v>6.4020000000000001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41</v>
      </c>
      <c r="O183" s="73"/>
      <c r="P183" s="201">
        <f>O183*H183</f>
        <v>0</v>
      </c>
      <c r="Q183" s="201">
        <v>1.837</v>
      </c>
      <c r="R183" s="201">
        <f>Q183*H183</f>
        <v>11.760474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171</v>
      </c>
      <c r="AT183" s="203" t="s">
        <v>167</v>
      </c>
      <c r="AU183" s="203" t="s">
        <v>88</v>
      </c>
      <c r="AY183" s="15" t="s">
        <v>165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88</v>
      </c>
      <c r="BK183" s="205">
        <f>ROUND(I183*H183,3)</f>
        <v>0</v>
      </c>
      <c r="BL183" s="15" t="s">
        <v>171</v>
      </c>
      <c r="BM183" s="203" t="s">
        <v>804</v>
      </c>
    </row>
    <row r="184" s="12" customFormat="1" ht="22.8" customHeight="1">
      <c r="A184" s="12"/>
      <c r="B184" s="179"/>
      <c r="C184" s="12"/>
      <c r="D184" s="180" t="s">
        <v>74</v>
      </c>
      <c r="E184" s="190" t="s">
        <v>176</v>
      </c>
      <c r="F184" s="190" t="s">
        <v>177</v>
      </c>
      <c r="G184" s="12"/>
      <c r="H184" s="12"/>
      <c r="I184" s="182"/>
      <c r="J184" s="191">
        <f>BK184</f>
        <v>0</v>
      </c>
      <c r="K184" s="12"/>
      <c r="L184" s="179"/>
      <c r="M184" s="184"/>
      <c r="N184" s="185"/>
      <c r="O184" s="185"/>
      <c r="P184" s="186">
        <f>SUM(P185:P201)</f>
        <v>0</v>
      </c>
      <c r="Q184" s="185"/>
      <c r="R184" s="186">
        <f>SUM(R185:R201)</f>
        <v>59.574377882250012</v>
      </c>
      <c r="S184" s="185"/>
      <c r="T184" s="187">
        <f>SUM(T185:T201)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80" t="s">
        <v>82</v>
      </c>
      <c r="AT184" s="188" t="s">
        <v>74</v>
      </c>
      <c r="AU184" s="188" t="s">
        <v>82</v>
      </c>
      <c r="AY184" s="180" t="s">
        <v>165</v>
      </c>
      <c r="BK184" s="189">
        <f>SUM(BK185:BK201)</f>
        <v>0</v>
      </c>
    </row>
    <row r="185" s="2" customFormat="1" ht="34.8" customHeight="1">
      <c r="A185" s="34"/>
      <c r="B185" s="156"/>
      <c r="C185" s="192" t="s">
        <v>399</v>
      </c>
      <c r="D185" s="192" t="s">
        <v>167</v>
      </c>
      <c r="E185" s="193" t="s">
        <v>396</v>
      </c>
      <c r="F185" s="194" t="s">
        <v>397</v>
      </c>
      <c r="G185" s="195" t="s">
        <v>181</v>
      </c>
      <c r="H185" s="196">
        <v>121.95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41</v>
      </c>
      <c r="O185" s="73"/>
      <c r="P185" s="201">
        <f>O185*H185</f>
        <v>0</v>
      </c>
      <c r="Q185" s="201">
        <v>0.099252000000000007</v>
      </c>
      <c r="R185" s="201">
        <f>Q185*H185</f>
        <v>12.103781400000001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171</v>
      </c>
      <c r="AT185" s="203" t="s">
        <v>167</v>
      </c>
      <c r="AU185" s="203" t="s">
        <v>88</v>
      </c>
      <c r="AY185" s="15" t="s">
        <v>165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88</v>
      </c>
      <c r="BK185" s="205">
        <f>ROUND(I185*H185,3)</f>
        <v>0</v>
      </c>
      <c r="BL185" s="15" t="s">
        <v>171</v>
      </c>
      <c r="BM185" s="203" t="s">
        <v>805</v>
      </c>
    </row>
    <row r="186" s="2" customFormat="1" ht="13.8" customHeight="1">
      <c r="A186" s="34"/>
      <c r="B186" s="156"/>
      <c r="C186" s="211" t="s">
        <v>403</v>
      </c>
      <c r="D186" s="211" t="s">
        <v>277</v>
      </c>
      <c r="E186" s="212" t="s">
        <v>400</v>
      </c>
      <c r="F186" s="213" t="s">
        <v>401</v>
      </c>
      <c r="G186" s="214" t="s">
        <v>189</v>
      </c>
      <c r="H186" s="215">
        <v>121.95</v>
      </c>
      <c r="I186" s="216"/>
      <c r="J186" s="215">
        <f>ROUND(I186*H186,3)</f>
        <v>0</v>
      </c>
      <c r="K186" s="217"/>
      <c r="L186" s="218"/>
      <c r="M186" s="219" t="s">
        <v>1</v>
      </c>
      <c r="N186" s="220" t="s">
        <v>41</v>
      </c>
      <c r="O186" s="73"/>
      <c r="P186" s="201">
        <f>O186*H186</f>
        <v>0</v>
      </c>
      <c r="Q186" s="201">
        <v>0.023</v>
      </c>
      <c r="R186" s="201">
        <f>Q186*H186</f>
        <v>2.8048500000000001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199</v>
      </c>
      <c r="AT186" s="203" t="s">
        <v>277</v>
      </c>
      <c r="AU186" s="203" t="s">
        <v>88</v>
      </c>
      <c r="AY186" s="15" t="s">
        <v>165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88</v>
      </c>
      <c r="BK186" s="205">
        <f>ROUND(I186*H186,3)</f>
        <v>0</v>
      </c>
      <c r="BL186" s="15" t="s">
        <v>171</v>
      </c>
      <c r="BM186" s="203" t="s">
        <v>806</v>
      </c>
    </row>
    <row r="187" s="2" customFormat="1" ht="22.2" customHeight="1">
      <c r="A187" s="34"/>
      <c r="B187" s="156"/>
      <c r="C187" s="192" t="s">
        <v>407</v>
      </c>
      <c r="D187" s="192" t="s">
        <v>167</v>
      </c>
      <c r="E187" s="193" t="s">
        <v>404</v>
      </c>
      <c r="F187" s="194" t="s">
        <v>405</v>
      </c>
      <c r="G187" s="195" t="s">
        <v>305</v>
      </c>
      <c r="H187" s="196">
        <v>10.976000000000001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41</v>
      </c>
      <c r="O187" s="73"/>
      <c r="P187" s="201">
        <f>O187*H187</f>
        <v>0</v>
      </c>
      <c r="Q187" s="201">
        <v>2.2321</v>
      </c>
      <c r="R187" s="201">
        <f>Q187*H187</f>
        <v>24.499529600000002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171</v>
      </c>
      <c r="AT187" s="203" t="s">
        <v>167</v>
      </c>
      <c r="AU187" s="203" t="s">
        <v>88</v>
      </c>
      <c r="AY187" s="15" t="s">
        <v>165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88</v>
      </c>
      <c r="BK187" s="205">
        <f>ROUND(I187*H187,3)</f>
        <v>0</v>
      </c>
      <c r="BL187" s="15" t="s">
        <v>171</v>
      </c>
      <c r="BM187" s="203" t="s">
        <v>807</v>
      </c>
    </row>
    <row r="188" s="2" customFormat="1" ht="22.2" customHeight="1">
      <c r="A188" s="34"/>
      <c r="B188" s="156"/>
      <c r="C188" s="192" t="s">
        <v>411</v>
      </c>
      <c r="D188" s="192" t="s">
        <v>167</v>
      </c>
      <c r="E188" s="193" t="s">
        <v>408</v>
      </c>
      <c r="F188" s="194" t="s">
        <v>409</v>
      </c>
      <c r="G188" s="195" t="s">
        <v>170</v>
      </c>
      <c r="H188" s="196">
        <v>79.268000000000001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41</v>
      </c>
      <c r="O188" s="73"/>
      <c r="P188" s="201">
        <f>O188*H188</f>
        <v>0</v>
      </c>
      <c r="Q188" s="201">
        <v>0</v>
      </c>
      <c r="R188" s="201">
        <f>Q188*H188</f>
        <v>0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171</v>
      </c>
      <c r="AT188" s="203" t="s">
        <v>167</v>
      </c>
      <c r="AU188" s="203" t="s">
        <v>88</v>
      </c>
      <c r="AY188" s="15" t="s">
        <v>165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88</v>
      </c>
      <c r="BK188" s="205">
        <f>ROUND(I188*H188,3)</f>
        <v>0</v>
      </c>
      <c r="BL188" s="15" t="s">
        <v>171</v>
      </c>
      <c r="BM188" s="203" t="s">
        <v>808</v>
      </c>
    </row>
    <row r="189" s="2" customFormat="1" ht="22.2" customHeight="1">
      <c r="A189" s="34"/>
      <c r="B189" s="156"/>
      <c r="C189" s="192" t="s">
        <v>415</v>
      </c>
      <c r="D189" s="192" t="s">
        <v>167</v>
      </c>
      <c r="E189" s="193" t="s">
        <v>412</v>
      </c>
      <c r="F189" s="194" t="s">
        <v>413</v>
      </c>
      <c r="G189" s="195" t="s">
        <v>170</v>
      </c>
      <c r="H189" s="196">
        <v>1237.25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41</v>
      </c>
      <c r="O189" s="73"/>
      <c r="P189" s="201">
        <f>O189*H189</f>
        <v>0</v>
      </c>
      <c r="Q189" s="201">
        <v>0.01601</v>
      </c>
      <c r="R189" s="201">
        <f>Q189*H189</f>
        <v>19.808372500000001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171</v>
      </c>
      <c r="AT189" s="203" t="s">
        <v>167</v>
      </c>
      <c r="AU189" s="203" t="s">
        <v>88</v>
      </c>
      <c r="AY189" s="15" t="s">
        <v>165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88</v>
      </c>
      <c r="BK189" s="205">
        <f>ROUND(I189*H189,3)</f>
        <v>0</v>
      </c>
      <c r="BL189" s="15" t="s">
        <v>171</v>
      </c>
      <c r="BM189" s="203" t="s">
        <v>809</v>
      </c>
    </row>
    <row r="190" s="2" customFormat="1" ht="22.2" customHeight="1">
      <c r="A190" s="34"/>
      <c r="B190" s="156"/>
      <c r="C190" s="192" t="s">
        <v>419</v>
      </c>
      <c r="D190" s="192" t="s">
        <v>167</v>
      </c>
      <c r="E190" s="193" t="s">
        <v>416</v>
      </c>
      <c r="F190" s="194" t="s">
        <v>417</v>
      </c>
      <c r="G190" s="195" t="s">
        <v>170</v>
      </c>
      <c r="H190" s="196">
        <v>1237.25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41</v>
      </c>
      <c r="O190" s="73"/>
      <c r="P190" s="201">
        <f>O190*H190</f>
        <v>0</v>
      </c>
      <c r="Q190" s="201">
        <v>0</v>
      </c>
      <c r="R190" s="201">
        <f>Q190*H190</f>
        <v>0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171</v>
      </c>
      <c r="AT190" s="203" t="s">
        <v>167</v>
      </c>
      <c r="AU190" s="203" t="s">
        <v>88</v>
      </c>
      <c r="AY190" s="15" t="s">
        <v>165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88</v>
      </c>
      <c r="BK190" s="205">
        <f>ROUND(I190*H190,3)</f>
        <v>0</v>
      </c>
      <c r="BL190" s="15" t="s">
        <v>171</v>
      </c>
      <c r="BM190" s="203" t="s">
        <v>810</v>
      </c>
    </row>
    <row r="191" s="2" customFormat="1" ht="34.8" customHeight="1">
      <c r="A191" s="34"/>
      <c r="B191" s="156"/>
      <c r="C191" s="192" t="s">
        <v>423</v>
      </c>
      <c r="D191" s="192" t="s">
        <v>167</v>
      </c>
      <c r="E191" s="193" t="s">
        <v>420</v>
      </c>
      <c r="F191" s="194" t="s">
        <v>421</v>
      </c>
      <c r="G191" s="195" t="s">
        <v>170</v>
      </c>
      <c r="H191" s="196">
        <v>9898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41</v>
      </c>
      <c r="O191" s="73"/>
      <c r="P191" s="201">
        <f>O191*H191</f>
        <v>0</v>
      </c>
      <c r="Q191" s="201">
        <v>0</v>
      </c>
      <c r="R191" s="201">
        <f>Q191*H191</f>
        <v>0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171</v>
      </c>
      <c r="AT191" s="203" t="s">
        <v>167</v>
      </c>
      <c r="AU191" s="203" t="s">
        <v>88</v>
      </c>
      <c r="AY191" s="15" t="s">
        <v>165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88</v>
      </c>
      <c r="BK191" s="205">
        <f>ROUND(I191*H191,3)</f>
        <v>0</v>
      </c>
      <c r="BL191" s="15" t="s">
        <v>171</v>
      </c>
      <c r="BM191" s="203" t="s">
        <v>811</v>
      </c>
    </row>
    <row r="192" s="2" customFormat="1" ht="13.8" customHeight="1">
      <c r="A192" s="34"/>
      <c r="B192" s="156"/>
      <c r="C192" s="192" t="s">
        <v>427</v>
      </c>
      <c r="D192" s="192" t="s">
        <v>167</v>
      </c>
      <c r="E192" s="193" t="s">
        <v>424</v>
      </c>
      <c r="F192" s="194" t="s">
        <v>425</v>
      </c>
      <c r="G192" s="195" t="s">
        <v>170</v>
      </c>
      <c r="H192" s="196">
        <v>1237.25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41</v>
      </c>
      <c r="O192" s="73"/>
      <c r="P192" s="201">
        <f>O192*H192</f>
        <v>0</v>
      </c>
      <c r="Q192" s="201">
        <v>5.4945000000000003E-05</v>
      </c>
      <c r="R192" s="201">
        <f>Q192*H192</f>
        <v>0.067980701249999997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171</v>
      </c>
      <c r="AT192" s="203" t="s">
        <v>167</v>
      </c>
      <c r="AU192" s="203" t="s">
        <v>88</v>
      </c>
      <c r="AY192" s="15" t="s">
        <v>165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88</v>
      </c>
      <c r="BK192" s="205">
        <f>ROUND(I192*H192,3)</f>
        <v>0</v>
      </c>
      <c r="BL192" s="15" t="s">
        <v>171</v>
      </c>
      <c r="BM192" s="203" t="s">
        <v>812</v>
      </c>
    </row>
    <row r="193" s="2" customFormat="1" ht="13.8" customHeight="1">
      <c r="A193" s="34"/>
      <c r="B193" s="156"/>
      <c r="C193" s="192" t="s">
        <v>431</v>
      </c>
      <c r="D193" s="192" t="s">
        <v>167</v>
      </c>
      <c r="E193" s="193" t="s">
        <v>428</v>
      </c>
      <c r="F193" s="194" t="s">
        <v>429</v>
      </c>
      <c r="G193" s="195" t="s">
        <v>170</v>
      </c>
      <c r="H193" s="196">
        <v>1237.25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41</v>
      </c>
      <c r="O193" s="73"/>
      <c r="P193" s="201">
        <f>O193*H193</f>
        <v>0</v>
      </c>
      <c r="Q193" s="201">
        <v>0</v>
      </c>
      <c r="R193" s="201">
        <f>Q193*H193</f>
        <v>0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171</v>
      </c>
      <c r="AT193" s="203" t="s">
        <v>167</v>
      </c>
      <c r="AU193" s="203" t="s">
        <v>88</v>
      </c>
      <c r="AY193" s="15" t="s">
        <v>165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88</v>
      </c>
      <c r="BK193" s="205">
        <f>ROUND(I193*H193,3)</f>
        <v>0</v>
      </c>
      <c r="BL193" s="15" t="s">
        <v>171</v>
      </c>
      <c r="BM193" s="203" t="s">
        <v>813</v>
      </c>
    </row>
    <row r="194" s="2" customFormat="1" ht="22.2" customHeight="1">
      <c r="A194" s="34"/>
      <c r="B194" s="156"/>
      <c r="C194" s="192" t="s">
        <v>435</v>
      </c>
      <c r="D194" s="192" t="s">
        <v>167</v>
      </c>
      <c r="E194" s="193" t="s">
        <v>432</v>
      </c>
      <c r="F194" s="194" t="s">
        <v>433</v>
      </c>
      <c r="G194" s="195" t="s">
        <v>170</v>
      </c>
      <c r="H194" s="196">
        <v>1104.75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41</v>
      </c>
      <c r="O194" s="73"/>
      <c r="P194" s="201">
        <f>O194*H194</f>
        <v>0</v>
      </c>
      <c r="Q194" s="201">
        <v>0</v>
      </c>
      <c r="R194" s="201">
        <f>Q194*H194</f>
        <v>0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171</v>
      </c>
      <c r="AT194" s="203" t="s">
        <v>167</v>
      </c>
      <c r="AU194" s="203" t="s">
        <v>88</v>
      </c>
      <c r="AY194" s="15" t="s">
        <v>165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88</v>
      </c>
      <c r="BK194" s="205">
        <f>ROUND(I194*H194,3)</f>
        <v>0</v>
      </c>
      <c r="BL194" s="15" t="s">
        <v>171</v>
      </c>
      <c r="BM194" s="203" t="s">
        <v>814</v>
      </c>
    </row>
    <row r="195" s="2" customFormat="1" ht="13.8" customHeight="1">
      <c r="A195" s="34"/>
      <c r="B195" s="156"/>
      <c r="C195" s="192" t="s">
        <v>439</v>
      </c>
      <c r="D195" s="192" t="s">
        <v>167</v>
      </c>
      <c r="E195" s="193" t="s">
        <v>436</v>
      </c>
      <c r="F195" s="194" t="s">
        <v>437</v>
      </c>
      <c r="G195" s="195" t="s">
        <v>181</v>
      </c>
      <c r="H195" s="196">
        <v>498.46699999999998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41</v>
      </c>
      <c r="O195" s="73"/>
      <c r="P195" s="201">
        <f>O195*H195</f>
        <v>0</v>
      </c>
      <c r="Q195" s="201">
        <v>3.15E-05</v>
      </c>
      <c r="R195" s="201">
        <f>Q195*H195</f>
        <v>0.0157017105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171</v>
      </c>
      <c r="AT195" s="203" t="s">
        <v>167</v>
      </c>
      <c r="AU195" s="203" t="s">
        <v>88</v>
      </c>
      <c r="AY195" s="15" t="s">
        <v>165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88</v>
      </c>
      <c r="BK195" s="205">
        <f>ROUND(I195*H195,3)</f>
        <v>0</v>
      </c>
      <c r="BL195" s="15" t="s">
        <v>171</v>
      </c>
      <c r="BM195" s="203" t="s">
        <v>815</v>
      </c>
    </row>
    <row r="196" s="2" customFormat="1" ht="22.2" customHeight="1">
      <c r="A196" s="34"/>
      <c r="B196" s="156"/>
      <c r="C196" s="192" t="s">
        <v>443</v>
      </c>
      <c r="D196" s="192" t="s">
        <v>167</v>
      </c>
      <c r="E196" s="193" t="s">
        <v>440</v>
      </c>
      <c r="F196" s="194" t="s">
        <v>441</v>
      </c>
      <c r="G196" s="195" t="s">
        <v>189</v>
      </c>
      <c r="H196" s="196">
        <v>6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41</v>
      </c>
      <c r="O196" s="73"/>
      <c r="P196" s="201">
        <f>O196*H196</f>
        <v>0</v>
      </c>
      <c r="Q196" s="201">
        <v>3.4999999999999997E-05</v>
      </c>
      <c r="R196" s="201">
        <f>Q196*H196</f>
        <v>0.00020999999999999998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171</v>
      </c>
      <c r="AT196" s="203" t="s">
        <v>167</v>
      </c>
      <c r="AU196" s="203" t="s">
        <v>88</v>
      </c>
      <c r="AY196" s="15" t="s">
        <v>165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88</v>
      </c>
      <c r="BK196" s="205">
        <f>ROUND(I196*H196,3)</f>
        <v>0</v>
      </c>
      <c r="BL196" s="15" t="s">
        <v>171</v>
      </c>
      <c r="BM196" s="203" t="s">
        <v>816</v>
      </c>
    </row>
    <row r="197" s="2" customFormat="1" ht="13.8" customHeight="1">
      <c r="A197" s="34"/>
      <c r="B197" s="156"/>
      <c r="C197" s="211" t="s">
        <v>447</v>
      </c>
      <c r="D197" s="211" t="s">
        <v>277</v>
      </c>
      <c r="E197" s="212" t="s">
        <v>444</v>
      </c>
      <c r="F197" s="213" t="s">
        <v>817</v>
      </c>
      <c r="G197" s="214" t="s">
        <v>189</v>
      </c>
      <c r="H197" s="215">
        <v>6</v>
      </c>
      <c r="I197" s="216"/>
      <c r="J197" s="215">
        <f>ROUND(I197*H197,3)</f>
        <v>0</v>
      </c>
      <c r="K197" s="217"/>
      <c r="L197" s="218"/>
      <c r="M197" s="219" t="s">
        <v>1</v>
      </c>
      <c r="N197" s="220" t="s">
        <v>41</v>
      </c>
      <c r="O197" s="73"/>
      <c r="P197" s="201">
        <f>O197*H197</f>
        <v>0</v>
      </c>
      <c r="Q197" s="201">
        <v>0.00080000000000000004</v>
      </c>
      <c r="R197" s="201">
        <f>Q197*H197</f>
        <v>0.0048000000000000004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199</v>
      </c>
      <c r="AT197" s="203" t="s">
        <v>277</v>
      </c>
      <c r="AU197" s="203" t="s">
        <v>88</v>
      </c>
      <c r="AY197" s="15" t="s">
        <v>165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88</v>
      </c>
      <c r="BK197" s="205">
        <f>ROUND(I197*H197,3)</f>
        <v>0</v>
      </c>
      <c r="BL197" s="15" t="s">
        <v>171</v>
      </c>
      <c r="BM197" s="203" t="s">
        <v>818</v>
      </c>
    </row>
    <row r="198" s="2" customFormat="1" ht="13.8" customHeight="1">
      <c r="A198" s="34"/>
      <c r="B198" s="156"/>
      <c r="C198" s="192" t="s">
        <v>451</v>
      </c>
      <c r="D198" s="192" t="s">
        <v>167</v>
      </c>
      <c r="E198" s="193" t="s">
        <v>448</v>
      </c>
      <c r="F198" s="194" t="s">
        <v>449</v>
      </c>
      <c r="G198" s="195" t="s">
        <v>181</v>
      </c>
      <c r="H198" s="196">
        <v>11.300000000000001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41</v>
      </c>
      <c r="O198" s="73"/>
      <c r="P198" s="201">
        <f>O198*H198</f>
        <v>0</v>
      </c>
      <c r="Q198" s="201">
        <v>0.00026249999999999998</v>
      </c>
      <c r="R198" s="201">
        <f>Q198*H198</f>
        <v>0.0029662500000000001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171</v>
      </c>
      <c r="AT198" s="203" t="s">
        <v>167</v>
      </c>
      <c r="AU198" s="203" t="s">
        <v>88</v>
      </c>
      <c r="AY198" s="15" t="s">
        <v>165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88</v>
      </c>
      <c r="BK198" s="205">
        <f>ROUND(I198*H198,3)</f>
        <v>0</v>
      </c>
      <c r="BL198" s="15" t="s">
        <v>171</v>
      </c>
      <c r="BM198" s="203" t="s">
        <v>819</v>
      </c>
    </row>
    <row r="199" s="2" customFormat="1" ht="13.8" customHeight="1">
      <c r="A199" s="34"/>
      <c r="B199" s="156"/>
      <c r="C199" s="192" t="s">
        <v>455</v>
      </c>
      <c r="D199" s="192" t="s">
        <v>167</v>
      </c>
      <c r="E199" s="193" t="s">
        <v>452</v>
      </c>
      <c r="F199" s="194" t="s">
        <v>453</v>
      </c>
      <c r="G199" s="195" t="s">
        <v>181</v>
      </c>
      <c r="H199" s="196">
        <v>707.91800000000001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41</v>
      </c>
      <c r="O199" s="73"/>
      <c r="P199" s="201">
        <f>O199*H199</f>
        <v>0</v>
      </c>
      <c r="Q199" s="201">
        <v>0.000231</v>
      </c>
      <c r="R199" s="201">
        <f>Q199*H199</f>
        <v>0.16352905800000001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171</v>
      </c>
      <c r="AT199" s="203" t="s">
        <v>167</v>
      </c>
      <c r="AU199" s="203" t="s">
        <v>88</v>
      </c>
      <c r="AY199" s="15" t="s">
        <v>165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88</v>
      </c>
      <c r="BK199" s="205">
        <f>ROUND(I199*H199,3)</f>
        <v>0</v>
      </c>
      <c r="BL199" s="15" t="s">
        <v>171</v>
      </c>
      <c r="BM199" s="203" t="s">
        <v>820</v>
      </c>
    </row>
    <row r="200" s="2" customFormat="1" ht="13.8" customHeight="1">
      <c r="A200" s="34"/>
      <c r="B200" s="156"/>
      <c r="C200" s="192" t="s">
        <v>459</v>
      </c>
      <c r="D200" s="192" t="s">
        <v>167</v>
      </c>
      <c r="E200" s="193" t="s">
        <v>456</v>
      </c>
      <c r="F200" s="194" t="s">
        <v>457</v>
      </c>
      <c r="G200" s="195" t="s">
        <v>181</v>
      </c>
      <c r="H200" s="196">
        <v>223.125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41</v>
      </c>
      <c r="O200" s="73"/>
      <c r="P200" s="201">
        <f>O200*H200</f>
        <v>0</v>
      </c>
      <c r="Q200" s="201">
        <v>0.00015750000000000001</v>
      </c>
      <c r="R200" s="201">
        <f>Q200*H200</f>
        <v>0.035142187499999998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171</v>
      </c>
      <c r="AT200" s="203" t="s">
        <v>167</v>
      </c>
      <c r="AU200" s="203" t="s">
        <v>88</v>
      </c>
      <c r="AY200" s="15" t="s">
        <v>165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88</v>
      </c>
      <c r="BK200" s="205">
        <f>ROUND(I200*H200,3)</f>
        <v>0</v>
      </c>
      <c r="BL200" s="15" t="s">
        <v>171</v>
      </c>
      <c r="BM200" s="203" t="s">
        <v>821</v>
      </c>
    </row>
    <row r="201" s="2" customFormat="1" ht="13.8" customHeight="1">
      <c r="A201" s="34"/>
      <c r="B201" s="156"/>
      <c r="C201" s="192" t="s">
        <v>465</v>
      </c>
      <c r="D201" s="192" t="s">
        <v>167</v>
      </c>
      <c r="E201" s="193" t="s">
        <v>460</v>
      </c>
      <c r="F201" s="194" t="s">
        <v>461</v>
      </c>
      <c r="G201" s="195" t="s">
        <v>181</v>
      </c>
      <c r="H201" s="196">
        <v>257.19799999999998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41</v>
      </c>
      <c r="O201" s="73"/>
      <c r="P201" s="201">
        <f>O201*H201</f>
        <v>0</v>
      </c>
      <c r="Q201" s="201">
        <v>0.00026249999999999998</v>
      </c>
      <c r="R201" s="201">
        <f>Q201*H201</f>
        <v>0.06751447499999999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171</v>
      </c>
      <c r="AT201" s="203" t="s">
        <v>167</v>
      </c>
      <c r="AU201" s="203" t="s">
        <v>88</v>
      </c>
      <c r="AY201" s="15" t="s">
        <v>165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88</v>
      </c>
      <c r="BK201" s="205">
        <f>ROUND(I201*H201,3)</f>
        <v>0</v>
      </c>
      <c r="BL201" s="15" t="s">
        <v>171</v>
      </c>
      <c r="BM201" s="203" t="s">
        <v>822</v>
      </c>
    </row>
    <row r="202" s="12" customFormat="1" ht="22.8" customHeight="1">
      <c r="A202" s="12"/>
      <c r="B202" s="179"/>
      <c r="C202" s="12"/>
      <c r="D202" s="180" t="s">
        <v>74</v>
      </c>
      <c r="E202" s="190" t="s">
        <v>463</v>
      </c>
      <c r="F202" s="190" t="s">
        <v>464</v>
      </c>
      <c r="G202" s="12"/>
      <c r="H202" s="12"/>
      <c r="I202" s="182"/>
      <c r="J202" s="191">
        <f>BK202</f>
        <v>0</v>
      </c>
      <c r="K202" s="12"/>
      <c r="L202" s="179"/>
      <c r="M202" s="184"/>
      <c r="N202" s="185"/>
      <c r="O202" s="185"/>
      <c r="P202" s="186">
        <f>P203</f>
        <v>0</v>
      </c>
      <c r="Q202" s="185"/>
      <c r="R202" s="186">
        <f>R203</f>
        <v>0</v>
      </c>
      <c r="S202" s="185"/>
      <c r="T202" s="187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80" t="s">
        <v>82</v>
      </c>
      <c r="AT202" s="188" t="s">
        <v>74</v>
      </c>
      <c r="AU202" s="188" t="s">
        <v>82</v>
      </c>
      <c r="AY202" s="180" t="s">
        <v>165</v>
      </c>
      <c r="BK202" s="189">
        <f>BK203</f>
        <v>0</v>
      </c>
    </row>
    <row r="203" s="2" customFormat="1" ht="22.2" customHeight="1">
      <c r="A203" s="34"/>
      <c r="B203" s="156"/>
      <c r="C203" s="192" t="s">
        <v>471</v>
      </c>
      <c r="D203" s="192" t="s">
        <v>167</v>
      </c>
      <c r="E203" s="193" t="s">
        <v>466</v>
      </c>
      <c r="F203" s="194" t="s">
        <v>467</v>
      </c>
      <c r="G203" s="195" t="s">
        <v>205</v>
      </c>
      <c r="H203" s="196">
        <v>170.78399999999999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41</v>
      </c>
      <c r="O203" s="73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171</v>
      </c>
      <c r="AT203" s="203" t="s">
        <v>167</v>
      </c>
      <c r="AU203" s="203" t="s">
        <v>88</v>
      </c>
      <c r="AY203" s="15" t="s">
        <v>165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88</v>
      </c>
      <c r="BK203" s="205">
        <f>ROUND(I203*H203,3)</f>
        <v>0</v>
      </c>
      <c r="BL203" s="15" t="s">
        <v>171</v>
      </c>
      <c r="BM203" s="203" t="s">
        <v>823</v>
      </c>
    </row>
    <row r="204" s="12" customFormat="1" ht="25.92" customHeight="1">
      <c r="A204" s="12"/>
      <c r="B204" s="179"/>
      <c r="C204" s="12"/>
      <c r="D204" s="180" t="s">
        <v>74</v>
      </c>
      <c r="E204" s="181" t="s">
        <v>231</v>
      </c>
      <c r="F204" s="181" t="s">
        <v>232</v>
      </c>
      <c r="G204" s="12"/>
      <c r="H204" s="12"/>
      <c r="I204" s="182"/>
      <c r="J204" s="183">
        <f>BK204</f>
        <v>0</v>
      </c>
      <c r="K204" s="12"/>
      <c r="L204" s="179"/>
      <c r="M204" s="184"/>
      <c r="N204" s="185"/>
      <c r="O204" s="185"/>
      <c r="P204" s="186">
        <f>P205+P211+P216+P219+P225+P231</f>
        <v>0</v>
      </c>
      <c r="Q204" s="185"/>
      <c r="R204" s="186">
        <f>R205+R211+R216+R219+R225+R231</f>
        <v>3.5793214780000002</v>
      </c>
      <c r="S204" s="185"/>
      <c r="T204" s="187">
        <f>T205+T211+T216+T219+T225+T231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180" t="s">
        <v>88</v>
      </c>
      <c r="AT204" s="188" t="s">
        <v>74</v>
      </c>
      <c r="AU204" s="188" t="s">
        <v>75</v>
      </c>
      <c r="AY204" s="180" t="s">
        <v>165</v>
      </c>
      <c r="BK204" s="189">
        <f>BK205+BK211+BK216+BK219+BK225+BK231</f>
        <v>0</v>
      </c>
    </row>
    <row r="205" s="12" customFormat="1" ht="22.8" customHeight="1">
      <c r="A205" s="12"/>
      <c r="B205" s="179"/>
      <c r="C205" s="12"/>
      <c r="D205" s="180" t="s">
        <v>74</v>
      </c>
      <c r="E205" s="190" t="s">
        <v>469</v>
      </c>
      <c r="F205" s="190" t="s">
        <v>470</v>
      </c>
      <c r="G205" s="12"/>
      <c r="H205" s="12"/>
      <c r="I205" s="182"/>
      <c r="J205" s="191">
        <f>BK205</f>
        <v>0</v>
      </c>
      <c r="K205" s="12"/>
      <c r="L205" s="179"/>
      <c r="M205" s="184"/>
      <c r="N205" s="185"/>
      <c r="O205" s="185"/>
      <c r="P205" s="186">
        <f>SUM(P206:P210)</f>
        <v>0</v>
      </c>
      <c r="Q205" s="185"/>
      <c r="R205" s="186">
        <f>SUM(R206:R210)</f>
        <v>0.36706275000000005</v>
      </c>
      <c r="S205" s="185"/>
      <c r="T205" s="187">
        <f>SUM(T206:T210)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80" t="s">
        <v>88</v>
      </c>
      <c r="AT205" s="188" t="s">
        <v>74</v>
      </c>
      <c r="AU205" s="188" t="s">
        <v>82</v>
      </c>
      <c r="AY205" s="180" t="s">
        <v>165</v>
      </c>
      <c r="BK205" s="189">
        <f>SUM(BK206:BK210)</f>
        <v>0</v>
      </c>
    </row>
    <row r="206" s="2" customFormat="1" ht="22.2" customHeight="1">
      <c r="A206" s="34"/>
      <c r="B206" s="156"/>
      <c r="C206" s="192" t="s">
        <v>475</v>
      </c>
      <c r="D206" s="192" t="s">
        <v>167</v>
      </c>
      <c r="E206" s="193" t="s">
        <v>472</v>
      </c>
      <c r="F206" s="194" t="s">
        <v>473</v>
      </c>
      <c r="G206" s="195" t="s">
        <v>170</v>
      </c>
      <c r="H206" s="196">
        <v>121.95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41</v>
      </c>
      <c r="O206" s="73"/>
      <c r="P206" s="201">
        <f>O206*H206</f>
        <v>0</v>
      </c>
      <c r="Q206" s="201">
        <v>7.4999999999999993E-05</v>
      </c>
      <c r="R206" s="201">
        <f>Q206*H206</f>
        <v>0.0091462499999999999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235</v>
      </c>
      <c r="AT206" s="203" t="s">
        <v>167</v>
      </c>
      <c r="AU206" s="203" t="s">
        <v>88</v>
      </c>
      <c r="AY206" s="15" t="s">
        <v>165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88</v>
      </c>
      <c r="BK206" s="205">
        <f>ROUND(I206*H206,3)</f>
        <v>0</v>
      </c>
      <c r="BL206" s="15" t="s">
        <v>235</v>
      </c>
      <c r="BM206" s="203" t="s">
        <v>824</v>
      </c>
    </row>
    <row r="207" s="2" customFormat="1" ht="13.8" customHeight="1">
      <c r="A207" s="34"/>
      <c r="B207" s="156"/>
      <c r="C207" s="211" t="s">
        <v>479</v>
      </c>
      <c r="D207" s="211" t="s">
        <v>277</v>
      </c>
      <c r="E207" s="212" t="s">
        <v>476</v>
      </c>
      <c r="F207" s="213" t="s">
        <v>477</v>
      </c>
      <c r="G207" s="214" t="s">
        <v>170</v>
      </c>
      <c r="H207" s="215">
        <v>140.243</v>
      </c>
      <c r="I207" s="216"/>
      <c r="J207" s="215">
        <f>ROUND(I207*H207,3)</f>
        <v>0</v>
      </c>
      <c r="K207" s="217"/>
      <c r="L207" s="218"/>
      <c r="M207" s="219" t="s">
        <v>1</v>
      </c>
      <c r="N207" s="220" t="s">
        <v>41</v>
      </c>
      <c r="O207" s="73"/>
      <c r="P207" s="201">
        <f>O207*H207</f>
        <v>0</v>
      </c>
      <c r="Q207" s="201">
        <v>0</v>
      </c>
      <c r="R207" s="201">
        <f>Q207*H207</f>
        <v>0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403</v>
      </c>
      <c r="AT207" s="203" t="s">
        <v>277</v>
      </c>
      <c r="AU207" s="203" t="s">
        <v>88</v>
      </c>
      <c r="AY207" s="15" t="s">
        <v>165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88</v>
      </c>
      <c r="BK207" s="205">
        <f>ROUND(I207*H207,3)</f>
        <v>0</v>
      </c>
      <c r="BL207" s="15" t="s">
        <v>235</v>
      </c>
      <c r="BM207" s="203" t="s">
        <v>825</v>
      </c>
    </row>
    <row r="208" s="2" customFormat="1" ht="13.8" customHeight="1">
      <c r="A208" s="34"/>
      <c r="B208" s="156"/>
      <c r="C208" s="192" t="s">
        <v>483</v>
      </c>
      <c r="D208" s="192" t="s">
        <v>167</v>
      </c>
      <c r="E208" s="193" t="s">
        <v>480</v>
      </c>
      <c r="F208" s="194" t="s">
        <v>481</v>
      </c>
      <c r="G208" s="195" t="s">
        <v>170</v>
      </c>
      <c r="H208" s="196">
        <v>7.1550000000000002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41</v>
      </c>
      <c r="O208" s="73"/>
      <c r="P208" s="201">
        <f>O208*H208</f>
        <v>0</v>
      </c>
      <c r="Q208" s="201">
        <v>0.0023</v>
      </c>
      <c r="R208" s="201">
        <f>Q208*H208</f>
        <v>0.016456499999999999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235</v>
      </c>
      <c r="AT208" s="203" t="s">
        <v>167</v>
      </c>
      <c r="AU208" s="203" t="s">
        <v>88</v>
      </c>
      <c r="AY208" s="15" t="s">
        <v>165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88</v>
      </c>
      <c r="BK208" s="205">
        <f>ROUND(I208*H208,3)</f>
        <v>0</v>
      </c>
      <c r="BL208" s="15" t="s">
        <v>235</v>
      </c>
      <c r="BM208" s="203" t="s">
        <v>826</v>
      </c>
    </row>
    <row r="209" s="2" customFormat="1" ht="22.2" customHeight="1">
      <c r="A209" s="34"/>
      <c r="B209" s="156"/>
      <c r="C209" s="192" t="s">
        <v>487</v>
      </c>
      <c r="D209" s="192" t="s">
        <v>167</v>
      </c>
      <c r="E209" s="193" t="s">
        <v>484</v>
      </c>
      <c r="F209" s="194" t="s">
        <v>827</v>
      </c>
      <c r="G209" s="195" t="s">
        <v>170</v>
      </c>
      <c r="H209" s="196">
        <v>97.560000000000002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41</v>
      </c>
      <c r="O209" s="73"/>
      <c r="P209" s="201">
        <f>O209*H209</f>
        <v>0</v>
      </c>
      <c r="Q209" s="201">
        <v>0.0035000000000000001</v>
      </c>
      <c r="R209" s="201">
        <f>Q209*H209</f>
        <v>0.34146000000000004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235</v>
      </c>
      <c r="AT209" s="203" t="s">
        <v>167</v>
      </c>
      <c r="AU209" s="203" t="s">
        <v>88</v>
      </c>
      <c r="AY209" s="15" t="s">
        <v>165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88</v>
      </c>
      <c r="BK209" s="205">
        <f>ROUND(I209*H209,3)</f>
        <v>0</v>
      </c>
      <c r="BL209" s="15" t="s">
        <v>235</v>
      </c>
      <c r="BM209" s="203" t="s">
        <v>828</v>
      </c>
    </row>
    <row r="210" s="2" customFormat="1" ht="22.2" customHeight="1">
      <c r="A210" s="34"/>
      <c r="B210" s="156"/>
      <c r="C210" s="192" t="s">
        <v>494</v>
      </c>
      <c r="D210" s="192" t="s">
        <v>167</v>
      </c>
      <c r="E210" s="193" t="s">
        <v>488</v>
      </c>
      <c r="F210" s="194" t="s">
        <v>489</v>
      </c>
      <c r="G210" s="195" t="s">
        <v>490</v>
      </c>
      <c r="H210" s="197"/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41</v>
      </c>
      <c r="O210" s="73"/>
      <c r="P210" s="201">
        <f>O210*H210</f>
        <v>0</v>
      </c>
      <c r="Q210" s="201">
        <v>0</v>
      </c>
      <c r="R210" s="201">
        <f>Q210*H210</f>
        <v>0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235</v>
      </c>
      <c r="AT210" s="203" t="s">
        <v>167</v>
      </c>
      <c r="AU210" s="203" t="s">
        <v>88</v>
      </c>
      <c r="AY210" s="15" t="s">
        <v>165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88</v>
      </c>
      <c r="BK210" s="205">
        <f>ROUND(I210*H210,3)</f>
        <v>0</v>
      </c>
      <c r="BL210" s="15" t="s">
        <v>235</v>
      </c>
      <c r="BM210" s="203" t="s">
        <v>829</v>
      </c>
    </row>
    <row r="211" s="12" customFormat="1" ht="22.8" customHeight="1">
      <c r="A211" s="12"/>
      <c r="B211" s="179"/>
      <c r="C211" s="12"/>
      <c r="D211" s="180" t="s">
        <v>74</v>
      </c>
      <c r="E211" s="190" t="s">
        <v>518</v>
      </c>
      <c r="F211" s="190" t="s">
        <v>519</v>
      </c>
      <c r="G211" s="12"/>
      <c r="H211" s="12"/>
      <c r="I211" s="182"/>
      <c r="J211" s="191">
        <f>BK211</f>
        <v>0</v>
      </c>
      <c r="K211" s="12"/>
      <c r="L211" s="179"/>
      <c r="M211" s="184"/>
      <c r="N211" s="185"/>
      <c r="O211" s="185"/>
      <c r="P211" s="186">
        <f>SUM(P212:P215)</f>
        <v>0</v>
      </c>
      <c r="Q211" s="185"/>
      <c r="R211" s="186">
        <f>SUM(R212:R215)</f>
        <v>1.3078136</v>
      </c>
      <c r="S211" s="185"/>
      <c r="T211" s="187">
        <f>SUM(T212:T215)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80" t="s">
        <v>88</v>
      </c>
      <c r="AT211" s="188" t="s">
        <v>74</v>
      </c>
      <c r="AU211" s="188" t="s">
        <v>82</v>
      </c>
      <c r="AY211" s="180" t="s">
        <v>165</v>
      </c>
      <c r="BK211" s="189">
        <f>SUM(BK212:BK215)</f>
        <v>0</v>
      </c>
    </row>
    <row r="212" s="2" customFormat="1" ht="22.2" customHeight="1">
      <c r="A212" s="34"/>
      <c r="B212" s="156"/>
      <c r="C212" s="192" t="s">
        <v>498</v>
      </c>
      <c r="D212" s="192" t="s">
        <v>167</v>
      </c>
      <c r="E212" s="193" t="s">
        <v>521</v>
      </c>
      <c r="F212" s="194" t="s">
        <v>522</v>
      </c>
      <c r="G212" s="195" t="s">
        <v>170</v>
      </c>
      <c r="H212" s="196">
        <v>152.5</v>
      </c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41</v>
      </c>
      <c r="O212" s="73"/>
      <c r="P212" s="201">
        <f>O212*H212</f>
        <v>0</v>
      </c>
      <c r="Q212" s="201">
        <v>0.00362</v>
      </c>
      <c r="R212" s="201">
        <f>Q212*H212</f>
        <v>0.55205000000000004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235</v>
      </c>
      <c r="AT212" s="203" t="s">
        <v>167</v>
      </c>
      <c r="AU212" s="203" t="s">
        <v>88</v>
      </c>
      <c r="AY212" s="15" t="s">
        <v>165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88</v>
      </c>
      <c r="BK212" s="205">
        <f>ROUND(I212*H212,3)</f>
        <v>0</v>
      </c>
      <c r="BL212" s="15" t="s">
        <v>235</v>
      </c>
      <c r="BM212" s="203" t="s">
        <v>830</v>
      </c>
    </row>
    <row r="213" s="2" customFormat="1" ht="22.2" customHeight="1">
      <c r="A213" s="34"/>
      <c r="B213" s="156"/>
      <c r="C213" s="211" t="s">
        <v>502</v>
      </c>
      <c r="D213" s="211" t="s">
        <v>277</v>
      </c>
      <c r="E213" s="212" t="s">
        <v>525</v>
      </c>
      <c r="F213" s="213" t="s">
        <v>526</v>
      </c>
      <c r="G213" s="214" t="s">
        <v>170</v>
      </c>
      <c r="H213" s="215">
        <v>21.393999999999998</v>
      </c>
      <c r="I213" s="216"/>
      <c r="J213" s="215">
        <f>ROUND(I213*H213,3)</f>
        <v>0</v>
      </c>
      <c r="K213" s="217"/>
      <c r="L213" s="218"/>
      <c r="M213" s="219" t="s">
        <v>1</v>
      </c>
      <c r="N213" s="220" t="s">
        <v>41</v>
      </c>
      <c r="O213" s="73"/>
      <c r="P213" s="201">
        <f>O213*H213</f>
        <v>0</v>
      </c>
      <c r="Q213" s="201">
        <v>0.0041999999999999997</v>
      </c>
      <c r="R213" s="201">
        <f>Q213*H213</f>
        <v>0.089854799999999985</v>
      </c>
      <c r="S213" s="201">
        <v>0</v>
      </c>
      <c r="T213" s="202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3" t="s">
        <v>403</v>
      </c>
      <c r="AT213" s="203" t="s">
        <v>277</v>
      </c>
      <c r="AU213" s="203" t="s">
        <v>88</v>
      </c>
      <c r="AY213" s="15" t="s">
        <v>165</v>
      </c>
      <c r="BE213" s="204">
        <f>IF(N213="základná",J213,0)</f>
        <v>0</v>
      </c>
      <c r="BF213" s="204">
        <f>IF(N213="znížená",J213,0)</f>
        <v>0</v>
      </c>
      <c r="BG213" s="204">
        <f>IF(N213="zákl. prenesená",J213,0)</f>
        <v>0</v>
      </c>
      <c r="BH213" s="204">
        <f>IF(N213="zníž. prenesená",J213,0)</f>
        <v>0</v>
      </c>
      <c r="BI213" s="204">
        <f>IF(N213="nulová",J213,0)</f>
        <v>0</v>
      </c>
      <c r="BJ213" s="15" t="s">
        <v>88</v>
      </c>
      <c r="BK213" s="205">
        <f>ROUND(I213*H213,3)</f>
        <v>0</v>
      </c>
      <c r="BL213" s="15" t="s">
        <v>235</v>
      </c>
      <c r="BM213" s="203" t="s">
        <v>831</v>
      </c>
    </row>
    <row r="214" s="2" customFormat="1" ht="22.2" customHeight="1">
      <c r="A214" s="34"/>
      <c r="B214" s="156"/>
      <c r="C214" s="211" t="s">
        <v>506</v>
      </c>
      <c r="D214" s="211" t="s">
        <v>277</v>
      </c>
      <c r="E214" s="212" t="s">
        <v>529</v>
      </c>
      <c r="F214" s="213" t="s">
        <v>530</v>
      </c>
      <c r="G214" s="214" t="s">
        <v>170</v>
      </c>
      <c r="H214" s="215">
        <v>138.731</v>
      </c>
      <c r="I214" s="216"/>
      <c r="J214" s="215">
        <f>ROUND(I214*H214,3)</f>
        <v>0</v>
      </c>
      <c r="K214" s="217"/>
      <c r="L214" s="218"/>
      <c r="M214" s="219" t="s">
        <v>1</v>
      </c>
      <c r="N214" s="220" t="s">
        <v>41</v>
      </c>
      <c r="O214" s="73"/>
      <c r="P214" s="201">
        <f>O214*H214</f>
        <v>0</v>
      </c>
      <c r="Q214" s="201">
        <v>0.0047999999999999996</v>
      </c>
      <c r="R214" s="201">
        <f>Q214*H214</f>
        <v>0.66590879999999997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403</v>
      </c>
      <c r="AT214" s="203" t="s">
        <v>277</v>
      </c>
      <c r="AU214" s="203" t="s">
        <v>88</v>
      </c>
      <c r="AY214" s="15" t="s">
        <v>165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88</v>
      </c>
      <c r="BK214" s="205">
        <f>ROUND(I214*H214,3)</f>
        <v>0</v>
      </c>
      <c r="BL214" s="15" t="s">
        <v>235</v>
      </c>
      <c r="BM214" s="203" t="s">
        <v>832</v>
      </c>
    </row>
    <row r="215" s="2" customFormat="1" ht="22.2" customHeight="1">
      <c r="A215" s="34"/>
      <c r="B215" s="156"/>
      <c r="C215" s="192" t="s">
        <v>510</v>
      </c>
      <c r="D215" s="192" t="s">
        <v>167</v>
      </c>
      <c r="E215" s="193" t="s">
        <v>833</v>
      </c>
      <c r="F215" s="194" t="s">
        <v>834</v>
      </c>
      <c r="G215" s="195" t="s">
        <v>490</v>
      </c>
      <c r="H215" s="197"/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41</v>
      </c>
      <c r="O215" s="73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235</v>
      </c>
      <c r="AT215" s="203" t="s">
        <v>167</v>
      </c>
      <c r="AU215" s="203" t="s">
        <v>88</v>
      </c>
      <c r="AY215" s="15" t="s">
        <v>165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88</v>
      </c>
      <c r="BK215" s="205">
        <f>ROUND(I215*H215,3)</f>
        <v>0</v>
      </c>
      <c r="BL215" s="15" t="s">
        <v>235</v>
      </c>
      <c r="BM215" s="203" t="s">
        <v>835</v>
      </c>
    </row>
    <row r="216" s="12" customFormat="1" ht="22.8" customHeight="1">
      <c r="A216" s="12"/>
      <c r="B216" s="179"/>
      <c r="C216" s="12"/>
      <c r="D216" s="180" t="s">
        <v>74</v>
      </c>
      <c r="E216" s="190" t="s">
        <v>239</v>
      </c>
      <c r="F216" s="190" t="s">
        <v>240</v>
      </c>
      <c r="G216" s="12"/>
      <c r="H216" s="12"/>
      <c r="I216" s="182"/>
      <c r="J216" s="191">
        <f>BK216</f>
        <v>0</v>
      </c>
      <c r="K216" s="12"/>
      <c r="L216" s="179"/>
      <c r="M216" s="184"/>
      <c r="N216" s="185"/>
      <c r="O216" s="185"/>
      <c r="P216" s="186">
        <f>SUM(P217:P218)</f>
        <v>0</v>
      </c>
      <c r="Q216" s="185"/>
      <c r="R216" s="186">
        <f>SUM(R217:R218)</f>
        <v>0.61891984999999994</v>
      </c>
      <c r="S216" s="185"/>
      <c r="T216" s="187">
        <f>SUM(T217:T218)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80" t="s">
        <v>88</v>
      </c>
      <c r="AT216" s="188" t="s">
        <v>74</v>
      </c>
      <c r="AU216" s="188" t="s">
        <v>82</v>
      </c>
      <c r="AY216" s="180" t="s">
        <v>165</v>
      </c>
      <c r="BK216" s="189">
        <f>SUM(BK217:BK218)</f>
        <v>0</v>
      </c>
    </row>
    <row r="217" s="2" customFormat="1" ht="22.2" customHeight="1">
      <c r="A217" s="34"/>
      <c r="B217" s="156"/>
      <c r="C217" s="192" t="s">
        <v>514</v>
      </c>
      <c r="D217" s="192" t="s">
        <v>167</v>
      </c>
      <c r="E217" s="193" t="s">
        <v>580</v>
      </c>
      <c r="F217" s="194" t="s">
        <v>581</v>
      </c>
      <c r="G217" s="195" t="s">
        <v>181</v>
      </c>
      <c r="H217" s="196">
        <v>212.5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41</v>
      </c>
      <c r="O217" s="73"/>
      <c r="P217" s="201">
        <f>O217*H217</f>
        <v>0</v>
      </c>
      <c r="Q217" s="201">
        <v>0.0029125639999999999</v>
      </c>
      <c r="R217" s="201">
        <f>Q217*H217</f>
        <v>0.61891984999999994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235</v>
      </c>
      <c r="AT217" s="203" t="s">
        <v>167</v>
      </c>
      <c r="AU217" s="203" t="s">
        <v>88</v>
      </c>
      <c r="AY217" s="15" t="s">
        <v>165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88</v>
      </c>
      <c r="BK217" s="205">
        <f>ROUND(I217*H217,3)</f>
        <v>0</v>
      </c>
      <c r="BL217" s="15" t="s">
        <v>235</v>
      </c>
      <c r="BM217" s="203" t="s">
        <v>836</v>
      </c>
    </row>
    <row r="218" s="2" customFormat="1" ht="22.2" customHeight="1">
      <c r="A218" s="34"/>
      <c r="B218" s="156"/>
      <c r="C218" s="192" t="s">
        <v>520</v>
      </c>
      <c r="D218" s="192" t="s">
        <v>167</v>
      </c>
      <c r="E218" s="193" t="s">
        <v>632</v>
      </c>
      <c r="F218" s="194" t="s">
        <v>633</v>
      </c>
      <c r="G218" s="195" t="s">
        <v>490</v>
      </c>
      <c r="H218" s="197"/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41</v>
      </c>
      <c r="O218" s="73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235</v>
      </c>
      <c r="AT218" s="203" t="s">
        <v>167</v>
      </c>
      <c r="AU218" s="203" t="s">
        <v>88</v>
      </c>
      <c r="AY218" s="15" t="s">
        <v>165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88</v>
      </c>
      <c r="BK218" s="205">
        <f>ROUND(I218*H218,3)</f>
        <v>0</v>
      </c>
      <c r="BL218" s="15" t="s">
        <v>235</v>
      </c>
      <c r="BM218" s="203" t="s">
        <v>837</v>
      </c>
    </row>
    <row r="219" s="12" customFormat="1" ht="22.8" customHeight="1">
      <c r="A219" s="12"/>
      <c r="B219" s="179"/>
      <c r="C219" s="12"/>
      <c r="D219" s="180" t="s">
        <v>74</v>
      </c>
      <c r="E219" s="190" t="s">
        <v>264</v>
      </c>
      <c r="F219" s="190" t="s">
        <v>265</v>
      </c>
      <c r="G219" s="12"/>
      <c r="H219" s="12"/>
      <c r="I219" s="182"/>
      <c r="J219" s="191">
        <f>BK219</f>
        <v>0</v>
      </c>
      <c r="K219" s="12"/>
      <c r="L219" s="179"/>
      <c r="M219" s="184"/>
      <c r="N219" s="185"/>
      <c r="O219" s="185"/>
      <c r="P219" s="186">
        <f>SUM(P220:P224)</f>
        <v>0</v>
      </c>
      <c r="Q219" s="185"/>
      <c r="R219" s="186">
        <f>SUM(R220:R224)</f>
        <v>0.28150700000000001</v>
      </c>
      <c r="S219" s="185"/>
      <c r="T219" s="187">
        <f>SUM(T220:T224)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80" t="s">
        <v>88</v>
      </c>
      <c r="AT219" s="188" t="s">
        <v>74</v>
      </c>
      <c r="AU219" s="188" t="s">
        <v>82</v>
      </c>
      <c r="AY219" s="180" t="s">
        <v>165</v>
      </c>
      <c r="BK219" s="189">
        <f>SUM(BK220:BK224)</f>
        <v>0</v>
      </c>
    </row>
    <row r="220" s="2" customFormat="1" ht="22.2" customHeight="1">
      <c r="A220" s="34"/>
      <c r="B220" s="156"/>
      <c r="C220" s="192" t="s">
        <v>524</v>
      </c>
      <c r="D220" s="192" t="s">
        <v>167</v>
      </c>
      <c r="E220" s="193" t="s">
        <v>642</v>
      </c>
      <c r="F220" s="194" t="s">
        <v>643</v>
      </c>
      <c r="G220" s="195" t="s">
        <v>181</v>
      </c>
      <c r="H220" s="196">
        <v>24.600000000000001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41</v>
      </c>
      <c r="O220" s="73"/>
      <c r="P220" s="201">
        <f>O220*H220</f>
        <v>0</v>
      </c>
      <c r="Q220" s="201">
        <v>0.000215</v>
      </c>
      <c r="R220" s="201">
        <f>Q220*H220</f>
        <v>0.0052890000000000003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235</v>
      </c>
      <c r="AT220" s="203" t="s">
        <v>167</v>
      </c>
      <c r="AU220" s="203" t="s">
        <v>88</v>
      </c>
      <c r="AY220" s="15" t="s">
        <v>165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88</v>
      </c>
      <c r="BK220" s="205">
        <f>ROUND(I220*H220,3)</f>
        <v>0</v>
      </c>
      <c r="BL220" s="15" t="s">
        <v>235</v>
      </c>
      <c r="BM220" s="203" t="s">
        <v>838</v>
      </c>
    </row>
    <row r="221" s="2" customFormat="1" ht="13.8" customHeight="1">
      <c r="A221" s="34"/>
      <c r="B221" s="156"/>
      <c r="C221" s="211" t="s">
        <v>528</v>
      </c>
      <c r="D221" s="211" t="s">
        <v>277</v>
      </c>
      <c r="E221" s="212" t="s">
        <v>646</v>
      </c>
      <c r="F221" s="213" t="s">
        <v>647</v>
      </c>
      <c r="G221" s="214" t="s">
        <v>170</v>
      </c>
      <c r="H221" s="215">
        <v>11.880000000000001</v>
      </c>
      <c r="I221" s="216"/>
      <c r="J221" s="215">
        <f>ROUND(I221*H221,3)</f>
        <v>0</v>
      </c>
      <c r="K221" s="217"/>
      <c r="L221" s="218"/>
      <c r="M221" s="219" t="s">
        <v>1</v>
      </c>
      <c r="N221" s="220" t="s">
        <v>41</v>
      </c>
      <c r="O221" s="73"/>
      <c r="P221" s="201">
        <f>O221*H221</f>
        <v>0</v>
      </c>
      <c r="Q221" s="201">
        <v>0.021999999999999999</v>
      </c>
      <c r="R221" s="201">
        <f>Q221*H221</f>
        <v>0.26135999999999998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403</v>
      </c>
      <c r="AT221" s="203" t="s">
        <v>277</v>
      </c>
      <c r="AU221" s="203" t="s">
        <v>88</v>
      </c>
      <c r="AY221" s="15" t="s">
        <v>165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88</v>
      </c>
      <c r="BK221" s="205">
        <f>ROUND(I221*H221,3)</f>
        <v>0</v>
      </c>
      <c r="BL221" s="15" t="s">
        <v>235</v>
      </c>
      <c r="BM221" s="203" t="s">
        <v>839</v>
      </c>
    </row>
    <row r="222" s="2" customFormat="1" ht="22.2" customHeight="1">
      <c r="A222" s="34"/>
      <c r="B222" s="156"/>
      <c r="C222" s="192" t="s">
        <v>532</v>
      </c>
      <c r="D222" s="192" t="s">
        <v>167</v>
      </c>
      <c r="E222" s="193" t="s">
        <v>658</v>
      </c>
      <c r="F222" s="194" t="s">
        <v>659</v>
      </c>
      <c r="G222" s="195" t="s">
        <v>189</v>
      </c>
      <c r="H222" s="196">
        <v>5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41</v>
      </c>
      <c r="O222" s="73"/>
      <c r="P222" s="201">
        <f>O222*H222</f>
        <v>0</v>
      </c>
      <c r="Q222" s="201">
        <v>0.00030400000000000002</v>
      </c>
      <c r="R222" s="201">
        <f>Q222*H222</f>
        <v>0.0015200000000000001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235</v>
      </c>
      <c r="AT222" s="203" t="s">
        <v>167</v>
      </c>
      <c r="AU222" s="203" t="s">
        <v>88</v>
      </c>
      <c r="AY222" s="15" t="s">
        <v>165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88</v>
      </c>
      <c r="BK222" s="205">
        <f>ROUND(I222*H222,3)</f>
        <v>0</v>
      </c>
      <c r="BL222" s="15" t="s">
        <v>235</v>
      </c>
      <c r="BM222" s="203" t="s">
        <v>840</v>
      </c>
    </row>
    <row r="223" s="2" customFormat="1" ht="13.8" customHeight="1">
      <c r="A223" s="34"/>
      <c r="B223" s="156"/>
      <c r="C223" s="211" t="s">
        <v>536</v>
      </c>
      <c r="D223" s="211" t="s">
        <v>277</v>
      </c>
      <c r="E223" s="212" t="s">
        <v>666</v>
      </c>
      <c r="F223" s="213" t="s">
        <v>667</v>
      </c>
      <c r="G223" s="214" t="s">
        <v>181</v>
      </c>
      <c r="H223" s="215">
        <v>11.699999999999999</v>
      </c>
      <c r="I223" s="216"/>
      <c r="J223" s="215">
        <f>ROUND(I223*H223,3)</f>
        <v>0</v>
      </c>
      <c r="K223" s="217"/>
      <c r="L223" s="218"/>
      <c r="M223" s="219" t="s">
        <v>1</v>
      </c>
      <c r="N223" s="220" t="s">
        <v>41</v>
      </c>
      <c r="O223" s="73"/>
      <c r="P223" s="201">
        <f>O223*H223</f>
        <v>0</v>
      </c>
      <c r="Q223" s="201">
        <v>0.00114</v>
      </c>
      <c r="R223" s="201">
        <f>Q223*H223</f>
        <v>0.013337999999999999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403</v>
      </c>
      <c r="AT223" s="203" t="s">
        <v>277</v>
      </c>
      <c r="AU223" s="203" t="s">
        <v>88</v>
      </c>
      <c r="AY223" s="15" t="s">
        <v>165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88</v>
      </c>
      <c r="BK223" s="205">
        <f>ROUND(I223*H223,3)</f>
        <v>0</v>
      </c>
      <c r="BL223" s="15" t="s">
        <v>235</v>
      </c>
      <c r="BM223" s="203" t="s">
        <v>841</v>
      </c>
    </row>
    <row r="224" s="2" customFormat="1" ht="22.2" customHeight="1">
      <c r="A224" s="34"/>
      <c r="B224" s="156"/>
      <c r="C224" s="192" t="s">
        <v>284</v>
      </c>
      <c r="D224" s="192" t="s">
        <v>167</v>
      </c>
      <c r="E224" s="193" t="s">
        <v>670</v>
      </c>
      <c r="F224" s="194" t="s">
        <v>671</v>
      </c>
      <c r="G224" s="195" t="s">
        <v>490</v>
      </c>
      <c r="H224" s="197"/>
      <c r="I224" s="197"/>
      <c r="J224" s="196">
        <f>ROUND(I224*H224,3)</f>
        <v>0</v>
      </c>
      <c r="K224" s="198"/>
      <c r="L224" s="35"/>
      <c r="M224" s="199" t="s">
        <v>1</v>
      </c>
      <c r="N224" s="200" t="s">
        <v>41</v>
      </c>
      <c r="O224" s="73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235</v>
      </c>
      <c r="AT224" s="203" t="s">
        <v>167</v>
      </c>
      <c r="AU224" s="203" t="s">
        <v>88</v>
      </c>
      <c r="AY224" s="15" t="s">
        <v>165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88</v>
      </c>
      <c r="BK224" s="205">
        <f>ROUND(I224*H224,3)</f>
        <v>0</v>
      </c>
      <c r="BL224" s="15" t="s">
        <v>235</v>
      </c>
      <c r="BM224" s="203" t="s">
        <v>842</v>
      </c>
    </row>
    <row r="225" s="12" customFormat="1" ht="22.8" customHeight="1">
      <c r="A225" s="12"/>
      <c r="B225" s="179"/>
      <c r="C225" s="12"/>
      <c r="D225" s="180" t="s">
        <v>74</v>
      </c>
      <c r="E225" s="190" t="s">
        <v>270</v>
      </c>
      <c r="F225" s="190" t="s">
        <v>271</v>
      </c>
      <c r="G225" s="12"/>
      <c r="H225" s="12"/>
      <c r="I225" s="182"/>
      <c r="J225" s="191">
        <f>BK225</f>
        <v>0</v>
      </c>
      <c r="K225" s="12"/>
      <c r="L225" s="179"/>
      <c r="M225" s="184"/>
      <c r="N225" s="185"/>
      <c r="O225" s="185"/>
      <c r="P225" s="186">
        <f>SUM(P226:P230)</f>
        <v>0</v>
      </c>
      <c r="Q225" s="185"/>
      <c r="R225" s="186">
        <f>SUM(R226:R230)</f>
        <v>0.99919000000000013</v>
      </c>
      <c r="S225" s="185"/>
      <c r="T225" s="187">
        <f>SUM(T226:T230)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80" t="s">
        <v>88</v>
      </c>
      <c r="AT225" s="188" t="s">
        <v>74</v>
      </c>
      <c r="AU225" s="188" t="s">
        <v>82</v>
      </c>
      <c r="AY225" s="180" t="s">
        <v>165</v>
      </c>
      <c r="BK225" s="189">
        <f>SUM(BK226:BK230)</f>
        <v>0</v>
      </c>
    </row>
    <row r="226" s="2" customFormat="1" ht="22.2" customHeight="1">
      <c r="A226" s="34"/>
      <c r="B226" s="156"/>
      <c r="C226" s="192" t="s">
        <v>543</v>
      </c>
      <c r="D226" s="192" t="s">
        <v>167</v>
      </c>
      <c r="E226" s="193" t="s">
        <v>681</v>
      </c>
      <c r="F226" s="194" t="s">
        <v>682</v>
      </c>
      <c r="G226" s="195" t="s">
        <v>181</v>
      </c>
      <c r="H226" s="196">
        <v>7</v>
      </c>
      <c r="I226" s="197"/>
      <c r="J226" s="196">
        <f>ROUND(I226*H226,3)</f>
        <v>0</v>
      </c>
      <c r="K226" s="198"/>
      <c r="L226" s="35"/>
      <c r="M226" s="199" t="s">
        <v>1</v>
      </c>
      <c r="N226" s="200" t="s">
        <v>41</v>
      </c>
      <c r="O226" s="73"/>
      <c r="P226" s="201">
        <f>O226*H226</f>
        <v>0</v>
      </c>
      <c r="Q226" s="201">
        <v>0.00042000000000000002</v>
      </c>
      <c r="R226" s="201">
        <f>Q226*H226</f>
        <v>0.0029399999999999999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235</v>
      </c>
      <c r="AT226" s="203" t="s">
        <v>167</v>
      </c>
      <c r="AU226" s="203" t="s">
        <v>88</v>
      </c>
      <c r="AY226" s="15" t="s">
        <v>165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88</v>
      </c>
      <c r="BK226" s="205">
        <f>ROUND(I226*H226,3)</f>
        <v>0</v>
      </c>
      <c r="BL226" s="15" t="s">
        <v>235</v>
      </c>
      <c r="BM226" s="203" t="s">
        <v>843</v>
      </c>
    </row>
    <row r="227" s="2" customFormat="1" ht="13.8" customHeight="1">
      <c r="A227" s="34"/>
      <c r="B227" s="156"/>
      <c r="C227" s="211" t="s">
        <v>547</v>
      </c>
      <c r="D227" s="211" t="s">
        <v>277</v>
      </c>
      <c r="E227" s="212" t="s">
        <v>685</v>
      </c>
      <c r="F227" s="213" t="s">
        <v>844</v>
      </c>
      <c r="G227" s="214" t="s">
        <v>189</v>
      </c>
      <c r="H227" s="215">
        <v>1</v>
      </c>
      <c r="I227" s="216"/>
      <c r="J227" s="215">
        <f>ROUND(I227*H227,3)</f>
        <v>0</v>
      </c>
      <c r="K227" s="217"/>
      <c r="L227" s="218"/>
      <c r="M227" s="219" t="s">
        <v>1</v>
      </c>
      <c r="N227" s="220" t="s">
        <v>41</v>
      </c>
      <c r="O227" s="73"/>
      <c r="P227" s="201">
        <f>O227*H227</f>
        <v>0</v>
      </c>
      <c r="Q227" s="201">
        <v>0.085000000000000006</v>
      </c>
      <c r="R227" s="201">
        <f>Q227*H227</f>
        <v>0.085000000000000006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403</v>
      </c>
      <c r="AT227" s="203" t="s">
        <v>277</v>
      </c>
      <c r="AU227" s="203" t="s">
        <v>88</v>
      </c>
      <c r="AY227" s="15" t="s">
        <v>165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88</v>
      </c>
      <c r="BK227" s="205">
        <f>ROUND(I227*H227,3)</f>
        <v>0</v>
      </c>
      <c r="BL227" s="15" t="s">
        <v>235</v>
      </c>
      <c r="BM227" s="203" t="s">
        <v>845</v>
      </c>
    </row>
    <row r="228" s="2" customFormat="1" ht="22.2" customHeight="1">
      <c r="A228" s="34"/>
      <c r="B228" s="156"/>
      <c r="C228" s="192" t="s">
        <v>551</v>
      </c>
      <c r="D228" s="192" t="s">
        <v>167</v>
      </c>
      <c r="E228" s="193" t="s">
        <v>697</v>
      </c>
      <c r="F228" s="194" t="s">
        <v>698</v>
      </c>
      <c r="G228" s="195" t="s">
        <v>189</v>
      </c>
      <c r="H228" s="196">
        <v>27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41</v>
      </c>
      <c r="O228" s="73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235</v>
      </c>
      <c r="AT228" s="203" t="s">
        <v>167</v>
      </c>
      <c r="AU228" s="203" t="s">
        <v>88</v>
      </c>
      <c r="AY228" s="15" t="s">
        <v>165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88</v>
      </c>
      <c r="BK228" s="205">
        <f>ROUND(I228*H228,3)</f>
        <v>0</v>
      </c>
      <c r="BL228" s="15" t="s">
        <v>235</v>
      </c>
      <c r="BM228" s="203" t="s">
        <v>846</v>
      </c>
    </row>
    <row r="229" s="2" customFormat="1" ht="13.8" customHeight="1">
      <c r="A229" s="34"/>
      <c r="B229" s="156"/>
      <c r="C229" s="211" t="s">
        <v>555</v>
      </c>
      <c r="D229" s="211" t="s">
        <v>277</v>
      </c>
      <c r="E229" s="212" t="s">
        <v>701</v>
      </c>
      <c r="F229" s="213" t="s">
        <v>847</v>
      </c>
      <c r="G229" s="214" t="s">
        <v>189</v>
      </c>
      <c r="H229" s="215">
        <v>27</v>
      </c>
      <c r="I229" s="216"/>
      <c r="J229" s="215">
        <f>ROUND(I229*H229,3)</f>
        <v>0</v>
      </c>
      <c r="K229" s="217"/>
      <c r="L229" s="218"/>
      <c r="M229" s="219" t="s">
        <v>1</v>
      </c>
      <c r="N229" s="220" t="s">
        <v>41</v>
      </c>
      <c r="O229" s="73"/>
      <c r="P229" s="201">
        <f>O229*H229</f>
        <v>0</v>
      </c>
      <c r="Q229" s="201">
        <v>0.033750000000000002</v>
      </c>
      <c r="R229" s="201">
        <f>Q229*H229</f>
        <v>0.91125000000000012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403</v>
      </c>
      <c r="AT229" s="203" t="s">
        <v>277</v>
      </c>
      <c r="AU229" s="203" t="s">
        <v>88</v>
      </c>
      <c r="AY229" s="15" t="s">
        <v>165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88</v>
      </c>
      <c r="BK229" s="205">
        <f>ROUND(I229*H229,3)</f>
        <v>0</v>
      </c>
      <c r="BL229" s="15" t="s">
        <v>235</v>
      </c>
      <c r="BM229" s="203" t="s">
        <v>848</v>
      </c>
    </row>
    <row r="230" s="2" customFormat="1" ht="22.2" customHeight="1">
      <c r="A230" s="34"/>
      <c r="B230" s="156"/>
      <c r="C230" s="192" t="s">
        <v>559</v>
      </c>
      <c r="D230" s="192" t="s">
        <v>167</v>
      </c>
      <c r="E230" s="193" t="s">
        <v>709</v>
      </c>
      <c r="F230" s="194" t="s">
        <v>710</v>
      </c>
      <c r="G230" s="195" t="s">
        <v>490</v>
      </c>
      <c r="H230" s="197"/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41</v>
      </c>
      <c r="O230" s="73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235</v>
      </c>
      <c r="AT230" s="203" t="s">
        <v>167</v>
      </c>
      <c r="AU230" s="203" t="s">
        <v>88</v>
      </c>
      <c r="AY230" s="15" t="s">
        <v>165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88</v>
      </c>
      <c r="BK230" s="205">
        <f>ROUND(I230*H230,3)</f>
        <v>0</v>
      </c>
      <c r="BL230" s="15" t="s">
        <v>235</v>
      </c>
      <c r="BM230" s="203" t="s">
        <v>849</v>
      </c>
    </row>
    <row r="231" s="12" customFormat="1" ht="22.8" customHeight="1">
      <c r="A231" s="12"/>
      <c r="B231" s="179"/>
      <c r="C231" s="12"/>
      <c r="D231" s="180" t="s">
        <v>74</v>
      </c>
      <c r="E231" s="190" t="s">
        <v>712</v>
      </c>
      <c r="F231" s="190" t="s">
        <v>713</v>
      </c>
      <c r="G231" s="12"/>
      <c r="H231" s="12"/>
      <c r="I231" s="182"/>
      <c r="J231" s="191">
        <f>BK231</f>
        <v>0</v>
      </c>
      <c r="K231" s="12"/>
      <c r="L231" s="179"/>
      <c r="M231" s="184"/>
      <c r="N231" s="185"/>
      <c r="O231" s="185"/>
      <c r="P231" s="186">
        <f>SUM(P232:P233)</f>
        <v>0</v>
      </c>
      <c r="Q231" s="185"/>
      <c r="R231" s="186">
        <f>SUM(R232:R233)</f>
        <v>0.0048282780000000001</v>
      </c>
      <c r="S231" s="185"/>
      <c r="T231" s="187">
        <f>SUM(T232:T233)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80" t="s">
        <v>88</v>
      </c>
      <c r="AT231" s="188" t="s">
        <v>74</v>
      </c>
      <c r="AU231" s="188" t="s">
        <v>82</v>
      </c>
      <c r="AY231" s="180" t="s">
        <v>165</v>
      </c>
      <c r="BK231" s="189">
        <f>SUM(BK232:BK233)</f>
        <v>0</v>
      </c>
    </row>
    <row r="232" s="2" customFormat="1" ht="22.2" customHeight="1">
      <c r="A232" s="34"/>
      <c r="B232" s="156"/>
      <c r="C232" s="192" t="s">
        <v>563</v>
      </c>
      <c r="D232" s="192" t="s">
        <v>167</v>
      </c>
      <c r="E232" s="193" t="s">
        <v>715</v>
      </c>
      <c r="F232" s="194" t="s">
        <v>716</v>
      </c>
      <c r="G232" s="195" t="s">
        <v>170</v>
      </c>
      <c r="H232" s="196">
        <v>10.92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41</v>
      </c>
      <c r="O232" s="73"/>
      <c r="P232" s="201">
        <f>O232*H232</f>
        <v>0</v>
      </c>
      <c r="Q232" s="201">
        <v>0.00016574999999999999</v>
      </c>
      <c r="R232" s="201">
        <f>Q232*H232</f>
        <v>0.0018099899999999998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235</v>
      </c>
      <c r="AT232" s="203" t="s">
        <v>167</v>
      </c>
      <c r="AU232" s="203" t="s">
        <v>88</v>
      </c>
      <c r="AY232" s="15" t="s">
        <v>165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88</v>
      </c>
      <c r="BK232" s="205">
        <f>ROUND(I232*H232,3)</f>
        <v>0</v>
      </c>
      <c r="BL232" s="15" t="s">
        <v>235</v>
      </c>
      <c r="BM232" s="203" t="s">
        <v>850</v>
      </c>
    </row>
    <row r="233" s="2" customFormat="1" ht="34.8" customHeight="1">
      <c r="A233" s="34"/>
      <c r="B233" s="156"/>
      <c r="C233" s="192" t="s">
        <v>567</v>
      </c>
      <c r="D233" s="192" t="s">
        <v>167</v>
      </c>
      <c r="E233" s="193" t="s">
        <v>719</v>
      </c>
      <c r="F233" s="194" t="s">
        <v>720</v>
      </c>
      <c r="G233" s="195" t="s">
        <v>170</v>
      </c>
      <c r="H233" s="196">
        <v>10.92</v>
      </c>
      <c r="I233" s="197"/>
      <c r="J233" s="196">
        <f>ROUND(I233*H233,3)</f>
        <v>0</v>
      </c>
      <c r="K233" s="198"/>
      <c r="L233" s="35"/>
      <c r="M233" s="199" t="s">
        <v>1</v>
      </c>
      <c r="N233" s="200" t="s">
        <v>41</v>
      </c>
      <c r="O233" s="73"/>
      <c r="P233" s="201">
        <f>O233*H233</f>
        <v>0</v>
      </c>
      <c r="Q233" s="201">
        <v>0.0002764</v>
      </c>
      <c r="R233" s="201">
        <f>Q233*H233</f>
        <v>0.003018288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235</v>
      </c>
      <c r="AT233" s="203" t="s">
        <v>167</v>
      </c>
      <c r="AU233" s="203" t="s">
        <v>88</v>
      </c>
      <c r="AY233" s="15" t="s">
        <v>165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88</v>
      </c>
      <c r="BK233" s="205">
        <f>ROUND(I233*H233,3)</f>
        <v>0</v>
      </c>
      <c r="BL233" s="15" t="s">
        <v>235</v>
      </c>
      <c r="BM233" s="203" t="s">
        <v>851</v>
      </c>
    </row>
    <row r="234" s="12" customFormat="1" ht="25.92" customHeight="1">
      <c r="A234" s="12"/>
      <c r="B234" s="179"/>
      <c r="C234" s="12"/>
      <c r="D234" s="180" t="s">
        <v>74</v>
      </c>
      <c r="E234" s="181" t="s">
        <v>277</v>
      </c>
      <c r="F234" s="181" t="s">
        <v>278</v>
      </c>
      <c r="G234" s="12"/>
      <c r="H234" s="12"/>
      <c r="I234" s="182"/>
      <c r="J234" s="183">
        <f>BK234</f>
        <v>0</v>
      </c>
      <c r="K234" s="12"/>
      <c r="L234" s="179"/>
      <c r="M234" s="184"/>
      <c r="N234" s="185"/>
      <c r="O234" s="185"/>
      <c r="P234" s="186">
        <f>P235</f>
        <v>0</v>
      </c>
      <c r="Q234" s="185"/>
      <c r="R234" s="186">
        <f>R235</f>
        <v>0.077489999999999989</v>
      </c>
      <c r="S234" s="185"/>
      <c r="T234" s="187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80" t="s">
        <v>178</v>
      </c>
      <c r="AT234" s="188" t="s">
        <v>74</v>
      </c>
      <c r="AU234" s="188" t="s">
        <v>75</v>
      </c>
      <c r="AY234" s="180" t="s">
        <v>165</v>
      </c>
      <c r="BK234" s="189">
        <f>BK235</f>
        <v>0</v>
      </c>
    </row>
    <row r="235" s="12" customFormat="1" ht="22.8" customHeight="1">
      <c r="A235" s="12"/>
      <c r="B235" s="179"/>
      <c r="C235" s="12"/>
      <c r="D235" s="180" t="s">
        <v>74</v>
      </c>
      <c r="E235" s="190" t="s">
        <v>279</v>
      </c>
      <c r="F235" s="190" t="s">
        <v>280</v>
      </c>
      <c r="G235" s="12"/>
      <c r="H235" s="12"/>
      <c r="I235" s="182"/>
      <c r="J235" s="191">
        <f>BK235</f>
        <v>0</v>
      </c>
      <c r="K235" s="12"/>
      <c r="L235" s="179"/>
      <c r="M235" s="184"/>
      <c r="N235" s="185"/>
      <c r="O235" s="185"/>
      <c r="P235" s="186">
        <f>SUM(P236:P238)</f>
        <v>0</v>
      </c>
      <c r="Q235" s="185"/>
      <c r="R235" s="186">
        <f>SUM(R236:R238)</f>
        <v>0.077489999999999989</v>
      </c>
      <c r="S235" s="185"/>
      <c r="T235" s="187">
        <f>SUM(T236:T238)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80" t="s">
        <v>178</v>
      </c>
      <c r="AT235" s="188" t="s">
        <v>74</v>
      </c>
      <c r="AU235" s="188" t="s">
        <v>82</v>
      </c>
      <c r="AY235" s="180" t="s">
        <v>165</v>
      </c>
      <c r="BK235" s="189">
        <f>SUM(BK236:BK238)</f>
        <v>0</v>
      </c>
    </row>
    <row r="236" s="2" customFormat="1" ht="13.8" customHeight="1">
      <c r="A236" s="34"/>
      <c r="B236" s="156"/>
      <c r="C236" s="192" t="s">
        <v>571</v>
      </c>
      <c r="D236" s="192" t="s">
        <v>167</v>
      </c>
      <c r="E236" s="193" t="s">
        <v>723</v>
      </c>
      <c r="F236" s="194" t="s">
        <v>724</v>
      </c>
      <c r="G236" s="195" t="s">
        <v>189</v>
      </c>
      <c r="H236" s="196">
        <v>27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41</v>
      </c>
      <c r="O236" s="73"/>
      <c r="P236" s="201">
        <f>O236*H236</f>
        <v>0</v>
      </c>
      <c r="Q236" s="201">
        <v>0</v>
      </c>
      <c r="R236" s="201">
        <f>Q236*H236</f>
        <v>0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284</v>
      </c>
      <c r="AT236" s="203" t="s">
        <v>167</v>
      </c>
      <c r="AU236" s="203" t="s">
        <v>88</v>
      </c>
      <c r="AY236" s="15" t="s">
        <v>165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88</v>
      </c>
      <c r="BK236" s="205">
        <f>ROUND(I236*H236,3)</f>
        <v>0</v>
      </c>
      <c r="BL236" s="15" t="s">
        <v>284</v>
      </c>
      <c r="BM236" s="203" t="s">
        <v>852</v>
      </c>
    </row>
    <row r="237" s="2" customFormat="1" ht="13.8" customHeight="1">
      <c r="A237" s="34"/>
      <c r="B237" s="156"/>
      <c r="C237" s="211" t="s">
        <v>575</v>
      </c>
      <c r="D237" s="211" t="s">
        <v>277</v>
      </c>
      <c r="E237" s="212" t="s">
        <v>727</v>
      </c>
      <c r="F237" s="213" t="s">
        <v>728</v>
      </c>
      <c r="G237" s="214" t="s">
        <v>189</v>
      </c>
      <c r="H237" s="215">
        <v>27</v>
      </c>
      <c r="I237" s="216"/>
      <c r="J237" s="215">
        <f>ROUND(I237*H237,3)</f>
        <v>0</v>
      </c>
      <c r="K237" s="217"/>
      <c r="L237" s="218"/>
      <c r="M237" s="219" t="s">
        <v>1</v>
      </c>
      <c r="N237" s="220" t="s">
        <v>41</v>
      </c>
      <c r="O237" s="73"/>
      <c r="P237" s="201">
        <f>O237*H237</f>
        <v>0</v>
      </c>
      <c r="Q237" s="201">
        <v>0.0027699999999999999</v>
      </c>
      <c r="R237" s="201">
        <f>Q237*H237</f>
        <v>0.074789999999999995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729</v>
      </c>
      <c r="AT237" s="203" t="s">
        <v>277</v>
      </c>
      <c r="AU237" s="203" t="s">
        <v>88</v>
      </c>
      <c r="AY237" s="15" t="s">
        <v>165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88</v>
      </c>
      <c r="BK237" s="205">
        <f>ROUND(I237*H237,3)</f>
        <v>0</v>
      </c>
      <c r="BL237" s="15" t="s">
        <v>729</v>
      </c>
      <c r="BM237" s="203" t="s">
        <v>853</v>
      </c>
    </row>
    <row r="238" s="2" customFormat="1" ht="13.8" customHeight="1">
      <c r="A238" s="34"/>
      <c r="B238" s="156"/>
      <c r="C238" s="211" t="s">
        <v>579</v>
      </c>
      <c r="D238" s="211" t="s">
        <v>277</v>
      </c>
      <c r="E238" s="212" t="s">
        <v>732</v>
      </c>
      <c r="F238" s="213" t="s">
        <v>733</v>
      </c>
      <c r="G238" s="214" t="s">
        <v>189</v>
      </c>
      <c r="H238" s="215">
        <v>27</v>
      </c>
      <c r="I238" s="216"/>
      <c r="J238" s="215">
        <f>ROUND(I238*H238,3)</f>
        <v>0</v>
      </c>
      <c r="K238" s="217"/>
      <c r="L238" s="218"/>
      <c r="M238" s="221" t="s">
        <v>1</v>
      </c>
      <c r="N238" s="222" t="s">
        <v>41</v>
      </c>
      <c r="O238" s="208"/>
      <c r="P238" s="209">
        <f>O238*H238</f>
        <v>0</v>
      </c>
      <c r="Q238" s="209">
        <v>0.00010000000000000001</v>
      </c>
      <c r="R238" s="209">
        <f>Q238*H238</f>
        <v>0.0027000000000000001</v>
      </c>
      <c r="S238" s="209">
        <v>0</v>
      </c>
      <c r="T238" s="210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729</v>
      </c>
      <c r="AT238" s="203" t="s">
        <v>277</v>
      </c>
      <c r="AU238" s="203" t="s">
        <v>88</v>
      </c>
      <c r="AY238" s="15" t="s">
        <v>165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88</v>
      </c>
      <c r="BK238" s="205">
        <f>ROUND(I238*H238,3)</f>
        <v>0</v>
      </c>
      <c r="BL238" s="15" t="s">
        <v>729</v>
      </c>
      <c r="BM238" s="203" t="s">
        <v>854</v>
      </c>
    </row>
    <row r="239" s="2" customFormat="1" ht="6.96" customHeight="1">
      <c r="A239" s="34"/>
      <c r="B239" s="56"/>
      <c r="C239" s="57"/>
      <c r="D239" s="57"/>
      <c r="E239" s="57"/>
      <c r="F239" s="57"/>
      <c r="G239" s="57"/>
      <c r="H239" s="57"/>
      <c r="I239" s="57"/>
      <c r="J239" s="57"/>
      <c r="K239" s="57"/>
      <c r="L239" s="35"/>
      <c r="M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</row>
  </sheetData>
  <autoFilter ref="C146:K238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9:F119"/>
    <mergeCell ref="D120:F120"/>
    <mergeCell ref="D121:F121"/>
    <mergeCell ref="D122:F122"/>
    <mergeCell ref="D123:F123"/>
    <mergeCell ref="E135:H135"/>
    <mergeCell ref="E137:H137"/>
    <mergeCell ref="E139:H13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119</v>
      </c>
      <c r="L4" s="18"/>
      <c r="M4" s="12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7" customHeight="1">
      <c r="B7" s="18"/>
      <c r="E7" s="125" t="str">
        <f>'Rekapitulácia stavby'!K6</f>
        <v>SPŠ J. Murgaša B.Bystrica - kompletná rekonštrukcia objektov - zníženie energetickej náročnosti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4.4" customHeight="1">
      <c r="A9" s="34"/>
      <c r="B9" s="35"/>
      <c r="C9" s="34"/>
      <c r="D9" s="34"/>
      <c r="E9" s="125" t="s">
        <v>855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5.6" customHeight="1">
      <c r="A11" s="34"/>
      <c r="B11" s="35"/>
      <c r="C11" s="34"/>
      <c r="D11" s="34"/>
      <c r="E11" s="63" t="s">
        <v>856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16</v>
      </c>
      <c r="E13" s="34"/>
      <c r="F13" s="23" t="s">
        <v>1</v>
      </c>
      <c r="G13" s="34"/>
      <c r="H13" s="34"/>
      <c r="I13" s="28" t="s">
        <v>17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18</v>
      </c>
      <c r="E14" s="34"/>
      <c r="F14" s="23" t="s">
        <v>19</v>
      </c>
      <c r="G14" s="34"/>
      <c r="H14" s="34"/>
      <c r="I14" s="28" t="s">
        <v>20</v>
      </c>
      <c r="J14" s="65" t="str">
        <f>'Rekapitulácia stavby'!AN8</f>
        <v>28. 4. 2021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22</v>
      </c>
      <c r="E16" s="34"/>
      <c r="F16" s="34"/>
      <c r="G16" s="34"/>
      <c r="H16" s="34"/>
      <c r="I16" s="28" t="s">
        <v>23</v>
      </c>
      <c r="J16" s="23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24</v>
      </c>
      <c r="F17" s="34"/>
      <c r="G17" s="34"/>
      <c r="H17" s="34"/>
      <c r="I17" s="28" t="s">
        <v>25</v>
      </c>
      <c r="J17" s="23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26</v>
      </c>
      <c r="E19" s="34"/>
      <c r="F19" s="34"/>
      <c r="G19" s="34"/>
      <c r="H19" s="34"/>
      <c r="I19" s="28" t="s">
        <v>23</v>
      </c>
      <c r="J19" s="29" t="str">
        <f>'Rekapitulácia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28</v>
      </c>
      <c r="E22" s="34"/>
      <c r="F22" s="34"/>
      <c r="G22" s="34"/>
      <c r="H22" s="34"/>
      <c r="I22" s="28" t="s">
        <v>23</v>
      </c>
      <c r="J22" s="23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29</v>
      </c>
      <c r="F23" s="34"/>
      <c r="G23" s="34"/>
      <c r="H23" s="34"/>
      <c r="I23" s="28" t="s">
        <v>25</v>
      </c>
      <c r="J23" s="2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23</v>
      </c>
      <c r="J25" s="23" t="str">
        <f>IF('Rekapitulácia stavby'!AN19="","",'Rekapitulácia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25</v>
      </c>
      <c r="J26" s="23" t="str">
        <f>IF('Rekapitulácia stavby'!AN20="","",'Rekapitulácia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4.4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23" t="s">
        <v>124</v>
      </c>
      <c r="E32" s="34"/>
      <c r="F32" s="34"/>
      <c r="G32" s="34"/>
      <c r="H32" s="34"/>
      <c r="I32" s="34"/>
      <c r="J32" s="129">
        <f>J98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0" t="s">
        <v>125</v>
      </c>
      <c r="E33" s="34"/>
      <c r="F33" s="34"/>
      <c r="G33" s="34"/>
      <c r="H33" s="34"/>
      <c r="I33" s="34"/>
      <c r="J33" s="129">
        <f>J112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1" t="s">
        <v>35</v>
      </c>
      <c r="E34" s="34"/>
      <c r="F34" s="34"/>
      <c r="G34" s="34"/>
      <c r="H34" s="34"/>
      <c r="I34" s="34"/>
      <c r="J34" s="92">
        <f>ROUND(J32 + J33,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28" t="s">
        <v>40</v>
      </c>
      <c r="F37" s="133">
        <f>ROUND((SUM(BE112:BE119) + SUM(BE141:BE187)),  2)</f>
        <v>0</v>
      </c>
      <c r="G37" s="34"/>
      <c r="H37" s="34"/>
      <c r="I37" s="134">
        <v>0.20000000000000001</v>
      </c>
      <c r="J37" s="133">
        <f>ROUND(((SUM(BE112:BE119) + SUM(BE141:BE187))*I37),  2)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3">
        <f>ROUND((SUM(BF112:BF119) + SUM(BF141:BF187)),  2)</f>
        <v>0</v>
      </c>
      <c r="G38" s="34"/>
      <c r="H38" s="34"/>
      <c r="I38" s="134">
        <v>0.20000000000000001</v>
      </c>
      <c r="J38" s="133">
        <f>ROUND(((SUM(BF112:BF119) + SUM(BF141:BF187))*I38),  2)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3">
        <f>ROUND((SUM(BG112:BG119) + SUM(BG141:BG187)),  2)</f>
        <v>0</v>
      </c>
      <c r="G39" s="34"/>
      <c r="H39" s="34"/>
      <c r="I39" s="134">
        <v>0.20000000000000001</v>
      </c>
      <c r="J39" s="133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3">
        <f>ROUND((SUM(BH112:BH119) + SUM(BH141:BH187)),  2)</f>
        <v>0</v>
      </c>
      <c r="G40" s="34"/>
      <c r="H40" s="34"/>
      <c r="I40" s="134">
        <v>0.20000000000000001</v>
      </c>
      <c r="J40" s="133">
        <f>0</f>
        <v>0</v>
      </c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3">
        <f>ROUND((SUM(BI112:BI119) + SUM(BI141:BI187)),  2)</f>
        <v>0</v>
      </c>
      <c r="G41" s="34"/>
      <c r="H41" s="34"/>
      <c r="I41" s="134">
        <v>0</v>
      </c>
      <c r="J41" s="133">
        <f>0</f>
        <v>0</v>
      </c>
      <c r="K41" s="34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5"/>
      <c r="D43" s="136" t="s">
        <v>45</v>
      </c>
      <c r="E43" s="77"/>
      <c r="F43" s="77"/>
      <c r="G43" s="137" t="s">
        <v>46</v>
      </c>
      <c r="H43" s="138" t="s">
        <v>47</v>
      </c>
      <c r="I43" s="77"/>
      <c r="J43" s="139">
        <f>SUM(J34:J41)</f>
        <v>0</v>
      </c>
      <c r="K43" s="140"/>
      <c r="L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50</v>
      </c>
      <c r="E61" s="37"/>
      <c r="F61" s="141" t="s">
        <v>51</v>
      </c>
      <c r="G61" s="54" t="s">
        <v>50</v>
      </c>
      <c r="H61" s="37"/>
      <c r="I61" s="37"/>
      <c r="J61" s="142" t="s">
        <v>51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50</v>
      </c>
      <c r="E76" s="37"/>
      <c r="F76" s="141" t="s">
        <v>51</v>
      </c>
      <c r="G76" s="54" t="s">
        <v>50</v>
      </c>
      <c r="H76" s="37"/>
      <c r="I76" s="37"/>
      <c r="J76" s="142" t="s">
        <v>51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7" customHeight="1">
      <c r="A85" s="34"/>
      <c r="B85" s="35"/>
      <c r="C85" s="34"/>
      <c r="D85" s="34"/>
      <c r="E85" s="125" t="str">
        <f>E7</f>
        <v>SPŠ J. Murgaša B.Bystrica - kompletná rekonštrukcia objektov - zníženie energetickej náročnosti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4.4" customHeight="1">
      <c r="A87" s="34"/>
      <c r="B87" s="35"/>
      <c r="C87" s="34"/>
      <c r="D87" s="34"/>
      <c r="E87" s="125" t="s">
        <v>855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6" customHeight="1">
      <c r="A89" s="34"/>
      <c r="B89" s="35"/>
      <c r="C89" s="34"/>
      <c r="D89" s="34"/>
      <c r="E89" s="63" t="str">
        <f>E11</f>
        <v>C1 - Búracie práce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18</v>
      </c>
      <c r="D91" s="34"/>
      <c r="E91" s="34"/>
      <c r="F91" s="23" t="str">
        <f>F14</f>
        <v>Hurbanova 6, 975 18 BB</v>
      </c>
      <c r="G91" s="34"/>
      <c r="H91" s="34"/>
      <c r="I91" s="28" t="s">
        <v>20</v>
      </c>
      <c r="J91" s="65" t="str">
        <f>IF(J14="","",J14)</f>
        <v>28. 4. 2021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8" customHeight="1">
      <c r="A93" s="34"/>
      <c r="B93" s="35"/>
      <c r="C93" s="28" t="s">
        <v>22</v>
      </c>
      <c r="D93" s="34"/>
      <c r="E93" s="34"/>
      <c r="F93" s="23" t="str">
        <f>E17</f>
        <v>SPŠ J. Murgaša, Banská Bystrica</v>
      </c>
      <c r="G93" s="34"/>
      <c r="H93" s="34"/>
      <c r="I93" s="28" t="s">
        <v>28</v>
      </c>
      <c r="J93" s="32" t="str">
        <f>E23</f>
        <v>VISIA s.r.o ,Sládkovičova 2052/50A Šala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6" customHeight="1">
      <c r="A94" s="34"/>
      <c r="B94" s="35"/>
      <c r="C94" s="28" t="s">
        <v>26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3" t="s">
        <v>127</v>
      </c>
      <c r="D96" s="135"/>
      <c r="E96" s="135"/>
      <c r="F96" s="135"/>
      <c r="G96" s="135"/>
      <c r="H96" s="135"/>
      <c r="I96" s="135"/>
      <c r="J96" s="144" t="s">
        <v>128</v>
      </c>
      <c r="K96" s="135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5" t="s">
        <v>129</v>
      </c>
      <c r="D98" s="34"/>
      <c r="E98" s="34"/>
      <c r="F98" s="34"/>
      <c r="G98" s="34"/>
      <c r="H98" s="34"/>
      <c r="I98" s="34"/>
      <c r="J98" s="92">
        <f>J141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130</v>
      </c>
    </row>
    <row r="99" s="9" customFormat="1" ht="24.96" customHeight="1">
      <c r="A99" s="9"/>
      <c r="B99" s="146"/>
      <c r="C99" s="9"/>
      <c r="D99" s="147" t="s">
        <v>131</v>
      </c>
      <c r="E99" s="148"/>
      <c r="F99" s="148"/>
      <c r="G99" s="148"/>
      <c r="H99" s="148"/>
      <c r="I99" s="148"/>
      <c r="J99" s="149">
        <f>J142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132</v>
      </c>
      <c r="E100" s="152"/>
      <c r="F100" s="152"/>
      <c r="G100" s="152"/>
      <c r="H100" s="152"/>
      <c r="I100" s="152"/>
      <c r="J100" s="153">
        <f>J143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133</v>
      </c>
      <c r="E101" s="152"/>
      <c r="F101" s="152"/>
      <c r="G101" s="152"/>
      <c r="H101" s="152"/>
      <c r="I101" s="152"/>
      <c r="J101" s="153">
        <f>J146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6"/>
      <c r="C102" s="9"/>
      <c r="D102" s="147" t="s">
        <v>134</v>
      </c>
      <c r="E102" s="148"/>
      <c r="F102" s="148"/>
      <c r="G102" s="148"/>
      <c r="H102" s="148"/>
      <c r="I102" s="148"/>
      <c r="J102" s="149">
        <f>J161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0"/>
      <c r="C103" s="10"/>
      <c r="D103" s="151" t="s">
        <v>299</v>
      </c>
      <c r="E103" s="152"/>
      <c r="F103" s="152"/>
      <c r="G103" s="152"/>
      <c r="H103" s="152"/>
      <c r="I103" s="152"/>
      <c r="J103" s="153">
        <f>J162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135</v>
      </c>
      <c r="E104" s="152"/>
      <c r="F104" s="152"/>
      <c r="G104" s="152"/>
      <c r="H104" s="152"/>
      <c r="I104" s="152"/>
      <c r="J104" s="153">
        <f>J164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136</v>
      </c>
      <c r="E105" s="152"/>
      <c r="F105" s="152"/>
      <c r="G105" s="152"/>
      <c r="H105" s="152"/>
      <c r="I105" s="152"/>
      <c r="J105" s="153">
        <f>J166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137</v>
      </c>
      <c r="E106" s="152"/>
      <c r="F106" s="152"/>
      <c r="G106" s="152"/>
      <c r="H106" s="152"/>
      <c r="I106" s="152"/>
      <c r="J106" s="153">
        <f>J176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0"/>
      <c r="C107" s="10"/>
      <c r="D107" s="151" t="s">
        <v>138</v>
      </c>
      <c r="E107" s="152"/>
      <c r="F107" s="152"/>
      <c r="G107" s="152"/>
      <c r="H107" s="152"/>
      <c r="I107" s="152"/>
      <c r="J107" s="153">
        <f>J178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46"/>
      <c r="C108" s="9"/>
      <c r="D108" s="147" t="s">
        <v>139</v>
      </c>
      <c r="E108" s="148"/>
      <c r="F108" s="148"/>
      <c r="G108" s="148"/>
      <c r="H108" s="148"/>
      <c r="I108" s="148"/>
      <c r="J108" s="149">
        <f>J183</f>
        <v>0</v>
      </c>
      <c r="K108" s="9"/>
      <c r="L108" s="14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50"/>
      <c r="C109" s="10"/>
      <c r="D109" s="151" t="s">
        <v>140</v>
      </c>
      <c r="E109" s="152"/>
      <c r="F109" s="152"/>
      <c r="G109" s="152"/>
      <c r="H109" s="152"/>
      <c r="I109" s="152"/>
      <c r="J109" s="153">
        <f>J184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45" t="s">
        <v>141</v>
      </c>
      <c r="D112" s="34"/>
      <c r="E112" s="34"/>
      <c r="F112" s="34"/>
      <c r="G112" s="34"/>
      <c r="H112" s="34"/>
      <c r="I112" s="34"/>
      <c r="J112" s="154">
        <f>ROUND(J113 + J114 + J115 + J116 + J117 + J118,2)</f>
        <v>0</v>
      </c>
      <c r="K112" s="34"/>
      <c r="L112" s="51"/>
      <c r="N112" s="155" t="s">
        <v>39</v>
      </c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8" customHeight="1">
      <c r="A113" s="34"/>
      <c r="B113" s="156"/>
      <c r="C113" s="157"/>
      <c r="D113" s="158" t="s">
        <v>142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41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143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88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8" t="s">
        <v>144</v>
      </c>
      <c r="E114" s="159"/>
      <c r="F114" s="159"/>
      <c r="G114" s="157"/>
      <c r="H114" s="157"/>
      <c r="I114" s="157"/>
      <c r="J114" s="160">
        <v>0</v>
      </c>
      <c r="K114" s="157"/>
      <c r="L114" s="161"/>
      <c r="M114" s="162"/>
      <c r="N114" s="163" t="s">
        <v>41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143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88</v>
      </c>
      <c r="BK114" s="162"/>
      <c r="BL114" s="162"/>
      <c r="BM114" s="162"/>
    </row>
    <row r="115" s="2" customFormat="1" ht="18" customHeight="1">
      <c r="A115" s="34"/>
      <c r="B115" s="156"/>
      <c r="C115" s="157"/>
      <c r="D115" s="158" t="s">
        <v>145</v>
      </c>
      <c r="E115" s="159"/>
      <c r="F115" s="159"/>
      <c r="G115" s="157"/>
      <c r="H115" s="157"/>
      <c r="I115" s="157"/>
      <c r="J115" s="160">
        <v>0</v>
      </c>
      <c r="K115" s="157"/>
      <c r="L115" s="161"/>
      <c r="M115" s="162"/>
      <c r="N115" s="163" t="s">
        <v>41</v>
      </c>
      <c r="O115" s="162"/>
      <c r="P115" s="162"/>
      <c r="Q115" s="162"/>
      <c r="R115" s="162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143</v>
      </c>
      <c r="AZ115" s="162"/>
      <c r="BA115" s="162"/>
      <c r="BB115" s="162"/>
      <c r="BC115" s="162"/>
      <c r="BD115" s="162"/>
      <c r="BE115" s="165">
        <f>IF(N115="základná",J115,0)</f>
        <v>0</v>
      </c>
      <c r="BF115" s="165">
        <f>IF(N115="znížená",J115,0)</f>
        <v>0</v>
      </c>
      <c r="BG115" s="165">
        <f>IF(N115="zákl. prenesená",J115,0)</f>
        <v>0</v>
      </c>
      <c r="BH115" s="165">
        <f>IF(N115="zníž. prenesená",J115,0)</f>
        <v>0</v>
      </c>
      <c r="BI115" s="165">
        <f>IF(N115="nulová",J115,0)</f>
        <v>0</v>
      </c>
      <c r="BJ115" s="164" t="s">
        <v>88</v>
      </c>
      <c r="BK115" s="162"/>
      <c r="BL115" s="162"/>
      <c r="BM115" s="162"/>
    </row>
    <row r="116" s="2" customFormat="1" ht="18" customHeight="1">
      <c r="A116" s="34"/>
      <c r="B116" s="156"/>
      <c r="C116" s="157"/>
      <c r="D116" s="158" t="s">
        <v>146</v>
      </c>
      <c r="E116" s="159"/>
      <c r="F116" s="159"/>
      <c r="G116" s="157"/>
      <c r="H116" s="157"/>
      <c r="I116" s="157"/>
      <c r="J116" s="160">
        <v>0</v>
      </c>
      <c r="K116" s="157"/>
      <c r="L116" s="161"/>
      <c r="M116" s="162"/>
      <c r="N116" s="163" t="s">
        <v>41</v>
      </c>
      <c r="O116" s="162"/>
      <c r="P116" s="162"/>
      <c r="Q116" s="162"/>
      <c r="R116" s="162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4" t="s">
        <v>143</v>
      </c>
      <c r="AZ116" s="162"/>
      <c r="BA116" s="162"/>
      <c r="BB116" s="162"/>
      <c r="BC116" s="162"/>
      <c r="BD116" s="162"/>
      <c r="BE116" s="165">
        <f>IF(N116="základná",J116,0)</f>
        <v>0</v>
      </c>
      <c r="BF116" s="165">
        <f>IF(N116="znížená",J116,0)</f>
        <v>0</v>
      </c>
      <c r="BG116" s="165">
        <f>IF(N116="zákl. prenesená",J116,0)</f>
        <v>0</v>
      </c>
      <c r="BH116" s="165">
        <f>IF(N116="zníž. prenesená",J116,0)</f>
        <v>0</v>
      </c>
      <c r="BI116" s="165">
        <f>IF(N116="nulová",J116,0)</f>
        <v>0</v>
      </c>
      <c r="BJ116" s="164" t="s">
        <v>88</v>
      </c>
      <c r="BK116" s="162"/>
      <c r="BL116" s="162"/>
      <c r="BM116" s="162"/>
    </row>
    <row r="117" s="2" customFormat="1" ht="18" customHeight="1">
      <c r="A117" s="34"/>
      <c r="B117" s="156"/>
      <c r="C117" s="157"/>
      <c r="D117" s="158" t="s">
        <v>147</v>
      </c>
      <c r="E117" s="159"/>
      <c r="F117" s="159"/>
      <c r="G117" s="157"/>
      <c r="H117" s="157"/>
      <c r="I117" s="157"/>
      <c r="J117" s="160">
        <v>0</v>
      </c>
      <c r="K117" s="157"/>
      <c r="L117" s="161"/>
      <c r="M117" s="162"/>
      <c r="N117" s="163" t="s">
        <v>41</v>
      </c>
      <c r="O117" s="162"/>
      <c r="P117" s="162"/>
      <c r="Q117" s="162"/>
      <c r="R117" s="162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4" t="s">
        <v>143</v>
      </c>
      <c r="AZ117" s="162"/>
      <c r="BA117" s="162"/>
      <c r="BB117" s="162"/>
      <c r="BC117" s="162"/>
      <c r="BD117" s="162"/>
      <c r="BE117" s="165">
        <f>IF(N117="základná",J117,0)</f>
        <v>0</v>
      </c>
      <c r="BF117" s="165">
        <f>IF(N117="znížená",J117,0)</f>
        <v>0</v>
      </c>
      <c r="BG117" s="165">
        <f>IF(N117="zákl. prenesená",J117,0)</f>
        <v>0</v>
      </c>
      <c r="BH117" s="165">
        <f>IF(N117="zníž. prenesená",J117,0)</f>
        <v>0</v>
      </c>
      <c r="BI117" s="165">
        <f>IF(N117="nulová",J117,0)</f>
        <v>0</v>
      </c>
      <c r="BJ117" s="164" t="s">
        <v>88</v>
      </c>
      <c r="BK117" s="162"/>
      <c r="BL117" s="162"/>
      <c r="BM117" s="162"/>
    </row>
    <row r="118" s="2" customFormat="1" ht="18" customHeight="1">
      <c r="A118" s="34"/>
      <c r="B118" s="156"/>
      <c r="C118" s="157"/>
      <c r="D118" s="159" t="s">
        <v>148</v>
      </c>
      <c r="E118" s="157"/>
      <c r="F118" s="157"/>
      <c r="G118" s="157"/>
      <c r="H118" s="157"/>
      <c r="I118" s="157"/>
      <c r="J118" s="160">
        <f>ROUND(J32*T118,2)</f>
        <v>0</v>
      </c>
      <c r="K118" s="157"/>
      <c r="L118" s="161"/>
      <c r="M118" s="162"/>
      <c r="N118" s="163" t="s">
        <v>41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149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88</v>
      </c>
      <c r="BK118" s="162"/>
      <c r="BL118" s="162"/>
      <c r="BM118" s="162"/>
    </row>
    <row r="119" s="2" customForma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9.28" customHeight="1">
      <c r="A120" s="34"/>
      <c r="B120" s="35"/>
      <c r="C120" s="166" t="s">
        <v>150</v>
      </c>
      <c r="D120" s="135"/>
      <c r="E120" s="135"/>
      <c r="F120" s="135"/>
      <c r="G120" s="135"/>
      <c r="H120" s="135"/>
      <c r="I120" s="135"/>
      <c r="J120" s="167">
        <f>ROUND(J98+J112,2)</f>
        <v>0</v>
      </c>
      <c r="K120" s="135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56"/>
      <c r="C121" s="57"/>
      <c r="D121" s="57"/>
      <c r="E121" s="57"/>
      <c r="F121" s="57"/>
      <c r="G121" s="57"/>
      <c r="H121" s="57"/>
      <c r="I121" s="57"/>
      <c r="J121" s="57"/>
      <c r="K121" s="57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5" s="2" customFormat="1" ht="6.96" customHeight="1">
      <c r="A125" s="34"/>
      <c r="B125" s="58"/>
      <c r="C125" s="59"/>
      <c r="D125" s="59"/>
      <c r="E125" s="59"/>
      <c r="F125" s="59"/>
      <c r="G125" s="59"/>
      <c r="H125" s="59"/>
      <c r="I125" s="59"/>
      <c r="J125" s="59"/>
      <c r="K125" s="59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4.96" customHeight="1">
      <c r="A126" s="34"/>
      <c r="B126" s="35"/>
      <c r="C126" s="19" t="s">
        <v>151</v>
      </c>
      <c r="D126" s="34"/>
      <c r="E126" s="34"/>
      <c r="F126" s="34"/>
      <c r="G126" s="34"/>
      <c r="H126" s="34"/>
      <c r="I126" s="34"/>
      <c r="J126" s="34"/>
      <c r="K126" s="34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14</v>
      </c>
      <c r="D128" s="34"/>
      <c r="E128" s="34"/>
      <c r="F128" s="34"/>
      <c r="G128" s="34"/>
      <c r="H128" s="34"/>
      <c r="I128" s="34"/>
      <c r="J128" s="34"/>
      <c r="K128" s="34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27" customHeight="1">
      <c r="A129" s="34"/>
      <c r="B129" s="35"/>
      <c r="C129" s="34"/>
      <c r="D129" s="34"/>
      <c r="E129" s="125" t="str">
        <f>E7</f>
        <v>SPŠ J. Murgaša B.Bystrica - kompletná rekonštrukcia objektov - zníženie energetickej náročnosti</v>
      </c>
      <c r="F129" s="28"/>
      <c r="G129" s="28"/>
      <c r="H129" s="28"/>
      <c r="I129" s="34"/>
      <c r="J129" s="34"/>
      <c r="K129" s="34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1" customFormat="1" ht="12" customHeight="1">
      <c r="B130" s="18"/>
      <c r="C130" s="28" t="s">
        <v>120</v>
      </c>
      <c r="L130" s="18"/>
    </row>
    <row r="131" s="2" customFormat="1" ht="14.4" customHeight="1">
      <c r="A131" s="34"/>
      <c r="B131" s="35"/>
      <c r="C131" s="34"/>
      <c r="D131" s="34"/>
      <c r="E131" s="125" t="s">
        <v>855</v>
      </c>
      <c r="F131" s="34"/>
      <c r="G131" s="34"/>
      <c r="H131" s="34"/>
      <c r="I131" s="34"/>
      <c r="J131" s="34"/>
      <c r="K131" s="34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2" customHeight="1">
      <c r="A132" s="34"/>
      <c r="B132" s="35"/>
      <c r="C132" s="28" t="s">
        <v>122</v>
      </c>
      <c r="D132" s="34"/>
      <c r="E132" s="34"/>
      <c r="F132" s="34"/>
      <c r="G132" s="34"/>
      <c r="H132" s="34"/>
      <c r="I132" s="34"/>
      <c r="J132" s="34"/>
      <c r="K132" s="34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5.6" customHeight="1">
      <c r="A133" s="34"/>
      <c r="B133" s="35"/>
      <c r="C133" s="34"/>
      <c r="D133" s="34"/>
      <c r="E133" s="63" t="str">
        <f>E11</f>
        <v>C1 - Búracie práce</v>
      </c>
      <c r="F133" s="34"/>
      <c r="G133" s="34"/>
      <c r="H133" s="34"/>
      <c r="I133" s="34"/>
      <c r="J133" s="34"/>
      <c r="K133" s="34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2" customHeight="1">
      <c r="A135" s="34"/>
      <c r="B135" s="35"/>
      <c r="C135" s="28" t="s">
        <v>18</v>
      </c>
      <c r="D135" s="34"/>
      <c r="E135" s="34"/>
      <c r="F135" s="23" t="str">
        <f>F14</f>
        <v>Hurbanova 6, 975 18 BB</v>
      </c>
      <c r="G135" s="34"/>
      <c r="H135" s="34"/>
      <c r="I135" s="28" t="s">
        <v>20</v>
      </c>
      <c r="J135" s="65" t="str">
        <f>IF(J14="","",J14)</f>
        <v>28. 4. 2021</v>
      </c>
      <c r="K135" s="34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6.96" customHeight="1">
      <c r="A136" s="34"/>
      <c r="B136" s="35"/>
      <c r="C136" s="34"/>
      <c r="D136" s="34"/>
      <c r="E136" s="34"/>
      <c r="F136" s="34"/>
      <c r="G136" s="34"/>
      <c r="H136" s="34"/>
      <c r="I136" s="34"/>
      <c r="J136" s="34"/>
      <c r="K136" s="34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40.8" customHeight="1">
      <c r="A137" s="34"/>
      <c r="B137" s="35"/>
      <c r="C137" s="28" t="s">
        <v>22</v>
      </c>
      <c r="D137" s="34"/>
      <c r="E137" s="34"/>
      <c r="F137" s="23" t="str">
        <f>E17</f>
        <v>SPŠ J. Murgaša, Banská Bystrica</v>
      </c>
      <c r="G137" s="34"/>
      <c r="H137" s="34"/>
      <c r="I137" s="28" t="s">
        <v>28</v>
      </c>
      <c r="J137" s="32" t="str">
        <f>E23</f>
        <v>VISIA s.r.o ,Sládkovičova 2052/50A Šala</v>
      </c>
      <c r="K137" s="34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5.6" customHeight="1">
      <c r="A138" s="34"/>
      <c r="B138" s="35"/>
      <c r="C138" s="28" t="s">
        <v>26</v>
      </c>
      <c r="D138" s="34"/>
      <c r="E138" s="34"/>
      <c r="F138" s="23" t="str">
        <f>IF(E20="","",E20)</f>
        <v>Vyplň údaj</v>
      </c>
      <c r="G138" s="34"/>
      <c r="H138" s="34"/>
      <c r="I138" s="28" t="s">
        <v>32</v>
      </c>
      <c r="J138" s="32" t="str">
        <f>E26</f>
        <v xml:space="preserve"> </v>
      </c>
      <c r="K138" s="34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0.32" customHeight="1">
      <c r="A139" s="34"/>
      <c r="B139" s="35"/>
      <c r="C139" s="34"/>
      <c r="D139" s="34"/>
      <c r="E139" s="34"/>
      <c r="F139" s="34"/>
      <c r="G139" s="34"/>
      <c r="H139" s="34"/>
      <c r="I139" s="34"/>
      <c r="J139" s="34"/>
      <c r="K139" s="34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11" customFormat="1" ht="29.28" customHeight="1">
      <c r="A140" s="168"/>
      <c r="B140" s="169"/>
      <c r="C140" s="170" t="s">
        <v>152</v>
      </c>
      <c r="D140" s="171" t="s">
        <v>60</v>
      </c>
      <c r="E140" s="171" t="s">
        <v>56</v>
      </c>
      <c r="F140" s="171" t="s">
        <v>57</v>
      </c>
      <c r="G140" s="171" t="s">
        <v>153</v>
      </c>
      <c r="H140" s="171" t="s">
        <v>154</v>
      </c>
      <c r="I140" s="171" t="s">
        <v>155</v>
      </c>
      <c r="J140" s="172" t="s">
        <v>128</v>
      </c>
      <c r="K140" s="173" t="s">
        <v>156</v>
      </c>
      <c r="L140" s="174"/>
      <c r="M140" s="82" t="s">
        <v>1</v>
      </c>
      <c r="N140" s="83" t="s">
        <v>39</v>
      </c>
      <c r="O140" s="83" t="s">
        <v>157</v>
      </c>
      <c r="P140" s="83" t="s">
        <v>158</v>
      </c>
      <c r="Q140" s="83" t="s">
        <v>159</v>
      </c>
      <c r="R140" s="83" t="s">
        <v>160</v>
      </c>
      <c r="S140" s="83" t="s">
        <v>161</v>
      </c>
      <c r="T140" s="84" t="s">
        <v>162</v>
      </c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</row>
    <row r="141" s="2" customFormat="1" ht="22.8" customHeight="1">
      <c r="A141" s="34"/>
      <c r="B141" s="35"/>
      <c r="C141" s="89" t="s">
        <v>124</v>
      </c>
      <c r="D141" s="34"/>
      <c r="E141" s="34"/>
      <c r="F141" s="34"/>
      <c r="G141" s="34"/>
      <c r="H141" s="34"/>
      <c r="I141" s="34"/>
      <c r="J141" s="175">
        <f>BK141</f>
        <v>0</v>
      </c>
      <c r="K141" s="34"/>
      <c r="L141" s="35"/>
      <c r="M141" s="85"/>
      <c r="N141" s="69"/>
      <c r="O141" s="86"/>
      <c r="P141" s="176">
        <f>P142+P161+P183</f>
        <v>0</v>
      </c>
      <c r="Q141" s="86"/>
      <c r="R141" s="176">
        <f>R142+R161+R183</f>
        <v>0.014127965999999999</v>
      </c>
      <c r="S141" s="86"/>
      <c r="T141" s="177">
        <f>T142+T161+T183</f>
        <v>70.170708500000003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5" t="s">
        <v>74</v>
      </c>
      <c r="AU141" s="15" t="s">
        <v>130</v>
      </c>
      <c r="BK141" s="178">
        <f>BK142+BK161+BK183</f>
        <v>0</v>
      </c>
    </row>
    <row r="142" s="12" customFormat="1" ht="25.92" customHeight="1">
      <c r="A142" s="12"/>
      <c r="B142" s="179"/>
      <c r="C142" s="12"/>
      <c r="D142" s="180" t="s">
        <v>74</v>
      </c>
      <c r="E142" s="181" t="s">
        <v>163</v>
      </c>
      <c r="F142" s="181" t="s">
        <v>164</v>
      </c>
      <c r="G142" s="12"/>
      <c r="H142" s="12"/>
      <c r="I142" s="182"/>
      <c r="J142" s="183">
        <f>BK142</f>
        <v>0</v>
      </c>
      <c r="K142" s="12"/>
      <c r="L142" s="179"/>
      <c r="M142" s="184"/>
      <c r="N142" s="185"/>
      <c r="O142" s="185"/>
      <c r="P142" s="186">
        <f>P143+P146</f>
        <v>0</v>
      </c>
      <c r="Q142" s="185"/>
      <c r="R142" s="186">
        <f>R143+R146</f>
        <v>0.0035709660000000001</v>
      </c>
      <c r="S142" s="185"/>
      <c r="T142" s="187">
        <f>T143+T146</f>
        <v>35.538080000000001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80" t="s">
        <v>82</v>
      </c>
      <c r="AT142" s="188" t="s">
        <v>74</v>
      </c>
      <c r="AU142" s="188" t="s">
        <v>75</v>
      </c>
      <c r="AY142" s="180" t="s">
        <v>165</v>
      </c>
      <c r="BK142" s="189">
        <f>BK143+BK146</f>
        <v>0</v>
      </c>
    </row>
    <row r="143" s="12" customFormat="1" ht="22.8" customHeight="1">
      <c r="A143" s="12"/>
      <c r="B143" s="179"/>
      <c r="C143" s="12"/>
      <c r="D143" s="180" t="s">
        <v>74</v>
      </c>
      <c r="E143" s="190" t="s">
        <v>82</v>
      </c>
      <c r="F143" s="190" t="s">
        <v>166</v>
      </c>
      <c r="G143" s="12"/>
      <c r="H143" s="12"/>
      <c r="I143" s="182"/>
      <c r="J143" s="191">
        <f>BK143</f>
        <v>0</v>
      </c>
      <c r="K143" s="12"/>
      <c r="L143" s="179"/>
      <c r="M143" s="184"/>
      <c r="N143" s="185"/>
      <c r="O143" s="185"/>
      <c r="P143" s="186">
        <f>SUM(P144:P145)</f>
        <v>0</v>
      </c>
      <c r="Q143" s="185"/>
      <c r="R143" s="186">
        <f>SUM(R144:R145)</f>
        <v>0</v>
      </c>
      <c r="S143" s="185"/>
      <c r="T143" s="187">
        <f>SUM(T144:T145)</f>
        <v>28.027800000000003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82</v>
      </c>
      <c r="AT143" s="188" t="s">
        <v>74</v>
      </c>
      <c r="AU143" s="188" t="s">
        <v>82</v>
      </c>
      <c r="AY143" s="180" t="s">
        <v>165</v>
      </c>
      <c r="BK143" s="189">
        <f>SUM(BK144:BK145)</f>
        <v>0</v>
      </c>
    </row>
    <row r="144" s="2" customFormat="1" ht="22.2" customHeight="1">
      <c r="A144" s="34"/>
      <c r="B144" s="156"/>
      <c r="C144" s="192" t="s">
        <v>82</v>
      </c>
      <c r="D144" s="192" t="s">
        <v>167</v>
      </c>
      <c r="E144" s="193" t="s">
        <v>168</v>
      </c>
      <c r="F144" s="194" t="s">
        <v>169</v>
      </c>
      <c r="G144" s="195" t="s">
        <v>170</v>
      </c>
      <c r="H144" s="196">
        <v>57.600000000000001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41</v>
      </c>
      <c r="O144" s="73"/>
      <c r="P144" s="201">
        <f>O144*H144</f>
        <v>0</v>
      </c>
      <c r="Q144" s="201">
        <v>0</v>
      </c>
      <c r="R144" s="201">
        <f>Q144*H144</f>
        <v>0</v>
      </c>
      <c r="S144" s="201">
        <v>0.13800000000000001</v>
      </c>
      <c r="T144" s="202">
        <f>S144*H144</f>
        <v>7.9488000000000012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171</v>
      </c>
      <c r="AT144" s="203" t="s">
        <v>167</v>
      </c>
      <c r="AU144" s="203" t="s">
        <v>88</v>
      </c>
      <c r="AY144" s="15" t="s">
        <v>165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88</v>
      </c>
      <c r="BK144" s="205">
        <f>ROUND(I144*H144,3)</f>
        <v>0</v>
      </c>
      <c r="BL144" s="15" t="s">
        <v>171</v>
      </c>
      <c r="BM144" s="203" t="s">
        <v>857</v>
      </c>
    </row>
    <row r="145" s="2" customFormat="1" ht="22.2" customHeight="1">
      <c r="A145" s="34"/>
      <c r="B145" s="156"/>
      <c r="C145" s="192" t="s">
        <v>88</v>
      </c>
      <c r="D145" s="192" t="s">
        <v>167</v>
      </c>
      <c r="E145" s="193" t="s">
        <v>173</v>
      </c>
      <c r="F145" s="194" t="s">
        <v>174</v>
      </c>
      <c r="G145" s="195" t="s">
        <v>170</v>
      </c>
      <c r="H145" s="196">
        <v>89.239999999999995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41</v>
      </c>
      <c r="O145" s="73"/>
      <c r="P145" s="201">
        <f>O145*H145</f>
        <v>0</v>
      </c>
      <c r="Q145" s="201">
        <v>0</v>
      </c>
      <c r="R145" s="201">
        <f>Q145*H145</f>
        <v>0</v>
      </c>
      <c r="S145" s="201">
        <v>0.22500000000000001</v>
      </c>
      <c r="T145" s="202">
        <f>S145*H145</f>
        <v>20.079000000000001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171</v>
      </c>
      <c r="AT145" s="203" t="s">
        <v>167</v>
      </c>
      <c r="AU145" s="203" t="s">
        <v>88</v>
      </c>
      <c r="AY145" s="15" t="s">
        <v>165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88</v>
      </c>
      <c r="BK145" s="205">
        <f>ROUND(I145*H145,3)</f>
        <v>0</v>
      </c>
      <c r="BL145" s="15" t="s">
        <v>171</v>
      </c>
      <c r="BM145" s="203" t="s">
        <v>858</v>
      </c>
    </row>
    <row r="146" s="12" customFormat="1" ht="22.8" customHeight="1">
      <c r="A146" s="12"/>
      <c r="B146" s="179"/>
      <c r="C146" s="12"/>
      <c r="D146" s="180" t="s">
        <v>74</v>
      </c>
      <c r="E146" s="190" t="s">
        <v>176</v>
      </c>
      <c r="F146" s="190" t="s">
        <v>177</v>
      </c>
      <c r="G146" s="12"/>
      <c r="H146" s="12"/>
      <c r="I146" s="182"/>
      <c r="J146" s="191">
        <f>BK146</f>
        <v>0</v>
      </c>
      <c r="K146" s="12"/>
      <c r="L146" s="179"/>
      <c r="M146" s="184"/>
      <c r="N146" s="185"/>
      <c r="O146" s="185"/>
      <c r="P146" s="186">
        <f>SUM(P147:P160)</f>
        <v>0</v>
      </c>
      <c r="Q146" s="185"/>
      <c r="R146" s="186">
        <f>SUM(R147:R160)</f>
        <v>0.0035709660000000001</v>
      </c>
      <c r="S146" s="185"/>
      <c r="T146" s="187">
        <f>SUM(T147:T160)</f>
        <v>7.5102799999999998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0" t="s">
        <v>82</v>
      </c>
      <c r="AT146" s="188" t="s">
        <v>74</v>
      </c>
      <c r="AU146" s="188" t="s">
        <v>82</v>
      </c>
      <c r="AY146" s="180" t="s">
        <v>165</v>
      </c>
      <c r="BK146" s="189">
        <f>SUM(BK147:BK160)</f>
        <v>0</v>
      </c>
    </row>
    <row r="147" s="2" customFormat="1" ht="22.2" customHeight="1">
      <c r="A147" s="34"/>
      <c r="B147" s="156"/>
      <c r="C147" s="192" t="s">
        <v>178</v>
      </c>
      <c r="D147" s="192" t="s">
        <v>167</v>
      </c>
      <c r="E147" s="193" t="s">
        <v>179</v>
      </c>
      <c r="F147" s="194" t="s">
        <v>180</v>
      </c>
      <c r="G147" s="195" t="s">
        <v>181</v>
      </c>
      <c r="H147" s="196">
        <v>54.270000000000003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41</v>
      </c>
      <c r="O147" s="73"/>
      <c r="P147" s="201">
        <f>O147*H147</f>
        <v>0</v>
      </c>
      <c r="Q147" s="201">
        <v>6.58E-05</v>
      </c>
      <c r="R147" s="201">
        <f>Q147*H147</f>
        <v>0.0035709660000000001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171</v>
      </c>
      <c r="AT147" s="203" t="s">
        <v>167</v>
      </c>
      <c r="AU147" s="203" t="s">
        <v>88</v>
      </c>
      <c r="AY147" s="15" t="s">
        <v>165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88</v>
      </c>
      <c r="BK147" s="205">
        <f>ROUND(I147*H147,3)</f>
        <v>0</v>
      </c>
      <c r="BL147" s="15" t="s">
        <v>171</v>
      </c>
      <c r="BM147" s="203" t="s">
        <v>859</v>
      </c>
    </row>
    <row r="148" s="2" customFormat="1" ht="22.2" customHeight="1">
      <c r="A148" s="34"/>
      <c r="B148" s="156"/>
      <c r="C148" s="192" t="s">
        <v>171</v>
      </c>
      <c r="D148" s="192" t="s">
        <v>167</v>
      </c>
      <c r="E148" s="193" t="s">
        <v>860</v>
      </c>
      <c r="F148" s="194" t="s">
        <v>861</v>
      </c>
      <c r="G148" s="195" t="s">
        <v>181</v>
      </c>
      <c r="H148" s="196">
        <v>41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41</v>
      </c>
      <c r="O148" s="73"/>
      <c r="P148" s="201">
        <f>O148*H148</f>
        <v>0</v>
      </c>
      <c r="Q148" s="201">
        <v>0</v>
      </c>
      <c r="R148" s="201">
        <f>Q148*H148</f>
        <v>0</v>
      </c>
      <c r="S148" s="201">
        <v>0.058000000000000003</v>
      </c>
      <c r="T148" s="202">
        <f>S148*H148</f>
        <v>2.3780000000000001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171</v>
      </c>
      <c r="AT148" s="203" t="s">
        <v>167</v>
      </c>
      <c r="AU148" s="203" t="s">
        <v>88</v>
      </c>
      <c r="AY148" s="15" t="s">
        <v>165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88</v>
      </c>
      <c r="BK148" s="205">
        <f>ROUND(I148*H148,3)</f>
        <v>0</v>
      </c>
      <c r="BL148" s="15" t="s">
        <v>171</v>
      </c>
      <c r="BM148" s="203" t="s">
        <v>862</v>
      </c>
    </row>
    <row r="149" s="2" customFormat="1" ht="22.2" customHeight="1">
      <c r="A149" s="34"/>
      <c r="B149" s="156"/>
      <c r="C149" s="192" t="s">
        <v>186</v>
      </c>
      <c r="D149" s="192" t="s">
        <v>167</v>
      </c>
      <c r="E149" s="193" t="s">
        <v>183</v>
      </c>
      <c r="F149" s="194" t="s">
        <v>184</v>
      </c>
      <c r="G149" s="195" t="s">
        <v>181</v>
      </c>
      <c r="H149" s="196">
        <v>14.800000000000001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41</v>
      </c>
      <c r="O149" s="73"/>
      <c r="P149" s="201">
        <f>O149*H149</f>
        <v>0</v>
      </c>
      <c r="Q149" s="201">
        <v>0</v>
      </c>
      <c r="R149" s="201">
        <f>Q149*H149</f>
        <v>0</v>
      </c>
      <c r="S149" s="201">
        <v>0.0050000000000000001</v>
      </c>
      <c r="T149" s="202">
        <f>S149*H149</f>
        <v>0.07400000000000001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171</v>
      </c>
      <c r="AT149" s="203" t="s">
        <v>167</v>
      </c>
      <c r="AU149" s="203" t="s">
        <v>88</v>
      </c>
      <c r="AY149" s="15" t="s">
        <v>165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88</v>
      </c>
      <c r="BK149" s="205">
        <f>ROUND(I149*H149,3)</f>
        <v>0</v>
      </c>
      <c r="BL149" s="15" t="s">
        <v>171</v>
      </c>
      <c r="BM149" s="203" t="s">
        <v>863</v>
      </c>
    </row>
    <row r="150" s="2" customFormat="1" ht="22.2" customHeight="1">
      <c r="A150" s="34"/>
      <c r="B150" s="156"/>
      <c r="C150" s="192" t="s">
        <v>191</v>
      </c>
      <c r="D150" s="192" t="s">
        <v>167</v>
      </c>
      <c r="E150" s="193" t="s">
        <v>187</v>
      </c>
      <c r="F150" s="194" t="s">
        <v>188</v>
      </c>
      <c r="G150" s="195" t="s">
        <v>189</v>
      </c>
      <c r="H150" s="196">
        <v>2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41</v>
      </c>
      <c r="O150" s="73"/>
      <c r="P150" s="201">
        <f>O150*H150</f>
        <v>0</v>
      </c>
      <c r="Q150" s="201">
        <v>0</v>
      </c>
      <c r="R150" s="201">
        <f>Q150*H150</f>
        <v>0</v>
      </c>
      <c r="S150" s="201">
        <v>0.029999999999999999</v>
      </c>
      <c r="T150" s="202">
        <f>S150*H150</f>
        <v>0.059999999999999998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171</v>
      </c>
      <c r="AT150" s="203" t="s">
        <v>167</v>
      </c>
      <c r="AU150" s="203" t="s">
        <v>88</v>
      </c>
      <c r="AY150" s="15" t="s">
        <v>165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88</v>
      </c>
      <c r="BK150" s="205">
        <f>ROUND(I150*H150,3)</f>
        <v>0</v>
      </c>
      <c r="BL150" s="15" t="s">
        <v>171</v>
      </c>
      <c r="BM150" s="203" t="s">
        <v>864</v>
      </c>
    </row>
    <row r="151" s="2" customFormat="1" ht="22.2" customHeight="1">
      <c r="A151" s="34"/>
      <c r="B151" s="156"/>
      <c r="C151" s="192" t="s">
        <v>195</v>
      </c>
      <c r="D151" s="192" t="s">
        <v>167</v>
      </c>
      <c r="E151" s="193" t="s">
        <v>192</v>
      </c>
      <c r="F151" s="194" t="s">
        <v>193</v>
      </c>
      <c r="G151" s="195" t="s">
        <v>189</v>
      </c>
      <c r="H151" s="196">
        <v>14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41</v>
      </c>
      <c r="O151" s="73"/>
      <c r="P151" s="201">
        <f>O151*H151</f>
        <v>0</v>
      </c>
      <c r="Q151" s="201">
        <v>0</v>
      </c>
      <c r="R151" s="201">
        <f>Q151*H151</f>
        <v>0</v>
      </c>
      <c r="S151" s="201">
        <v>0.014</v>
      </c>
      <c r="T151" s="202">
        <f>S151*H151</f>
        <v>0.19600000000000001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171</v>
      </c>
      <c r="AT151" s="203" t="s">
        <v>167</v>
      </c>
      <c r="AU151" s="203" t="s">
        <v>88</v>
      </c>
      <c r="AY151" s="15" t="s">
        <v>165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88</v>
      </c>
      <c r="BK151" s="205">
        <f>ROUND(I151*H151,3)</f>
        <v>0</v>
      </c>
      <c r="BL151" s="15" t="s">
        <v>171</v>
      </c>
      <c r="BM151" s="203" t="s">
        <v>865</v>
      </c>
    </row>
    <row r="152" s="2" customFormat="1" ht="13.8" customHeight="1">
      <c r="A152" s="34"/>
      <c r="B152" s="156"/>
      <c r="C152" s="192" t="s">
        <v>199</v>
      </c>
      <c r="D152" s="192" t="s">
        <v>167</v>
      </c>
      <c r="E152" s="193" t="s">
        <v>196</v>
      </c>
      <c r="F152" s="194" t="s">
        <v>197</v>
      </c>
      <c r="G152" s="195" t="s">
        <v>181</v>
      </c>
      <c r="H152" s="196">
        <v>61.799999999999997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41</v>
      </c>
      <c r="O152" s="73"/>
      <c r="P152" s="201">
        <f>O152*H152</f>
        <v>0</v>
      </c>
      <c r="Q152" s="201">
        <v>0</v>
      </c>
      <c r="R152" s="201">
        <f>Q152*H152</f>
        <v>0</v>
      </c>
      <c r="S152" s="201">
        <v>0.0070000000000000001</v>
      </c>
      <c r="T152" s="202">
        <f>S152*H152</f>
        <v>0.43259999999999998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171</v>
      </c>
      <c r="AT152" s="203" t="s">
        <v>167</v>
      </c>
      <c r="AU152" s="203" t="s">
        <v>88</v>
      </c>
      <c r="AY152" s="15" t="s">
        <v>165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88</v>
      </c>
      <c r="BK152" s="205">
        <f>ROUND(I152*H152,3)</f>
        <v>0</v>
      </c>
      <c r="BL152" s="15" t="s">
        <v>171</v>
      </c>
      <c r="BM152" s="203" t="s">
        <v>866</v>
      </c>
    </row>
    <row r="153" s="2" customFormat="1" ht="22.2" customHeight="1">
      <c r="A153" s="34"/>
      <c r="B153" s="156"/>
      <c r="C153" s="192" t="s">
        <v>176</v>
      </c>
      <c r="D153" s="192" t="s">
        <v>167</v>
      </c>
      <c r="E153" s="193" t="s">
        <v>200</v>
      </c>
      <c r="F153" s="194" t="s">
        <v>201</v>
      </c>
      <c r="G153" s="195" t="s">
        <v>170</v>
      </c>
      <c r="H153" s="196">
        <v>64.260000000000005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41</v>
      </c>
      <c r="O153" s="73"/>
      <c r="P153" s="201">
        <f>O153*H153</f>
        <v>0</v>
      </c>
      <c r="Q153" s="201">
        <v>0</v>
      </c>
      <c r="R153" s="201">
        <f>Q153*H153</f>
        <v>0</v>
      </c>
      <c r="S153" s="201">
        <v>0.068000000000000005</v>
      </c>
      <c r="T153" s="202">
        <f>S153*H153</f>
        <v>4.3696800000000007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171</v>
      </c>
      <c r="AT153" s="203" t="s">
        <v>167</v>
      </c>
      <c r="AU153" s="203" t="s">
        <v>88</v>
      </c>
      <c r="AY153" s="15" t="s">
        <v>165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88</v>
      </c>
      <c r="BK153" s="205">
        <f>ROUND(I153*H153,3)</f>
        <v>0</v>
      </c>
      <c r="BL153" s="15" t="s">
        <v>171</v>
      </c>
      <c r="BM153" s="203" t="s">
        <v>867</v>
      </c>
    </row>
    <row r="154" s="2" customFormat="1" ht="22.2" customHeight="1">
      <c r="A154" s="34"/>
      <c r="B154" s="156"/>
      <c r="C154" s="192" t="s">
        <v>207</v>
      </c>
      <c r="D154" s="192" t="s">
        <v>167</v>
      </c>
      <c r="E154" s="193" t="s">
        <v>203</v>
      </c>
      <c r="F154" s="194" t="s">
        <v>204</v>
      </c>
      <c r="G154" s="195" t="s">
        <v>205</v>
      </c>
      <c r="H154" s="196">
        <v>69.888999999999996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41</v>
      </c>
      <c r="O154" s="73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171</v>
      </c>
      <c r="AT154" s="203" t="s">
        <v>167</v>
      </c>
      <c r="AU154" s="203" t="s">
        <v>88</v>
      </c>
      <c r="AY154" s="15" t="s">
        <v>165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88</v>
      </c>
      <c r="BK154" s="205">
        <f>ROUND(I154*H154,3)</f>
        <v>0</v>
      </c>
      <c r="BL154" s="15" t="s">
        <v>171</v>
      </c>
      <c r="BM154" s="203" t="s">
        <v>868</v>
      </c>
    </row>
    <row r="155" s="2" customFormat="1" ht="13.8" customHeight="1">
      <c r="A155" s="34"/>
      <c r="B155" s="156"/>
      <c r="C155" s="192" t="s">
        <v>211</v>
      </c>
      <c r="D155" s="192" t="s">
        <v>167</v>
      </c>
      <c r="E155" s="193" t="s">
        <v>212</v>
      </c>
      <c r="F155" s="194" t="s">
        <v>213</v>
      </c>
      <c r="G155" s="195" t="s">
        <v>205</v>
      </c>
      <c r="H155" s="196">
        <v>69.888999999999996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41</v>
      </c>
      <c r="O155" s="73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171</v>
      </c>
      <c r="AT155" s="203" t="s">
        <v>167</v>
      </c>
      <c r="AU155" s="203" t="s">
        <v>88</v>
      </c>
      <c r="AY155" s="15" t="s">
        <v>165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88</v>
      </c>
      <c r="BK155" s="205">
        <f>ROUND(I155*H155,3)</f>
        <v>0</v>
      </c>
      <c r="BL155" s="15" t="s">
        <v>171</v>
      </c>
      <c r="BM155" s="203" t="s">
        <v>869</v>
      </c>
    </row>
    <row r="156" s="2" customFormat="1" ht="22.2" customHeight="1">
      <c r="A156" s="34"/>
      <c r="B156" s="156"/>
      <c r="C156" s="192" t="s">
        <v>215</v>
      </c>
      <c r="D156" s="192" t="s">
        <v>167</v>
      </c>
      <c r="E156" s="193" t="s">
        <v>216</v>
      </c>
      <c r="F156" s="194" t="s">
        <v>217</v>
      </c>
      <c r="G156" s="195" t="s">
        <v>205</v>
      </c>
      <c r="H156" s="196">
        <v>279.55599999999998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41</v>
      </c>
      <c r="O156" s="73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171</v>
      </c>
      <c r="AT156" s="203" t="s">
        <v>167</v>
      </c>
      <c r="AU156" s="203" t="s">
        <v>88</v>
      </c>
      <c r="AY156" s="15" t="s">
        <v>165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88</v>
      </c>
      <c r="BK156" s="205">
        <f>ROUND(I156*H156,3)</f>
        <v>0</v>
      </c>
      <c r="BL156" s="15" t="s">
        <v>171</v>
      </c>
      <c r="BM156" s="203" t="s">
        <v>870</v>
      </c>
    </row>
    <row r="157" s="2" customFormat="1" ht="22.2" customHeight="1">
      <c r="A157" s="34"/>
      <c r="B157" s="156"/>
      <c r="C157" s="192" t="s">
        <v>219</v>
      </c>
      <c r="D157" s="192" t="s">
        <v>167</v>
      </c>
      <c r="E157" s="193" t="s">
        <v>220</v>
      </c>
      <c r="F157" s="194" t="s">
        <v>221</v>
      </c>
      <c r="G157" s="195" t="s">
        <v>205</v>
      </c>
      <c r="H157" s="196">
        <v>69.888999999999996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41</v>
      </c>
      <c r="O157" s="73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171</v>
      </c>
      <c r="AT157" s="203" t="s">
        <v>167</v>
      </c>
      <c r="AU157" s="203" t="s">
        <v>88</v>
      </c>
      <c r="AY157" s="15" t="s">
        <v>165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88</v>
      </c>
      <c r="BK157" s="205">
        <f>ROUND(I157*H157,3)</f>
        <v>0</v>
      </c>
      <c r="BL157" s="15" t="s">
        <v>171</v>
      </c>
      <c r="BM157" s="203" t="s">
        <v>871</v>
      </c>
    </row>
    <row r="158" s="2" customFormat="1" ht="22.2" customHeight="1">
      <c r="A158" s="34"/>
      <c r="B158" s="156"/>
      <c r="C158" s="192" t="s">
        <v>223</v>
      </c>
      <c r="D158" s="192" t="s">
        <v>167</v>
      </c>
      <c r="E158" s="193" t="s">
        <v>224</v>
      </c>
      <c r="F158" s="194" t="s">
        <v>225</v>
      </c>
      <c r="G158" s="195" t="s">
        <v>205</v>
      </c>
      <c r="H158" s="196">
        <v>559.11199999999997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41</v>
      </c>
      <c r="O158" s="73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171</v>
      </c>
      <c r="AT158" s="203" t="s">
        <v>167</v>
      </c>
      <c r="AU158" s="203" t="s">
        <v>88</v>
      </c>
      <c r="AY158" s="15" t="s">
        <v>165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88</v>
      </c>
      <c r="BK158" s="205">
        <f>ROUND(I158*H158,3)</f>
        <v>0</v>
      </c>
      <c r="BL158" s="15" t="s">
        <v>171</v>
      </c>
      <c r="BM158" s="203" t="s">
        <v>872</v>
      </c>
    </row>
    <row r="159" s="2" customFormat="1" ht="22.2" customHeight="1">
      <c r="A159" s="34"/>
      <c r="B159" s="156"/>
      <c r="C159" s="192" t="s">
        <v>227</v>
      </c>
      <c r="D159" s="192" t="s">
        <v>167</v>
      </c>
      <c r="E159" s="193" t="s">
        <v>228</v>
      </c>
      <c r="F159" s="194" t="s">
        <v>229</v>
      </c>
      <c r="G159" s="195" t="s">
        <v>205</v>
      </c>
      <c r="H159" s="196">
        <v>69.888999999999996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41</v>
      </c>
      <c r="O159" s="73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171</v>
      </c>
      <c r="AT159" s="203" t="s">
        <v>167</v>
      </c>
      <c r="AU159" s="203" t="s">
        <v>88</v>
      </c>
      <c r="AY159" s="15" t="s">
        <v>165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88</v>
      </c>
      <c r="BK159" s="205">
        <f>ROUND(I159*H159,3)</f>
        <v>0</v>
      </c>
      <c r="BL159" s="15" t="s">
        <v>171</v>
      </c>
      <c r="BM159" s="203" t="s">
        <v>873</v>
      </c>
    </row>
    <row r="160" s="2" customFormat="1" ht="22.2" customHeight="1">
      <c r="A160" s="34"/>
      <c r="B160" s="156"/>
      <c r="C160" s="192" t="s">
        <v>235</v>
      </c>
      <c r="D160" s="192" t="s">
        <v>167</v>
      </c>
      <c r="E160" s="193" t="s">
        <v>874</v>
      </c>
      <c r="F160" s="194" t="s">
        <v>875</v>
      </c>
      <c r="G160" s="195" t="s">
        <v>205</v>
      </c>
      <c r="H160" s="196">
        <v>0.58999999999999997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41</v>
      </c>
      <c r="O160" s="73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171</v>
      </c>
      <c r="AT160" s="203" t="s">
        <v>167</v>
      </c>
      <c r="AU160" s="203" t="s">
        <v>88</v>
      </c>
      <c r="AY160" s="15" t="s">
        <v>165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88</v>
      </c>
      <c r="BK160" s="205">
        <f>ROUND(I160*H160,3)</f>
        <v>0</v>
      </c>
      <c r="BL160" s="15" t="s">
        <v>171</v>
      </c>
      <c r="BM160" s="203" t="s">
        <v>876</v>
      </c>
    </row>
    <row r="161" s="12" customFormat="1" ht="25.92" customHeight="1">
      <c r="A161" s="12"/>
      <c r="B161" s="179"/>
      <c r="C161" s="12"/>
      <c r="D161" s="180" t="s">
        <v>74</v>
      </c>
      <c r="E161" s="181" t="s">
        <v>231</v>
      </c>
      <c r="F161" s="181" t="s">
        <v>232</v>
      </c>
      <c r="G161" s="12"/>
      <c r="H161" s="12"/>
      <c r="I161" s="182"/>
      <c r="J161" s="183">
        <f>BK161</f>
        <v>0</v>
      </c>
      <c r="K161" s="12"/>
      <c r="L161" s="179"/>
      <c r="M161" s="184"/>
      <c r="N161" s="185"/>
      <c r="O161" s="185"/>
      <c r="P161" s="186">
        <f>P162+P164+P166+P176+P178</f>
        <v>0</v>
      </c>
      <c r="Q161" s="185"/>
      <c r="R161" s="186">
        <f>R162+R164+R166+R176+R178</f>
        <v>0.010556999999999999</v>
      </c>
      <c r="S161" s="185"/>
      <c r="T161" s="187">
        <f>T162+T164+T166+T176+T178</f>
        <v>34.351408499999991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80" t="s">
        <v>88</v>
      </c>
      <c r="AT161" s="188" t="s">
        <v>74</v>
      </c>
      <c r="AU161" s="188" t="s">
        <v>75</v>
      </c>
      <c r="AY161" s="180" t="s">
        <v>165</v>
      </c>
      <c r="BK161" s="189">
        <f>BK162+BK164+BK166+BK176+BK178</f>
        <v>0</v>
      </c>
    </row>
    <row r="162" s="12" customFormat="1" ht="22.8" customHeight="1">
      <c r="A162" s="12"/>
      <c r="B162" s="179"/>
      <c r="C162" s="12"/>
      <c r="D162" s="180" t="s">
        <v>74</v>
      </c>
      <c r="E162" s="190" t="s">
        <v>492</v>
      </c>
      <c r="F162" s="190" t="s">
        <v>493</v>
      </c>
      <c r="G162" s="12"/>
      <c r="H162" s="12"/>
      <c r="I162" s="182"/>
      <c r="J162" s="191">
        <f>BK162</f>
        <v>0</v>
      </c>
      <c r="K162" s="12"/>
      <c r="L162" s="179"/>
      <c r="M162" s="184"/>
      <c r="N162" s="185"/>
      <c r="O162" s="185"/>
      <c r="P162" s="186">
        <f>P163</f>
        <v>0</v>
      </c>
      <c r="Q162" s="185"/>
      <c r="R162" s="186">
        <f>R163</f>
        <v>0</v>
      </c>
      <c r="S162" s="185"/>
      <c r="T162" s="187">
        <f>T163</f>
        <v>0.59471999999999992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0" t="s">
        <v>88</v>
      </c>
      <c r="AT162" s="188" t="s">
        <v>74</v>
      </c>
      <c r="AU162" s="188" t="s">
        <v>82</v>
      </c>
      <c r="AY162" s="180" t="s">
        <v>165</v>
      </c>
      <c r="BK162" s="189">
        <f>BK163</f>
        <v>0</v>
      </c>
    </row>
    <row r="163" s="2" customFormat="1" ht="22.2" customHeight="1">
      <c r="A163" s="34"/>
      <c r="B163" s="156"/>
      <c r="C163" s="192" t="s">
        <v>241</v>
      </c>
      <c r="D163" s="192" t="s">
        <v>167</v>
      </c>
      <c r="E163" s="193" t="s">
        <v>877</v>
      </c>
      <c r="F163" s="194" t="s">
        <v>878</v>
      </c>
      <c r="G163" s="195" t="s">
        <v>170</v>
      </c>
      <c r="H163" s="196">
        <v>42.479999999999997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41</v>
      </c>
      <c r="O163" s="73"/>
      <c r="P163" s="201">
        <f>O163*H163</f>
        <v>0</v>
      </c>
      <c r="Q163" s="201">
        <v>0</v>
      </c>
      <c r="R163" s="201">
        <f>Q163*H163</f>
        <v>0</v>
      </c>
      <c r="S163" s="201">
        <v>0.014</v>
      </c>
      <c r="T163" s="202">
        <f>S163*H163</f>
        <v>0.59471999999999992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235</v>
      </c>
      <c r="AT163" s="203" t="s">
        <v>167</v>
      </c>
      <c r="AU163" s="203" t="s">
        <v>88</v>
      </c>
      <c r="AY163" s="15" t="s">
        <v>165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88</v>
      </c>
      <c r="BK163" s="205">
        <f>ROUND(I163*H163,3)</f>
        <v>0</v>
      </c>
      <c r="BL163" s="15" t="s">
        <v>235</v>
      </c>
      <c r="BM163" s="203" t="s">
        <v>879</v>
      </c>
    </row>
    <row r="164" s="12" customFormat="1" ht="22.8" customHeight="1">
      <c r="A164" s="12"/>
      <c r="B164" s="179"/>
      <c r="C164" s="12"/>
      <c r="D164" s="180" t="s">
        <v>74</v>
      </c>
      <c r="E164" s="190" t="s">
        <v>233</v>
      </c>
      <c r="F164" s="190" t="s">
        <v>234</v>
      </c>
      <c r="G164" s="12"/>
      <c r="H164" s="12"/>
      <c r="I164" s="182"/>
      <c r="J164" s="191">
        <f>BK164</f>
        <v>0</v>
      </c>
      <c r="K164" s="12"/>
      <c r="L164" s="179"/>
      <c r="M164" s="184"/>
      <c r="N164" s="185"/>
      <c r="O164" s="185"/>
      <c r="P164" s="186">
        <f>P165</f>
        <v>0</v>
      </c>
      <c r="Q164" s="185"/>
      <c r="R164" s="186">
        <f>R165</f>
        <v>0</v>
      </c>
      <c r="S164" s="185"/>
      <c r="T164" s="187">
        <f>T165</f>
        <v>0.21129999999999999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80" t="s">
        <v>88</v>
      </c>
      <c r="AT164" s="188" t="s">
        <v>74</v>
      </c>
      <c r="AU164" s="188" t="s">
        <v>82</v>
      </c>
      <c r="AY164" s="180" t="s">
        <v>165</v>
      </c>
      <c r="BK164" s="189">
        <f>BK165</f>
        <v>0</v>
      </c>
    </row>
    <row r="165" s="2" customFormat="1" ht="13.8" customHeight="1">
      <c r="A165" s="34"/>
      <c r="B165" s="156"/>
      <c r="C165" s="192" t="s">
        <v>245</v>
      </c>
      <c r="D165" s="192" t="s">
        <v>167</v>
      </c>
      <c r="E165" s="193" t="s">
        <v>236</v>
      </c>
      <c r="F165" s="194" t="s">
        <v>237</v>
      </c>
      <c r="G165" s="195" t="s">
        <v>189</v>
      </c>
      <c r="H165" s="196">
        <v>10</v>
      </c>
      <c r="I165" s="197"/>
      <c r="J165" s="196">
        <f>ROUND(I165*H165,3)</f>
        <v>0</v>
      </c>
      <c r="K165" s="198"/>
      <c r="L165" s="35"/>
      <c r="M165" s="199" t="s">
        <v>1</v>
      </c>
      <c r="N165" s="200" t="s">
        <v>41</v>
      </c>
      <c r="O165" s="73"/>
      <c r="P165" s="201">
        <f>O165*H165</f>
        <v>0</v>
      </c>
      <c r="Q165" s="201">
        <v>0</v>
      </c>
      <c r="R165" s="201">
        <f>Q165*H165</f>
        <v>0</v>
      </c>
      <c r="S165" s="201">
        <v>0.021129999999999999</v>
      </c>
      <c r="T165" s="202">
        <f>S165*H165</f>
        <v>0.21129999999999999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3" t="s">
        <v>235</v>
      </c>
      <c r="AT165" s="203" t="s">
        <v>167</v>
      </c>
      <c r="AU165" s="203" t="s">
        <v>88</v>
      </c>
      <c r="AY165" s="15" t="s">
        <v>165</v>
      </c>
      <c r="BE165" s="204">
        <f>IF(N165="základná",J165,0)</f>
        <v>0</v>
      </c>
      <c r="BF165" s="204">
        <f>IF(N165="znížená",J165,0)</f>
        <v>0</v>
      </c>
      <c r="BG165" s="204">
        <f>IF(N165="zákl. prenesená",J165,0)</f>
        <v>0</v>
      </c>
      <c r="BH165" s="204">
        <f>IF(N165="zníž. prenesená",J165,0)</f>
        <v>0</v>
      </c>
      <c r="BI165" s="204">
        <f>IF(N165="nulová",J165,0)</f>
        <v>0</v>
      </c>
      <c r="BJ165" s="15" t="s">
        <v>88</v>
      </c>
      <c r="BK165" s="205">
        <f>ROUND(I165*H165,3)</f>
        <v>0</v>
      </c>
      <c r="BL165" s="15" t="s">
        <v>235</v>
      </c>
      <c r="BM165" s="203" t="s">
        <v>880</v>
      </c>
    </row>
    <row r="166" s="12" customFormat="1" ht="22.8" customHeight="1">
      <c r="A166" s="12"/>
      <c r="B166" s="179"/>
      <c r="C166" s="12"/>
      <c r="D166" s="180" t="s">
        <v>74</v>
      </c>
      <c r="E166" s="190" t="s">
        <v>239</v>
      </c>
      <c r="F166" s="190" t="s">
        <v>240</v>
      </c>
      <c r="G166" s="12"/>
      <c r="H166" s="12"/>
      <c r="I166" s="182"/>
      <c r="J166" s="191">
        <f>BK166</f>
        <v>0</v>
      </c>
      <c r="K166" s="12"/>
      <c r="L166" s="179"/>
      <c r="M166" s="184"/>
      <c r="N166" s="185"/>
      <c r="O166" s="185"/>
      <c r="P166" s="186">
        <f>SUM(P167:P175)</f>
        <v>0</v>
      </c>
      <c r="Q166" s="185"/>
      <c r="R166" s="186">
        <f>SUM(R167:R175)</f>
        <v>0</v>
      </c>
      <c r="S166" s="185"/>
      <c r="T166" s="187">
        <f>SUM(T167:T175)</f>
        <v>0.81160849999999996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0" t="s">
        <v>88</v>
      </c>
      <c r="AT166" s="188" t="s">
        <v>74</v>
      </c>
      <c r="AU166" s="188" t="s">
        <v>82</v>
      </c>
      <c r="AY166" s="180" t="s">
        <v>165</v>
      </c>
      <c r="BK166" s="189">
        <f>SUM(BK167:BK175)</f>
        <v>0</v>
      </c>
    </row>
    <row r="167" s="2" customFormat="1" ht="22.2" customHeight="1">
      <c r="A167" s="34"/>
      <c r="B167" s="156"/>
      <c r="C167" s="192" t="s">
        <v>249</v>
      </c>
      <c r="D167" s="192" t="s">
        <v>167</v>
      </c>
      <c r="E167" s="193" t="s">
        <v>242</v>
      </c>
      <c r="F167" s="194" t="s">
        <v>243</v>
      </c>
      <c r="G167" s="195" t="s">
        <v>181</v>
      </c>
      <c r="H167" s="196">
        <v>41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41</v>
      </c>
      <c r="O167" s="73"/>
      <c r="P167" s="201">
        <f>O167*H167</f>
        <v>0</v>
      </c>
      <c r="Q167" s="201">
        <v>0</v>
      </c>
      <c r="R167" s="201">
        <f>Q167*H167</f>
        <v>0</v>
      </c>
      <c r="S167" s="201">
        <v>0.0025999999999999999</v>
      </c>
      <c r="T167" s="202">
        <f>S167*H167</f>
        <v>0.1066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235</v>
      </c>
      <c r="AT167" s="203" t="s">
        <v>167</v>
      </c>
      <c r="AU167" s="203" t="s">
        <v>88</v>
      </c>
      <c r="AY167" s="15" t="s">
        <v>165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88</v>
      </c>
      <c r="BK167" s="205">
        <f>ROUND(I167*H167,3)</f>
        <v>0</v>
      </c>
      <c r="BL167" s="15" t="s">
        <v>235</v>
      </c>
      <c r="BM167" s="203" t="s">
        <v>881</v>
      </c>
    </row>
    <row r="168" s="2" customFormat="1" ht="22.2" customHeight="1">
      <c r="A168" s="34"/>
      <c r="B168" s="156"/>
      <c r="C168" s="192" t="s">
        <v>7</v>
      </c>
      <c r="D168" s="192" t="s">
        <v>167</v>
      </c>
      <c r="E168" s="193" t="s">
        <v>882</v>
      </c>
      <c r="F168" s="194" t="s">
        <v>883</v>
      </c>
      <c r="G168" s="195" t="s">
        <v>189</v>
      </c>
      <c r="H168" s="196">
        <v>12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41</v>
      </c>
      <c r="O168" s="73"/>
      <c r="P168" s="201">
        <f>O168*H168</f>
        <v>0</v>
      </c>
      <c r="Q168" s="201">
        <v>0</v>
      </c>
      <c r="R168" s="201">
        <f>Q168*H168</f>
        <v>0</v>
      </c>
      <c r="S168" s="201">
        <v>0.0030300000000000001</v>
      </c>
      <c r="T168" s="202">
        <f>S168*H168</f>
        <v>0.036360000000000003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235</v>
      </c>
      <c r="AT168" s="203" t="s">
        <v>167</v>
      </c>
      <c r="AU168" s="203" t="s">
        <v>88</v>
      </c>
      <c r="AY168" s="15" t="s">
        <v>165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88</v>
      </c>
      <c r="BK168" s="205">
        <f>ROUND(I168*H168,3)</f>
        <v>0</v>
      </c>
      <c r="BL168" s="15" t="s">
        <v>235</v>
      </c>
      <c r="BM168" s="203" t="s">
        <v>884</v>
      </c>
    </row>
    <row r="169" s="2" customFormat="1" ht="22.2" customHeight="1">
      <c r="A169" s="34"/>
      <c r="B169" s="156"/>
      <c r="C169" s="192" t="s">
        <v>256</v>
      </c>
      <c r="D169" s="192" t="s">
        <v>167</v>
      </c>
      <c r="E169" s="193" t="s">
        <v>885</v>
      </c>
      <c r="F169" s="194" t="s">
        <v>886</v>
      </c>
      <c r="G169" s="195" t="s">
        <v>189</v>
      </c>
      <c r="H169" s="196">
        <v>4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41</v>
      </c>
      <c r="O169" s="73"/>
      <c r="P169" s="201">
        <f>O169*H169</f>
        <v>0</v>
      </c>
      <c r="Q169" s="201">
        <v>0</v>
      </c>
      <c r="R169" s="201">
        <f>Q169*H169</f>
        <v>0</v>
      </c>
      <c r="S169" s="201">
        <v>0.0046299999999999996</v>
      </c>
      <c r="T169" s="202">
        <f>S169*H169</f>
        <v>0.018519999999999998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235</v>
      </c>
      <c r="AT169" s="203" t="s">
        <v>167</v>
      </c>
      <c r="AU169" s="203" t="s">
        <v>88</v>
      </c>
      <c r="AY169" s="15" t="s">
        <v>165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88</v>
      </c>
      <c r="BK169" s="205">
        <f>ROUND(I169*H169,3)</f>
        <v>0</v>
      </c>
      <c r="BL169" s="15" t="s">
        <v>235</v>
      </c>
      <c r="BM169" s="203" t="s">
        <v>887</v>
      </c>
    </row>
    <row r="170" s="2" customFormat="1" ht="22.2" customHeight="1">
      <c r="A170" s="34"/>
      <c r="B170" s="156"/>
      <c r="C170" s="192" t="s">
        <v>260</v>
      </c>
      <c r="D170" s="192" t="s">
        <v>167</v>
      </c>
      <c r="E170" s="193" t="s">
        <v>888</v>
      </c>
      <c r="F170" s="194" t="s">
        <v>889</v>
      </c>
      <c r="G170" s="195" t="s">
        <v>181</v>
      </c>
      <c r="H170" s="196">
        <v>40.299999999999997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41</v>
      </c>
      <c r="O170" s="73"/>
      <c r="P170" s="201">
        <f>O170*H170</f>
        <v>0</v>
      </c>
      <c r="Q170" s="201">
        <v>0</v>
      </c>
      <c r="R170" s="201">
        <f>Q170*H170</f>
        <v>0</v>
      </c>
      <c r="S170" s="201">
        <v>0.00347</v>
      </c>
      <c r="T170" s="202">
        <f>S170*H170</f>
        <v>0.13984099999999999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235</v>
      </c>
      <c r="AT170" s="203" t="s">
        <v>167</v>
      </c>
      <c r="AU170" s="203" t="s">
        <v>88</v>
      </c>
      <c r="AY170" s="15" t="s">
        <v>165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88</v>
      </c>
      <c r="BK170" s="205">
        <f>ROUND(I170*H170,3)</f>
        <v>0</v>
      </c>
      <c r="BL170" s="15" t="s">
        <v>235</v>
      </c>
      <c r="BM170" s="203" t="s">
        <v>890</v>
      </c>
    </row>
    <row r="171" s="2" customFormat="1" ht="22.2" customHeight="1">
      <c r="A171" s="34"/>
      <c r="B171" s="156"/>
      <c r="C171" s="192" t="s">
        <v>266</v>
      </c>
      <c r="D171" s="192" t="s">
        <v>167</v>
      </c>
      <c r="E171" s="193" t="s">
        <v>246</v>
      </c>
      <c r="F171" s="194" t="s">
        <v>247</v>
      </c>
      <c r="G171" s="195" t="s">
        <v>181</v>
      </c>
      <c r="H171" s="196">
        <v>98.209999999999994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41</v>
      </c>
      <c r="O171" s="73"/>
      <c r="P171" s="201">
        <f>O171*H171</f>
        <v>0</v>
      </c>
      <c r="Q171" s="201">
        <v>0</v>
      </c>
      <c r="R171" s="201">
        <f>Q171*H171</f>
        <v>0</v>
      </c>
      <c r="S171" s="201">
        <v>0.0013500000000000001</v>
      </c>
      <c r="T171" s="202">
        <f>S171*H171</f>
        <v>0.13258349999999999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235</v>
      </c>
      <c r="AT171" s="203" t="s">
        <v>167</v>
      </c>
      <c r="AU171" s="203" t="s">
        <v>88</v>
      </c>
      <c r="AY171" s="15" t="s">
        <v>165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88</v>
      </c>
      <c r="BK171" s="205">
        <f>ROUND(I171*H171,3)</f>
        <v>0</v>
      </c>
      <c r="BL171" s="15" t="s">
        <v>235</v>
      </c>
      <c r="BM171" s="203" t="s">
        <v>891</v>
      </c>
    </row>
    <row r="172" s="2" customFormat="1" ht="22.2" customHeight="1">
      <c r="A172" s="34"/>
      <c r="B172" s="156"/>
      <c r="C172" s="192" t="s">
        <v>272</v>
      </c>
      <c r="D172" s="192" t="s">
        <v>167</v>
      </c>
      <c r="E172" s="193" t="s">
        <v>250</v>
      </c>
      <c r="F172" s="194" t="s">
        <v>251</v>
      </c>
      <c r="G172" s="195" t="s">
        <v>181</v>
      </c>
      <c r="H172" s="196">
        <v>33.200000000000003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41</v>
      </c>
      <c r="O172" s="73"/>
      <c r="P172" s="201">
        <f>O172*H172</f>
        <v>0</v>
      </c>
      <c r="Q172" s="201">
        <v>0</v>
      </c>
      <c r="R172" s="201">
        <f>Q172*H172</f>
        <v>0</v>
      </c>
      <c r="S172" s="201">
        <v>0.00142</v>
      </c>
      <c r="T172" s="202">
        <f>S172*H172</f>
        <v>0.047144000000000005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235</v>
      </c>
      <c r="AT172" s="203" t="s">
        <v>167</v>
      </c>
      <c r="AU172" s="203" t="s">
        <v>88</v>
      </c>
      <c r="AY172" s="15" t="s">
        <v>165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88</v>
      </c>
      <c r="BK172" s="205">
        <f>ROUND(I172*H172,3)</f>
        <v>0</v>
      </c>
      <c r="BL172" s="15" t="s">
        <v>235</v>
      </c>
      <c r="BM172" s="203" t="s">
        <v>892</v>
      </c>
    </row>
    <row r="173" s="2" customFormat="1" ht="22.2" customHeight="1">
      <c r="A173" s="34"/>
      <c r="B173" s="156"/>
      <c r="C173" s="192" t="s">
        <v>281</v>
      </c>
      <c r="D173" s="192" t="s">
        <v>167</v>
      </c>
      <c r="E173" s="193" t="s">
        <v>253</v>
      </c>
      <c r="F173" s="194" t="s">
        <v>254</v>
      </c>
      <c r="G173" s="195" t="s">
        <v>181</v>
      </c>
      <c r="H173" s="196">
        <v>100.59999999999999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41</v>
      </c>
      <c r="O173" s="73"/>
      <c r="P173" s="201">
        <f>O173*H173</f>
        <v>0</v>
      </c>
      <c r="Q173" s="201">
        <v>0</v>
      </c>
      <c r="R173" s="201">
        <f>Q173*H173</f>
        <v>0</v>
      </c>
      <c r="S173" s="201">
        <v>0.0023</v>
      </c>
      <c r="T173" s="202">
        <f>S173*H173</f>
        <v>0.23137999999999998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235</v>
      </c>
      <c r="AT173" s="203" t="s">
        <v>167</v>
      </c>
      <c r="AU173" s="203" t="s">
        <v>88</v>
      </c>
      <c r="AY173" s="15" t="s">
        <v>165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88</v>
      </c>
      <c r="BK173" s="205">
        <f>ROUND(I173*H173,3)</f>
        <v>0</v>
      </c>
      <c r="BL173" s="15" t="s">
        <v>235</v>
      </c>
      <c r="BM173" s="203" t="s">
        <v>893</v>
      </c>
    </row>
    <row r="174" s="2" customFormat="1" ht="22.2" customHeight="1">
      <c r="A174" s="34"/>
      <c r="B174" s="156"/>
      <c r="C174" s="192" t="s">
        <v>286</v>
      </c>
      <c r="D174" s="192" t="s">
        <v>167</v>
      </c>
      <c r="E174" s="193" t="s">
        <v>257</v>
      </c>
      <c r="F174" s="194" t="s">
        <v>756</v>
      </c>
      <c r="G174" s="195" t="s">
        <v>189</v>
      </c>
      <c r="H174" s="196">
        <v>10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41</v>
      </c>
      <c r="O174" s="73"/>
      <c r="P174" s="201">
        <f>O174*H174</f>
        <v>0</v>
      </c>
      <c r="Q174" s="201">
        <v>0</v>
      </c>
      <c r="R174" s="201">
        <f>Q174*H174</f>
        <v>0</v>
      </c>
      <c r="S174" s="201">
        <v>0.00020000000000000001</v>
      </c>
      <c r="T174" s="202">
        <f>S174*H174</f>
        <v>0.002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235</v>
      </c>
      <c r="AT174" s="203" t="s">
        <v>167</v>
      </c>
      <c r="AU174" s="203" t="s">
        <v>88</v>
      </c>
      <c r="AY174" s="15" t="s">
        <v>165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88</v>
      </c>
      <c r="BK174" s="205">
        <f>ROUND(I174*H174,3)</f>
        <v>0</v>
      </c>
      <c r="BL174" s="15" t="s">
        <v>235</v>
      </c>
      <c r="BM174" s="203" t="s">
        <v>894</v>
      </c>
    </row>
    <row r="175" s="2" customFormat="1" ht="22.2" customHeight="1">
      <c r="A175" s="34"/>
      <c r="B175" s="156"/>
      <c r="C175" s="192" t="s">
        <v>290</v>
      </c>
      <c r="D175" s="192" t="s">
        <v>167</v>
      </c>
      <c r="E175" s="193" t="s">
        <v>261</v>
      </c>
      <c r="F175" s="194" t="s">
        <v>262</v>
      </c>
      <c r="G175" s="195" t="s">
        <v>181</v>
      </c>
      <c r="H175" s="196">
        <v>43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41</v>
      </c>
      <c r="O175" s="73"/>
      <c r="P175" s="201">
        <f>O175*H175</f>
        <v>0</v>
      </c>
      <c r="Q175" s="201">
        <v>0</v>
      </c>
      <c r="R175" s="201">
        <f>Q175*H175</f>
        <v>0</v>
      </c>
      <c r="S175" s="201">
        <v>0.0022599999999999999</v>
      </c>
      <c r="T175" s="202">
        <f>S175*H175</f>
        <v>0.097179999999999989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235</v>
      </c>
      <c r="AT175" s="203" t="s">
        <v>167</v>
      </c>
      <c r="AU175" s="203" t="s">
        <v>88</v>
      </c>
      <c r="AY175" s="15" t="s">
        <v>165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88</v>
      </c>
      <c r="BK175" s="205">
        <f>ROUND(I175*H175,3)</f>
        <v>0</v>
      </c>
      <c r="BL175" s="15" t="s">
        <v>235</v>
      </c>
      <c r="BM175" s="203" t="s">
        <v>895</v>
      </c>
    </row>
    <row r="176" s="12" customFormat="1" ht="22.8" customHeight="1">
      <c r="A176" s="12"/>
      <c r="B176" s="179"/>
      <c r="C176" s="12"/>
      <c r="D176" s="180" t="s">
        <v>74</v>
      </c>
      <c r="E176" s="190" t="s">
        <v>264</v>
      </c>
      <c r="F176" s="190" t="s">
        <v>265</v>
      </c>
      <c r="G176" s="12"/>
      <c r="H176" s="12"/>
      <c r="I176" s="182"/>
      <c r="J176" s="191">
        <f>BK176</f>
        <v>0</v>
      </c>
      <c r="K176" s="12"/>
      <c r="L176" s="179"/>
      <c r="M176" s="184"/>
      <c r="N176" s="185"/>
      <c r="O176" s="185"/>
      <c r="P176" s="186">
        <f>P177</f>
        <v>0</v>
      </c>
      <c r="Q176" s="185"/>
      <c r="R176" s="186">
        <f>R177</f>
        <v>0</v>
      </c>
      <c r="S176" s="185"/>
      <c r="T176" s="187">
        <f>T177</f>
        <v>0.10560000000000001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80" t="s">
        <v>88</v>
      </c>
      <c r="AT176" s="188" t="s">
        <v>74</v>
      </c>
      <c r="AU176" s="188" t="s">
        <v>82</v>
      </c>
      <c r="AY176" s="180" t="s">
        <v>165</v>
      </c>
      <c r="BK176" s="189">
        <f>BK177</f>
        <v>0</v>
      </c>
    </row>
    <row r="177" s="2" customFormat="1" ht="22.2" customHeight="1">
      <c r="A177" s="34"/>
      <c r="B177" s="156"/>
      <c r="C177" s="192" t="s">
        <v>387</v>
      </c>
      <c r="D177" s="192" t="s">
        <v>167</v>
      </c>
      <c r="E177" s="193" t="s">
        <v>267</v>
      </c>
      <c r="F177" s="194" t="s">
        <v>268</v>
      </c>
      <c r="G177" s="195" t="s">
        <v>189</v>
      </c>
      <c r="H177" s="196">
        <v>17.600000000000001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41</v>
      </c>
      <c r="O177" s="73"/>
      <c r="P177" s="201">
        <f>O177*H177</f>
        <v>0</v>
      </c>
      <c r="Q177" s="201">
        <v>0</v>
      </c>
      <c r="R177" s="201">
        <f>Q177*H177</f>
        <v>0</v>
      </c>
      <c r="S177" s="201">
        <v>0.0060000000000000001</v>
      </c>
      <c r="T177" s="202">
        <f>S177*H177</f>
        <v>0.10560000000000001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235</v>
      </c>
      <c r="AT177" s="203" t="s">
        <v>167</v>
      </c>
      <c r="AU177" s="203" t="s">
        <v>88</v>
      </c>
      <c r="AY177" s="15" t="s">
        <v>165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88</v>
      </c>
      <c r="BK177" s="205">
        <f>ROUND(I177*H177,3)</f>
        <v>0</v>
      </c>
      <c r="BL177" s="15" t="s">
        <v>235</v>
      </c>
      <c r="BM177" s="203" t="s">
        <v>896</v>
      </c>
    </row>
    <row r="178" s="12" customFormat="1" ht="22.8" customHeight="1">
      <c r="A178" s="12"/>
      <c r="B178" s="179"/>
      <c r="C178" s="12"/>
      <c r="D178" s="180" t="s">
        <v>74</v>
      </c>
      <c r="E178" s="190" t="s">
        <v>270</v>
      </c>
      <c r="F178" s="190" t="s">
        <v>271</v>
      </c>
      <c r="G178" s="12"/>
      <c r="H178" s="12"/>
      <c r="I178" s="182"/>
      <c r="J178" s="191">
        <f>BK178</f>
        <v>0</v>
      </c>
      <c r="K178" s="12"/>
      <c r="L178" s="179"/>
      <c r="M178" s="184"/>
      <c r="N178" s="185"/>
      <c r="O178" s="185"/>
      <c r="P178" s="186">
        <f>SUM(P179:P182)</f>
        <v>0</v>
      </c>
      <c r="Q178" s="185"/>
      <c r="R178" s="186">
        <f>SUM(R179:R182)</f>
        <v>0.010556999999999999</v>
      </c>
      <c r="S178" s="185"/>
      <c r="T178" s="187">
        <f>SUM(T179:T182)</f>
        <v>32.628179999999993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80" t="s">
        <v>88</v>
      </c>
      <c r="AT178" s="188" t="s">
        <v>74</v>
      </c>
      <c r="AU178" s="188" t="s">
        <v>82</v>
      </c>
      <c r="AY178" s="180" t="s">
        <v>165</v>
      </c>
      <c r="BK178" s="189">
        <f>SUM(BK179:BK182)</f>
        <v>0</v>
      </c>
    </row>
    <row r="179" s="2" customFormat="1" ht="22.2" customHeight="1">
      <c r="A179" s="34"/>
      <c r="B179" s="156"/>
      <c r="C179" s="192" t="s">
        <v>391</v>
      </c>
      <c r="D179" s="192" t="s">
        <v>167</v>
      </c>
      <c r="E179" s="193" t="s">
        <v>897</v>
      </c>
      <c r="F179" s="194" t="s">
        <v>898</v>
      </c>
      <c r="G179" s="195" t="s">
        <v>170</v>
      </c>
      <c r="H179" s="196">
        <v>152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41</v>
      </c>
      <c r="O179" s="73"/>
      <c r="P179" s="201">
        <f>O179*H179</f>
        <v>0</v>
      </c>
      <c r="Q179" s="201">
        <v>0</v>
      </c>
      <c r="R179" s="201">
        <f>Q179*H179</f>
        <v>0</v>
      </c>
      <c r="S179" s="201">
        <v>0.20999999999999999</v>
      </c>
      <c r="T179" s="202">
        <f>S179*H179</f>
        <v>31.919999999999998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235</v>
      </c>
      <c r="AT179" s="203" t="s">
        <v>167</v>
      </c>
      <c r="AU179" s="203" t="s">
        <v>88</v>
      </c>
      <c r="AY179" s="15" t="s">
        <v>165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88</v>
      </c>
      <c r="BK179" s="205">
        <f>ROUND(I179*H179,3)</f>
        <v>0</v>
      </c>
      <c r="BL179" s="15" t="s">
        <v>235</v>
      </c>
      <c r="BM179" s="203" t="s">
        <v>899</v>
      </c>
    </row>
    <row r="180" s="2" customFormat="1" ht="34.8" customHeight="1">
      <c r="A180" s="34"/>
      <c r="B180" s="156"/>
      <c r="C180" s="192" t="s">
        <v>395</v>
      </c>
      <c r="D180" s="192" t="s">
        <v>167</v>
      </c>
      <c r="E180" s="193" t="s">
        <v>760</v>
      </c>
      <c r="F180" s="194" t="s">
        <v>761</v>
      </c>
      <c r="G180" s="195" t="s">
        <v>189</v>
      </c>
      <c r="H180" s="196">
        <v>1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41</v>
      </c>
      <c r="O180" s="73"/>
      <c r="P180" s="201">
        <f>O180*H180</f>
        <v>0</v>
      </c>
      <c r="Q180" s="201">
        <v>0</v>
      </c>
      <c r="R180" s="201">
        <f>Q180*H180</f>
        <v>0</v>
      </c>
      <c r="S180" s="201">
        <v>0.0019</v>
      </c>
      <c r="T180" s="202">
        <f>S180*H180</f>
        <v>0.0019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235</v>
      </c>
      <c r="AT180" s="203" t="s">
        <v>167</v>
      </c>
      <c r="AU180" s="203" t="s">
        <v>88</v>
      </c>
      <c r="AY180" s="15" t="s">
        <v>165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88</v>
      </c>
      <c r="BK180" s="205">
        <f>ROUND(I180*H180,3)</f>
        <v>0</v>
      </c>
      <c r="BL180" s="15" t="s">
        <v>235</v>
      </c>
      <c r="BM180" s="203" t="s">
        <v>900</v>
      </c>
    </row>
    <row r="181" s="2" customFormat="1" ht="13.8" customHeight="1">
      <c r="A181" s="34"/>
      <c r="B181" s="156"/>
      <c r="C181" s="192" t="s">
        <v>399</v>
      </c>
      <c r="D181" s="192" t="s">
        <v>167</v>
      </c>
      <c r="E181" s="193" t="s">
        <v>901</v>
      </c>
      <c r="F181" s="194" t="s">
        <v>902</v>
      </c>
      <c r="G181" s="195" t="s">
        <v>170</v>
      </c>
      <c r="H181" s="196">
        <v>26.460000000000001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41</v>
      </c>
      <c r="O181" s="73"/>
      <c r="P181" s="201">
        <f>O181*H181</f>
        <v>0</v>
      </c>
      <c r="Q181" s="201">
        <v>0</v>
      </c>
      <c r="R181" s="201">
        <f>Q181*H181</f>
        <v>0</v>
      </c>
      <c r="S181" s="201">
        <v>0.017999999999999999</v>
      </c>
      <c r="T181" s="202">
        <f>S181*H181</f>
        <v>0.47627999999999998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235</v>
      </c>
      <c r="AT181" s="203" t="s">
        <v>167</v>
      </c>
      <c r="AU181" s="203" t="s">
        <v>88</v>
      </c>
      <c r="AY181" s="15" t="s">
        <v>165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88</v>
      </c>
      <c r="BK181" s="205">
        <f>ROUND(I181*H181,3)</f>
        <v>0</v>
      </c>
      <c r="BL181" s="15" t="s">
        <v>235</v>
      </c>
      <c r="BM181" s="203" t="s">
        <v>903</v>
      </c>
    </row>
    <row r="182" s="2" customFormat="1" ht="22.2" customHeight="1">
      <c r="A182" s="34"/>
      <c r="B182" s="156"/>
      <c r="C182" s="192" t="s">
        <v>403</v>
      </c>
      <c r="D182" s="192" t="s">
        <v>167</v>
      </c>
      <c r="E182" s="193" t="s">
        <v>273</v>
      </c>
      <c r="F182" s="194" t="s">
        <v>274</v>
      </c>
      <c r="G182" s="195" t="s">
        <v>275</v>
      </c>
      <c r="H182" s="196">
        <v>230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41</v>
      </c>
      <c r="O182" s="73"/>
      <c r="P182" s="201">
        <f>O182*H182</f>
        <v>0</v>
      </c>
      <c r="Q182" s="201">
        <v>4.5899999999999998E-05</v>
      </c>
      <c r="R182" s="201">
        <f>Q182*H182</f>
        <v>0.010556999999999999</v>
      </c>
      <c r="S182" s="201">
        <v>0.001</v>
      </c>
      <c r="T182" s="202">
        <f>S182*H182</f>
        <v>0.23000000000000001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235</v>
      </c>
      <c r="AT182" s="203" t="s">
        <v>167</v>
      </c>
      <c r="AU182" s="203" t="s">
        <v>88</v>
      </c>
      <c r="AY182" s="15" t="s">
        <v>165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88</v>
      </c>
      <c r="BK182" s="205">
        <f>ROUND(I182*H182,3)</f>
        <v>0</v>
      </c>
      <c r="BL182" s="15" t="s">
        <v>235</v>
      </c>
      <c r="BM182" s="203" t="s">
        <v>904</v>
      </c>
    </row>
    <row r="183" s="12" customFormat="1" ht="25.92" customHeight="1">
      <c r="A183" s="12"/>
      <c r="B183" s="179"/>
      <c r="C183" s="12"/>
      <c r="D183" s="180" t="s">
        <v>74</v>
      </c>
      <c r="E183" s="181" t="s">
        <v>277</v>
      </c>
      <c r="F183" s="181" t="s">
        <v>278</v>
      </c>
      <c r="G183" s="12"/>
      <c r="H183" s="12"/>
      <c r="I183" s="182"/>
      <c r="J183" s="183">
        <f>BK183</f>
        <v>0</v>
      </c>
      <c r="K183" s="12"/>
      <c r="L183" s="179"/>
      <c r="M183" s="184"/>
      <c r="N183" s="185"/>
      <c r="O183" s="185"/>
      <c r="P183" s="186">
        <f>P184</f>
        <v>0</v>
      </c>
      <c r="Q183" s="185"/>
      <c r="R183" s="186">
        <f>R184</f>
        <v>0</v>
      </c>
      <c r="S183" s="185"/>
      <c r="T183" s="187">
        <f>T184</f>
        <v>0.28122000000000003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80" t="s">
        <v>178</v>
      </c>
      <c r="AT183" s="188" t="s">
        <v>74</v>
      </c>
      <c r="AU183" s="188" t="s">
        <v>75</v>
      </c>
      <c r="AY183" s="180" t="s">
        <v>165</v>
      </c>
      <c r="BK183" s="189">
        <f>BK184</f>
        <v>0</v>
      </c>
    </row>
    <row r="184" s="12" customFormat="1" ht="22.8" customHeight="1">
      <c r="A184" s="12"/>
      <c r="B184" s="179"/>
      <c r="C184" s="12"/>
      <c r="D184" s="180" t="s">
        <v>74</v>
      </c>
      <c r="E184" s="190" t="s">
        <v>279</v>
      </c>
      <c r="F184" s="190" t="s">
        <v>280</v>
      </c>
      <c r="G184" s="12"/>
      <c r="H184" s="12"/>
      <c r="I184" s="182"/>
      <c r="J184" s="191">
        <f>BK184</f>
        <v>0</v>
      </c>
      <c r="K184" s="12"/>
      <c r="L184" s="179"/>
      <c r="M184" s="184"/>
      <c r="N184" s="185"/>
      <c r="O184" s="185"/>
      <c r="P184" s="186">
        <f>SUM(P185:P187)</f>
        <v>0</v>
      </c>
      <c r="Q184" s="185"/>
      <c r="R184" s="186">
        <f>SUM(R185:R187)</f>
        <v>0</v>
      </c>
      <c r="S184" s="185"/>
      <c r="T184" s="187">
        <f>SUM(T185:T187)</f>
        <v>0.28122000000000003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80" t="s">
        <v>178</v>
      </c>
      <c r="AT184" s="188" t="s">
        <v>74</v>
      </c>
      <c r="AU184" s="188" t="s">
        <v>82</v>
      </c>
      <c r="AY184" s="180" t="s">
        <v>165</v>
      </c>
      <c r="BK184" s="189">
        <f>SUM(BK185:BK187)</f>
        <v>0</v>
      </c>
    </row>
    <row r="185" s="2" customFormat="1" ht="22.2" customHeight="1">
      <c r="A185" s="34"/>
      <c r="B185" s="156"/>
      <c r="C185" s="192" t="s">
        <v>407</v>
      </c>
      <c r="D185" s="192" t="s">
        <v>167</v>
      </c>
      <c r="E185" s="193" t="s">
        <v>282</v>
      </c>
      <c r="F185" s="194" t="s">
        <v>283</v>
      </c>
      <c r="G185" s="195" t="s">
        <v>181</v>
      </c>
      <c r="H185" s="196">
        <v>344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41</v>
      </c>
      <c r="O185" s="73"/>
      <c r="P185" s="201">
        <f>O185*H185</f>
        <v>0</v>
      </c>
      <c r="Q185" s="201">
        <v>0</v>
      </c>
      <c r="R185" s="201">
        <f>Q185*H185</f>
        <v>0</v>
      </c>
      <c r="S185" s="201">
        <v>0.00063000000000000003</v>
      </c>
      <c r="T185" s="202">
        <f>S185*H185</f>
        <v>0.21672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284</v>
      </c>
      <c r="AT185" s="203" t="s">
        <v>167</v>
      </c>
      <c r="AU185" s="203" t="s">
        <v>88</v>
      </c>
      <c r="AY185" s="15" t="s">
        <v>165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88</v>
      </c>
      <c r="BK185" s="205">
        <f>ROUND(I185*H185,3)</f>
        <v>0</v>
      </c>
      <c r="BL185" s="15" t="s">
        <v>284</v>
      </c>
      <c r="BM185" s="203" t="s">
        <v>905</v>
      </c>
    </row>
    <row r="186" s="2" customFormat="1" ht="22.2" customHeight="1">
      <c r="A186" s="34"/>
      <c r="B186" s="156"/>
      <c r="C186" s="192" t="s">
        <v>411</v>
      </c>
      <c r="D186" s="192" t="s">
        <v>167</v>
      </c>
      <c r="E186" s="193" t="s">
        <v>287</v>
      </c>
      <c r="F186" s="194" t="s">
        <v>288</v>
      </c>
      <c r="G186" s="195" t="s">
        <v>189</v>
      </c>
      <c r="H186" s="196">
        <v>172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41</v>
      </c>
      <c r="O186" s="73"/>
      <c r="P186" s="201">
        <f>O186*H186</f>
        <v>0</v>
      </c>
      <c r="Q186" s="201">
        <v>0</v>
      </c>
      <c r="R186" s="201">
        <f>Q186*H186</f>
        <v>0</v>
      </c>
      <c r="S186" s="201">
        <v>0.00036000000000000002</v>
      </c>
      <c r="T186" s="202">
        <f>S186*H186</f>
        <v>0.061920000000000003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284</v>
      </c>
      <c r="AT186" s="203" t="s">
        <v>167</v>
      </c>
      <c r="AU186" s="203" t="s">
        <v>88</v>
      </c>
      <c r="AY186" s="15" t="s">
        <v>165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88</v>
      </c>
      <c r="BK186" s="205">
        <f>ROUND(I186*H186,3)</f>
        <v>0</v>
      </c>
      <c r="BL186" s="15" t="s">
        <v>284</v>
      </c>
      <c r="BM186" s="203" t="s">
        <v>906</v>
      </c>
    </row>
    <row r="187" s="2" customFormat="1" ht="22.2" customHeight="1">
      <c r="A187" s="34"/>
      <c r="B187" s="156"/>
      <c r="C187" s="192" t="s">
        <v>415</v>
      </c>
      <c r="D187" s="192" t="s">
        <v>167</v>
      </c>
      <c r="E187" s="193" t="s">
        <v>291</v>
      </c>
      <c r="F187" s="194" t="s">
        <v>292</v>
      </c>
      <c r="G187" s="195" t="s">
        <v>181</v>
      </c>
      <c r="H187" s="196">
        <v>43</v>
      </c>
      <c r="I187" s="197"/>
      <c r="J187" s="196">
        <f>ROUND(I187*H187,3)</f>
        <v>0</v>
      </c>
      <c r="K187" s="198"/>
      <c r="L187" s="35"/>
      <c r="M187" s="206" t="s">
        <v>1</v>
      </c>
      <c r="N187" s="207" t="s">
        <v>41</v>
      </c>
      <c r="O187" s="208"/>
      <c r="P187" s="209">
        <f>O187*H187</f>
        <v>0</v>
      </c>
      <c r="Q187" s="209">
        <v>0</v>
      </c>
      <c r="R187" s="209">
        <f>Q187*H187</f>
        <v>0</v>
      </c>
      <c r="S187" s="209">
        <v>6.0000000000000002E-05</v>
      </c>
      <c r="T187" s="210">
        <f>S187*H187</f>
        <v>0.0025800000000000003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284</v>
      </c>
      <c r="AT187" s="203" t="s">
        <v>167</v>
      </c>
      <c r="AU187" s="203" t="s">
        <v>88</v>
      </c>
      <c r="AY187" s="15" t="s">
        <v>165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88</v>
      </c>
      <c r="BK187" s="205">
        <f>ROUND(I187*H187,3)</f>
        <v>0</v>
      </c>
      <c r="BL187" s="15" t="s">
        <v>284</v>
      </c>
      <c r="BM187" s="203" t="s">
        <v>907</v>
      </c>
    </row>
    <row r="188" s="2" customFormat="1" ht="6.96" customHeight="1">
      <c r="A188" s="34"/>
      <c r="B188" s="56"/>
      <c r="C188" s="57"/>
      <c r="D188" s="57"/>
      <c r="E188" s="57"/>
      <c r="F188" s="57"/>
      <c r="G188" s="57"/>
      <c r="H188" s="57"/>
      <c r="I188" s="57"/>
      <c r="J188" s="57"/>
      <c r="K188" s="57"/>
      <c r="L188" s="35"/>
      <c r="M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</row>
  </sheetData>
  <autoFilter ref="C140:K187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3:F113"/>
    <mergeCell ref="D114:F114"/>
    <mergeCell ref="D115:F115"/>
    <mergeCell ref="D116:F116"/>
    <mergeCell ref="D117:F117"/>
    <mergeCell ref="E129:H129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119</v>
      </c>
      <c r="L4" s="18"/>
      <c r="M4" s="12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7" customHeight="1">
      <c r="B7" s="18"/>
      <c r="E7" s="125" t="str">
        <f>'Rekapitulácia stavby'!K6</f>
        <v>SPŠ J. Murgaša B.Bystrica - kompletná rekonštrukcia objektov - zníženie energetickej náročnosti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4.4" customHeight="1">
      <c r="A9" s="34"/>
      <c r="B9" s="35"/>
      <c r="C9" s="34"/>
      <c r="D9" s="34"/>
      <c r="E9" s="125" t="s">
        <v>855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5.6" customHeight="1">
      <c r="A11" s="34"/>
      <c r="B11" s="35"/>
      <c r="C11" s="34"/>
      <c r="D11" s="34"/>
      <c r="E11" s="63" t="s">
        <v>908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16</v>
      </c>
      <c r="E13" s="34"/>
      <c r="F13" s="23" t="s">
        <v>1</v>
      </c>
      <c r="G13" s="34"/>
      <c r="H13" s="34"/>
      <c r="I13" s="28" t="s">
        <v>17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18</v>
      </c>
      <c r="E14" s="34"/>
      <c r="F14" s="23" t="s">
        <v>19</v>
      </c>
      <c r="G14" s="34"/>
      <c r="H14" s="34"/>
      <c r="I14" s="28" t="s">
        <v>20</v>
      </c>
      <c r="J14" s="65" t="str">
        <f>'Rekapitulácia stavby'!AN8</f>
        <v>28. 4. 2021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22</v>
      </c>
      <c r="E16" s="34"/>
      <c r="F16" s="34"/>
      <c r="G16" s="34"/>
      <c r="H16" s="34"/>
      <c r="I16" s="28" t="s">
        <v>23</v>
      </c>
      <c r="J16" s="23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24</v>
      </c>
      <c r="F17" s="34"/>
      <c r="G17" s="34"/>
      <c r="H17" s="34"/>
      <c r="I17" s="28" t="s">
        <v>25</v>
      </c>
      <c r="J17" s="23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26</v>
      </c>
      <c r="E19" s="34"/>
      <c r="F19" s="34"/>
      <c r="G19" s="34"/>
      <c r="H19" s="34"/>
      <c r="I19" s="28" t="s">
        <v>23</v>
      </c>
      <c r="J19" s="29" t="str">
        <f>'Rekapitulácia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28</v>
      </c>
      <c r="E22" s="34"/>
      <c r="F22" s="34"/>
      <c r="G22" s="34"/>
      <c r="H22" s="34"/>
      <c r="I22" s="28" t="s">
        <v>23</v>
      </c>
      <c r="J22" s="23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29</v>
      </c>
      <c r="F23" s="34"/>
      <c r="G23" s="34"/>
      <c r="H23" s="34"/>
      <c r="I23" s="28" t="s">
        <v>25</v>
      </c>
      <c r="J23" s="2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23</v>
      </c>
      <c r="J25" s="23" t="str">
        <f>IF('Rekapitulácia stavby'!AN19="","",'Rekapitulácia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25</v>
      </c>
      <c r="J26" s="23" t="str">
        <f>IF('Rekapitulácia stavby'!AN20="","",'Rekapitulácia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4.4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23" t="s">
        <v>124</v>
      </c>
      <c r="E32" s="34"/>
      <c r="F32" s="34"/>
      <c r="G32" s="34"/>
      <c r="H32" s="34"/>
      <c r="I32" s="34"/>
      <c r="J32" s="129">
        <f>J98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0" t="s">
        <v>125</v>
      </c>
      <c r="E33" s="34"/>
      <c r="F33" s="34"/>
      <c r="G33" s="34"/>
      <c r="H33" s="34"/>
      <c r="I33" s="34"/>
      <c r="J33" s="129">
        <f>J120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1" t="s">
        <v>35</v>
      </c>
      <c r="E34" s="34"/>
      <c r="F34" s="34"/>
      <c r="G34" s="34"/>
      <c r="H34" s="34"/>
      <c r="I34" s="34"/>
      <c r="J34" s="92">
        <f>ROUND(J32 + J33,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28" t="s">
        <v>40</v>
      </c>
      <c r="F37" s="133">
        <f>ROUND((SUM(BE120:BE127) + SUM(BE149:BE286)),  2)</f>
        <v>0</v>
      </c>
      <c r="G37" s="34"/>
      <c r="H37" s="34"/>
      <c r="I37" s="134">
        <v>0.20000000000000001</v>
      </c>
      <c r="J37" s="133">
        <f>ROUND(((SUM(BE120:BE127) + SUM(BE149:BE286))*I37),  2)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3">
        <f>ROUND((SUM(BF120:BF127) + SUM(BF149:BF286)),  2)</f>
        <v>0</v>
      </c>
      <c r="G38" s="34"/>
      <c r="H38" s="34"/>
      <c r="I38" s="134">
        <v>0.20000000000000001</v>
      </c>
      <c r="J38" s="133">
        <f>ROUND(((SUM(BF120:BF127) + SUM(BF149:BF286))*I38),  2)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3">
        <f>ROUND((SUM(BG120:BG127) + SUM(BG149:BG286)),  2)</f>
        <v>0</v>
      </c>
      <c r="G39" s="34"/>
      <c r="H39" s="34"/>
      <c r="I39" s="134">
        <v>0.20000000000000001</v>
      </c>
      <c r="J39" s="133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3">
        <f>ROUND((SUM(BH120:BH127) + SUM(BH149:BH286)),  2)</f>
        <v>0</v>
      </c>
      <c r="G40" s="34"/>
      <c r="H40" s="34"/>
      <c r="I40" s="134">
        <v>0.20000000000000001</v>
      </c>
      <c r="J40" s="133">
        <f>0</f>
        <v>0</v>
      </c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3">
        <f>ROUND((SUM(BI120:BI127) + SUM(BI149:BI286)),  2)</f>
        <v>0</v>
      </c>
      <c r="G41" s="34"/>
      <c r="H41" s="34"/>
      <c r="I41" s="134">
        <v>0</v>
      </c>
      <c r="J41" s="133">
        <f>0</f>
        <v>0</v>
      </c>
      <c r="K41" s="34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5"/>
      <c r="D43" s="136" t="s">
        <v>45</v>
      </c>
      <c r="E43" s="77"/>
      <c r="F43" s="77"/>
      <c r="G43" s="137" t="s">
        <v>46</v>
      </c>
      <c r="H43" s="138" t="s">
        <v>47</v>
      </c>
      <c r="I43" s="77"/>
      <c r="J43" s="139">
        <f>SUM(J34:J41)</f>
        <v>0</v>
      </c>
      <c r="K43" s="140"/>
      <c r="L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50</v>
      </c>
      <c r="E61" s="37"/>
      <c r="F61" s="141" t="s">
        <v>51</v>
      </c>
      <c r="G61" s="54" t="s">
        <v>50</v>
      </c>
      <c r="H61" s="37"/>
      <c r="I61" s="37"/>
      <c r="J61" s="142" t="s">
        <v>51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50</v>
      </c>
      <c r="E76" s="37"/>
      <c r="F76" s="141" t="s">
        <v>51</v>
      </c>
      <c r="G76" s="54" t="s">
        <v>50</v>
      </c>
      <c r="H76" s="37"/>
      <c r="I76" s="37"/>
      <c r="J76" s="142" t="s">
        <v>51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7" customHeight="1">
      <c r="A85" s="34"/>
      <c r="B85" s="35"/>
      <c r="C85" s="34"/>
      <c r="D85" s="34"/>
      <c r="E85" s="125" t="str">
        <f>E7</f>
        <v>SPŠ J. Murgaša B.Bystrica - kompletná rekonštrukcia objektov - zníženie energetickej náročnosti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4.4" customHeight="1">
      <c r="A87" s="34"/>
      <c r="B87" s="35"/>
      <c r="C87" s="34"/>
      <c r="D87" s="34"/>
      <c r="E87" s="125" t="s">
        <v>855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6" customHeight="1">
      <c r="A89" s="34"/>
      <c r="B89" s="35"/>
      <c r="C89" s="34"/>
      <c r="D89" s="34"/>
      <c r="E89" s="63" t="str">
        <f>E11</f>
        <v>C2 - Nový stav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18</v>
      </c>
      <c r="D91" s="34"/>
      <c r="E91" s="34"/>
      <c r="F91" s="23" t="str">
        <f>F14</f>
        <v>Hurbanova 6, 975 18 BB</v>
      </c>
      <c r="G91" s="34"/>
      <c r="H91" s="34"/>
      <c r="I91" s="28" t="s">
        <v>20</v>
      </c>
      <c r="J91" s="65" t="str">
        <f>IF(J14="","",J14)</f>
        <v>28. 4. 2021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8" customHeight="1">
      <c r="A93" s="34"/>
      <c r="B93" s="35"/>
      <c r="C93" s="28" t="s">
        <v>22</v>
      </c>
      <c r="D93" s="34"/>
      <c r="E93" s="34"/>
      <c r="F93" s="23" t="str">
        <f>E17</f>
        <v>SPŠ J. Murgaša, Banská Bystrica</v>
      </c>
      <c r="G93" s="34"/>
      <c r="H93" s="34"/>
      <c r="I93" s="28" t="s">
        <v>28</v>
      </c>
      <c r="J93" s="32" t="str">
        <f>E23</f>
        <v>VISIA s.r.o ,Sládkovičova 2052/50A Šala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6" customHeight="1">
      <c r="A94" s="34"/>
      <c r="B94" s="35"/>
      <c r="C94" s="28" t="s">
        <v>26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3" t="s">
        <v>127</v>
      </c>
      <c r="D96" s="135"/>
      <c r="E96" s="135"/>
      <c r="F96" s="135"/>
      <c r="G96" s="135"/>
      <c r="H96" s="135"/>
      <c r="I96" s="135"/>
      <c r="J96" s="144" t="s">
        <v>128</v>
      </c>
      <c r="K96" s="135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5" t="s">
        <v>129</v>
      </c>
      <c r="D98" s="34"/>
      <c r="E98" s="34"/>
      <c r="F98" s="34"/>
      <c r="G98" s="34"/>
      <c r="H98" s="34"/>
      <c r="I98" s="34"/>
      <c r="J98" s="92">
        <f>J149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130</v>
      </c>
    </row>
    <row r="99" s="9" customFormat="1" ht="24.96" customHeight="1">
      <c r="A99" s="9"/>
      <c r="B99" s="146"/>
      <c r="C99" s="9"/>
      <c r="D99" s="147" t="s">
        <v>131</v>
      </c>
      <c r="E99" s="148"/>
      <c r="F99" s="148"/>
      <c r="G99" s="148"/>
      <c r="H99" s="148"/>
      <c r="I99" s="148"/>
      <c r="J99" s="149">
        <f>J150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132</v>
      </c>
      <c r="E100" s="152"/>
      <c r="F100" s="152"/>
      <c r="G100" s="152"/>
      <c r="H100" s="152"/>
      <c r="I100" s="152"/>
      <c r="J100" s="153">
        <f>J151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295</v>
      </c>
      <c r="E101" s="152"/>
      <c r="F101" s="152"/>
      <c r="G101" s="152"/>
      <c r="H101" s="152"/>
      <c r="I101" s="152"/>
      <c r="J101" s="153">
        <f>J160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765</v>
      </c>
      <c r="E102" s="152"/>
      <c r="F102" s="152"/>
      <c r="G102" s="152"/>
      <c r="H102" s="152"/>
      <c r="I102" s="152"/>
      <c r="J102" s="153">
        <f>J163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766</v>
      </c>
      <c r="E103" s="152"/>
      <c r="F103" s="152"/>
      <c r="G103" s="152"/>
      <c r="H103" s="152"/>
      <c r="I103" s="152"/>
      <c r="J103" s="153">
        <f>J165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909</v>
      </c>
      <c r="E104" s="152"/>
      <c r="F104" s="152"/>
      <c r="G104" s="152"/>
      <c r="H104" s="152"/>
      <c r="I104" s="152"/>
      <c r="J104" s="153">
        <f>J170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296</v>
      </c>
      <c r="E105" s="152"/>
      <c r="F105" s="152"/>
      <c r="G105" s="152"/>
      <c r="H105" s="152"/>
      <c r="I105" s="152"/>
      <c r="J105" s="153">
        <f>J172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133</v>
      </c>
      <c r="E106" s="152"/>
      <c r="F106" s="152"/>
      <c r="G106" s="152"/>
      <c r="H106" s="152"/>
      <c r="I106" s="152"/>
      <c r="J106" s="153">
        <f>J193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0"/>
      <c r="C107" s="10"/>
      <c r="D107" s="151" t="s">
        <v>297</v>
      </c>
      <c r="E107" s="152"/>
      <c r="F107" s="152"/>
      <c r="G107" s="152"/>
      <c r="H107" s="152"/>
      <c r="I107" s="152"/>
      <c r="J107" s="153">
        <f>J210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46"/>
      <c r="C108" s="9"/>
      <c r="D108" s="147" t="s">
        <v>134</v>
      </c>
      <c r="E108" s="148"/>
      <c r="F108" s="148"/>
      <c r="G108" s="148"/>
      <c r="H108" s="148"/>
      <c r="I108" s="148"/>
      <c r="J108" s="149">
        <f>J212</f>
        <v>0</v>
      </c>
      <c r="K108" s="9"/>
      <c r="L108" s="14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50"/>
      <c r="C109" s="10"/>
      <c r="D109" s="151" t="s">
        <v>298</v>
      </c>
      <c r="E109" s="152"/>
      <c r="F109" s="152"/>
      <c r="G109" s="152"/>
      <c r="H109" s="152"/>
      <c r="I109" s="152"/>
      <c r="J109" s="153">
        <f>J213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0"/>
      <c r="C110" s="10"/>
      <c r="D110" s="151" t="s">
        <v>299</v>
      </c>
      <c r="E110" s="152"/>
      <c r="F110" s="152"/>
      <c r="G110" s="152"/>
      <c r="H110" s="152"/>
      <c r="I110" s="152"/>
      <c r="J110" s="153">
        <f>J219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0"/>
      <c r="C111" s="10"/>
      <c r="D111" s="151" t="s">
        <v>300</v>
      </c>
      <c r="E111" s="152"/>
      <c r="F111" s="152"/>
      <c r="G111" s="152"/>
      <c r="H111" s="152"/>
      <c r="I111" s="152"/>
      <c r="J111" s="153">
        <f>J231</f>
        <v>0</v>
      </c>
      <c r="K111" s="10"/>
      <c r="L111" s="15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0"/>
      <c r="C112" s="10"/>
      <c r="D112" s="151" t="s">
        <v>910</v>
      </c>
      <c r="E112" s="152"/>
      <c r="F112" s="152"/>
      <c r="G112" s="152"/>
      <c r="H112" s="152"/>
      <c r="I112" s="152"/>
      <c r="J112" s="153">
        <f>J249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0"/>
      <c r="C113" s="10"/>
      <c r="D113" s="151" t="s">
        <v>136</v>
      </c>
      <c r="E113" s="152"/>
      <c r="F113" s="152"/>
      <c r="G113" s="152"/>
      <c r="H113" s="152"/>
      <c r="I113" s="152"/>
      <c r="J113" s="153">
        <f>J251</f>
        <v>0</v>
      </c>
      <c r="K113" s="10"/>
      <c r="L113" s="15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0"/>
      <c r="C114" s="10"/>
      <c r="D114" s="151" t="s">
        <v>301</v>
      </c>
      <c r="E114" s="152"/>
      <c r="F114" s="152"/>
      <c r="G114" s="152"/>
      <c r="H114" s="152"/>
      <c r="I114" s="152"/>
      <c r="J114" s="153">
        <f>J267</f>
        <v>0</v>
      </c>
      <c r="K114" s="10"/>
      <c r="L114" s="15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0"/>
      <c r="C115" s="10"/>
      <c r="D115" s="151" t="s">
        <v>137</v>
      </c>
      <c r="E115" s="152"/>
      <c r="F115" s="152"/>
      <c r="G115" s="152"/>
      <c r="H115" s="152"/>
      <c r="I115" s="152"/>
      <c r="J115" s="153">
        <f>J269</f>
        <v>0</v>
      </c>
      <c r="K115" s="10"/>
      <c r="L115" s="15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0"/>
      <c r="C116" s="10"/>
      <c r="D116" s="151" t="s">
        <v>138</v>
      </c>
      <c r="E116" s="152"/>
      <c r="F116" s="152"/>
      <c r="G116" s="152"/>
      <c r="H116" s="152"/>
      <c r="I116" s="152"/>
      <c r="J116" s="153">
        <f>J275</f>
        <v>0</v>
      </c>
      <c r="K116" s="10"/>
      <c r="L116" s="15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0"/>
      <c r="C117" s="10"/>
      <c r="D117" s="151" t="s">
        <v>302</v>
      </c>
      <c r="E117" s="152"/>
      <c r="F117" s="152"/>
      <c r="G117" s="152"/>
      <c r="H117" s="152"/>
      <c r="I117" s="152"/>
      <c r="J117" s="153">
        <f>J284</f>
        <v>0</v>
      </c>
      <c r="K117" s="10"/>
      <c r="L117" s="15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9.28" customHeight="1">
      <c r="A120" s="34"/>
      <c r="B120" s="35"/>
      <c r="C120" s="145" t="s">
        <v>141</v>
      </c>
      <c r="D120" s="34"/>
      <c r="E120" s="34"/>
      <c r="F120" s="34"/>
      <c r="G120" s="34"/>
      <c r="H120" s="34"/>
      <c r="I120" s="34"/>
      <c r="J120" s="154">
        <f>ROUND(J121 + J122 + J123 + J124 + J125 + J126,2)</f>
        <v>0</v>
      </c>
      <c r="K120" s="34"/>
      <c r="L120" s="51"/>
      <c r="N120" s="155" t="s">
        <v>39</v>
      </c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8" customHeight="1">
      <c r="A121" s="34"/>
      <c r="B121" s="156"/>
      <c r="C121" s="157"/>
      <c r="D121" s="158" t="s">
        <v>142</v>
      </c>
      <c r="E121" s="159"/>
      <c r="F121" s="159"/>
      <c r="G121" s="157"/>
      <c r="H121" s="157"/>
      <c r="I121" s="157"/>
      <c r="J121" s="160">
        <v>0</v>
      </c>
      <c r="K121" s="157"/>
      <c r="L121" s="161"/>
      <c r="M121" s="162"/>
      <c r="N121" s="163" t="s">
        <v>41</v>
      </c>
      <c r="O121" s="162"/>
      <c r="P121" s="162"/>
      <c r="Q121" s="162"/>
      <c r="R121" s="162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62"/>
      <c r="AG121" s="162"/>
      <c r="AH121" s="162"/>
      <c r="AI121" s="162"/>
      <c r="AJ121" s="162"/>
      <c r="AK121" s="162"/>
      <c r="AL121" s="162"/>
      <c r="AM121" s="162"/>
      <c r="AN121" s="162"/>
      <c r="AO121" s="162"/>
      <c r="AP121" s="162"/>
      <c r="AQ121" s="162"/>
      <c r="AR121" s="162"/>
      <c r="AS121" s="162"/>
      <c r="AT121" s="162"/>
      <c r="AU121" s="162"/>
      <c r="AV121" s="162"/>
      <c r="AW121" s="162"/>
      <c r="AX121" s="162"/>
      <c r="AY121" s="164" t="s">
        <v>143</v>
      </c>
      <c r="AZ121" s="162"/>
      <c r="BA121" s="162"/>
      <c r="BB121" s="162"/>
      <c r="BC121" s="162"/>
      <c r="BD121" s="162"/>
      <c r="BE121" s="165">
        <f>IF(N121="základná",J121,0)</f>
        <v>0</v>
      </c>
      <c r="BF121" s="165">
        <f>IF(N121="znížená",J121,0)</f>
        <v>0</v>
      </c>
      <c r="BG121" s="165">
        <f>IF(N121="zákl. prenesená",J121,0)</f>
        <v>0</v>
      </c>
      <c r="BH121" s="165">
        <f>IF(N121="zníž. prenesená",J121,0)</f>
        <v>0</v>
      </c>
      <c r="BI121" s="165">
        <f>IF(N121="nulová",J121,0)</f>
        <v>0</v>
      </c>
      <c r="BJ121" s="164" t="s">
        <v>88</v>
      </c>
      <c r="BK121" s="162"/>
      <c r="BL121" s="162"/>
      <c r="BM121" s="162"/>
    </row>
    <row r="122" s="2" customFormat="1" ht="18" customHeight="1">
      <c r="A122" s="34"/>
      <c r="B122" s="156"/>
      <c r="C122" s="157"/>
      <c r="D122" s="158" t="s">
        <v>144</v>
      </c>
      <c r="E122" s="159"/>
      <c r="F122" s="159"/>
      <c r="G122" s="157"/>
      <c r="H122" s="157"/>
      <c r="I122" s="157"/>
      <c r="J122" s="160">
        <v>0</v>
      </c>
      <c r="K122" s="157"/>
      <c r="L122" s="161"/>
      <c r="M122" s="162"/>
      <c r="N122" s="163" t="s">
        <v>41</v>
      </c>
      <c r="O122" s="162"/>
      <c r="P122" s="162"/>
      <c r="Q122" s="162"/>
      <c r="R122" s="162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62"/>
      <c r="AG122" s="162"/>
      <c r="AH122" s="162"/>
      <c r="AI122" s="162"/>
      <c r="AJ122" s="162"/>
      <c r="AK122" s="162"/>
      <c r="AL122" s="162"/>
      <c r="AM122" s="162"/>
      <c r="AN122" s="162"/>
      <c r="AO122" s="162"/>
      <c r="AP122" s="162"/>
      <c r="AQ122" s="162"/>
      <c r="AR122" s="162"/>
      <c r="AS122" s="162"/>
      <c r="AT122" s="162"/>
      <c r="AU122" s="162"/>
      <c r="AV122" s="162"/>
      <c r="AW122" s="162"/>
      <c r="AX122" s="162"/>
      <c r="AY122" s="164" t="s">
        <v>143</v>
      </c>
      <c r="AZ122" s="162"/>
      <c r="BA122" s="162"/>
      <c r="BB122" s="162"/>
      <c r="BC122" s="162"/>
      <c r="BD122" s="162"/>
      <c r="BE122" s="165">
        <f>IF(N122="základná",J122,0)</f>
        <v>0</v>
      </c>
      <c r="BF122" s="165">
        <f>IF(N122="znížená",J122,0)</f>
        <v>0</v>
      </c>
      <c r="BG122" s="165">
        <f>IF(N122="zákl. prenesená",J122,0)</f>
        <v>0</v>
      </c>
      <c r="BH122" s="165">
        <f>IF(N122="zníž. prenesená",J122,0)</f>
        <v>0</v>
      </c>
      <c r="BI122" s="165">
        <f>IF(N122="nulová",J122,0)</f>
        <v>0</v>
      </c>
      <c r="BJ122" s="164" t="s">
        <v>88</v>
      </c>
      <c r="BK122" s="162"/>
      <c r="BL122" s="162"/>
      <c r="BM122" s="162"/>
    </row>
    <row r="123" s="2" customFormat="1" ht="18" customHeight="1">
      <c r="A123" s="34"/>
      <c r="B123" s="156"/>
      <c r="C123" s="157"/>
      <c r="D123" s="158" t="s">
        <v>145</v>
      </c>
      <c r="E123" s="159"/>
      <c r="F123" s="159"/>
      <c r="G123" s="157"/>
      <c r="H123" s="157"/>
      <c r="I123" s="157"/>
      <c r="J123" s="160">
        <v>0</v>
      </c>
      <c r="K123" s="157"/>
      <c r="L123" s="161"/>
      <c r="M123" s="162"/>
      <c r="N123" s="163" t="s">
        <v>41</v>
      </c>
      <c r="O123" s="162"/>
      <c r="P123" s="162"/>
      <c r="Q123" s="162"/>
      <c r="R123" s="162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4" t="s">
        <v>143</v>
      </c>
      <c r="AZ123" s="162"/>
      <c r="BA123" s="162"/>
      <c r="BB123" s="162"/>
      <c r="BC123" s="162"/>
      <c r="BD123" s="162"/>
      <c r="BE123" s="165">
        <f>IF(N123="základná",J123,0)</f>
        <v>0</v>
      </c>
      <c r="BF123" s="165">
        <f>IF(N123="znížená",J123,0)</f>
        <v>0</v>
      </c>
      <c r="BG123" s="165">
        <f>IF(N123="zákl. prenesená",J123,0)</f>
        <v>0</v>
      </c>
      <c r="BH123" s="165">
        <f>IF(N123="zníž. prenesená",J123,0)</f>
        <v>0</v>
      </c>
      <c r="BI123" s="165">
        <f>IF(N123="nulová",J123,0)</f>
        <v>0</v>
      </c>
      <c r="BJ123" s="164" t="s">
        <v>88</v>
      </c>
      <c r="BK123" s="162"/>
      <c r="BL123" s="162"/>
      <c r="BM123" s="162"/>
    </row>
    <row r="124" s="2" customFormat="1" ht="18" customHeight="1">
      <c r="A124" s="34"/>
      <c r="B124" s="156"/>
      <c r="C124" s="157"/>
      <c r="D124" s="158" t="s">
        <v>146</v>
      </c>
      <c r="E124" s="159"/>
      <c r="F124" s="159"/>
      <c r="G124" s="157"/>
      <c r="H124" s="157"/>
      <c r="I124" s="157"/>
      <c r="J124" s="160">
        <v>0</v>
      </c>
      <c r="K124" s="157"/>
      <c r="L124" s="161"/>
      <c r="M124" s="162"/>
      <c r="N124" s="163" t="s">
        <v>41</v>
      </c>
      <c r="O124" s="162"/>
      <c r="P124" s="162"/>
      <c r="Q124" s="162"/>
      <c r="R124" s="162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62"/>
      <c r="AG124" s="162"/>
      <c r="AH124" s="162"/>
      <c r="AI124" s="162"/>
      <c r="AJ124" s="162"/>
      <c r="AK124" s="162"/>
      <c r="AL124" s="162"/>
      <c r="AM124" s="162"/>
      <c r="AN124" s="162"/>
      <c r="AO124" s="162"/>
      <c r="AP124" s="162"/>
      <c r="AQ124" s="162"/>
      <c r="AR124" s="162"/>
      <c r="AS124" s="162"/>
      <c r="AT124" s="162"/>
      <c r="AU124" s="162"/>
      <c r="AV124" s="162"/>
      <c r="AW124" s="162"/>
      <c r="AX124" s="162"/>
      <c r="AY124" s="164" t="s">
        <v>143</v>
      </c>
      <c r="AZ124" s="162"/>
      <c r="BA124" s="162"/>
      <c r="BB124" s="162"/>
      <c r="BC124" s="162"/>
      <c r="BD124" s="162"/>
      <c r="BE124" s="165">
        <f>IF(N124="základná",J124,0)</f>
        <v>0</v>
      </c>
      <c r="BF124" s="165">
        <f>IF(N124="znížená",J124,0)</f>
        <v>0</v>
      </c>
      <c r="BG124" s="165">
        <f>IF(N124="zákl. prenesená",J124,0)</f>
        <v>0</v>
      </c>
      <c r="BH124" s="165">
        <f>IF(N124="zníž. prenesená",J124,0)</f>
        <v>0</v>
      </c>
      <c r="BI124" s="165">
        <f>IF(N124="nulová",J124,0)</f>
        <v>0</v>
      </c>
      <c r="BJ124" s="164" t="s">
        <v>88</v>
      </c>
      <c r="BK124" s="162"/>
      <c r="BL124" s="162"/>
      <c r="BM124" s="162"/>
    </row>
    <row r="125" s="2" customFormat="1" ht="18" customHeight="1">
      <c r="A125" s="34"/>
      <c r="B125" s="156"/>
      <c r="C125" s="157"/>
      <c r="D125" s="158" t="s">
        <v>147</v>
      </c>
      <c r="E125" s="159"/>
      <c r="F125" s="159"/>
      <c r="G125" s="157"/>
      <c r="H125" s="157"/>
      <c r="I125" s="157"/>
      <c r="J125" s="160">
        <v>0</v>
      </c>
      <c r="K125" s="157"/>
      <c r="L125" s="161"/>
      <c r="M125" s="162"/>
      <c r="N125" s="163" t="s">
        <v>41</v>
      </c>
      <c r="O125" s="162"/>
      <c r="P125" s="162"/>
      <c r="Q125" s="162"/>
      <c r="R125" s="162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62"/>
      <c r="AG125" s="162"/>
      <c r="AH125" s="162"/>
      <c r="AI125" s="162"/>
      <c r="AJ125" s="162"/>
      <c r="AK125" s="162"/>
      <c r="AL125" s="162"/>
      <c r="AM125" s="162"/>
      <c r="AN125" s="162"/>
      <c r="AO125" s="162"/>
      <c r="AP125" s="162"/>
      <c r="AQ125" s="162"/>
      <c r="AR125" s="162"/>
      <c r="AS125" s="162"/>
      <c r="AT125" s="162"/>
      <c r="AU125" s="162"/>
      <c r="AV125" s="162"/>
      <c r="AW125" s="162"/>
      <c r="AX125" s="162"/>
      <c r="AY125" s="164" t="s">
        <v>143</v>
      </c>
      <c r="AZ125" s="162"/>
      <c r="BA125" s="162"/>
      <c r="BB125" s="162"/>
      <c r="BC125" s="162"/>
      <c r="BD125" s="162"/>
      <c r="BE125" s="165">
        <f>IF(N125="základná",J125,0)</f>
        <v>0</v>
      </c>
      <c r="BF125" s="165">
        <f>IF(N125="znížená",J125,0)</f>
        <v>0</v>
      </c>
      <c r="BG125" s="165">
        <f>IF(N125="zákl. prenesená",J125,0)</f>
        <v>0</v>
      </c>
      <c r="BH125" s="165">
        <f>IF(N125="zníž. prenesená",J125,0)</f>
        <v>0</v>
      </c>
      <c r="BI125" s="165">
        <f>IF(N125="nulová",J125,0)</f>
        <v>0</v>
      </c>
      <c r="BJ125" s="164" t="s">
        <v>88</v>
      </c>
      <c r="BK125" s="162"/>
      <c r="BL125" s="162"/>
      <c r="BM125" s="162"/>
    </row>
    <row r="126" s="2" customFormat="1" ht="18" customHeight="1">
      <c r="A126" s="34"/>
      <c r="B126" s="156"/>
      <c r="C126" s="157"/>
      <c r="D126" s="159" t="s">
        <v>148</v>
      </c>
      <c r="E126" s="157"/>
      <c r="F126" s="157"/>
      <c r="G126" s="157"/>
      <c r="H126" s="157"/>
      <c r="I126" s="157"/>
      <c r="J126" s="160">
        <f>ROUND(J32*T126,2)</f>
        <v>0</v>
      </c>
      <c r="K126" s="157"/>
      <c r="L126" s="161"/>
      <c r="M126" s="162"/>
      <c r="N126" s="163" t="s">
        <v>41</v>
      </c>
      <c r="O126" s="162"/>
      <c r="P126" s="162"/>
      <c r="Q126" s="162"/>
      <c r="R126" s="162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62"/>
      <c r="AG126" s="162"/>
      <c r="AH126" s="162"/>
      <c r="AI126" s="162"/>
      <c r="AJ126" s="162"/>
      <c r="AK126" s="162"/>
      <c r="AL126" s="162"/>
      <c r="AM126" s="162"/>
      <c r="AN126" s="162"/>
      <c r="AO126" s="162"/>
      <c r="AP126" s="162"/>
      <c r="AQ126" s="162"/>
      <c r="AR126" s="162"/>
      <c r="AS126" s="162"/>
      <c r="AT126" s="162"/>
      <c r="AU126" s="162"/>
      <c r="AV126" s="162"/>
      <c r="AW126" s="162"/>
      <c r="AX126" s="162"/>
      <c r="AY126" s="164" t="s">
        <v>149</v>
      </c>
      <c r="AZ126" s="162"/>
      <c r="BA126" s="162"/>
      <c r="BB126" s="162"/>
      <c r="BC126" s="162"/>
      <c r="BD126" s="162"/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64" t="s">
        <v>88</v>
      </c>
      <c r="BK126" s="162"/>
      <c r="BL126" s="162"/>
      <c r="BM126" s="162"/>
    </row>
    <row r="127" s="2" customForma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29.28" customHeight="1">
      <c r="A128" s="34"/>
      <c r="B128" s="35"/>
      <c r="C128" s="166" t="s">
        <v>150</v>
      </c>
      <c r="D128" s="135"/>
      <c r="E128" s="135"/>
      <c r="F128" s="135"/>
      <c r="G128" s="135"/>
      <c r="H128" s="135"/>
      <c r="I128" s="135"/>
      <c r="J128" s="167">
        <f>ROUND(J98+J120,2)</f>
        <v>0</v>
      </c>
      <c r="K128" s="135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6.96" customHeight="1">
      <c r="A129" s="34"/>
      <c r="B129" s="56"/>
      <c r="C129" s="57"/>
      <c r="D129" s="57"/>
      <c r="E129" s="57"/>
      <c r="F129" s="57"/>
      <c r="G129" s="57"/>
      <c r="H129" s="57"/>
      <c r="I129" s="57"/>
      <c r="J129" s="57"/>
      <c r="K129" s="57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3" s="2" customFormat="1" ht="6.96" customHeight="1">
      <c r="A133" s="34"/>
      <c r="B133" s="58"/>
      <c r="C133" s="59"/>
      <c r="D133" s="59"/>
      <c r="E133" s="59"/>
      <c r="F133" s="59"/>
      <c r="G133" s="59"/>
      <c r="H133" s="59"/>
      <c r="I133" s="59"/>
      <c r="J133" s="59"/>
      <c r="K133" s="59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24.96" customHeight="1">
      <c r="A134" s="34"/>
      <c r="B134" s="35"/>
      <c r="C134" s="19" t="s">
        <v>151</v>
      </c>
      <c r="D134" s="34"/>
      <c r="E134" s="34"/>
      <c r="F134" s="34"/>
      <c r="G134" s="34"/>
      <c r="H134" s="34"/>
      <c r="I134" s="34"/>
      <c r="J134" s="34"/>
      <c r="K134" s="34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6.96" customHeight="1">
      <c r="A135" s="34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2" customHeight="1">
      <c r="A136" s="34"/>
      <c r="B136" s="35"/>
      <c r="C136" s="28" t="s">
        <v>14</v>
      </c>
      <c r="D136" s="34"/>
      <c r="E136" s="34"/>
      <c r="F136" s="34"/>
      <c r="G136" s="34"/>
      <c r="H136" s="34"/>
      <c r="I136" s="34"/>
      <c r="J136" s="34"/>
      <c r="K136" s="34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27" customHeight="1">
      <c r="A137" s="34"/>
      <c r="B137" s="35"/>
      <c r="C137" s="34"/>
      <c r="D137" s="34"/>
      <c r="E137" s="125" t="str">
        <f>E7</f>
        <v>SPŠ J. Murgaša B.Bystrica - kompletná rekonštrukcia objektov - zníženie energetickej náročnosti</v>
      </c>
      <c r="F137" s="28"/>
      <c r="G137" s="28"/>
      <c r="H137" s="28"/>
      <c r="I137" s="34"/>
      <c r="J137" s="34"/>
      <c r="K137" s="34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1" customFormat="1" ht="12" customHeight="1">
      <c r="B138" s="18"/>
      <c r="C138" s="28" t="s">
        <v>120</v>
      </c>
      <c r="L138" s="18"/>
    </row>
    <row r="139" s="2" customFormat="1" ht="14.4" customHeight="1">
      <c r="A139" s="34"/>
      <c r="B139" s="35"/>
      <c r="C139" s="34"/>
      <c r="D139" s="34"/>
      <c r="E139" s="125" t="s">
        <v>855</v>
      </c>
      <c r="F139" s="34"/>
      <c r="G139" s="34"/>
      <c r="H139" s="34"/>
      <c r="I139" s="34"/>
      <c r="J139" s="34"/>
      <c r="K139" s="34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2" customFormat="1" ht="12" customHeight="1">
      <c r="A140" s="34"/>
      <c r="B140" s="35"/>
      <c r="C140" s="28" t="s">
        <v>122</v>
      </c>
      <c r="D140" s="34"/>
      <c r="E140" s="34"/>
      <c r="F140" s="34"/>
      <c r="G140" s="34"/>
      <c r="H140" s="34"/>
      <c r="I140" s="34"/>
      <c r="J140" s="34"/>
      <c r="K140" s="34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="2" customFormat="1" ht="15.6" customHeight="1">
      <c r="A141" s="34"/>
      <c r="B141" s="35"/>
      <c r="C141" s="34"/>
      <c r="D141" s="34"/>
      <c r="E141" s="63" t="str">
        <f>E11</f>
        <v>C2 - Nový stav</v>
      </c>
      <c r="F141" s="34"/>
      <c r="G141" s="34"/>
      <c r="H141" s="34"/>
      <c r="I141" s="34"/>
      <c r="J141" s="34"/>
      <c r="K141" s="34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6.96" customHeight="1">
      <c r="A142" s="34"/>
      <c r="B142" s="35"/>
      <c r="C142" s="34"/>
      <c r="D142" s="34"/>
      <c r="E142" s="34"/>
      <c r="F142" s="34"/>
      <c r="G142" s="34"/>
      <c r="H142" s="34"/>
      <c r="I142" s="34"/>
      <c r="J142" s="34"/>
      <c r="K142" s="34"/>
      <c r="L142" s="51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2" customHeight="1">
      <c r="A143" s="34"/>
      <c r="B143" s="35"/>
      <c r="C143" s="28" t="s">
        <v>18</v>
      </c>
      <c r="D143" s="34"/>
      <c r="E143" s="34"/>
      <c r="F143" s="23" t="str">
        <f>F14</f>
        <v>Hurbanova 6, 975 18 BB</v>
      </c>
      <c r="G143" s="34"/>
      <c r="H143" s="34"/>
      <c r="I143" s="28" t="s">
        <v>20</v>
      </c>
      <c r="J143" s="65" t="str">
        <f>IF(J14="","",J14)</f>
        <v>28. 4. 2021</v>
      </c>
      <c r="K143" s="34"/>
      <c r="L143" s="5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6.96" customHeight="1">
      <c r="A144" s="34"/>
      <c r="B144" s="35"/>
      <c r="C144" s="34"/>
      <c r="D144" s="34"/>
      <c r="E144" s="34"/>
      <c r="F144" s="34"/>
      <c r="G144" s="34"/>
      <c r="H144" s="34"/>
      <c r="I144" s="34"/>
      <c r="J144" s="34"/>
      <c r="K144" s="34"/>
      <c r="L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40.8" customHeight="1">
      <c r="A145" s="34"/>
      <c r="B145" s="35"/>
      <c r="C145" s="28" t="s">
        <v>22</v>
      </c>
      <c r="D145" s="34"/>
      <c r="E145" s="34"/>
      <c r="F145" s="23" t="str">
        <f>E17</f>
        <v>SPŠ J. Murgaša, Banská Bystrica</v>
      </c>
      <c r="G145" s="34"/>
      <c r="H145" s="34"/>
      <c r="I145" s="28" t="s">
        <v>28</v>
      </c>
      <c r="J145" s="32" t="str">
        <f>E23</f>
        <v>VISIA s.r.o ,Sládkovičova 2052/50A Šala</v>
      </c>
      <c r="K145" s="34"/>
      <c r="L145" s="51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2" customFormat="1" ht="15.6" customHeight="1">
      <c r="A146" s="34"/>
      <c r="B146" s="35"/>
      <c r="C146" s="28" t="s">
        <v>26</v>
      </c>
      <c r="D146" s="34"/>
      <c r="E146" s="34"/>
      <c r="F146" s="23" t="str">
        <f>IF(E20="","",E20)</f>
        <v>Vyplň údaj</v>
      </c>
      <c r="G146" s="34"/>
      <c r="H146" s="34"/>
      <c r="I146" s="28" t="s">
        <v>32</v>
      </c>
      <c r="J146" s="32" t="str">
        <f>E26</f>
        <v xml:space="preserve"> </v>
      </c>
      <c r="K146" s="34"/>
      <c r="L146" s="51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="2" customFormat="1" ht="10.32" customHeight="1">
      <c r="A147" s="34"/>
      <c r="B147" s="35"/>
      <c r="C147" s="34"/>
      <c r="D147" s="34"/>
      <c r="E147" s="34"/>
      <c r="F147" s="34"/>
      <c r="G147" s="34"/>
      <c r="H147" s="34"/>
      <c r="I147" s="34"/>
      <c r="J147" s="34"/>
      <c r="K147" s="34"/>
      <c r="L147" s="51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="11" customFormat="1" ht="29.28" customHeight="1">
      <c r="A148" s="168"/>
      <c r="B148" s="169"/>
      <c r="C148" s="170" t="s">
        <v>152</v>
      </c>
      <c r="D148" s="171" t="s">
        <v>60</v>
      </c>
      <c r="E148" s="171" t="s">
        <v>56</v>
      </c>
      <c r="F148" s="171" t="s">
        <v>57</v>
      </c>
      <c r="G148" s="171" t="s">
        <v>153</v>
      </c>
      <c r="H148" s="171" t="s">
        <v>154</v>
      </c>
      <c r="I148" s="171" t="s">
        <v>155</v>
      </c>
      <c r="J148" s="172" t="s">
        <v>128</v>
      </c>
      <c r="K148" s="173" t="s">
        <v>156</v>
      </c>
      <c r="L148" s="174"/>
      <c r="M148" s="82" t="s">
        <v>1</v>
      </c>
      <c r="N148" s="83" t="s">
        <v>39</v>
      </c>
      <c r="O148" s="83" t="s">
        <v>157</v>
      </c>
      <c r="P148" s="83" t="s">
        <v>158</v>
      </c>
      <c r="Q148" s="83" t="s">
        <v>159</v>
      </c>
      <c r="R148" s="83" t="s">
        <v>160</v>
      </c>
      <c r="S148" s="83" t="s">
        <v>161</v>
      </c>
      <c r="T148" s="84" t="s">
        <v>162</v>
      </c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</row>
    <row r="149" s="2" customFormat="1" ht="22.8" customHeight="1">
      <c r="A149" s="34"/>
      <c r="B149" s="35"/>
      <c r="C149" s="89" t="s">
        <v>124</v>
      </c>
      <c r="D149" s="34"/>
      <c r="E149" s="34"/>
      <c r="F149" s="34"/>
      <c r="G149" s="34"/>
      <c r="H149" s="34"/>
      <c r="I149" s="34"/>
      <c r="J149" s="175">
        <f>BK149</f>
        <v>0</v>
      </c>
      <c r="K149" s="34"/>
      <c r="L149" s="35"/>
      <c r="M149" s="85"/>
      <c r="N149" s="69"/>
      <c r="O149" s="86"/>
      <c r="P149" s="176">
        <f>P150+P212</f>
        <v>0</v>
      </c>
      <c r="Q149" s="86"/>
      <c r="R149" s="176">
        <f>R150+R212</f>
        <v>159.50080940558001</v>
      </c>
      <c r="S149" s="86"/>
      <c r="T149" s="177">
        <f>T150+T212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5" t="s">
        <v>74</v>
      </c>
      <c r="AU149" s="15" t="s">
        <v>130</v>
      </c>
      <c r="BK149" s="178">
        <f>BK150+BK212</f>
        <v>0</v>
      </c>
    </row>
    <row r="150" s="12" customFormat="1" ht="25.92" customHeight="1">
      <c r="A150" s="12"/>
      <c r="B150" s="179"/>
      <c r="C150" s="12"/>
      <c r="D150" s="180" t="s">
        <v>74</v>
      </c>
      <c r="E150" s="181" t="s">
        <v>163</v>
      </c>
      <c r="F150" s="181" t="s">
        <v>164</v>
      </c>
      <c r="G150" s="12"/>
      <c r="H150" s="12"/>
      <c r="I150" s="182"/>
      <c r="J150" s="183">
        <f>BK150</f>
        <v>0</v>
      </c>
      <c r="K150" s="12"/>
      <c r="L150" s="179"/>
      <c r="M150" s="184"/>
      <c r="N150" s="185"/>
      <c r="O150" s="185"/>
      <c r="P150" s="186">
        <f>P151+P160+P163+P165+P170+P172+P193+P210</f>
        <v>0</v>
      </c>
      <c r="Q150" s="185"/>
      <c r="R150" s="186">
        <f>R151+R160+R163+R165+R170+R172+R193+R210</f>
        <v>144.66861868949002</v>
      </c>
      <c r="S150" s="185"/>
      <c r="T150" s="187">
        <f>T151+T160+T163+T165+T170+T172+T193+T210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80" t="s">
        <v>82</v>
      </c>
      <c r="AT150" s="188" t="s">
        <v>74</v>
      </c>
      <c r="AU150" s="188" t="s">
        <v>75</v>
      </c>
      <c r="AY150" s="180" t="s">
        <v>165</v>
      </c>
      <c r="BK150" s="189">
        <f>BK151+BK160+BK163+BK165+BK170+BK172+BK193+BK210</f>
        <v>0</v>
      </c>
    </row>
    <row r="151" s="12" customFormat="1" ht="22.8" customHeight="1">
      <c r="A151" s="12"/>
      <c r="B151" s="179"/>
      <c r="C151" s="12"/>
      <c r="D151" s="180" t="s">
        <v>74</v>
      </c>
      <c r="E151" s="190" t="s">
        <v>82</v>
      </c>
      <c r="F151" s="190" t="s">
        <v>166</v>
      </c>
      <c r="G151" s="12"/>
      <c r="H151" s="12"/>
      <c r="I151" s="182"/>
      <c r="J151" s="191">
        <f>BK151</f>
        <v>0</v>
      </c>
      <c r="K151" s="12"/>
      <c r="L151" s="179"/>
      <c r="M151" s="184"/>
      <c r="N151" s="185"/>
      <c r="O151" s="185"/>
      <c r="P151" s="186">
        <f>SUM(P152:P159)</f>
        <v>0</v>
      </c>
      <c r="Q151" s="185"/>
      <c r="R151" s="186">
        <f>SUM(R152:R159)</f>
        <v>31.027000000000001</v>
      </c>
      <c r="S151" s="185"/>
      <c r="T151" s="187">
        <f>SUM(T152:T159)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80" t="s">
        <v>82</v>
      </c>
      <c r="AT151" s="188" t="s">
        <v>74</v>
      </c>
      <c r="AU151" s="188" t="s">
        <v>82</v>
      </c>
      <c r="AY151" s="180" t="s">
        <v>165</v>
      </c>
      <c r="BK151" s="189">
        <f>SUM(BK152:BK159)</f>
        <v>0</v>
      </c>
    </row>
    <row r="152" s="2" customFormat="1" ht="13.8" customHeight="1">
      <c r="A152" s="34"/>
      <c r="B152" s="156"/>
      <c r="C152" s="192" t="s">
        <v>82</v>
      </c>
      <c r="D152" s="192" t="s">
        <v>167</v>
      </c>
      <c r="E152" s="193" t="s">
        <v>303</v>
      </c>
      <c r="F152" s="194" t="s">
        <v>304</v>
      </c>
      <c r="G152" s="195" t="s">
        <v>305</v>
      </c>
      <c r="H152" s="196">
        <v>86.909999999999997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41</v>
      </c>
      <c r="O152" s="73"/>
      <c r="P152" s="201">
        <f>O152*H152</f>
        <v>0</v>
      </c>
      <c r="Q152" s="201">
        <v>0</v>
      </c>
      <c r="R152" s="201">
        <f>Q152*H152</f>
        <v>0</v>
      </c>
      <c r="S152" s="201">
        <v>0</v>
      </c>
      <c r="T152" s="202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171</v>
      </c>
      <c r="AT152" s="203" t="s">
        <v>167</v>
      </c>
      <c r="AU152" s="203" t="s">
        <v>88</v>
      </c>
      <c r="AY152" s="15" t="s">
        <v>165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88</v>
      </c>
      <c r="BK152" s="205">
        <f>ROUND(I152*H152,3)</f>
        <v>0</v>
      </c>
      <c r="BL152" s="15" t="s">
        <v>171</v>
      </c>
      <c r="BM152" s="203" t="s">
        <v>911</v>
      </c>
    </row>
    <row r="153" s="2" customFormat="1" ht="34.8" customHeight="1">
      <c r="A153" s="34"/>
      <c r="B153" s="156"/>
      <c r="C153" s="192" t="s">
        <v>88</v>
      </c>
      <c r="D153" s="192" t="s">
        <v>167</v>
      </c>
      <c r="E153" s="193" t="s">
        <v>307</v>
      </c>
      <c r="F153" s="194" t="s">
        <v>308</v>
      </c>
      <c r="G153" s="195" t="s">
        <v>305</v>
      </c>
      <c r="H153" s="196">
        <v>28.969999999999999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41</v>
      </c>
      <c r="O153" s="73"/>
      <c r="P153" s="201">
        <f>O153*H153</f>
        <v>0</v>
      </c>
      <c r="Q153" s="201">
        <v>0</v>
      </c>
      <c r="R153" s="201">
        <f>Q153*H153</f>
        <v>0</v>
      </c>
      <c r="S153" s="201">
        <v>0</v>
      </c>
      <c r="T153" s="202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171</v>
      </c>
      <c r="AT153" s="203" t="s">
        <v>167</v>
      </c>
      <c r="AU153" s="203" t="s">
        <v>88</v>
      </c>
      <c r="AY153" s="15" t="s">
        <v>165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88</v>
      </c>
      <c r="BK153" s="205">
        <f>ROUND(I153*H153,3)</f>
        <v>0</v>
      </c>
      <c r="BL153" s="15" t="s">
        <v>171</v>
      </c>
      <c r="BM153" s="203" t="s">
        <v>912</v>
      </c>
    </row>
    <row r="154" s="2" customFormat="1" ht="22.2" customHeight="1">
      <c r="A154" s="34"/>
      <c r="B154" s="156"/>
      <c r="C154" s="192" t="s">
        <v>178</v>
      </c>
      <c r="D154" s="192" t="s">
        <v>167</v>
      </c>
      <c r="E154" s="193" t="s">
        <v>310</v>
      </c>
      <c r="F154" s="194" t="s">
        <v>311</v>
      </c>
      <c r="G154" s="195" t="s">
        <v>305</v>
      </c>
      <c r="H154" s="196">
        <v>39.890000000000001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41</v>
      </c>
      <c r="O154" s="73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171</v>
      </c>
      <c r="AT154" s="203" t="s">
        <v>167</v>
      </c>
      <c r="AU154" s="203" t="s">
        <v>88</v>
      </c>
      <c r="AY154" s="15" t="s">
        <v>165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88</v>
      </c>
      <c r="BK154" s="205">
        <f>ROUND(I154*H154,3)</f>
        <v>0</v>
      </c>
      <c r="BL154" s="15" t="s">
        <v>171</v>
      </c>
      <c r="BM154" s="203" t="s">
        <v>913</v>
      </c>
    </row>
    <row r="155" s="2" customFormat="1" ht="34.8" customHeight="1">
      <c r="A155" s="34"/>
      <c r="B155" s="156"/>
      <c r="C155" s="192" t="s">
        <v>171</v>
      </c>
      <c r="D155" s="192" t="s">
        <v>167</v>
      </c>
      <c r="E155" s="193" t="s">
        <v>313</v>
      </c>
      <c r="F155" s="194" t="s">
        <v>314</v>
      </c>
      <c r="G155" s="195" t="s">
        <v>305</v>
      </c>
      <c r="H155" s="196">
        <v>79.780000000000001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41</v>
      </c>
      <c r="O155" s="73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171</v>
      </c>
      <c r="AT155" s="203" t="s">
        <v>167</v>
      </c>
      <c r="AU155" s="203" t="s">
        <v>88</v>
      </c>
      <c r="AY155" s="15" t="s">
        <v>165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88</v>
      </c>
      <c r="BK155" s="205">
        <f>ROUND(I155*H155,3)</f>
        <v>0</v>
      </c>
      <c r="BL155" s="15" t="s">
        <v>171</v>
      </c>
      <c r="BM155" s="203" t="s">
        <v>914</v>
      </c>
    </row>
    <row r="156" s="2" customFormat="1" ht="22.2" customHeight="1">
      <c r="A156" s="34"/>
      <c r="B156" s="156"/>
      <c r="C156" s="192" t="s">
        <v>186</v>
      </c>
      <c r="D156" s="192" t="s">
        <v>167</v>
      </c>
      <c r="E156" s="193" t="s">
        <v>316</v>
      </c>
      <c r="F156" s="194" t="s">
        <v>317</v>
      </c>
      <c r="G156" s="195" t="s">
        <v>305</v>
      </c>
      <c r="H156" s="196">
        <v>17.236999999999998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41</v>
      </c>
      <c r="O156" s="73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171</v>
      </c>
      <c r="AT156" s="203" t="s">
        <v>167</v>
      </c>
      <c r="AU156" s="203" t="s">
        <v>88</v>
      </c>
      <c r="AY156" s="15" t="s">
        <v>165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88</v>
      </c>
      <c r="BK156" s="205">
        <f>ROUND(I156*H156,3)</f>
        <v>0</v>
      </c>
      <c r="BL156" s="15" t="s">
        <v>171</v>
      </c>
      <c r="BM156" s="203" t="s">
        <v>915</v>
      </c>
    </row>
    <row r="157" s="2" customFormat="1" ht="13.8" customHeight="1">
      <c r="A157" s="34"/>
      <c r="B157" s="156"/>
      <c r="C157" s="211" t="s">
        <v>191</v>
      </c>
      <c r="D157" s="211" t="s">
        <v>277</v>
      </c>
      <c r="E157" s="212" t="s">
        <v>319</v>
      </c>
      <c r="F157" s="213" t="s">
        <v>320</v>
      </c>
      <c r="G157" s="214" t="s">
        <v>205</v>
      </c>
      <c r="H157" s="215">
        <v>31.027000000000001</v>
      </c>
      <c r="I157" s="216"/>
      <c r="J157" s="215">
        <f>ROUND(I157*H157,3)</f>
        <v>0</v>
      </c>
      <c r="K157" s="217"/>
      <c r="L157" s="218"/>
      <c r="M157" s="219" t="s">
        <v>1</v>
      </c>
      <c r="N157" s="220" t="s">
        <v>41</v>
      </c>
      <c r="O157" s="73"/>
      <c r="P157" s="201">
        <f>O157*H157</f>
        <v>0</v>
      </c>
      <c r="Q157" s="201">
        <v>1</v>
      </c>
      <c r="R157" s="201">
        <f>Q157*H157</f>
        <v>31.027000000000001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199</v>
      </c>
      <c r="AT157" s="203" t="s">
        <v>277</v>
      </c>
      <c r="AU157" s="203" t="s">
        <v>88</v>
      </c>
      <c r="AY157" s="15" t="s">
        <v>165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88</v>
      </c>
      <c r="BK157" s="205">
        <f>ROUND(I157*H157,3)</f>
        <v>0</v>
      </c>
      <c r="BL157" s="15" t="s">
        <v>171</v>
      </c>
      <c r="BM157" s="203" t="s">
        <v>916</v>
      </c>
    </row>
    <row r="158" s="2" customFormat="1" ht="22.2" customHeight="1">
      <c r="A158" s="34"/>
      <c r="B158" s="156"/>
      <c r="C158" s="192" t="s">
        <v>195</v>
      </c>
      <c r="D158" s="192" t="s">
        <v>167</v>
      </c>
      <c r="E158" s="193" t="s">
        <v>322</v>
      </c>
      <c r="F158" s="194" t="s">
        <v>323</v>
      </c>
      <c r="G158" s="195" t="s">
        <v>305</v>
      </c>
      <c r="H158" s="196">
        <v>47.020000000000003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41</v>
      </c>
      <c r="O158" s="73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171</v>
      </c>
      <c r="AT158" s="203" t="s">
        <v>167</v>
      </c>
      <c r="AU158" s="203" t="s">
        <v>88</v>
      </c>
      <c r="AY158" s="15" t="s">
        <v>165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88</v>
      </c>
      <c r="BK158" s="205">
        <f>ROUND(I158*H158,3)</f>
        <v>0</v>
      </c>
      <c r="BL158" s="15" t="s">
        <v>171</v>
      </c>
      <c r="BM158" s="203" t="s">
        <v>917</v>
      </c>
    </row>
    <row r="159" s="2" customFormat="1" ht="22.2" customHeight="1">
      <c r="A159" s="34"/>
      <c r="B159" s="156"/>
      <c r="C159" s="192" t="s">
        <v>199</v>
      </c>
      <c r="D159" s="192" t="s">
        <v>167</v>
      </c>
      <c r="E159" s="193" t="s">
        <v>325</v>
      </c>
      <c r="F159" s="194" t="s">
        <v>326</v>
      </c>
      <c r="G159" s="195" t="s">
        <v>170</v>
      </c>
      <c r="H159" s="196">
        <v>134.40000000000001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41</v>
      </c>
      <c r="O159" s="73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171</v>
      </c>
      <c r="AT159" s="203" t="s">
        <v>167</v>
      </c>
      <c r="AU159" s="203" t="s">
        <v>88</v>
      </c>
      <c r="AY159" s="15" t="s">
        <v>165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88</v>
      </c>
      <c r="BK159" s="205">
        <f>ROUND(I159*H159,3)</f>
        <v>0</v>
      </c>
      <c r="BL159" s="15" t="s">
        <v>171</v>
      </c>
      <c r="BM159" s="203" t="s">
        <v>918</v>
      </c>
    </row>
    <row r="160" s="12" customFormat="1" ht="22.8" customHeight="1">
      <c r="A160" s="12"/>
      <c r="B160" s="179"/>
      <c r="C160" s="12"/>
      <c r="D160" s="180" t="s">
        <v>74</v>
      </c>
      <c r="E160" s="190" t="s">
        <v>88</v>
      </c>
      <c r="F160" s="190" t="s">
        <v>328</v>
      </c>
      <c r="G160" s="12"/>
      <c r="H160" s="12"/>
      <c r="I160" s="182"/>
      <c r="J160" s="191">
        <f>BK160</f>
        <v>0</v>
      </c>
      <c r="K160" s="12"/>
      <c r="L160" s="179"/>
      <c r="M160" s="184"/>
      <c r="N160" s="185"/>
      <c r="O160" s="185"/>
      <c r="P160" s="186">
        <f>SUM(P161:P162)</f>
        <v>0</v>
      </c>
      <c r="Q160" s="185"/>
      <c r="R160" s="186">
        <f>SUM(R161:R162)</f>
        <v>0.025231457000000002</v>
      </c>
      <c r="S160" s="185"/>
      <c r="T160" s="187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80" t="s">
        <v>82</v>
      </c>
      <c r="AT160" s="188" t="s">
        <v>74</v>
      </c>
      <c r="AU160" s="188" t="s">
        <v>82</v>
      </c>
      <c r="AY160" s="180" t="s">
        <v>165</v>
      </c>
      <c r="BK160" s="189">
        <f>SUM(BK161:BK162)</f>
        <v>0</v>
      </c>
    </row>
    <row r="161" s="2" customFormat="1" ht="22.2" customHeight="1">
      <c r="A161" s="34"/>
      <c r="B161" s="156"/>
      <c r="C161" s="192" t="s">
        <v>176</v>
      </c>
      <c r="D161" s="192" t="s">
        <v>167</v>
      </c>
      <c r="E161" s="193" t="s">
        <v>329</v>
      </c>
      <c r="F161" s="194" t="s">
        <v>330</v>
      </c>
      <c r="G161" s="195" t="s">
        <v>170</v>
      </c>
      <c r="H161" s="196">
        <v>99.728999999999999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41</v>
      </c>
      <c r="O161" s="73"/>
      <c r="P161" s="201">
        <f>O161*H161</f>
        <v>0</v>
      </c>
      <c r="Q161" s="201">
        <v>3.3000000000000003E-05</v>
      </c>
      <c r="R161" s="201">
        <f>Q161*H161</f>
        <v>0.003291057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171</v>
      </c>
      <c r="AT161" s="203" t="s">
        <v>167</v>
      </c>
      <c r="AU161" s="203" t="s">
        <v>88</v>
      </c>
      <c r="AY161" s="15" t="s">
        <v>165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88</v>
      </c>
      <c r="BK161" s="205">
        <f>ROUND(I161*H161,3)</f>
        <v>0</v>
      </c>
      <c r="BL161" s="15" t="s">
        <v>171</v>
      </c>
      <c r="BM161" s="203" t="s">
        <v>919</v>
      </c>
    </row>
    <row r="162" s="2" customFormat="1" ht="13.8" customHeight="1">
      <c r="A162" s="34"/>
      <c r="B162" s="156"/>
      <c r="C162" s="211" t="s">
        <v>207</v>
      </c>
      <c r="D162" s="211" t="s">
        <v>277</v>
      </c>
      <c r="E162" s="212" t="s">
        <v>332</v>
      </c>
      <c r="F162" s="213" t="s">
        <v>333</v>
      </c>
      <c r="G162" s="214" t="s">
        <v>170</v>
      </c>
      <c r="H162" s="215">
        <v>109.702</v>
      </c>
      <c r="I162" s="216"/>
      <c r="J162" s="215">
        <f>ROUND(I162*H162,3)</f>
        <v>0</v>
      </c>
      <c r="K162" s="217"/>
      <c r="L162" s="218"/>
      <c r="M162" s="219" t="s">
        <v>1</v>
      </c>
      <c r="N162" s="220" t="s">
        <v>41</v>
      </c>
      <c r="O162" s="73"/>
      <c r="P162" s="201">
        <f>O162*H162</f>
        <v>0</v>
      </c>
      <c r="Q162" s="201">
        <v>0.00020000000000000001</v>
      </c>
      <c r="R162" s="201">
        <f>Q162*H162</f>
        <v>0.021940400000000002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199</v>
      </c>
      <c r="AT162" s="203" t="s">
        <v>277</v>
      </c>
      <c r="AU162" s="203" t="s">
        <v>88</v>
      </c>
      <c r="AY162" s="15" t="s">
        <v>165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88</v>
      </c>
      <c r="BK162" s="205">
        <f>ROUND(I162*H162,3)</f>
        <v>0</v>
      </c>
      <c r="BL162" s="15" t="s">
        <v>171</v>
      </c>
      <c r="BM162" s="203" t="s">
        <v>920</v>
      </c>
    </row>
    <row r="163" s="12" customFormat="1" ht="22.8" customHeight="1">
      <c r="A163" s="12"/>
      <c r="B163" s="179"/>
      <c r="C163" s="12"/>
      <c r="D163" s="180" t="s">
        <v>74</v>
      </c>
      <c r="E163" s="190" t="s">
        <v>178</v>
      </c>
      <c r="F163" s="190" t="s">
        <v>777</v>
      </c>
      <c r="G163" s="12"/>
      <c r="H163" s="12"/>
      <c r="I163" s="182"/>
      <c r="J163" s="191">
        <f>BK163</f>
        <v>0</v>
      </c>
      <c r="K163" s="12"/>
      <c r="L163" s="179"/>
      <c r="M163" s="184"/>
      <c r="N163" s="185"/>
      <c r="O163" s="185"/>
      <c r="P163" s="186">
        <f>P164</f>
        <v>0</v>
      </c>
      <c r="Q163" s="185"/>
      <c r="R163" s="186">
        <f>R164</f>
        <v>0.029059999999999999</v>
      </c>
      <c r="S163" s="185"/>
      <c r="T163" s="187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80" t="s">
        <v>82</v>
      </c>
      <c r="AT163" s="188" t="s">
        <v>74</v>
      </c>
      <c r="AU163" s="188" t="s">
        <v>82</v>
      </c>
      <c r="AY163" s="180" t="s">
        <v>165</v>
      </c>
      <c r="BK163" s="189">
        <f>BK164</f>
        <v>0</v>
      </c>
    </row>
    <row r="164" s="2" customFormat="1" ht="13.8" customHeight="1">
      <c r="A164" s="34"/>
      <c r="B164" s="156"/>
      <c r="C164" s="192" t="s">
        <v>211</v>
      </c>
      <c r="D164" s="192" t="s">
        <v>167</v>
      </c>
      <c r="E164" s="193" t="s">
        <v>921</v>
      </c>
      <c r="F164" s="194" t="s">
        <v>922</v>
      </c>
      <c r="G164" s="195" t="s">
        <v>189</v>
      </c>
      <c r="H164" s="196">
        <v>1</v>
      </c>
      <c r="I164" s="197"/>
      <c r="J164" s="196">
        <f>ROUND(I164*H164,3)</f>
        <v>0</v>
      </c>
      <c r="K164" s="198"/>
      <c r="L164" s="35"/>
      <c r="M164" s="199" t="s">
        <v>1</v>
      </c>
      <c r="N164" s="200" t="s">
        <v>41</v>
      </c>
      <c r="O164" s="73"/>
      <c r="P164" s="201">
        <f>O164*H164</f>
        <v>0</v>
      </c>
      <c r="Q164" s="201">
        <v>0.029059999999999999</v>
      </c>
      <c r="R164" s="201">
        <f>Q164*H164</f>
        <v>0.029059999999999999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171</v>
      </c>
      <c r="AT164" s="203" t="s">
        <v>167</v>
      </c>
      <c r="AU164" s="203" t="s">
        <v>88</v>
      </c>
      <c r="AY164" s="15" t="s">
        <v>165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88</v>
      </c>
      <c r="BK164" s="205">
        <f>ROUND(I164*H164,3)</f>
        <v>0</v>
      </c>
      <c r="BL164" s="15" t="s">
        <v>171</v>
      </c>
      <c r="BM164" s="203" t="s">
        <v>923</v>
      </c>
    </row>
    <row r="165" s="12" customFormat="1" ht="22.8" customHeight="1">
      <c r="A165" s="12"/>
      <c r="B165" s="179"/>
      <c r="C165" s="12"/>
      <c r="D165" s="180" t="s">
        <v>74</v>
      </c>
      <c r="E165" s="190" t="s">
        <v>171</v>
      </c>
      <c r="F165" s="190" t="s">
        <v>778</v>
      </c>
      <c r="G165" s="12"/>
      <c r="H165" s="12"/>
      <c r="I165" s="182"/>
      <c r="J165" s="191">
        <f>BK165</f>
        <v>0</v>
      </c>
      <c r="K165" s="12"/>
      <c r="L165" s="179"/>
      <c r="M165" s="184"/>
      <c r="N165" s="185"/>
      <c r="O165" s="185"/>
      <c r="P165" s="186">
        <f>SUM(P166:P169)</f>
        <v>0</v>
      </c>
      <c r="Q165" s="185"/>
      <c r="R165" s="186">
        <f>SUM(R166:R169)</f>
        <v>20.552680184590002</v>
      </c>
      <c r="S165" s="185"/>
      <c r="T165" s="187">
        <f>SUM(T166:T169)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80" t="s">
        <v>82</v>
      </c>
      <c r="AT165" s="188" t="s">
        <v>74</v>
      </c>
      <c r="AU165" s="188" t="s">
        <v>82</v>
      </c>
      <c r="AY165" s="180" t="s">
        <v>165</v>
      </c>
      <c r="BK165" s="189">
        <f>SUM(BK166:BK169)</f>
        <v>0</v>
      </c>
    </row>
    <row r="166" s="2" customFormat="1" ht="13.8" customHeight="1">
      <c r="A166" s="34"/>
      <c r="B166" s="156"/>
      <c r="C166" s="192" t="s">
        <v>215</v>
      </c>
      <c r="D166" s="192" t="s">
        <v>167</v>
      </c>
      <c r="E166" s="193" t="s">
        <v>924</v>
      </c>
      <c r="F166" s="194" t="s">
        <v>925</v>
      </c>
      <c r="G166" s="195" t="s">
        <v>305</v>
      </c>
      <c r="H166" s="196">
        <v>8.7260000000000009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41</v>
      </c>
      <c r="O166" s="73"/>
      <c r="P166" s="201">
        <f>O166*H166</f>
        <v>0</v>
      </c>
      <c r="Q166" s="201">
        <v>2.2128836999999999</v>
      </c>
      <c r="R166" s="201">
        <f>Q166*H166</f>
        <v>19.309623166200002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171</v>
      </c>
      <c r="AT166" s="203" t="s">
        <v>167</v>
      </c>
      <c r="AU166" s="203" t="s">
        <v>88</v>
      </c>
      <c r="AY166" s="15" t="s">
        <v>165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88</v>
      </c>
      <c r="BK166" s="205">
        <f>ROUND(I166*H166,3)</f>
        <v>0</v>
      </c>
      <c r="BL166" s="15" t="s">
        <v>171</v>
      </c>
      <c r="BM166" s="203" t="s">
        <v>926</v>
      </c>
    </row>
    <row r="167" s="2" customFormat="1" ht="22.2" customHeight="1">
      <c r="A167" s="34"/>
      <c r="B167" s="156"/>
      <c r="C167" s="192" t="s">
        <v>219</v>
      </c>
      <c r="D167" s="192" t="s">
        <v>167</v>
      </c>
      <c r="E167" s="193" t="s">
        <v>927</v>
      </c>
      <c r="F167" s="194" t="s">
        <v>928</v>
      </c>
      <c r="G167" s="195" t="s">
        <v>170</v>
      </c>
      <c r="H167" s="196">
        <v>47.905000000000001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41</v>
      </c>
      <c r="O167" s="73"/>
      <c r="P167" s="201">
        <f>O167*H167</f>
        <v>0</v>
      </c>
      <c r="Q167" s="201">
        <v>0.018542260000000001</v>
      </c>
      <c r="R167" s="201">
        <f>Q167*H167</f>
        <v>0.88826696530000004</v>
      </c>
      <c r="S167" s="201">
        <v>0</v>
      </c>
      <c r="T167" s="202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171</v>
      </c>
      <c r="AT167" s="203" t="s">
        <v>167</v>
      </c>
      <c r="AU167" s="203" t="s">
        <v>88</v>
      </c>
      <c r="AY167" s="15" t="s">
        <v>165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88</v>
      </c>
      <c r="BK167" s="205">
        <f>ROUND(I167*H167,3)</f>
        <v>0</v>
      </c>
      <c r="BL167" s="15" t="s">
        <v>171</v>
      </c>
      <c r="BM167" s="203" t="s">
        <v>929</v>
      </c>
    </row>
    <row r="168" s="2" customFormat="1" ht="22.2" customHeight="1">
      <c r="A168" s="34"/>
      <c r="B168" s="156"/>
      <c r="C168" s="192" t="s">
        <v>223</v>
      </c>
      <c r="D168" s="192" t="s">
        <v>167</v>
      </c>
      <c r="E168" s="193" t="s">
        <v>930</v>
      </c>
      <c r="F168" s="194" t="s">
        <v>931</v>
      </c>
      <c r="G168" s="195" t="s">
        <v>170</v>
      </c>
      <c r="H168" s="196">
        <v>47.905000000000001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41</v>
      </c>
      <c r="O168" s="73"/>
      <c r="P168" s="201">
        <f>O168*H168</f>
        <v>0</v>
      </c>
      <c r="Q168" s="201">
        <v>0</v>
      </c>
      <c r="R168" s="201">
        <f>Q168*H168</f>
        <v>0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171</v>
      </c>
      <c r="AT168" s="203" t="s">
        <v>167</v>
      </c>
      <c r="AU168" s="203" t="s">
        <v>88</v>
      </c>
      <c r="AY168" s="15" t="s">
        <v>165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88</v>
      </c>
      <c r="BK168" s="205">
        <f>ROUND(I168*H168,3)</f>
        <v>0</v>
      </c>
      <c r="BL168" s="15" t="s">
        <v>171</v>
      </c>
      <c r="BM168" s="203" t="s">
        <v>932</v>
      </c>
    </row>
    <row r="169" s="2" customFormat="1" ht="22.2" customHeight="1">
      <c r="A169" s="34"/>
      <c r="B169" s="156"/>
      <c r="C169" s="192" t="s">
        <v>227</v>
      </c>
      <c r="D169" s="192" t="s">
        <v>167</v>
      </c>
      <c r="E169" s="193" t="s">
        <v>933</v>
      </c>
      <c r="F169" s="194" t="s">
        <v>934</v>
      </c>
      <c r="G169" s="195" t="s">
        <v>205</v>
      </c>
      <c r="H169" s="196">
        <v>0.34899999999999998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41</v>
      </c>
      <c r="O169" s="73"/>
      <c r="P169" s="201">
        <f>O169*H169</f>
        <v>0</v>
      </c>
      <c r="Q169" s="201">
        <v>1.0165904100000001</v>
      </c>
      <c r="R169" s="201">
        <f>Q169*H169</f>
        <v>0.35479005309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171</v>
      </c>
      <c r="AT169" s="203" t="s">
        <v>167</v>
      </c>
      <c r="AU169" s="203" t="s">
        <v>88</v>
      </c>
      <c r="AY169" s="15" t="s">
        <v>165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88</v>
      </c>
      <c r="BK169" s="205">
        <f>ROUND(I169*H169,3)</f>
        <v>0</v>
      </c>
      <c r="BL169" s="15" t="s">
        <v>171</v>
      </c>
      <c r="BM169" s="203" t="s">
        <v>935</v>
      </c>
    </row>
    <row r="170" s="12" customFormat="1" ht="22.8" customHeight="1">
      <c r="A170" s="12"/>
      <c r="B170" s="179"/>
      <c r="C170" s="12"/>
      <c r="D170" s="180" t="s">
        <v>74</v>
      </c>
      <c r="E170" s="190" t="s">
        <v>186</v>
      </c>
      <c r="F170" s="190" t="s">
        <v>936</v>
      </c>
      <c r="G170" s="12"/>
      <c r="H170" s="12"/>
      <c r="I170" s="182"/>
      <c r="J170" s="191">
        <f>BK170</f>
        <v>0</v>
      </c>
      <c r="K170" s="12"/>
      <c r="L170" s="179"/>
      <c r="M170" s="184"/>
      <c r="N170" s="185"/>
      <c r="O170" s="185"/>
      <c r="P170" s="186">
        <f>P171</f>
        <v>0</v>
      </c>
      <c r="Q170" s="185"/>
      <c r="R170" s="186">
        <f>R171</f>
        <v>3.6336373047999997</v>
      </c>
      <c r="S170" s="185"/>
      <c r="T170" s="187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0" t="s">
        <v>82</v>
      </c>
      <c r="AT170" s="188" t="s">
        <v>74</v>
      </c>
      <c r="AU170" s="188" t="s">
        <v>82</v>
      </c>
      <c r="AY170" s="180" t="s">
        <v>165</v>
      </c>
      <c r="BK170" s="189">
        <f>BK171</f>
        <v>0</v>
      </c>
    </row>
    <row r="171" s="2" customFormat="1" ht="22.2" customHeight="1">
      <c r="A171" s="34"/>
      <c r="B171" s="156"/>
      <c r="C171" s="192" t="s">
        <v>235</v>
      </c>
      <c r="D171" s="192" t="s">
        <v>167</v>
      </c>
      <c r="E171" s="193" t="s">
        <v>937</v>
      </c>
      <c r="F171" s="194" t="s">
        <v>938</v>
      </c>
      <c r="G171" s="195" t="s">
        <v>170</v>
      </c>
      <c r="H171" s="196">
        <v>9.6999999999999993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41</v>
      </c>
      <c r="O171" s="73"/>
      <c r="P171" s="201">
        <f>O171*H171</f>
        <v>0</v>
      </c>
      <c r="Q171" s="201">
        <v>0.37460178399999999</v>
      </c>
      <c r="R171" s="201">
        <f>Q171*H171</f>
        <v>3.6336373047999997</v>
      </c>
      <c r="S171" s="201">
        <v>0</v>
      </c>
      <c r="T171" s="202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171</v>
      </c>
      <c r="AT171" s="203" t="s">
        <v>167</v>
      </c>
      <c r="AU171" s="203" t="s">
        <v>88</v>
      </c>
      <c r="AY171" s="15" t="s">
        <v>165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88</v>
      </c>
      <c r="BK171" s="205">
        <f>ROUND(I171*H171,3)</f>
        <v>0</v>
      </c>
      <c r="BL171" s="15" t="s">
        <v>171</v>
      </c>
      <c r="BM171" s="203" t="s">
        <v>939</v>
      </c>
    </row>
    <row r="172" s="12" customFormat="1" ht="22.8" customHeight="1">
      <c r="A172" s="12"/>
      <c r="B172" s="179"/>
      <c r="C172" s="12"/>
      <c r="D172" s="180" t="s">
        <v>74</v>
      </c>
      <c r="E172" s="190" t="s">
        <v>191</v>
      </c>
      <c r="F172" s="190" t="s">
        <v>335</v>
      </c>
      <c r="G172" s="12"/>
      <c r="H172" s="12"/>
      <c r="I172" s="182"/>
      <c r="J172" s="191">
        <f>BK172</f>
        <v>0</v>
      </c>
      <c r="K172" s="12"/>
      <c r="L172" s="179"/>
      <c r="M172" s="184"/>
      <c r="N172" s="185"/>
      <c r="O172" s="185"/>
      <c r="P172" s="186">
        <f>SUM(P173:P192)</f>
        <v>0</v>
      </c>
      <c r="Q172" s="185"/>
      <c r="R172" s="186">
        <f>SUM(R173:R192)</f>
        <v>32.047633761600004</v>
      </c>
      <c r="S172" s="185"/>
      <c r="T172" s="187">
        <f>SUM(T173:T192)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80" t="s">
        <v>82</v>
      </c>
      <c r="AT172" s="188" t="s">
        <v>74</v>
      </c>
      <c r="AU172" s="188" t="s">
        <v>82</v>
      </c>
      <c r="AY172" s="180" t="s">
        <v>165</v>
      </c>
      <c r="BK172" s="189">
        <f>SUM(BK173:BK192)</f>
        <v>0</v>
      </c>
    </row>
    <row r="173" s="2" customFormat="1" ht="22.2" customHeight="1">
      <c r="A173" s="34"/>
      <c r="B173" s="156"/>
      <c r="C173" s="192" t="s">
        <v>241</v>
      </c>
      <c r="D173" s="192" t="s">
        <v>167</v>
      </c>
      <c r="E173" s="193" t="s">
        <v>336</v>
      </c>
      <c r="F173" s="194" t="s">
        <v>337</v>
      </c>
      <c r="G173" s="195" t="s">
        <v>170</v>
      </c>
      <c r="H173" s="196">
        <v>216.435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41</v>
      </c>
      <c r="O173" s="73"/>
      <c r="P173" s="201">
        <f>O173*H173</f>
        <v>0</v>
      </c>
      <c r="Q173" s="201">
        <v>0.00019136000000000001</v>
      </c>
      <c r="R173" s="201">
        <f>Q173*H173</f>
        <v>0.041417001600000003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171</v>
      </c>
      <c r="AT173" s="203" t="s">
        <v>167</v>
      </c>
      <c r="AU173" s="203" t="s">
        <v>88</v>
      </c>
      <c r="AY173" s="15" t="s">
        <v>165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88</v>
      </c>
      <c r="BK173" s="205">
        <f>ROUND(I173*H173,3)</f>
        <v>0</v>
      </c>
      <c r="BL173" s="15" t="s">
        <v>171</v>
      </c>
      <c r="BM173" s="203" t="s">
        <v>940</v>
      </c>
    </row>
    <row r="174" s="2" customFormat="1" ht="22.2" customHeight="1">
      <c r="A174" s="34"/>
      <c r="B174" s="156"/>
      <c r="C174" s="192" t="s">
        <v>245</v>
      </c>
      <c r="D174" s="192" t="s">
        <v>167</v>
      </c>
      <c r="E174" s="193" t="s">
        <v>941</v>
      </c>
      <c r="F174" s="194" t="s">
        <v>942</v>
      </c>
      <c r="G174" s="195" t="s">
        <v>170</v>
      </c>
      <c r="H174" s="196">
        <v>1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41</v>
      </c>
      <c r="O174" s="73"/>
      <c r="P174" s="201">
        <f>O174*H174</f>
        <v>0</v>
      </c>
      <c r="Q174" s="201">
        <v>0.00022499999999999999</v>
      </c>
      <c r="R174" s="201">
        <f>Q174*H174</f>
        <v>0.00022499999999999999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171</v>
      </c>
      <c r="AT174" s="203" t="s">
        <v>167</v>
      </c>
      <c r="AU174" s="203" t="s">
        <v>88</v>
      </c>
      <c r="AY174" s="15" t="s">
        <v>165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88</v>
      </c>
      <c r="BK174" s="205">
        <f>ROUND(I174*H174,3)</f>
        <v>0</v>
      </c>
      <c r="BL174" s="15" t="s">
        <v>171</v>
      </c>
      <c r="BM174" s="203" t="s">
        <v>943</v>
      </c>
    </row>
    <row r="175" s="2" customFormat="1" ht="22.2" customHeight="1">
      <c r="A175" s="34"/>
      <c r="B175" s="156"/>
      <c r="C175" s="192" t="s">
        <v>249</v>
      </c>
      <c r="D175" s="192" t="s">
        <v>167</v>
      </c>
      <c r="E175" s="193" t="s">
        <v>944</v>
      </c>
      <c r="F175" s="194" t="s">
        <v>945</v>
      </c>
      <c r="G175" s="195" t="s">
        <v>170</v>
      </c>
      <c r="H175" s="196">
        <v>1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41</v>
      </c>
      <c r="O175" s="73"/>
      <c r="P175" s="201">
        <f>O175*H175</f>
        <v>0</v>
      </c>
      <c r="Q175" s="201">
        <v>0.024750000000000001</v>
      </c>
      <c r="R175" s="201">
        <f>Q175*H175</f>
        <v>0.024750000000000001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171</v>
      </c>
      <c r="AT175" s="203" t="s">
        <v>167</v>
      </c>
      <c r="AU175" s="203" t="s">
        <v>88</v>
      </c>
      <c r="AY175" s="15" t="s">
        <v>165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88</v>
      </c>
      <c r="BK175" s="205">
        <f>ROUND(I175*H175,3)</f>
        <v>0</v>
      </c>
      <c r="BL175" s="15" t="s">
        <v>171</v>
      </c>
      <c r="BM175" s="203" t="s">
        <v>946</v>
      </c>
    </row>
    <row r="176" s="2" customFormat="1" ht="22.2" customHeight="1">
      <c r="A176" s="34"/>
      <c r="B176" s="156"/>
      <c r="C176" s="192" t="s">
        <v>7</v>
      </c>
      <c r="D176" s="192" t="s">
        <v>167</v>
      </c>
      <c r="E176" s="193" t="s">
        <v>947</v>
      </c>
      <c r="F176" s="194" t="s">
        <v>948</v>
      </c>
      <c r="G176" s="195" t="s">
        <v>170</v>
      </c>
      <c r="H176" s="196">
        <v>1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41</v>
      </c>
      <c r="O176" s="73"/>
      <c r="P176" s="201">
        <f>O176*H176</f>
        <v>0</v>
      </c>
      <c r="Q176" s="201">
        <v>0.0049500000000000004</v>
      </c>
      <c r="R176" s="201">
        <f>Q176*H176</f>
        <v>0.0049500000000000004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171</v>
      </c>
      <c r="AT176" s="203" t="s">
        <v>167</v>
      </c>
      <c r="AU176" s="203" t="s">
        <v>88</v>
      </c>
      <c r="AY176" s="15" t="s">
        <v>165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88</v>
      </c>
      <c r="BK176" s="205">
        <f>ROUND(I176*H176,3)</f>
        <v>0</v>
      </c>
      <c r="BL176" s="15" t="s">
        <v>171</v>
      </c>
      <c r="BM176" s="203" t="s">
        <v>949</v>
      </c>
    </row>
    <row r="177" s="2" customFormat="1" ht="22.2" customHeight="1">
      <c r="A177" s="34"/>
      <c r="B177" s="156"/>
      <c r="C177" s="192" t="s">
        <v>256</v>
      </c>
      <c r="D177" s="192" t="s">
        <v>167</v>
      </c>
      <c r="E177" s="193" t="s">
        <v>339</v>
      </c>
      <c r="F177" s="194" t="s">
        <v>340</v>
      </c>
      <c r="G177" s="195" t="s">
        <v>170</v>
      </c>
      <c r="H177" s="196">
        <v>30.359999999999999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41</v>
      </c>
      <c r="O177" s="73"/>
      <c r="P177" s="201">
        <f>O177*H177</f>
        <v>0</v>
      </c>
      <c r="Q177" s="201">
        <v>0.037555999999999999</v>
      </c>
      <c r="R177" s="201">
        <f>Q177*H177</f>
        <v>1.14020016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171</v>
      </c>
      <c r="AT177" s="203" t="s">
        <v>167</v>
      </c>
      <c r="AU177" s="203" t="s">
        <v>88</v>
      </c>
      <c r="AY177" s="15" t="s">
        <v>165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88</v>
      </c>
      <c r="BK177" s="205">
        <f>ROUND(I177*H177,3)</f>
        <v>0</v>
      </c>
      <c r="BL177" s="15" t="s">
        <v>171</v>
      </c>
      <c r="BM177" s="203" t="s">
        <v>950</v>
      </c>
    </row>
    <row r="178" s="2" customFormat="1" ht="13.8" customHeight="1">
      <c r="A178" s="34"/>
      <c r="B178" s="156"/>
      <c r="C178" s="192" t="s">
        <v>260</v>
      </c>
      <c r="D178" s="192" t="s">
        <v>167</v>
      </c>
      <c r="E178" s="193" t="s">
        <v>342</v>
      </c>
      <c r="F178" s="194" t="s">
        <v>343</v>
      </c>
      <c r="G178" s="195" t="s">
        <v>170</v>
      </c>
      <c r="H178" s="196">
        <v>64.260000000000005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41</v>
      </c>
      <c r="O178" s="73"/>
      <c r="P178" s="201">
        <f>O178*H178</f>
        <v>0</v>
      </c>
      <c r="Q178" s="201">
        <v>0.00020000000000000001</v>
      </c>
      <c r="R178" s="201">
        <f>Q178*H178</f>
        <v>0.012852000000000002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171</v>
      </c>
      <c r="AT178" s="203" t="s">
        <v>167</v>
      </c>
      <c r="AU178" s="203" t="s">
        <v>88</v>
      </c>
      <c r="AY178" s="15" t="s">
        <v>165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88</v>
      </c>
      <c r="BK178" s="205">
        <f>ROUND(I178*H178,3)</f>
        <v>0</v>
      </c>
      <c r="BL178" s="15" t="s">
        <v>171</v>
      </c>
      <c r="BM178" s="203" t="s">
        <v>951</v>
      </c>
    </row>
    <row r="179" s="2" customFormat="1" ht="22.2" customHeight="1">
      <c r="A179" s="34"/>
      <c r="B179" s="156"/>
      <c r="C179" s="192" t="s">
        <v>266</v>
      </c>
      <c r="D179" s="192" t="s">
        <v>167</v>
      </c>
      <c r="E179" s="193" t="s">
        <v>345</v>
      </c>
      <c r="F179" s="194" t="s">
        <v>346</v>
      </c>
      <c r="G179" s="195" t="s">
        <v>170</v>
      </c>
      <c r="H179" s="196">
        <v>64.260000000000005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41</v>
      </c>
      <c r="O179" s="73"/>
      <c r="P179" s="201">
        <f>O179*H179</f>
        <v>0</v>
      </c>
      <c r="Q179" s="201">
        <v>0.04725</v>
      </c>
      <c r="R179" s="201">
        <f>Q179*H179</f>
        <v>3.0362850000000003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171</v>
      </c>
      <c r="AT179" s="203" t="s">
        <v>167</v>
      </c>
      <c r="AU179" s="203" t="s">
        <v>88</v>
      </c>
      <c r="AY179" s="15" t="s">
        <v>165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88</v>
      </c>
      <c r="BK179" s="205">
        <f>ROUND(I179*H179,3)</f>
        <v>0</v>
      </c>
      <c r="BL179" s="15" t="s">
        <v>171</v>
      </c>
      <c r="BM179" s="203" t="s">
        <v>952</v>
      </c>
    </row>
    <row r="180" s="2" customFormat="1" ht="22.2" customHeight="1">
      <c r="A180" s="34"/>
      <c r="B180" s="156"/>
      <c r="C180" s="192" t="s">
        <v>272</v>
      </c>
      <c r="D180" s="192" t="s">
        <v>167</v>
      </c>
      <c r="E180" s="193" t="s">
        <v>348</v>
      </c>
      <c r="F180" s="194" t="s">
        <v>349</v>
      </c>
      <c r="G180" s="195" t="s">
        <v>170</v>
      </c>
      <c r="H180" s="196">
        <v>645.56600000000003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41</v>
      </c>
      <c r="O180" s="73"/>
      <c r="P180" s="201">
        <f>O180*H180</f>
        <v>0</v>
      </c>
      <c r="Q180" s="201">
        <v>0.00348</v>
      </c>
      <c r="R180" s="201">
        <f>Q180*H180</f>
        <v>2.2465696799999999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171</v>
      </c>
      <c r="AT180" s="203" t="s">
        <v>167</v>
      </c>
      <c r="AU180" s="203" t="s">
        <v>88</v>
      </c>
      <c r="AY180" s="15" t="s">
        <v>165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88</v>
      </c>
      <c r="BK180" s="205">
        <f>ROUND(I180*H180,3)</f>
        <v>0</v>
      </c>
      <c r="BL180" s="15" t="s">
        <v>171</v>
      </c>
      <c r="BM180" s="203" t="s">
        <v>953</v>
      </c>
    </row>
    <row r="181" s="2" customFormat="1" ht="13.8" customHeight="1">
      <c r="A181" s="34"/>
      <c r="B181" s="156"/>
      <c r="C181" s="192" t="s">
        <v>281</v>
      </c>
      <c r="D181" s="192" t="s">
        <v>167</v>
      </c>
      <c r="E181" s="193" t="s">
        <v>351</v>
      </c>
      <c r="F181" s="194" t="s">
        <v>352</v>
      </c>
      <c r="G181" s="195" t="s">
        <v>170</v>
      </c>
      <c r="H181" s="196">
        <v>645.56600000000003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41</v>
      </c>
      <c r="O181" s="73"/>
      <c r="P181" s="201">
        <f>O181*H181</f>
        <v>0</v>
      </c>
      <c r="Q181" s="201">
        <v>0.00040000000000000002</v>
      </c>
      <c r="R181" s="201">
        <f>Q181*H181</f>
        <v>0.25822640000000002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171</v>
      </c>
      <c r="AT181" s="203" t="s">
        <v>167</v>
      </c>
      <c r="AU181" s="203" t="s">
        <v>88</v>
      </c>
      <c r="AY181" s="15" t="s">
        <v>165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88</v>
      </c>
      <c r="BK181" s="205">
        <f>ROUND(I181*H181,3)</f>
        <v>0</v>
      </c>
      <c r="BL181" s="15" t="s">
        <v>171</v>
      </c>
      <c r="BM181" s="203" t="s">
        <v>954</v>
      </c>
    </row>
    <row r="182" s="2" customFormat="1" ht="22.2" customHeight="1">
      <c r="A182" s="34"/>
      <c r="B182" s="156"/>
      <c r="C182" s="192" t="s">
        <v>286</v>
      </c>
      <c r="D182" s="192" t="s">
        <v>167</v>
      </c>
      <c r="E182" s="193" t="s">
        <v>354</v>
      </c>
      <c r="F182" s="194" t="s">
        <v>355</v>
      </c>
      <c r="G182" s="195" t="s">
        <v>170</v>
      </c>
      <c r="H182" s="196">
        <v>94.028000000000006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41</v>
      </c>
      <c r="O182" s="73"/>
      <c r="P182" s="201">
        <f>O182*H182</f>
        <v>0</v>
      </c>
      <c r="Q182" s="201">
        <v>0.0041539999999999997</v>
      </c>
      <c r="R182" s="201">
        <f>Q182*H182</f>
        <v>0.390592312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171</v>
      </c>
      <c r="AT182" s="203" t="s">
        <v>167</v>
      </c>
      <c r="AU182" s="203" t="s">
        <v>88</v>
      </c>
      <c r="AY182" s="15" t="s">
        <v>165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88</v>
      </c>
      <c r="BK182" s="205">
        <f>ROUND(I182*H182,3)</f>
        <v>0</v>
      </c>
      <c r="BL182" s="15" t="s">
        <v>171</v>
      </c>
      <c r="BM182" s="203" t="s">
        <v>955</v>
      </c>
    </row>
    <row r="183" s="2" customFormat="1" ht="22.2" customHeight="1">
      <c r="A183" s="34"/>
      <c r="B183" s="156"/>
      <c r="C183" s="192" t="s">
        <v>290</v>
      </c>
      <c r="D183" s="192" t="s">
        <v>167</v>
      </c>
      <c r="E183" s="193" t="s">
        <v>357</v>
      </c>
      <c r="F183" s="194" t="s">
        <v>358</v>
      </c>
      <c r="G183" s="195" t="s">
        <v>170</v>
      </c>
      <c r="H183" s="196">
        <v>53.619999999999997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41</v>
      </c>
      <c r="O183" s="73"/>
      <c r="P183" s="201">
        <f>O183*H183</f>
        <v>0</v>
      </c>
      <c r="Q183" s="201">
        <v>0.01196</v>
      </c>
      <c r="R183" s="201">
        <f>Q183*H183</f>
        <v>0.64129519999999995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171</v>
      </c>
      <c r="AT183" s="203" t="s">
        <v>167</v>
      </c>
      <c r="AU183" s="203" t="s">
        <v>88</v>
      </c>
      <c r="AY183" s="15" t="s">
        <v>165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88</v>
      </c>
      <c r="BK183" s="205">
        <f>ROUND(I183*H183,3)</f>
        <v>0</v>
      </c>
      <c r="BL183" s="15" t="s">
        <v>171</v>
      </c>
      <c r="BM183" s="203" t="s">
        <v>956</v>
      </c>
    </row>
    <row r="184" s="2" customFormat="1" ht="22.2" customHeight="1">
      <c r="A184" s="34"/>
      <c r="B184" s="156"/>
      <c r="C184" s="192" t="s">
        <v>387</v>
      </c>
      <c r="D184" s="192" t="s">
        <v>167</v>
      </c>
      <c r="E184" s="193" t="s">
        <v>360</v>
      </c>
      <c r="F184" s="194" t="s">
        <v>361</v>
      </c>
      <c r="G184" s="195" t="s">
        <v>170</v>
      </c>
      <c r="H184" s="196">
        <v>49.770000000000003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41</v>
      </c>
      <c r="O184" s="73"/>
      <c r="P184" s="201">
        <f>O184*H184</f>
        <v>0</v>
      </c>
      <c r="Q184" s="201">
        <v>0.0133505</v>
      </c>
      <c r="R184" s="201">
        <f>Q184*H184</f>
        <v>0.66445438499999998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171</v>
      </c>
      <c r="AT184" s="203" t="s">
        <v>167</v>
      </c>
      <c r="AU184" s="203" t="s">
        <v>88</v>
      </c>
      <c r="AY184" s="15" t="s">
        <v>165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88</v>
      </c>
      <c r="BK184" s="205">
        <f>ROUND(I184*H184,3)</f>
        <v>0</v>
      </c>
      <c r="BL184" s="15" t="s">
        <v>171</v>
      </c>
      <c r="BM184" s="203" t="s">
        <v>957</v>
      </c>
    </row>
    <row r="185" s="2" customFormat="1" ht="22.2" customHeight="1">
      <c r="A185" s="34"/>
      <c r="B185" s="156"/>
      <c r="C185" s="192" t="s">
        <v>391</v>
      </c>
      <c r="D185" s="192" t="s">
        <v>167</v>
      </c>
      <c r="E185" s="193" t="s">
        <v>363</v>
      </c>
      <c r="F185" s="194" t="s">
        <v>364</v>
      </c>
      <c r="G185" s="195" t="s">
        <v>170</v>
      </c>
      <c r="H185" s="196">
        <v>160.435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41</v>
      </c>
      <c r="O185" s="73"/>
      <c r="P185" s="201">
        <f>O185*H185</f>
        <v>0</v>
      </c>
      <c r="Q185" s="201">
        <v>0.013634</v>
      </c>
      <c r="R185" s="201">
        <f>Q185*H185</f>
        <v>2.1873707900000001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171</v>
      </c>
      <c r="AT185" s="203" t="s">
        <v>167</v>
      </c>
      <c r="AU185" s="203" t="s">
        <v>88</v>
      </c>
      <c r="AY185" s="15" t="s">
        <v>165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88</v>
      </c>
      <c r="BK185" s="205">
        <f>ROUND(I185*H185,3)</f>
        <v>0</v>
      </c>
      <c r="BL185" s="15" t="s">
        <v>171</v>
      </c>
      <c r="BM185" s="203" t="s">
        <v>958</v>
      </c>
    </row>
    <row r="186" s="2" customFormat="1" ht="22.2" customHeight="1">
      <c r="A186" s="34"/>
      <c r="B186" s="156"/>
      <c r="C186" s="192" t="s">
        <v>395</v>
      </c>
      <c r="D186" s="192" t="s">
        <v>167</v>
      </c>
      <c r="E186" s="193" t="s">
        <v>366</v>
      </c>
      <c r="F186" s="194" t="s">
        <v>367</v>
      </c>
      <c r="G186" s="195" t="s">
        <v>170</v>
      </c>
      <c r="H186" s="196">
        <v>50.628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41</v>
      </c>
      <c r="O186" s="73"/>
      <c r="P186" s="201">
        <f>O186*H186</f>
        <v>0</v>
      </c>
      <c r="Q186" s="201">
        <v>0.011486</v>
      </c>
      <c r="R186" s="201">
        <f>Q186*H186</f>
        <v>0.58151320799999995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171</v>
      </c>
      <c r="AT186" s="203" t="s">
        <v>167</v>
      </c>
      <c r="AU186" s="203" t="s">
        <v>88</v>
      </c>
      <c r="AY186" s="15" t="s">
        <v>165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88</v>
      </c>
      <c r="BK186" s="205">
        <f>ROUND(I186*H186,3)</f>
        <v>0</v>
      </c>
      <c r="BL186" s="15" t="s">
        <v>171</v>
      </c>
      <c r="BM186" s="203" t="s">
        <v>959</v>
      </c>
    </row>
    <row r="187" s="2" customFormat="1" ht="22.2" customHeight="1">
      <c r="A187" s="34"/>
      <c r="B187" s="156"/>
      <c r="C187" s="192" t="s">
        <v>399</v>
      </c>
      <c r="D187" s="192" t="s">
        <v>167</v>
      </c>
      <c r="E187" s="193" t="s">
        <v>369</v>
      </c>
      <c r="F187" s="194" t="s">
        <v>370</v>
      </c>
      <c r="G187" s="195" t="s">
        <v>170</v>
      </c>
      <c r="H187" s="196">
        <v>23.364999999999998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41</v>
      </c>
      <c r="O187" s="73"/>
      <c r="P187" s="201">
        <f>O187*H187</f>
        <v>0</v>
      </c>
      <c r="Q187" s="201">
        <v>0.012338999999999999</v>
      </c>
      <c r="R187" s="201">
        <f>Q187*H187</f>
        <v>0.28830073499999997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171</v>
      </c>
      <c r="AT187" s="203" t="s">
        <v>167</v>
      </c>
      <c r="AU187" s="203" t="s">
        <v>88</v>
      </c>
      <c r="AY187" s="15" t="s">
        <v>165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88</v>
      </c>
      <c r="BK187" s="205">
        <f>ROUND(I187*H187,3)</f>
        <v>0</v>
      </c>
      <c r="BL187" s="15" t="s">
        <v>171</v>
      </c>
      <c r="BM187" s="203" t="s">
        <v>960</v>
      </c>
    </row>
    <row r="188" s="2" customFormat="1" ht="22.2" customHeight="1">
      <c r="A188" s="34"/>
      <c r="B188" s="156"/>
      <c r="C188" s="192" t="s">
        <v>403</v>
      </c>
      <c r="D188" s="192" t="s">
        <v>167</v>
      </c>
      <c r="E188" s="193" t="s">
        <v>372</v>
      </c>
      <c r="F188" s="194" t="s">
        <v>373</v>
      </c>
      <c r="G188" s="195" t="s">
        <v>170</v>
      </c>
      <c r="H188" s="196">
        <v>22.207999999999998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41</v>
      </c>
      <c r="O188" s="73"/>
      <c r="P188" s="201">
        <f>O188*H188</f>
        <v>0</v>
      </c>
      <c r="Q188" s="201">
        <v>0.0103065</v>
      </c>
      <c r="R188" s="201">
        <f>Q188*H188</f>
        <v>0.22888675199999997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171</v>
      </c>
      <c r="AT188" s="203" t="s">
        <v>167</v>
      </c>
      <c r="AU188" s="203" t="s">
        <v>88</v>
      </c>
      <c r="AY188" s="15" t="s">
        <v>165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88</v>
      </c>
      <c r="BK188" s="205">
        <f>ROUND(I188*H188,3)</f>
        <v>0</v>
      </c>
      <c r="BL188" s="15" t="s">
        <v>171</v>
      </c>
      <c r="BM188" s="203" t="s">
        <v>961</v>
      </c>
    </row>
    <row r="189" s="2" customFormat="1" ht="22.2" customHeight="1">
      <c r="A189" s="34"/>
      <c r="B189" s="156"/>
      <c r="C189" s="192" t="s">
        <v>407</v>
      </c>
      <c r="D189" s="192" t="s">
        <v>167</v>
      </c>
      <c r="E189" s="193" t="s">
        <v>381</v>
      </c>
      <c r="F189" s="194" t="s">
        <v>382</v>
      </c>
      <c r="G189" s="195" t="s">
        <v>170</v>
      </c>
      <c r="H189" s="196">
        <v>40.121000000000002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41</v>
      </c>
      <c r="O189" s="73"/>
      <c r="P189" s="201">
        <f>O189*H189</f>
        <v>0</v>
      </c>
      <c r="Q189" s="201">
        <v>0.032479000000000001</v>
      </c>
      <c r="R189" s="201">
        <f>Q189*H189</f>
        <v>1.303089959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171</v>
      </c>
      <c r="AT189" s="203" t="s">
        <v>167</v>
      </c>
      <c r="AU189" s="203" t="s">
        <v>88</v>
      </c>
      <c r="AY189" s="15" t="s">
        <v>165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88</v>
      </c>
      <c r="BK189" s="205">
        <f>ROUND(I189*H189,3)</f>
        <v>0</v>
      </c>
      <c r="BL189" s="15" t="s">
        <v>171</v>
      </c>
      <c r="BM189" s="203" t="s">
        <v>962</v>
      </c>
    </row>
    <row r="190" s="2" customFormat="1" ht="22.2" customHeight="1">
      <c r="A190" s="34"/>
      <c r="B190" s="156"/>
      <c r="C190" s="192" t="s">
        <v>411</v>
      </c>
      <c r="D190" s="192" t="s">
        <v>167</v>
      </c>
      <c r="E190" s="193" t="s">
        <v>384</v>
      </c>
      <c r="F190" s="194" t="s">
        <v>385</v>
      </c>
      <c r="G190" s="195" t="s">
        <v>170</v>
      </c>
      <c r="H190" s="196">
        <v>149.74100000000001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41</v>
      </c>
      <c r="O190" s="73"/>
      <c r="P190" s="201">
        <f>O190*H190</f>
        <v>0</v>
      </c>
      <c r="Q190" s="201">
        <v>0.034894000000000001</v>
      </c>
      <c r="R190" s="201">
        <f>Q190*H190</f>
        <v>5.2250624540000006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171</v>
      </c>
      <c r="AT190" s="203" t="s">
        <v>167</v>
      </c>
      <c r="AU190" s="203" t="s">
        <v>88</v>
      </c>
      <c r="AY190" s="15" t="s">
        <v>165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88</v>
      </c>
      <c r="BK190" s="205">
        <f>ROUND(I190*H190,3)</f>
        <v>0</v>
      </c>
      <c r="BL190" s="15" t="s">
        <v>171</v>
      </c>
      <c r="BM190" s="203" t="s">
        <v>963</v>
      </c>
    </row>
    <row r="191" s="2" customFormat="1" ht="22.2" customHeight="1">
      <c r="A191" s="34"/>
      <c r="B191" s="156"/>
      <c r="C191" s="192" t="s">
        <v>415</v>
      </c>
      <c r="D191" s="192" t="s">
        <v>167</v>
      </c>
      <c r="E191" s="193" t="s">
        <v>388</v>
      </c>
      <c r="F191" s="194" t="s">
        <v>389</v>
      </c>
      <c r="G191" s="195" t="s">
        <v>170</v>
      </c>
      <c r="H191" s="196">
        <v>1.6499999999999999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41</v>
      </c>
      <c r="O191" s="73"/>
      <c r="P191" s="201">
        <f>O191*H191</f>
        <v>0</v>
      </c>
      <c r="Q191" s="201">
        <v>0.018686500000000002</v>
      </c>
      <c r="R191" s="201">
        <f>Q191*H191</f>
        <v>0.030832725000000002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171</v>
      </c>
      <c r="AT191" s="203" t="s">
        <v>167</v>
      </c>
      <c r="AU191" s="203" t="s">
        <v>88</v>
      </c>
      <c r="AY191" s="15" t="s">
        <v>165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88</v>
      </c>
      <c r="BK191" s="205">
        <f>ROUND(I191*H191,3)</f>
        <v>0</v>
      </c>
      <c r="BL191" s="15" t="s">
        <v>171</v>
      </c>
      <c r="BM191" s="203" t="s">
        <v>964</v>
      </c>
    </row>
    <row r="192" s="2" customFormat="1" ht="34.8" customHeight="1">
      <c r="A192" s="34"/>
      <c r="B192" s="156"/>
      <c r="C192" s="192" t="s">
        <v>419</v>
      </c>
      <c r="D192" s="192" t="s">
        <v>167</v>
      </c>
      <c r="E192" s="193" t="s">
        <v>392</v>
      </c>
      <c r="F192" s="194" t="s">
        <v>393</v>
      </c>
      <c r="G192" s="195" t="s">
        <v>305</v>
      </c>
      <c r="H192" s="196">
        <v>7.4800000000000004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41</v>
      </c>
      <c r="O192" s="73"/>
      <c r="P192" s="201">
        <f>O192*H192</f>
        <v>0</v>
      </c>
      <c r="Q192" s="201">
        <v>1.837</v>
      </c>
      <c r="R192" s="201">
        <f>Q192*H192</f>
        <v>13.74076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171</v>
      </c>
      <c r="AT192" s="203" t="s">
        <v>167</v>
      </c>
      <c r="AU192" s="203" t="s">
        <v>88</v>
      </c>
      <c r="AY192" s="15" t="s">
        <v>165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88</v>
      </c>
      <c r="BK192" s="205">
        <f>ROUND(I192*H192,3)</f>
        <v>0</v>
      </c>
      <c r="BL192" s="15" t="s">
        <v>171</v>
      </c>
      <c r="BM192" s="203" t="s">
        <v>965</v>
      </c>
    </row>
    <row r="193" s="12" customFormat="1" ht="22.8" customHeight="1">
      <c r="A193" s="12"/>
      <c r="B193" s="179"/>
      <c r="C193" s="12"/>
      <c r="D193" s="180" t="s">
        <v>74</v>
      </c>
      <c r="E193" s="190" t="s">
        <v>176</v>
      </c>
      <c r="F193" s="190" t="s">
        <v>177</v>
      </c>
      <c r="G193" s="12"/>
      <c r="H193" s="12"/>
      <c r="I193" s="182"/>
      <c r="J193" s="191">
        <f>BK193</f>
        <v>0</v>
      </c>
      <c r="K193" s="12"/>
      <c r="L193" s="179"/>
      <c r="M193" s="184"/>
      <c r="N193" s="185"/>
      <c r="O193" s="185"/>
      <c r="P193" s="186">
        <f>SUM(P194:P209)</f>
        <v>0</v>
      </c>
      <c r="Q193" s="185"/>
      <c r="R193" s="186">
        <f>SUM(R194:R209)</f>
        <v>57.353375981500001</v>
      </c>
      <c r="S193" s="185"/>
      <c r="T193" s="187">
        <f>SUM(T194:T209)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80" t="s">
        <v>82</v>
      </c>
      <c r="AT193" s="188" t="s">
        <v>74</v>
      </c>
      <c r="AU193" s="188" t="s">
        <v>82</v>
      </c>
      <c r="AY193" s="180" t="s">
        <v>165</v>
      </c>
      <c r="BK193" s="189">
        <f>SUM(BK194:BK209)</f>
        <v>0</v>
      </c>
    </row>
    <row r="194" s="2" customFormat="1" ht="34.8" customHeight="1">
      <c r="A194" s="34"/>
      <c r="B194" s="156"/>
      <c r="C194" s="192" t="s">
        <v>423</v>
      </c>
      <c r="D194" s="192" t="s">
        <v>167</v>
      </c>
      <c r="E194" s="193" t="s">
        <v>396</v>
      </c>
      <c r="F194" s="194" t="s">
        <v>397</v>
      </c>
      <c r="G194" s="195" t="s">
        <v>181</v>
      </c>
      <c r="H194" s="196">
        <v>142.47</v>
      </c>
      <c r="I194" s="197"/>
      <c r="J194" s="196">
        <f>ROUND(I194*H194,3)</f>
        <v>0</v>
      </c>
      <c r="K194" s="198"/>
      <c r="L194" s="35"/>
      <c r="M194" s="199" t="s">
        <v>1</v>
      </c>
      <c r="N194" s="200" t="s">
        <v>41</v>
      </c>
      <c r="O194" s="73"/>
      <c r="P194" s="201">
        <f>O194*H194</f>
        <v>0</v>
      </c>
      <c r="Q194" s="201">
        <v>0.099252000000000007</v>
      </c>
      <c r="R194" s="201">
        <f>Q194*H194</f>
        <v>14.140432440000001</v>
      </c>
      <c r="S194" s="201">
        <v>0</v>
      </c>
      <c r="T194" s="202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03" t="s">
        <v>171</v>
      </c>
      <c r="AT194" s="203" t="s">
        <v>167</v>
      </c>
      <c r="AU194" s="203" t="s">
        <v>88</v>
      </c>
      <c r="AY194" s="15" t="s">
        <v>165</v>
      </c>
      <c r="BE194" s="204">
        <f>IF(N194="základná",J194,0)</f>
        <v>0</v>
      </c>
      <c r="BF194" s="204">
        <f>IF(N194="znížená",J194,0)</f>
        <v>0</v>
      </c>
      <c r="BG194" s="204">
        <f>IF(N194="zákl. prenesená",J194,0)</f>
        <v>0</v>
      </c>
      <c r="BH194" s="204">
        <f>IF(N194="zníž. prenesená",J194,0)</f>
        <v>0</v>
      </c>
      <c r="BI194" s="204">
        <f>IF(N194="nulová",J194,0)</f>
        <v>0</v>
      </c>
      <c r="BJ194" s="15" t="s">
        <v>88</v>
      </c>
      <c r="BK194" s="205">
        <f>ROUND(I194*H194,3)</f>
        <v>0</v>
      </c>
      <c r="BL194" s="15" t="s">
        <v>171</v>
      </c>
      <c r="BM194" s="203" t="s">
        <v>966</v>
      </c>
    </row>
    <row r="195" s="2" customFormat="1" ht="13.8" customHeight="1">
      <c r="A195" s="34"/>
      <c r="B195" s="156"/>
      <c r="C195" s="211" t="s">
        <v>427</v>
      </c>
      <c r="D195" s="211" t="s">
        <v>277</v>
      </c>
      <c r="E195" s="212" t="s">
        <v>400</v>
      </c>
      <c r="F195" s="213" t="s">
        <v>401</v>
      </c>
      <c r="G195" s="214" t="s">
        <v>189</v>
      </c>
      <c r="H195" s="215">
        <v>142.47</v>
      </c>
      <c r="I195" s="216"/>
      <c r="J195" s="215">
        <f>ROUND(I195*H195,3)</f>
        <v>0</v>
      </c>
      <c r="K195" s="217"/>
      <c r="L195" s="218"/>
      <c r="M195" s="219" t="s">
        <v>1</v>
      </c>
      <c r="N195" s="220" t="s">
        <v>41</v>
      </c>
      <c r="O195" s="73"/>
      <c r="P195" s="201">
        <f>O195*H195</f>
        <v>0</v>
      </c>
      <c r="Q195" s="201">
        <v>0.023</v>
      </c>
      <c r="R195" s="201">
        <f>Q195*H195</f>
        <v>3.2768099999999998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199</v>
      </c>
      <c r="AT195" s="203" t="s">
        <v>277</v>
      </c>
      <c r="AU195" s="203" t="s">
        <v>88</v>
      </c>
      <c r="AY195" s="15" t="s">
        <v>165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88</v>
      </c>
      <c r="BK195" s="205">
        <f>ROUND(I195*H195,3)</f>
        <v>0</v>
      </c>
      <c r="BL195" s="15" t="s">
        <v>171</v>
      </c>
      <c r="BM195" s="203" t="s">
        <v>967</v>
      </c>
    </row>
    <row r="196" s="2" customFormat="1" ht="22.2" customHeight="1">
      <c r="A196" s="34"/>
      <c r="B196" s="156"/>
      <c r="C196" s="192" t="s">
        <v>431</v>
      </c>
      <c r="D196" s="192" t="s">
        <v>167</v>
      </c>
      <c r="E196" s="193" t="s">
        <v>404</v>
      </c>
      <c r="F196" s="194" t="s">
        <v>405</v>
      </c>
      <c r="G196" s="195" t="s">
        <v>305</v>
      </c>
      <c r="H196" s="196">
        <v>12.821999999999999</v>
      </c>
      <c r="I196" s="197"/>
      <c r="J196" s="196">
        <f>ROUND(I196*H196,3)</f>
        <v>0</v>
      </c>
      <c r="K196" s="198"/>
      <c r="L196" s="35"/>
      <c r="M196" s="199" t="s">
        <v>1</v>
      </c>
      <c r="N196" s="200" t="s">
        <v>41</v>
      </c>
      <c r="O196" s="73"/>
      <c r="P196" s="201">
        <f>O196*H196</f>
        <v>0</v>
      </c>
      <c r="Q196" s="201">
        <v>2.2321</v>
      </c>
      <c r="R196" s="201">
        <f>Q196*H196</f>
        <v>28.619986199999996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171</v>
      </c>
      <c r="AT196" s="203" t="s">
        <v>167</v>
      </c>
      <c r="AU196" s="203" t="s">
        <v>88</v>
      </c>
      <c r="AY196" s="15" t="s">
        <v>165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88</v>
      </c>
      <c r="BK196" s="205">
        <f>ROUND(I196*H196,3)</f>
        <v>0</v>
      </c>
      <c r="BL196" s="15" t="s">
        <v>171</v>
      </c>
      <c r="BM196" s="203" t="s">
        <v>968</v>
      </c>
    </row>
    <row r="197" s="2" customFormat="1" ht="22.2" customHeight="1">
      <c r="A197" s="34"/>
      <c r="B197" s="156"/>
      <c r="C197" s="192" t="s">
        <v>435</v>
      </c>
      <c r="D197" s="192" t="s">
        <v>167</v>
      </c>
      <c r="E197" s="193" t="s">
        <v>408</v>
      </c>
      <c r="F197" s="194" t="s">
        <v>409</v>
      </c>
      <c r="G197" s="195" t="s">
        <v>170</v>
      </c>
      <c r="H197" s="196">
        <v>92.605999999999995</v>
      </c>
      <c r="I197" s="197"/>
      <c r="J197" s="196">
        <f>ROUND(I197*H197,3)</f>
        <v>0</v>
      </c>
      <c r="K197" s="198"/>
      <c r="L197" s="35"/>
      <c r="M197" s="199" t="s">
        <v>1</v>
      </c>
      <c r="N197" s="200" t="s">
        <v>41</v>
      </c>
      <c r="O197" s="73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171</v>
      </c>
      <c r="AT197" s="203" t="s">
        <v>167</v>
      </c>
      <c r="AU197" s="203" t="s">
        <v>88</v>
      </c>
      <c r="AY197" s="15" t="s">
        <v>165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88</v>
      </c>
      <c r="BK197" s="205">
        <f>ROUND(I197*H197,3)</f>
        <v>0</v>
      </c>
      <c r="BL197" s="15" t="s">
        <v>171</v>
      </c>
      <c r="BM197" s="203" t="s">
        <v>969</v>
      </c>
    </row>
    <row r="198" s="2" customFormat="1" ht="22.2" customHeight="1">
      <c r="A198" s="34"/>
      <c r="B198" s="156"/>
      <c r="C198" s="192" t="s">
        <v>439</v>
      </c>
      <c r="D198" s="192" t="s">
        <v>167</v>
      </c>
      <c r="E198" s="193" t="s">
        <v>412</v>
      </c>
      <c r="F198" s="194" t="s">
        <v>413</v>
      </c>
      <c r="G198" s="195" t="s">
        <v>170</v>
      </c>
      <c r="H198" s="196">
        <v>697.5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41</v>
      </c>
      <c r="O198" s="73"/>
      <c r="P198" s="201">
        <f>O198*H198</f>
        <v>0</v>
      </c>
      <c r="Q198" s="201">
        <v>0.01601</v>
      </c>
      <c r="R198" s="201">
        <f>Q198*H198</f>
        <v>11.166975000000001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171</v>
      </c>
      <c r="AT198" s="203" t="s">
        <v>167</v>
      </c>
      <c r="AU198" s="203" t="s">
        <v>88</v>
      </c>
      <c r="AY198" s="15" t="s">
        <v>165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88</v>
      </c>
      <c r="BK198" s="205">
        <f>ROUND(I198*H198,3)</f>
        <v>0</v>
      </c>
      <c r="BL198" s="15" t="s">
        <v>171</v>
      </c>
      <c r="BM198" s="203" t="s">
        <v>970</v>
      </c>
    </row>
    <row r="199" s="2" customFormat="1" ht="22.2" customHeight="1">
      <c r="A199" s="34"/>
      <c r="B199" s="156"/>
      <c r="C199" s="192" t="s">
        <v>443</v>
      </c>
      <c r="D199" s="192" t="s">
        <v>167</v>
      </c>
      <c r="E199" s="193" t="s">
        <v>416</v>
      </c>
      <c r="F199" s="194" t="s">
        <v>417</v>
      </c>
      <c r="G199" s="195" t="s">
        <v>170</v>
      </c>
      <c r="H199" s="196">
        <v>697.5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41</v>
      </c>
      <c r="O199" s="73"/>
      <c r="P199" s="201">
        <f>O199*H199</f>
        <v>0</v>
      </c>
      <c r="Q199" s="201">
        <v>0</v>
      </c>
      <c r="R199" s="201">
        <f>Q199*H199</f>
        <v>0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171</v>
      </c>
      <c r="AT199" s="203" t="s">
        <v>167</v>
      </c>
      <c r="AU199" s="203" t="s">
        <v>88</v>
      </c>
      <c r="AY199" s="15" t="s">
        <v>165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88</v>
      </c>
      <c r="BK199" s="205">
        <f>ROUND(I199*H199,3)</f>
        <v>0</v>
      </c>
      <c r="BL199" s="15" t="s">
        <v>171</v>
      </c>
      <c r="BM199" s="203" t="s">
        <v>971</v>
      </c>
    </row>
    <row r="200" s="2" customFormat="1" ht="34.8" customHeight="1">
      <c r="A200" s="34"/>
      <c r="B200" s="156"/>
      <c r="C200" s="192" t="s">
        <v>447</v>
      </c>
      <c r="D200" s="192" t="s">
        <v>167</v>
      </c>
      <c r="E200" s="193" t="s">
        <v>420</v>
      </c>
      <c r="F200" s="194" t="s">
        <v>421</v>
      </c>
      <c r="G200" s="195" t="s">
        <v>170</v>
      </c>
      <c r="H200" s="196">
        <v>4185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41</v>
      </c>
      <c r="O200" s="73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171</v>
      </c>
      <c r="AT200" s="203" t="s">
        <v>167</v>
      </c>
      <c r="AU200" s="203" t="s">
        <v>88</v>
      </c>
      <c r="AY200" s="15" t="s">
        <v>165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88</v>
      </c>
      <c r="BK200" s="205">
        <f>ROUND(I200*H200,3)</f>
        <v>0</v>
      </c>
      <c r="BL200" s="15" t="s">
        <v>171</v>
      </c>
      <c r="BM200" s="203" t="s">
        <v>972</v>
      </c>
    </row>
    <row r="201" s="2" customFormat="1" ht="13.8" customHeight="1">
      <c r="A201" s="34"/>
      <c r="B201" s="156"/>
      <c r="C201" s="192" t="s">
        <v>451</v>
      </c>
      <c r="D201" s="192" t="s">
        <v>167</v>
      </c>
      <c r="E201" s="193" t="s">
        <v>424</v>
      </c>
      <c r="F201" s="194" t="s">
        <v>425</v>
      </c>
      <c r="G201" s="195" t="s">
        <v>170</v>
      </c>
      <c r="H201" s="196">
        <v>697.5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41</v>
      </c>
      <c r="O201" s="73"/>
      <c r="P201" s="201">
        <f>O201*H201</f>
        <v>0</v>
      </c>
      <c r="Q201" s="201">
        <v>5.4945000000000003E-05</v>
      </c>
      <c r="R201" s="201">
        <f>Q201*H201</f>
        <v>0.038324137500000001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171</v>
      </c>
      <c r="AT201" s="203" t="s">
        <v>167</v>
      </c>
      <c r="AU201" s="203" t="s">
        <v>88</v>
      </c>
      <c r="AY201" s="15" t="s">
        <v>165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88</v>
      </c>
      <c r="BK201" s="205">
        <f>ROUND(I201*H201,3)</f>
        <v>0</v>
      </c>
      <c r="BL201" s="15" t="s">
        <v>171</v>
      </c>
      <c r="BM201" s="203" t="s">
        <v>973</v>
      </c>
    </row>
    <row r="202" s="2" customFormat="1" ht="13.8" customHeight="1">
      <c r="A202" s="34"/>
      <c r="B202" s="156"/>
      <c r="C202" s="192" t="s">
        <v>455</v>
      </c>
      <c r="D202" s="192" t="s">
        <v>167</v>
      </c>
      <c r="E202" s="193" t="s">
        <v>428</v>
      </c>
      <c r="F202" s="194" t="s">
        <v>429</v>
      </c>
      <c r="G202" s="195" t="s">
        <v>170</v>
      </c>
      <c r="H202" s="196">
        <v>697.5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41</v>
      </c>
      <c r="O202" s="73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171</v>
      </c>
      <c r="AT202" s="203" t="s">
        <v>167</v>
      </c>
      <c r="AU202" s="203" t="s">
        <v>88</v>
      </c>
      <c r="AY202" s="15" t="s">
        <v>165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88</v>
      </c>
      <c r="BK202" s="205">
        <f>ROUND(I202*H202,3)</f>
        <v>0</v>
      </c>
      <c r="BL202" s="15" t="s">
        <v>171</v>
      </c>
      <c r="BM202" s="203" t="s">
        <v>974</v>
      </c>
    </row>
    <row r="203" s="2" customFormat="1" ht="22.2" customHeight="1">
      <c r="A203" s="34"/>
      <c r="B203" s="156"/>
      <c r="C203" s="192" t="s">
        <v>459</v>
      </c>
      <c r="D203" s="192" t="s">
        <v>167</v>
      </c>
      <c r="E203" s="193" t="s">
        <v>432</v>
      </c>
      <c r="F203" s="194" t="s">
        <v>433</v>
      </c>
      <c r="G203" s="195" t="s">
        <v>170</v>
      </c>
      <c r="H203" s="196">
        <v>645.56600000000003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41</v>
      </c>
      <c r="O203" s="73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171</v>
      </c>
      <c r="AT203" s="203" t="s">
        <v>167</v>
      </c>
      <c r="AU203" s="203" t="s">
        <v>88</v>
      </c>
      <c r="AY203" s="15" t="s">
        <v>165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88</v>
      </c>
      <c r="BK203" s="205">
        <f>ROUND(I203*H203,3)</f>
        <v>0</v>
      </c>
      <c r="BL203" s="15" t="s">
        <v>171</v>
      </c>
      <c r="BM203" s="203" t="s">
        <v>975</v>
      </c>
    </row>
    <row r="204" s="2" customFormat="1" ht="13.8" customHeight="1">
      <c r="A204" s="34"/>
      <c r="B204" s="156"/>
      <c r="C204" s="192" t="s">
        <v>465</v>
      </c>
      <c r="D204" s="192" t="s">
        <v>167</v>
      </c>
      <c r="E204" s="193" t="s">
        <v>436</v>
      </c>
      <c r="F204" s="194" t="s">
        <v>437</v>
      </c>
      <c r="G204" s="195" t="s">
        <v>181</v>
      </c>
      <c r="H204" s="196">
        <v>154.06700000000001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41</v>
      </c>
      <c r="O204" s="73"/>
      <c r="P204" s="201">
        <f>O204*H204</f>
        <v>0</v>
      </c>
      <c r="Q204" s="201">
        <v>3.15E-05</v>
      </c>
      <c r="R204" s="201">
        <f>Q204*H204</f>
        <v>0.0048531105000000005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171</v>
      </c>
      <c r="AT204" s="203" t="s">
        <v>167</v>
      </c>
      <c r="AU204" s="203" t="s">
        <v>88</v>
      </c>
      <c r="AY204" s="15" t="s">
        <v>165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88</v>
      </c>
      <c r="BK204" s="205">
        <f>ROUND(I204*H204,3)</f>
        <v>0</v>
      </c>
      <c r="BL204" s="15" t="s">
        <v>171</v>
      </c>
      <c r="BM204" s="203" t="s">
        <v>976</v>
      </c>
    </row>
    <row r="205" s="2" customFormat="1" ht="22.2" customHeight="1">
      <c r="A205" s="34"/>
      <c r="B205" s="156"/>
      <c r="C205" s="192" t="s">
        <v>471</v>
      </c>
      <c r="D205" s="192" t="s">
        <v>167</v>
      </c>
      <c r="E205" s="193" t="s">
        <v>440</v>
      </c>
      <c r="F205" s="194" t="s">
        <v>441</v>
      </c>
      <c r="G205" s="195" t="s">
        <v>189</v>
      </c>
      <c r="H205" s="196">
        <v>1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41</v>
      </c>
      <c r="O205" s="73"/>
      <c r="P205" s="201">
        <f>O205*H205</f>
        <v>0</v>
      </c>
      <c r="Q205" s="201">
        <v>3.4999999999999997E-05</v>
      </c>
      <c r="R205" s="201">
        <f>Q205*H205</f>
        <v>3.4999999999999997E-05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171</v>
      </c>
      <c r="AT205" s="203" t="s">
        <v>167</v>
      </c>
      <c r="AU205" s="203" t="s">
        <v>88</v>
      </c>
      <c r="AY205" s="15" t="s">
        <v>165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88</v>
      </c>
      <c r="BK205" s="205">
        <f>ROUND(I205*H205,3)</f>
        <v>0</v>
      </c>
      <c r="BL205" s="15" t="s">
        <v>171</v>
      </c>
      <c r="BM205" s="203" t="s">
        <v>977</v>
      </c>
    </row>
    <row r="206" s="2" customFormat="1" ht="13.8" customHeight="1">
      <c r="A206" s="34"/>
      <c r="B206" s="156"/>
      <c r="C206" s="211" t="s">
        <v>475</v>
      </c>
      <c r="D206" s="211" t="s">
        <v>277</v>
      </c>
      <c r="E206" s="212" t="s">
        <v>444</v>
      </c>
      <c r="F206" s="213" t="s">
        <v>817</v>
      </c>
      <c r="G206" s="214" t="s">
        <v>189</v>
      </c>
      <c r="H206" s="215">
        <v>1</v>
      </c>
      <c r="I206" s="216"/>
      <c r="J206" s="215">
        <f>ROUND(I206*H206,3)</f>
        <v>0</v>
      </c>
      <c r="K206" s="217"/>
      <c r="L206" s="218"/>
      <c r="M206" s="219" t="s">
        <v>1</v>
      </c>
      <c r="N206" s="220" t="s">
        <v>41</v>
      </c>
      <c r="O206" s="73"/>
      <c r="P206" s="201">
        <f>O206*H206</f>
        <v>0</v>
      </c>
      <c r="Q206" s="201">
        <v>0.00080000000000000004</v>
      </c>
      <c r="R206" s="201">
        <f>Q206*H206</f>
        <v>0.00080000000000000004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199</v>
      </c>
      <c r="AT206" s="203" t="s">
        <v>277</v>
      </c>
      <c r="AU206" s="203" t="s">
        <v>88</v>
      </c>
      <c r="AY206" s="15" t="s">
        <v>165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88</v>
      </c>
      <c r="BK206" s="205">
        <f>ROUND(I206*H206,3)</f>
        <v>0</v>
      </c>
      <c r="BL206" s="15" t="s">
        <v>171</v>
      </c>
      <c r="BM206" s="203" t="s">
        <v>978</v>
      </c>
    </row>
    <row r="207" s="2" customFormat="1" ht="13.8" customHeight="1">
      <c r="A207" s="34"/>
      <c r="B207" s="156"/>
      <c r="C207" s="192" t="s">
        <v>479</v>
      </c>
      <c r="D207" s="192" t="s">
        <v>167</v>
      </c>
      <c r="E207" s="193" t="s">
        <v>452</v>
      </c>
      <c r="F207" s="194" t="s">
        <v>453</v>
      </c>
      <c r="G207" s="195" t="s">
        <v>181</v>
      </c>
      <c r="H207" s="196">
        <v>222.92599999999999</v>
      </c>
      <c r="I207" s="197"/>
      <c r="J207" s="196">
        <f>ROUND(I207*H207,3)</f>
        <v>0</v>
      </c>
      <c r="K207" s="198"/>
      <c r="L207" s="35"/>
      <c r="M207" s="199" t="s">
        <v>1</v>
      </c>
      <c r="N207" s="200" t="s">
        <v>41</v>
      </c>
      <c r="O207" s="73"/>
      <c r="P207" s="201">
        <f>O207*H207</f>
        <v>0</v>
      </c>
      <c r="Q207" s="201">
        <v>0.000231</v>
      </c>
      <c r="R207" s="201">
        <f>Q207*H207</f>
        <v>0.051495906000000001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171</v>
      </c>
      <c r="AT207" s="203" t="s">
        <v>167</v>
      </c>
      <c r="AU207" s="203" t="s">
        <v>88</v>
      </c>
      <c r="AY207" s="15" t="s">
        <v>165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88</v>
      </c>
      <c r="BK207" s="205">
        <f>ROUND(I207*H207,3)</f>
        <v>0</v>
      </c>
      <c r="BL207" s="15" t="s">
        <v>171</v>
      </c>
      <c r="BM207" s="203" t="s">
        <v>979</v>
      </c>
    </row>
    <row r="208" s="2" customFormat="1" ht="13.8" customHeight="1">
      <c r="A208" s="34"/>
      <c r="B208" s="156"/>
      <c r="C208" s="192" t="s">
        <v>483</v>
      </c>
      <c r="D208" s="192" t="s">
        <v>167</v>
      </c>
      <c r="E208" s="193" t="s">
        <v>456</v>
      </c>
      <c r="F208" s="194" t="s">
        <v>457</v>
      </c>
      <c r="G208" s="195" t="s">
        <v>181</v>
      </c>
      <c r="H208" s="196">
        <v>117.59999999999999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41</v>
      </c>
      <c r="O208" s="73"/>
      <c r="P208" s="201">
        <f>O208*H208</f>
        <v>0</v>
      </c>
      <c r="Q208" s="201">
        <v>0.00015750000000000001</v>
      </c>
      <c r="R208" s="201">
        <f>Q208*H208</f>
        <v>0.018522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171</v>
      </c>
      <c r="AT208" s="203" t="s">
        <v>167</v>
      </c>
      <c r="AU208" s="203" t="s">
        <v>88</v>
      </c>
      <c r="AY208" s="15" t="s">
        <v>165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88</v>
      </c>
      <c r="BK208" s="205">
        <f>ROUND(I208*H208,3)</f>
        <v>0</v>
      </c>
      <c r="BL208" s="15" t="s">
        <v>171</v>
      </c>
      <c r="BM208" s="203" t="s">
        <v>980</v>
      </c>
    </row>
    <row r="209" s="2" customFormat="1" ht="13.8" customHeight="1">
      <c r="A209" s="34"/>
      <c r="B209" s="156"/>
      <c r="C209" s="192" t="s">
        <v>487</v>
      </c>
      <c r="D209" s="192" t="s">
        <v>167</v>
      </c>
      <c r="E209" s="193" t="s">
        <v>460</v>
      </c>
      <c r="F209" s="194" t="s">
        <v>461</v>
      </c>
      <c r="G209" s="195" t="s">
        <v>181</v>
      </c>
      <c r="H209" s="196">
        <v>133.875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41</v>
      </c>
      <c r="O209" s="73"/>
      <c r="P209" s="201">
        <f>O209*H209</f>
        <v>0</v>
      </c>
      <c r="Q209" s="201">
        <v>0.00026249999999999998</v>
      </c>
      <c r="R209" s="201">
        <f>Q209*H209</f>
        <v>0.035142187499999998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171</v>
      </c>
      <c r="AT209" s="203" t="s">
        <v>167</v>
      </c>
      <c r="AU209" s="203" t="s">
        <v>88</v>
      </c>
      <c r="AY209" s="15" t="s">
        <v>165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88</v>
      </c>
      <c r="BK209" s="205">
        <f>ROUND(I209*H209,3)</f>
        <v>0</v>
      </c>
      <c r="BL209" s="15" t="s">
        <v>171</v>
      </c>
      <c r="BM209" s="203" t="s">
        <v>981</v>
      </c>
    </row>
    <row r="210" s="12" customFormat="1" ht="22.8" customHeight="1">
      <c r="A210" s="12"/>
      <c r="B210" s="179"/>
      <c r="C210" s="12"/>
      <c r="D210" s="180" t="s">
        <v>74</v>
      </c>
      <c r="E210" s="190" t="s">
        <v>463</v>
      </c>
      <c r="F210" s="190" t="s">
        <v>464</v>
      </c>
      <c r="G210" s="12"/>
      <c r="H210" s="12"/>
      <c r="I210" s="182"/>
      <c r="J210" s="191">
        <f>BK210</f>
        <v>0</v>
      </c>
      <c r="K210" s="12"/>
      <c r="L210" s="179"/>
      <c r="M210" s="184"/>
      <c r="N210" s="185"/>
      <c r="O210" s="185"/>
      <c r="P210" s="186">
        <f>P211</f>
        <v>0</v>
      </c>
      <c r="Q210" s="185"/>
      <c r="R210" s="186">
        <f>R211</f>
        <v>0</v>
      </c>
      <c r="S210" s="185"/>
      <c r="T210" s="187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80" t="s">
        <v>82</v>
      </c>
      <c r="AT210" s="188" t="s">
        <v>74</v>
      </c>
      <c r="AU210" s="188" t="s">
        <v>82</v>
      </c>
      <c r="AY210" s="180" t="s">
        <v>165</v>
      </c>
      <c r="BK210" s="189">
        <f>BK211</f>
        <v>0</v>
      </c>
    </row>
    <row r="211" s="2" customFormat="1" ht="22.2" customHeight="1">
      <c r="A211" s="34"/>
      <c r="B211" s="156"/>
      <c r="C211" s="192" t="s">
        <v>494</v>
      </c>
      <c r="D211" s="192" t="s">
        <v>167</v>
      </c>
      <c r="E211" s="193" t="s">
        <v>466</v>
      </c>
      <c r="F211" s="194" t="s">
        <v>467</v>
      </c>
      <c r="G211" s="195" t="s">
        <v>205</v>
      </c>
      <c r="H211" s="196">
        <v>194.66900000000001</v>
      </c>
      <c r="I211" s="197"/>
      <c r="J211" s="196">
        <f>ROUND(I211*H211,3)</f>
        <v>0</v>
      </c>
      <c r="K211" s="198"/>
      <c r="L211" s="35"/>
      <c r="M211" s="199" t="s">
        <v>1</v>
      </c>
      <c r="N211" s="200" t="s">
        <v>41</v>
      </c>
      <c r="O211" s="73"/>
      <c r="P211" s="201">
        <f>O211*H211</f>
        <v>0</v>
      </c>
      <c r="Q211" s="201">
        <v>0</v>
      </c>
      <c r="R211" s="201">
        <f>Q211*H211</f>
        <v>0</v>
      </c>
      <c r="S211" s="201">
        <v>0</v>
      </c>
      <c r="T211" s="202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3" t="s">
        <v>171</v>
      </c>
      <c r="AT211" s="203" t="s">
        <v>167</v>
      </c>
      <c r="AU211" s="203" t="s">
        <v>88</v>
      </c>
      <c r="AY211" s="15" t="s">
        <v>165</v>
      </c>
      <c r="BE211" s="204">
        <f>IF(N211="základná",J211,0)</f>
        <v>0</v>
      </c>
      <c r="BF211" s="204">
        <f>IF(N211="znížená",J211,0)</f>
        <v>0</v>
      </c>
      <c r="BG211" s="204">
        <f>IF(N211="zákl. prenesená",J211,0)</f>
        <v>0</v>
      </c>
      <c r="BH211" s="204">
        <f>IF(N211="zníž. prenesená",J211,0)</f>
        <v>0</v>
      </c>
      <c r="BI211" s="204">
        <f>IF(N211="nulová",J211,0)</f>
        <v>0</v>
      </c>
      <c r="BJ211" s="15" t="s">
        <v>88</v>
      </c>
      <c r="BK211" s="205">
        <f>ROUND(I211*H211,3)</f>
        <v>0</v>
      </c>
      <c r="BL211" s="15" t="s">
        <v>171</v>
      </c>
      <c r="BM211" s="203" t="s">
        <v>982</v>
      </c>
    </row>
    <row r="212" s="12" customFormat="1" ht="25.92" customHeight="1">
      <c r="A212" s="12"/>
      <c r="B212" s="179"/>
      <c r="C212" s="12"/>
      <c r="D212" s="180" t="s">
        <v>74</v>
      </c>
      <c r="E212" s="181" t="s">
        <v>231</v>
      </c>
      <c r="F212" s="181" t="s">
        <v>232</v>
      </c>
      <c r="G212" s="12"/>
      <c r="H212" s="12"/>
      <c r="I212" s="182"/>
      <c r="J212" s="183">
        <f>BK212</f>
        <v>0</v>
      </c>
      <c r="K212" s="12"/>
      <c r="L212" s="179"/>
      <c r="M212" s="184"/>
      <c r="N212" s="185"/>
      <c r="O212" s="185"/>
      <c r="P212" s="186">
        <f>P213+P219+P231+P249+P251+P267+P269+P275+P284</f>
        <v>0</v>
      </c>
      <c r="Q212" s="185"/>
      <c r="R212" s="186">
        <f>R213+R219+R231+R249+R251+R267+R269+R275+R284</f>
        <v>14.832190716089997</v>
      </c>
      <c r="S212" s="185"/>
      <c r="T212" s="187">
        <f>T213+T219+T231+T249+T251+T267+T269+T275+T284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80" t="s">
        <v>88</v>
      </c>
      <c r="AT212" s="188" t="s">
        <v>74</v>
      </c>
      <c r="AU212" s="188" t="s">
        <v>75</v>
      </c>
      <c r="AY212" s="180" t="s">
        <v>165</v>
      </c>
      <c r="BK212" s="189">
        <f>BK213+BK219+BK231+BK249+BK251+BK267+BK269+BK275+BK284</f>
        <v>0</v>
      </c>
    </row>
    <row r="213" s="12" customFormat="1" ht="22.8" customHeight="1">
      <c r="A213" s="12"/>
      <c r="B213" s="179"/>
      <c r="C213" s="12"/>
      <c r="D213" s="180" t="s">
        <v>74</v>
      </c>
      <c r="E213" s="190" t="s">
        <v>469</v>
      </c>
      <c r="F213" s="190" t="s">
        <v>470</v>
      </c>
      <c r="G213" s="12"/>
      <c r="H213" s="12"/>
      <c r="I213" s="182"/>
      <c r="J213" s="191">
        <f>BK213</f>
        <v>0</v>
      </c>
      <c r="K213" s="12"/>
      <c r="L213" s="179"/>
      <c r="M213" s="184"/>
      <c r="N213" s="185"/>
      <c r="O213" s="185"/>
      <c r="P213" s="186">
        <f>SUM(P214:P218)</f>
        <v>0</v>
      </c>
      <c r="Q213" s="185"/>
      <c r="R213" s="186">
        <f>SUM(R214:R218)</f>
        <v>0.41438294999999997</v>
      </c>
      <c r="S213" s="185"/>
      <c r="T213" s="187">
        <f>SUM(T214:T218)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80" t="s">
        <v>88</v>
      </c>
      <c r="AT213" s="188" t="s">
        <v>74</v>
      </c>
      <c r="AU213" s="188" t="s">
        <v>82</v>
      </c>
      <c r="AY213" s="180" t="s">
        <v>165</v>
      </c>
      <c r="BK213" s="189">
        <f>SUM(BK214:BK218)</f>
        <v>0</v>
      </c>
    </row>
    <row r="214" s="2" customFormat="1" ht="22.2" customHeight="1">
      <c r="A214" s="34"/>
      <c r="B214" s="156"/>
      <c r="C214" s="192" t="s">
        <v>498</v>
      </c>
      <c r="D214" s="192" t="s">
        <v>167</v>
      </c>
      <c r="E214" s="193" t="s">
        <v>472</v>
      </c>
      <c r="F214" s="194" t="s">
        <v>473</v>
      </c>
      <c r="G214" s="195" t="s">
        <v>170</v>
      </c>
      <c r="H214" s="196">
        <v>142.47</v>
      </c>
      <c r="I214" s="197"/>
      <c r="J214" s="196">
        <f>ROUND(I214*H214,3)</f>
        <v>0</v>
      </c>
      <c r="K214" s="198"/>
      <c r="L214" s="35"/>
      <c r="M214" s="199" t="s">
        <v>1</v>
      </c>
      <c r="N214" s="200" t="s">
        <v>41</v>
      </c>
      <c r="O214" s="73"/>
      <c r="P214" s="201">
        <f>O214*H214</f>
        <v>0</v>
      </c>
      <c r="Q214" s="201">
        <v>7.4999999999999993E-05</v>
      </c>
      <c r="R214" s="201">
        <f>Q214*H214</f>
        <v>0.010685249999999999</v>
      </c>
      <c r="S214" s="201">
        <v>0</v>
      </c>
      <c r="T214" s="202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3" t="s">
        <v>235</v>
      </c>
      <c r="AT214" s="203" t="s">
        <v>167</v>
      </c>
      <c r="AU214" s="203" t="s">
        <v>88</v>
      </c>
      <c r="AY214" s="15" t="s">
        <v>165</v>
      </c>
      <c r="BE214" s="204">
        <f>IF(N214="základná",J214,0)</f>
        <v>0</v>
      </c>
      <c r="BF214" s="204">
        <f>IF(N214="znížená",J214,0)</f>
        <v>0</v>
      </c>
      <c r="BG214" s="204">
        <f>IF(N214="zákl. prenesená",J214,0)</f>
        <v>0</v>
      </c>
      <c r="BH214" s="204">
        <f>IF(N214="zníž. prenesená",J214,0)</f>
        <v>0</v>
      </c>
      <c r="BI214" s="204">
        <f>IF(N214="nulová",J214,0)</f>
        <v>0</v>
      </c>
      <c r="BJ214" s="15" t="s">
        <v>88</v>
      </c>
      <c r="BK214" s="205">
        <f>ROUND(I214*H214,3)</f>
        <v>0</v>
      </c>
      <c r="BL214" s="15" t="s">
        <v>235</v>
      </c>
      <c r="BM214" s="203" t="s">
        <v>983</v>
      </c>
    </row>
    <row r="215" s="2" customFormat="1" ht="13.8" customHeight="1">
      <c r="A215" s="34"/>
      <c r="B215" s="156"/>
      <c r="C215" s="211" t="s">
        <v>502</v>
      </c>
      <c r="D215" s="211" t="s">
        <v>277</v>
      </c>
      <c r="E215" s="212" t="s">
        <v>476</v>
      </c>
      <c r="F215" s="213" t="s">
        <v>477</v>
      </c>
      <c r="G215" s="214" t="s">
        <v>170</v>
      </c>
      <c r="H215" s="215">
        <v>156.71700000000001</v>
      </c>
      <c r="I215" s="216"/>
      <c r="J215" s="215">
        <f>ROUND(I215*H215,3)</f>
        <v>0</v>
      </c>
      <c r="K215" s="217"/>
      <c r="L215" s="218"/>
      <c r="M215" s="219" t="s">
        <v>1</v>
      </c>
      <c r="N215" s="220" t="s">
        <v>41</v>
      </c>
      <c r="O215" s="73"/>
      <c r="P215" s="201">
        <f>O215*H215</f>
        <v>0</v>
      </c>
      <c r="Q215" s="201">
        <v>0</v>
      </c>
      <c r="R215" s="201">
        <f>Q215*H215</f>
        <v>0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403</v>
      </c>
      <c r="AT215" s="203" t="s">
        <v>277</v>
      </c>
      <c r="AU215" s="203" t="s">
        <v>88</v>
      </c>
      <c r="AY215" s="15" t="s">
        <v>165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88</v>
      </c>
      <c r="BK215" s="205">
        <f>ROUND(I215*H215,3)</f>
        <v>0</v>
      </c>
      <c r="BL215" s="15" t="s">
        <v>235</v>
      </c>
      <c r="BM215" s="203" t="s">
        <v>984</v>
      </c>
    </row>
    <row r="216" s="2" customFormat="1" ht="13.8" customHeight="1">
      <c r="A216" s="34"/>
      <c r="B216" s="156"/>
      <c r="C216" s="192" t="s">
        <v>506</v>
      </c>
      <c r="D216" s="192" t="s">
        <v>167</v>
      </c>
      <c r="E216" s="193" t="s">
        <v>480</v>
      </c>
      <c r="F216" s="194" t="s">
        <v>481</v>
      </c>
      <c r="G216" s="195" t="s">
        <v>170</v>
      </c>
      <c r="H216" s="196">
        <v>2.0790000000000002</v>
      </c>
      <c r="I216" s="197"/>
      <c r="J216" s="196">
        <f>ROUND(I216*H216,3)</f>
        <v>0</v>
      </c>
      <c r="K216" s="198"/>
      <c r="L216" s="35"/>
      <c r="M216" s="199" t="s">
        <v>1</v>
      </c>
      <c r="N216" s="200" t="s">
        <v>41</v>
      </c>
      <c r="O216" s="73"/>
      <c r="P216" s="201">
        <f>O216*H216</f>
        <v>0</v>
      </c>
      <c r="Q216" s="201">
        <v>0.0023</v>
      </c>
      <c r="R216" s="201">
        <f>Q216*H216</f>
        <v>0.0047817000000000007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235</v>
      </c>
      <c r="AT216" s="203" t="s">
        <v>167</v>
      </c>
      <c r="AU216" s="203" t="s">
        <v>88</v>
      </c>
      <c r="AY216" s="15" t="s">
        <v>165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88</v>
      </c>
      <c r="BK216" s="205">
        <f>ROUND(I216*H216,3)</f>
        <v>0</v>
      </c>
      <c r="BL216" s="15" t="s">
        <v>235</v>
      </c>
      <c r="BM216" s="203" t="s">
        <v>985</v>
      </c>
    </row>
    <row r="217" s="2" customFormat="1" ht="22.2" customHeight="1">
      <c r="A217" s="34"/>
      <c r="B217" s="156"/>
      <c r="C217" s="192" t="s">
        <v>510</v>
      </c>
      <c r="D217" s="192" t="s">
        <v>167</v>
      </c>
      <c r="E217" s="193" t="s">
        <v>484</v>
      </c>
      <c r="F217" s="194" t="s">
        <v>485</v>
      </c>
      <c r="G217" s="195" t="s">
        <v>170</v>
      </c>
      <c r="H217" s="196">
        <v>113.976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41</v>
      </c>
      <c r="O217" s="73"/>
      <c r="P217" s="201">
        <f>O217*H217</f>
        <v>0</v>
      </c>
      <c r="Q217" s="201">
        <v>0.0035000000000000001</v>
      </c>
      <c r="R217" s="201">
        <f>Q217*H217</f>
        <v>0.39891599999999999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235</v>
      </c>
      <c r="AT217" s="203" t="s">
        <v>167</v>
      </c>
      <c r="AU217" s="203" t="s">
        <v>88</v>
      </c>
      <c r="AY217" s="15" t="s">
        <v>165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88</v>
      </c>
      <c r="BK217" s="205">
        <f>ROUND(I217*H217,3)</f>
        <v>0</v>
      </c>
      <c r="BL217" s="15" t="s">
        <v>235</v>
      </c>
      <c r="BM217" s="203" t="s">
        <v>986</v>
      </c>
    </row>
    <row r="218" s="2" customFormat="1" ht="22.2" customHeight="1">
      <c r="A218" s="34"/>
      <c r="B218" s="156"/>
      <c r="C218" s="192" t="s">
        <v>514</v>
      </c>
      <c r="D218" s="192" t="s">
        <v>167</v>
      </c>
      <c r="E218" s="193" t="s">
        <v>488</v>
      </c>
      <c r="F218" s="194" t="s">
        <v>489</v>
      </c>
      <c r="G218" s="195" t="s">
        <v>490</v>
      </c>
      <c r="H218" s="197"/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41</v>
      </c>
      <c r="O218" s="73"/>
      <c r="P218" s="201">
        <f>O218*H218</f>
        <v>0</v>
      </c>
      <c r="Q218" s="201">
        <v>0</v>
      </c>
      <c r="R218" s="201">
        <f>Q218*H218</f>
        <v>0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235</v>
      </c>
      <c r="AT218" s="203" t="s">
        <v>167</v>
      </c>
      <c r="AU218" s="203" t="s">
        <v>88</v>
      </c>
      <c r="AY218" s="15" t="s">
        <v>165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88</v>
      </c>
      <c r="BK218" s="205">
        <f>ROUND(I218*H218,3)</f>
        <v>0</v>
      </c>
      <c r="BL218" s="15" t="s">
        <v>235</v>
      </c>
      <c r="BM218" s="203" t="s">
        <v>987</v>
      </c>
    </row>
    <row r="219" s="12" customFormat="1" ht="22.8" customHeight="1">
      <c r="A219" s="12"/>
      <c r="B219" s="179"/>
      <c r="C219" s="12"/>
      <c r="D219" s="180" t="s">
        <v>74</v>
      </c>
      <c r="E219" s="190" t="s">
        <v>492</v>
      </c>
      <c r="F219" s="190" t="s">
        <v>493</v>
      </c>
      <c r="G219" s="12"/>
      <c r="H219" s="12"/>
      <c r="I219" s="182"/>
      <c r="J219" s="191">
        <f>BK219</f>
        <v>0</v>
      </c>
      <c r="K219" s="12"/>
      <c r="L219" s="179"/>
      <c r="M219" s="184"/>
      <c r="N219" s="185"/>
      <c r="O219" s="185"/>
      <c r="P219" s="186">
        <f>SUM(P220:P230)</f>
        <v>0</v>
      </c>
      <c r="Q219" s="185"/>
      <c r="R219" s="186">
        <f>SUM(R220:R230)</f>
        <v>2.19255377579</v>
      </c>
      <c r="S219" s="185"/>
      <c r="T219" s="187">
        <f>SUM(T220:T230)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80" t="s">
        <v>88</v>
      </c>
      <c r="AT219" s="188" t="s">
        <v>74</v>
      </c>
      <c r="AU219" s="188" t="s">
        <v>82</v>
      </c>
      <c r="AY219" s="180" t="s">
        <v>165</v>
      </c>
      <c r="BK219" s="189">
        <f>SUM(BK220:BK230)</f>
        <v>0</v>
      </c>
    </row>
    <row r="220" s="2" customFormat="1" ht="22.2" customHeight="1">
      <c r="A220" s="34"/>
      <c r="B220" s="156"/>
      <c r="C220" s="192" t="s">
        <v>520</v>
      </c>
      <c r="D220" s="192" t="s">
        <v>167</v>
      </c>
      <c r="E220" s="193" t="s">
        <v>988</v>
      </c>
      <c r="F220" s="194" t="s">
        <v>989</v>
      </c>
      <c r="G220" s="195" t="s">
        <v>170</v>
      </c>
      <c r="H220" s="196">
        <v>119.797</v>
      </c>
      <c r="I220" s="197"/>
      <c r="J220" s="196">
        <f>ROUND(I220*H220,3)</f>
        <v>0</v>
      </c>
      <c r="K220" s="198"/>
      <c r="L220" s="35"/>
      <c r="M220" s="199" t="s">
        <v>1</v>
      </c>
      <c r="N220" s="200" t="s">
        <v>41</v>
      </c>
      <c r="O220" s="73"/>
      <c r="P220" s="201">
        <f>O220*H220</f>
        <v>0</v>
      </c>
      <c r="Q220" s="201">
        <v>0.00015637</v>
      </c>
      <c r="R220" s="201">
        <f>Q220*H220</f>
        <v>0.018732656889999998</v>
      </c>
      <c r="S220" s="201">
        <v>0</v>
      </c>
      <c r="T220" s="202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3" t="s">
        <v>235</v>
      </c>
      <c r="AT220" s="203" t="s">
        <v>167</v>
      </c>
      <c r="AU220" s="203" t="s">
        <v>88</v>
      </c>
      <c r="AY220" s="15" t="s">
        <v>165</v>
      </c>
      <c r="BE220" s="204">
        <f>IF(N220="základná",J220,0)</f>
        <v>0</v>
      </c>
      <c r="BF220" s="204">
        <f>IF(N220="znížená",J220,0)</f>
        <v>0</v>
      </c>
      <c r="BG220" s="204">
        <f>IF(N220="zákl. prenesená",J220,0)</f>
        <v>0</v>
      </c>
      <c r="BH220" s="204">
        <f>IF(N220="zníž. prenesená",J220,0)</f>
        <v>0</v>
      </c>
      <c r="BI220" s="204">
        <f>IF(N220="nulová",J220,0)</f>
        <v>0</v>
      </c>
      <c r="BJ220" s="15" t="s">
        <v>88</v>
      </c>
      <c r="BK220" s="205">
        <f>ROUND(I220*H220,3)</f>
        <v>0</v>
      </c>
      <c r="BL220" s="15" t="s">
        <v>235</v>
      </c>
      <c r="BM220" s="203" t="s">
        <v>990</v>
      </c>
    </row>
    <row r="221" s="2" customFormat="1" ht="22.2" customHeight="1">
      <c r="A221" s="34"/>
      <c r="B221" s="156"/>
      <c r="C221" s="211" t="s">
        <v>524</v>
      </c>
      <c r="D221" s="211" t="s">
        <v>277</v>
      </c>
      <c r="E221" s="212" t="s">
        <v>991</v>
      </c>
      <c r="F221" s="213" t="s">
        <v>992</v>
      </c>
      <c r="G221" s="214" t="s">
        <v>170</v>
      </c>
      <c r="H221" s="215">
        <v>137.767</v>
      </c>
      <c r="I221" s="216"/>
      <c r="J221" s="215">
        <f>ROUND(I221*H221,3)</f>
        <v>0</v>
      </c>
      <c r="K221" s="217"/>
      <c r="L221" s="218"/>
      <c r="M221" s="219" t="s">
        <v>1</v>
      </c>
      <c r="N221" s="220" t="s">
        <v>41</v>
      </c>
      <c r="O221" s="73"/>
      <c r="P221" s="201">
        <f>O221*H221</f>
        <v>0</v>
      </c>
      <c r="Q221" s="201">
        <v>0.00513</v>
      </c>
      <c r="R221" s="201">
        <f>Q221*H221</f>
        <v>0.70674470999999994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403</v>
      </c>
      <c r="AT221" s="203" t="s">
        <v>277</v>
      </c>
      <c r="AU221" s="203" t="s">
        <v>88</v>
      </c>
      <c r="AY221" s="15" t="s">
        <v>165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88</v>
      </c>
      <c r="BK221" s="205">
        <f>ROUND(I221*H221,3)</f>
        <v>0</v>
      </c>
      <c r="BL221" s="15" t="s">
        <v>235</v>
      </c>
      <c r="BM221" s="203" t="s">
        <v>993</v>
      </c>
    </row>
    <row r="222" s="2" customFormat="1" ht="34.8" customHeight="1">
      <c r="A222" s="34"/>
      <c r="B222" s="156"/>
      <c r="C222" s="192" t="s">
        <v>528</v>
      </c>
      <c r="D222" s="192" t="s">
        <v>167</v>
      </c>
      <c r="E222" s="193" t="s">
        <v>495</v>
      </c>
      <c r="F222" s="194" t="s">
        <v>496</v>
      </c>
      <c r="G222" s="195" t="s">
        <v>170</v>
      </c>
      <c r="H222" s="196">
        <v>962.71000000000004</v>
      </c>
      <c r="I222" s="197"/>
      <c r="J222" s="196">
        <f>ROUND(I222*H222,3)</f>
        <v>0</v>
      </c>
      <c r="K222" s="198"/>
      <c r="L222" s="35"/>
      <c r="M222" s="199" t="s">
        <v>1</v>
      </c>
      <c r="N222" s="200" t="s">
        <v>41</v>
      </c>
      <c r="O222" s="73"/>
      <c r="P222" s="201">
        <f>O222*H222</f>
        <v>0</v>
      </c>
      <c r="Q222" s="201">
        <v>0.00098700000000000003</v>
      </c>
      <c r="R222" s="201">
        <f>Q222*H222</f>
        <v>0.95019477000000008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235</v>
      </c>
      <c r="AT222" s="203" t="s">
        <v>167</v>
      </c>
      <c r="AU222" s="203" t="s">
        <v>88</v>
      </c>
      <c r="AY222" s="15" t="s">
        <v>165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88</v>
      </c>
      <c r="BK222" s="205">
        <f>ROUND(I222*H222,3)</f>
        <v>0</v>
      </c>
      <c r="BL222" s="15" t="s">
        <v>235</v>
      </c>
      <c r="BM222" s="203" t="s">
        <v>994</v>
      </c>
    </row>
    <row r="223" s="2" customFormat="1" ht="13.8" customHeight="1">
      <c r="A223" s="34"/>
      <c r="B223" s="156"/>
      <c r="C223" s="211" t="s">
        <v>532</v>
      </c>
      <c r="D223" s="211" t="s">
        <v>277</v>
      </c>
      <c r="E223" s="212" t="s">
        <v>499</v>
      </c>
      <c r="F223" s="213" t="s">
        <v>500</v>
      </c>
      <c r="G223" s="214" t="s">
        <v>170</v>
      </c>
      <c r="H223" s="215">
        <v>1107.117</v>
      </c>
      <c r="I223" s="216"/>
      <c r="J223" s="215">
        <f>ROUND(I223*H223,3)</f>
        <v>0</v>
      </c>
      <c r="K223" s="217"/>
      <c r="L223" s="218"/>
      <c r="M223" s="219" t="s">
        <v>1</v>
      </c>
      <c r="N223" s="220" t="s">
        <v>41</v>
      </c>
      <c r="O223" s="73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403</v>
      </c>
      <c r="AT223" s="203" t="s">
        <v>277</v>
      </c>
      <c r="AU223" s="203" t="s">
        <v>88</v>
      </c>
      <c r="AY223" s="15" t="s">
        <v>165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88</v>
      </c>
      <c r="BK223" s="205">
        <f>ROUND(I223*H223,3)</f>
        <v>0</v>
      </c>
      <c r="BL223" s="15" t="s">
        <v>235</v>
      </c>
      <c r="BM223" s="203" t="s">
        <v>995</v>
      </c>
    </row>
    <row r="224" s="2" customFormat="1" ht="13.8" customHeight="1">
      <c r="A224" s="34"/>
      <c r="B224" s="156"/>
      <c r="C224" s="211" t="s">
        <v>536</v>
      </c>
      <c r="D224" s="211" t="s">
        <v>277</v>
      </c>
      <c r="E224" s="212" t="s">
        <v>503</v>
      </c>
      <c r="F224" s="213" t="s">
        <v>504</v>
      </c>
      <c r="G224" s="214" t="s">
        <v>170</v>
      </c>
      <c r="H224" s="215">
        <v>1107.117</v>
      </c>
      <c r="I224" s="216"/>
      <c r="J224" s="215">
        <f>ROUND(I224*H224,3)</f>
        <v>0</v>
      </c>
      <c r="K224" s="217"/>
      <c r="L224" s="218"/>
      <c r="M224" s="219" t="s">
        <v>1</v>
      </c>
      <c r="N224" s="220" t="s">
        <v>41</v>
      </c>
      <c r="O224" s="73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403</v>
      </c>
      <c r="AT224" s="203" t="s">
        <v>277</v>
      </c>
      <c r="AU224" s="203" t="s">
        <v>88</v>
      </c>
      <c r="AY224" s="15" t="s">
        <v>165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88</v>
      </c>
      <c r="BK224" s="205">
        <f>ROUND(I224*H224,3)</f>
        <v>0</v>
      </c>
      <c r="BL224" s="15" t="s">
        <v>235</v>
      </c>
      <c r="BM224" s="203" t="s">
        <v>996</v>
      </c>
    </row>
    <row r="225" s="2" customFormat="1" ht="13.8" customHeight="1">
      <c r="A225" s="34"/>
      <c r="B225" s="156"/>
      <c r="C225" s="192" t="s">
        <v>284</v>
      </c>
      <c r="D225" s="192" t="s">
        <v>167</v>
      </c>
      <c r="E225" s="193" t="s">
        <v>997</v>
      </c>
      <c r="F225" s="194" t="s">
        <v>998</v>
      </c>
      <c r="G225" s="195" t="s">
        <v>189</v>
      </c>
      <c r="H225" s="196">
        <v>16</v>
      </c>
      <c r="I225" s="197"/>
      <c r="J225" s="196">
        <f>ROUND(I225*H225,3)</f>
        <v>0</v>
      </c>
      <c r="K225" s="198"/>
      <c r="L225" s="35"/>
      <c r="M225" s="199" t="s">
        <v>1</v>
      </c>
      <c r="N225" s="200" t="s">
        <v>41</v>
      </c>
      <c r="O225" s="73"/>
      <c r="P225" s="201">
        <f>O225*H225</f>
        <v>0</v>
      </c>
      <c r="Q225" s="201">
        <v>4.0000000000000003E-05</v>
      </c>
      <c r="R225" s="201">
        <f>Q225*H225</f>
        <v>0.00064000000000000005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235</v>
      </c>
      <c r="AT225" s="203" t="s">
        <v>167</v>
      </c>
      <c r="AU225" s="203" t="s">
        <v>88</v>
      </c>
      <c r="AY225" s="15" t="s">
        <v>165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88</v>
      </c>
      <c r="BK225" s="205">
        <f>ROUND(I225*H225,3)</f>
        <v>0</v>
      </c>
      <c r="BL225" s="15" t="s">
        <v>235</v>
      </c>
      <c r="BM225" s="203" t="s">
        <v>999</v>
      </c>
    </row>
    <row r="226" s="2" customFormat="1" ht="13.8" customHeight="1">
      <c r="A226" s="34"/>
      <c r="B226" s="156"/>
      <c r="C226" s="211" t="s">
        <v>543</v>
      </c>
      <c r="D226" s="211" t="s">
        <v>277</v>
      </c>
      <c r="E226" s="212" t="s">
        <v>1000</v>
      </c>
      <c r="F226" s="213" t="s">
        <v>1001</v>
      </c>
      <c r="G226" s="214" t="s">
        <v>189</v>
      </c>
      <c r="H226" s="215">
        <v>16</v>
      </c>
      <c r="I226" s="216"/>
      <c r="J226" s="215">
        <f>ROUND(I226*H226,3)</f>
        <v>0</v>
      </c>
      <c r="K226" s="217"/>
      <c r="L226" s="218"/>
      <c r="M226" s="219" t="s">
        <v>1</v>
      </c>
      <c r="N226" s="220" t="s">
        <v>41</v>
      </c>
      <c r="O226" s="73"/>
      <c r="P226" s="201">
        <f>O226*H226</f>
        <v>0</v>
      </c>
      <c r="Q226" s="201">
        <v>0.00014999999999999999</v>
      </c>
      <c r="R226" s="201">
        <f>Q226*H226</f>
        <v>0.0023999999999999998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403</v>
      </c>
      <c r="AT226" s="203" t="s">
        <v>277</v>
      </c>
      <c r="AU226" s="203" t="s">
        <v>88</v>
      </c>
      <c r="AY226" s="15" t="s">
        <v>165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88</v>
      </c>
      <c r="BK226" s="205">
        <f>ROUND(I226*H226,3)</f>
        <v>0</v>
      </c>
      <c r="BL226" s="15" t="s">
        <v>235</v>
      </c>
      <c r="BM226" s="203" t="s">
        <v>1002</v>
      </c>
    </row>
    <row r="227" s="2" customFormat="1" ht="22.2" customHeight="1">
      <c r="A227" s="34"/>
      <c r="B227" s="156"/>
      <c r="C227" s="192" t="s">
        <v>547</v>
      </c>
      <c r="D227" s="192" t="s">
        <v>167</v>
      </c>
      <c r="E227" s="193" t="s">
        <v>507</v>
      </c>
      <c r="F227" s="194" t="s">
        <v>508</v>
      </c>
      <c r="G227" s="195" t="s">
        <v>181</v>
      </c>
      <c r="H227" s="196">
        <v>82.900000000000006</v>
      </c>
      <c r="I227" s="197"/>
      <c r="J227" s="196">
        <f>ROUND(I227*H227,3)</f>
        <v>0</v>
      </c>
      <c r="K227" s="198"/>
      <c r="L227" s="35"/>
      <c r="M227" s="199" t="s">
        <v>1</v>
      </c>
      <c r="N227" s="200" t="s">
        <v>41</v>
      </c>
      <c r="O227" s="73"/>
      <c r="P227" s="201">
        <f>O227*H227</f>
        <v>0</v>
      </c>
      <c r="Q227" s="201">
        <v>3.2109E-05</v>
      </c>
      <c r="R227" s="201">
        <f>Q227*H227</f>
        <v>0.0026618361000000004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235</v>
      </c>
      <c r="AT227" s="203" t="s">
        <v>167</v>
      </c>
      <c r="AU227" s="203" t="s">
        <v>88</v>
      </c>
      <c r="AY227" s="15" t="s">
        <v>165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88</v>
      </c>
      <c r="BK227" s="205">
        <f>ROUND(I227*H227,3)</f>
        <v>0</v>
      </c>
      <c r="BL227" s="15" t="s">
        <v>235</v>
      </c>
      <c r="BM227" s="203" t="s">
        <v>1003</v>
      </c>
    </row>
    <row r="228" s="2" customFormat="1" ht="22.2" customHeight="1">
      <c r="A228" s="34"/>
      <c r="B228" s="156"/>
      <c r="C228" s="192" t="s">
        <v>551</v>
      </c>
      <c r="D228" s="192" t="s">
        <v>167</v>
      </c>
      <c r="E228" s="193" t="s">
        <v>1004</v>
      </c>
      <c r="F228" s="194" t="s">
        <v>1005</v>
      </c>
      <c r="G228" s="195" t="s">
        <v>181</v>
      </c>
      <c r="H228" s="196">
        <v>59.600000000000001</v>
      </c>
      <c r="I228" s="197"/>
      <c r="J228" s="196">
        <f>ROUND(I228*H228,3)</f>
        <v>0</v>
      </c>
      <c r="K228" s="198"/>
      <c r="L228" s="35"/>
      <c r="M228" s="199" t="s">
        <v>1</v>
      </c>
      <c r="N228" s="200" t="s">
        <v>41</v>
      </c>
      <c r="O228" s="73"/>
      <c r="P228" s="201">
        <f>O228*H228</f>
        <v>0</v>
      </c>
      <c r="Q228" s="201">
        <v>3.2943E-05</v>
      </c>
      <c r="R228" s="201">
        <f>Q228*H228</f>
        <v>0.0019634028000000002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235</v>
      </c>
      <c r="AT228" s="203" t="s">
        <v>167</v>
      </c>
      <c r="AU228" s="203" t="s">
        <v>88</v>
      </c>
      <c r="AY228" s="15" t="s">
        <v>165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88</v>
      </c>
      <c r="BK228" s="205">
        <f>ROUND(I228*H228,3)</f>
        <v>0</v>
      </c>
      <c r="BL228" s="15" t="s">
        <v>235</v>
      </c>
      <c r="BM228" s="203" t="s">
        <v>1006</v>
      </c>
    </row>
    <row r="229" s="2" customFormat="1" ht="22.2" customHeight="1">
      <c r="A229" s="34"/>
      <c r="B229" s="156"/>
      <c r="C229" s="211" t="s">
        <v>555</v>
      </c>
      <c r="D229" s="211" t="s">
        <v>277</v>
      </c>
      <c r="E229" s="212" t="s">
        <v>511</v>
      </c>
      <c r="F229" s="213" t="s">
        <v>1007</v>
      </c>
      <c r="G229" s="214" t="s">
        <v>170</v>
      </c>
      <c r="H229" s="215">
        <v>64.295000000000002</v>
      </c>
      <c r="I229" s="216"/>
      <c r="J229" s="215">
        <f>ROUND(I229*H229,3)</f>
        <v>0</v>
      </c>
      <c r="K229" s="217"/>
      <c r="L229" s="218"/>
      <c r="M229" s="219" t="s">
        <v>1</v>
      </c>
      <c r="N229" s="220" t="s">
        <v>41</v>
      </c>
      <c r="O229" s="73"/>
      <c r="P229" s="201">
        <f>O229*H229</f>
        <v>0</v>
      </c>
      <c r="Q229" s="201">
        <v>0.00792</v>
      </c>
      <c r="R229" s="201">
        <f>Q229*H229</f>
        <v>0.50921640000000001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403</v>
      </c>
      <c r="AT229" s="203" t="s">
        <v>277</v>
      </c>
      <c r="AU229" s="203" t="s">
        <v>88</v>
      </c>
      <c r="AY229" s="15" t="s">
        <v>165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88</v>
      </c>
      <c r="BK229" s="205">
        <f>ROUND(I229*H229,3)</f>
        <v>0</v>
      </c>
      <c r="BL229" s="15" t="s">
        <v>235</v>
      </c>
      <c r="BM229" s="203" t="s">
        <v>1008</v>
      </c>
    </row>
    <row r="230" s="2" customFormat="1" ht="22.2" customHeight="1">
      <c r="A230" s="34"/>
      <c r="B230" s="156"/>
      <c r="C230" s="192" t="s">
        <v>559</v>
      </c>
      <c r="D230" s="192" t="s">
        <v>167</v>
      </c>
      <c r="E230" s="193" t="s">
        <v>515</v>
      </c>
      <c r="F230" s="194" t="s">
        <v>516</v>
      </c>
      <c r="G230" s="195" t="s">
        <v>490</v>
      </c>
      <c r="H230" s="197"/>
      <c r="I230" s="197"/>
      <c r="J230" s="196">
        <f>ROUND(I230*H230,3)</f>
        <v>0</v>
      </c>
      <c r="K230" s="198"/>
      <c r="L230" s="35"/>
      <c r="M230" s="199" t="s">
        <v>1</v>
      </c>
      <c r="N230" s="200" t="s">
        <v>41</v>
      </c>
      <c r="O230" s="73"/>
      <c r="P230" s="201">
        <f>O230*H230</f>
        <v>0</v>
      </c>
      <c r="Q230" s="201">
        <v>0</v>
      </c>
      <c r="R230" s="201">
        <f>Q230*H230</f>
        <v>0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235</v>
      </c>
      <c r="AT230" s="203" t="s">
        <v>167</v>
      </c>
      <c r="AU230" s="203" t="s">
        <v>88</v>
      </c>
      <c r="AY230" s="15" t="s">
        <v>165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88</v>
      </c>
      <c r="BK230" s="205">
        <f>ROUND(I230*H230,3)</f>
        <v>0</v>
      </c>
      <c r="BL230" s="15" t="s">
        <v>235</v>
      </c>
      <c r="BM230" s="203" t="s">
        <v>1009</v>
      </c>
    </row>
    <row r="231" s="12" customFormat="1" ht="22.8" customHeight="1">
      <c r="A231" s="12"/>
      <c r="B231" s="179"/>
      <c r="C231" s="12"/>
      <c r="D231" s="180" t="s">
        <v>74</v>
      </c>
      <c r="E231" s="190" t="s">
        <v>518</v>
      </c>
      <c r="F231" s="190" t="s">
        <v>519</v>
      </c>
      <c r="G231" s="12"/>
      <c r="H231" s="12"/>
      <c r="I231" s="182"/>
      <c r="J231" s="191">
        <f>BK231</f>
        <v>0</v>
      </c>
      <c r="K231" s="12"/>
      <c r="L231" s="179"/>
      <c r="M231" s="184"/>
      <c r="N231" s="185"/>
      <c r="O231" s="185"/>
      <c r="P231" s="186">
        <f>SUM(P232:P248)</f>
        <v>0</v>
      </c>
      <c r="Q231" s="185"/>
      <c r="R231" s="186">
        <f>SUM(R232:R248)</f>
        <v>9.0063943799999997</v>
      </c>
      <c r="S231" s="185"/>
      <c r="T231" s="187">
        <f>SUM(T232:T248)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80" t="s">
        <v>88</v>
      </c>
      <c r="AT231" s="188" t="s">
        <v>74</v>
      </c>
      <c r="AU231" s="188" t="s">
        <v>82</v>
      </c>
      <c r="AY231" s="180" t="s">
        <v>165</v>
      </c>
      <c r="BK231" s="189">
        <f>SUM(BK232:BK248)</f>
        <v>0</v>
      </c>
    </row>
    <row r="232" s="2" customFormat="1" ht="22.2" customHeight="1">
      <c r="A232" s="34"/>
      <c r="B232" s="156"/>
      <c r="C232" s="192" t="s">
        <v>563</v>
      </c>
      <c r="D232" s="192" t="s">
        <v>167</v>
      </c>
      <c r="E232" s="193" t="s">
        <v>521</v>
      </c>
      <c r="F232" s="194" t="s">
        <v>522</v>
      </c>
      <c r="G232" s="195" t="s">
        <v>170</v>
      </c>
      <c r="H232" s="196">
        <v>198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41</v>
      </c>
      <c r="O232" s="73"/>
      <c r="P232" s="201">
        <f>O232*H232</f>
        <v>0</v>
      </c>
      <c r="Q232" s="201">
        <v>0.00362</v>
      </c>
      <c r="R232" s="201">
        <f>Q232*H232</f>
        <v>0.71675999999999995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235</v>
      </c>
      <c r="AT232" s="203" t="s">
        <v>167</v>
      </c>
      <c r="AU232" s="203" t="s">
        <v>88</v>
      </c>
      <c r="AY232" s="15" t="s">
        <v>165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88</v>
      </c>
      <c r="BK232" s="205">
        <f>ROUND(I232*H232,3)</f>
        <v>0</v>
      </c>
      <c r="BL232" s="15" t="s">
        <v>235</v>
      </c>
      <c r="BM232" s="203" t="s">
        <v>1010</v>
      </c>
    </row>
    <row r="233" s="2" customFormat="1" ht="22.2" customHeight="1">
      <c r="A233" s="34"/>
      <c r="B233" s="156"/>
      <c r="C233" s="211" t="s">
        <v>567</v>
      </c>
      <c r="D233" s="211" t="s">
        <v>277</v>
      </c>
      <c r="E233" s="212" t="s">
        <v>525</v>
      </c>
      <c r="F233" s="213" t="s">
        <v>526</v>
      </c>
      <c r="G233" s="214" t="s">
        <v>170</v>
      </c>
      <c r="H233" s="215">
        <v>38.981000000000002</v>
      </c>
      <c r="I233" s="216"/>
      <c r="J233" s="215">
        <f>ROUND(I233*H233,3)</f>
        <v>0</v>
      </c>
      <c r="K233" s="217"/>
      <c r="L233" s="218"/>
      <c r="M233" s="219" t="s">
        <v>1</v>
      </c>
      <c r="N233" s="220" t="s">
        <v>41</v>
      </c>
      <c r="O233" s="73"/>
      <c r="P233" s="201">
        <f>O233*H233</f>
        <v>0</v>
      </c>
      <c r="Q233" s="201">
        <v>0.0041999999999999997</v>
      </c>
      <c r="R233" s="201">
        <f>Q233*H233</f>
        <v>0.16372020000000001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403</v>
      </c>
      <c r="AT233" s="203" t="s">
        <v>277</v>
      </c>
      <c r="AU233" s="203" t="s">
        <v>88</v>
      </c>
      <c r="AY233" s="15" t="s">
        <v>165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88</v>
      </c>
      <c r="BK233" s="205">
        <f>ROUND(I233*H233,3)</f>
        <v>0</v>
      </c>
      <c r="BL233" s="15" t="s">
        <v>235</v>
      </c>
      <c r="BM233" s="203" t="s">
        <v>1011</v>
      </c>
    </row>
    <row r="234" s="2" customFormat="1" ht="22.2" customHeight="1">
      <c r="A234" s="34"/>
      <c r="B234" s="156"/>
      <c r="C234" s="211" t="s">
        <v>571</v>
      </c>
      <c r="D234" s="211" t="s">
        <v>277</v>
      </c>
      <c r="E234" s="212" t="s">
        <v>529</v>
      </c>
      <c r="F234" s="213" t="s">
        <v>530</v>
      </c>
      <c r="G234" s="214" t="s">
        <v>170</v>
      </c>
      <c r="H234" s="215">
        <v>168.91900000000001</v>
      </c>
      <c r="I234" s="216"/>
      <c r="J234" s="215">
        <f>ROUND(I234*H234,3)</f>
        <v>0</v>
      </c>
      <c r="K234" s="217"/>
      <c r="L234" s="218"/>
      <c r="M234" s="219" t="s">
        <v>1</v>
      </c>
      <c r="N234" s="220" t="s">
        <v>41</v>
      </c>
      <c r="O234" s="73"/>
      <c r="P234" s="201">
        <f>O234*H234</f>
        <v>0</v>
      </c>
      <c r="Q234" s="201">
        <v>0.0047999999999999996</v>
      </c>
      <c r="R234" s="201">
        <f>Q234*H234</f>
        <v>0.81081119999999995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403</v>
      </c>
      <c r="AT234" s="203" t="s">
        <v>277</v>
      </c>
      <c r="AU234" s="203" t="s">
        <v>88</v>
      </c>
      <c r="AY234" s="15" t="s">
        <v>165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88</v>
      </c>
      <c r="BK234" s="205">
        <f>ROUND(I234*H234,3)</f>
        <v>0</v>
      </c>
      <c r="BL234" s="15" t="s">
        <v>235</v>
      </c>
      <c r="BM234" s="203" t="s">
        <v>1012</v>
      </c>
    </row>
    <row r="235" s="2" customFormat="1" ht="22.2" customHeight="1">
      <c r="A235" s="34"/>
      <c r="B235" s="156"/>
      <c r="C235" s="192" t="s">
        <v>575</v>
      </c>
      <c r="D235" s="192" t="s">
        <v>167</v>
      </c>
      <c r="E235" s="193" t="s">
        <v>1013</v>
      </c>
      <c r="F235" s="194" t="s">
        <v>1014</v>
      </c>
      <c r="G235" s="195" t="s">
        <v>170</v>
      </c>
      <c r="H235" s="196">
        <v>851.89999999999998</v>
      </c>
      <c r="I235" s="197"/>
      <c r="J235" s="196">
        <f>ROUND(I235*H235,3)</f>
        <v>0</v>
      </c>
      <c r="K235" s="198"/>
      <c r="L235" s="35"/>
      <c r="M235" s="199" t="s">
        <v>1</v>
      </c>
      <c r="N235" s="200" t="s">
        <v>41</v>
      </c>
      <c r="O235" s="73"/>
      <c r="P235" s="201">
        <f>O235*H235</f>
        <v>0</v>
      </c>
      <c r="Q235" s="201">
        <v>0</v>
      </c>
      <c r="R235" s="201">
        <f>Q235*H235</f>
        <v>0</v>
      </c>
      <c r="S235" s="201">
        <v>0</v>
      </c>
      <c r="T235" s="202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3" t="s">
        <v>235</v>
      </c>
      <c r="AT235" s="203" t="s">
        <v>167</v>
      </c>
      <c r="AU235" s="203" t="s">
        <v>88</v>
      </c>
      <c r="AY235" s="15" t="s">
        <v>165</v>
      </c>
      <c r="BE235" s="204">
        <f>IF(N235="základná",J235,0)</f>
        <v>0</v>
      </c>
      <c r="BF235" s="204">
        <f>IF(N235="znížená",J235,0)</f>
        <v>0</v>
      </c>
      <c r="BG235" s="204">
        <f>IF(N235="zákl. prenesená",J235,0)</f>
        <v>0</v>
      </c>
      <c r="BH235" s="204">
        <f>IF(N235="zníž. prenesená",J235,0)</f>
        <v>0</v>
      </c>
      <c r="BI235" s="204">
        <f>IF(N235="nulová",J235,0)</f>
        <v>0</v>
      </c>
      <c r="BJ235" s="15" t="s">
        <v>88</v>
      </c>
      <c r="BK235" s="205">
        <f>ROUND(I235*H235,3)</f>
        <v>0</v>
      </c>
      <c r="BL235" s="15" t="s">
        <v>235</v>
      </c>
      <c r="BM235" s="203" t="s">
        <v>1015</v>
      </c>
    </row>
    <row r="236" s="2" customFormat="1" ht="22.2" customHeight="1">
      <c r="A236" s="34"/>
      <c r="B236" s="156"/>
      <c r="C236" s="211" t="s">
        <v>579</v>
      </c>
      <c r="D236" s="211" t="s">
        <v>277</v>
      </c>
      <c r="E236" s="212" t="s">
        <v>1016</v>
      </c>
      <c r="F236" s="213" t="s">
        <v>1017</v>
      </c>
      <c r="G236" s="214" t="s">
        <v>305</v>
      </c>
      <c r="H236" s="215">
        <v>68.152000000000001</v>
      </c>
      <c r="I236" s="216"/>
      <c r="J236" s="215">
        <f>ROUND(I236*H236,3)</f>
        <v>0</v>
      </c>
      <c r="K236" s="217"/>
      <c r="L236" s="218"/>
      <c r="M236" s="219" t="s">
        <v>1</v>
      </c>
      <c r="N236" s="220" t="s">
        <v>41</v>
      </c>
      <c r="O236" s="73"/>
      <c r="P236" s="201">
        <f>O236*H236</f>
        <v>0</v>
      </c>
      <c r="Q236" s="201">
        <v>0.024500000000000001</v>
      </c>
      <c r="R236" s="201">
        <f>Q236*H236</f>
        <v>1.669724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403</v>
      </c>
      <c r="AT236" s="203" t="s">
        <v>277</v>
      </c>
      <c r="AU236" s="203" t="s">
        <v>88</v>
      </c>
      <c r="AY236" s="15" t="s">
        <v>165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88</v>
      </c>
      <c r="BK236" s="205">
        <f>ROUND(I236*H236,3)</f>
        <v>0</v>
      </c>
      <c r="BL236" s="15" t="s">
        <v>235</v>
      </c>
      <c r="BM236" s="203" t="s">
        <v>1018</v>
      </c>
    </row>
    <row r="237" s="2" customFormat="1" ht="22.2" customHeight="1">
      <c r="A237" s="34"/>
      <c r="B237" s="156"/>
      <c r="C237" s="192" t="s">
        <v>583</v>
      </c>
      <c r="D237" s="192" t="s">
        <v>167</v>
      </c>
      <c r="E237" s="193" t="s">
        <v>540</v>
      </c>
      <c r="F237" s="194" t="s">
        <v>541</v>
      </c>
      <c r="G237" s="195" t="s">
        <v>181</v>
      </c>
      <c r="H237" s="196">
        <v>98.900000000000006</v>
      </c>
      <c r="I237" s="197"/>
      <c r="J237" s="196">
        <f>ROUND(I237*H237,3)</f>
        <v>0</v>
      </c>
      <c r="K237" s="198"/>
      <c r="L237" s="35"/>
      <c r="M237" s="199" t="s">
        <v>1</v>
      </c>
      <c r="N237" s="200" t="s">
        <v>41</v>
      </c>
      <c r="O237" s="73"/>
      <c r="P237" s="201">
        <f>O237*H237</f>
        <v>0</v>
      </c>
      <c r="Q237" s="201">
        <v>0</v>
      </c>
      <c r="R237" s="201">
        <f>Q237*H237</f>
        <v>0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235</v>
      </c>
      <c r="AT237" s="203" t="s">
        <v>167</v>
      </c>
      <c r="AU237" s="203" t="s">
        <v>88</v>
      </c>
      <c r="AY237" s="15" t="s">
        <v>165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88</v>
      </c>
      <c r="BK237" s="205">
        <f>ROUND(I237*H237,3)</f>
        <v>0</v>
      </c>
      <c r="BL237" s="15" t="s">
        <v>235</v>
      </c>
      <c r="BM237" s="203" t="s">
        <v>1019</v>
      </c>
    </row>
    <row r="238" s="2" customFormat="1" ht="22.2" customHeight="1">
      <c r="A238" s="34"/>
      <c r="B238" s="156"/>
      <c r="C238" s="211" t="s">
        <v>587</v>
      </c>
      <c r="D238" s="211" t="s">
        <v>277</v>
      </c>
      <c r="E238" s="212" t="s">
        <v>544</v>
      </c>
      <c r="F238" s="213" t="s">
        <v>545</v>
      </c>
      <c r="G238" s="214" t="s">
        <v>181</v>
      </c>
      <c r="H238" s="215">
        <v>103.845</v>
      </c>
      <c r="I238" s="216"/>
      <c r="J238" s="215">
        <f>ROUND(I238*H238,3)</f>
        <v>0</v>
      </c>
      <c r="K238" s="217"/>
      <c r="L238" s="218"/>
      <c r="M238" s="219" t="s">
        <v>1</v>
      </c>
      <c r="N238" s="220" t="s">
        <v>41</v>
      </c>
      <c r="O238" s="73"/>
      <c r="P238" s="201">
        <f>O238*H238</f>
        <v>0</v>
      </c>
      <c r="Q238" s="201">
        <v>0</v>
      </c>
      <c r="R238" s="201">
        <f>Q238*H238</f>
        <v>0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403</v>
      </c>
      <c r="AT238" s="203" t="s">
        <v>277</v>
      </c>
      <c r="AU238" s="203" t="s">
        <v>88</v>
      </c>
      <c r="AY238" s="15" t="s">
        <v>165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88</v>
      </c>
      <c r="BK238" s="205">
        <f>ROUND(I238*H238,3)</f>
        <v>0</v>
      </c>
      <c r="BL238" s="15" t="s">
        <v>235</v>
      </c>
      <c r="BM238" s="203" t="s">
        <v>1020</v>
      </c>
    </row>
    <row r="239" s="2" customFormat="1" ht="22.2" customHeight="1">
      <c r="A239" s="34"/>
      <c r="B239" s="156"/>
      <c r="C239" s="192" t="s">
        <v>591</v>
      </c>
      <c r="D239" s="192" t="s">
        <v>167</v>
      </c>
      <c r="E239" s="193" t="s">
        <v>1021</v>
      </c>
      <c r="F239" s="194" t="s">
        <v>1022</v>
      </c>
      <c r="G239" s="195" t="s">
        <v>170</v>
      </c>
      <c r="H239" s="196">
        <v>851.89999999999998</v>
      </c>
      <c r="I239" s="197"/>
      <c r="J239" s="196">
        <f>ROUND(I239*H239,3)</f>
        <v>0</v>
      </c>
      <c r="K239" s="198"/>
      <c r="L239" s="35"/>
      <c r="M239" s="199" t="s">
        <v>1</v>
      </c>
      <c r="N239" s="200" t="s">
        <v>41</v>
      </c>
      <c r="O239" s="73"/>
      <c r="P239" s="201">
        <f>O239*H239</f>
        <v>0</v>
      </c>
      <c r="Q239" s="201">
        <v>0.0011590000000000001</v>
      </c>
      <c r="R239" s="201">
        <f>Q239*H239</f>
        <v>0.98735210000000007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235</v>
      </c>
      <c r="AT239" s="203" t="s">
        <v>167</v>
      </c>
      <c r="AU239" s="203" t="s">
        <v>88</v>
      </c>
      <c r="AY239" s="15" t="s">
        <v>165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88</v>
      </c>
      <c r="BK239" s="205">
        <f>ROUND(I239*H239,3)</f>
        <v>0</v>
      </c>
      <c r="BL239" s="15" t="s">
        <v>235</v>
      </c>
      <c r="BM239" s="203" t="s">
        <v>1023</v>
      </c>
    </row>
    <row r="240" s="2" customFormat="1" ht="22.2" customHeight="1">
      <c r="A240" s="34"/>
      <c r="B240" s="156"/>
      <c r="C240" s="211" t="s">
        <v>595</v>
      </c>
      <c r="D240" s="211" t="s">
        <v>277</v>
      </c>
      <c r="E240" s="212" t="s">
        <v>1024</v>
      </c>
      <c r="F240" s="213" t="s">
        <v>1025</v>
      </c>
      <c r="G240" s="214" t="s">
        <v>170</v>
      </c>
      <c r="H240" s="215">
        <v>1788.99</v>
      </c>
      <c r="I240" s="216"/>
      <c r="J240" s="215">
        <f>ROUND(I240*H240,3)</f>
        <v>0</v>
      </c>
      <c r="K240" s="217"/>
      <c r="L240" s="218"/>
      <c r="M240" s="219" t="s">
        <v>1</v>
      </c>
      <c r="N240" s="220" t="s">
        <v>41</v>
      </c>
      <c r="O240" s="73"/>
      <c r="P240" s="201">
        <f>O240*H240</f>
        <v>0</v>
      </c>
      <c r="Q240" s="201">
        <v>0.0024499999999999999</v>
      </c>
      <c r="R240" s="201">
        <f>Q240*H240</f>
        <v>4.3830254999999996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403</v>
      </c>
      <c r="AT240" s="203" t="s">
        <v>277</v>
      </c>
      <c r="AU240" s="203" t="s">
        <v>88</v>
      </c>
      <c r="AY240" s="15" t="s">
        <v>165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88</v>
      </c>
      <c r="BK240" s="205">
        <f>ROUND(I240*H240,3)</f>
        <v>0</v>
      </c>
      <c r="BL240" s="15" t="s">
        <v>235</v>
      </c>
      <c r="BM240" s="203" t="s">
        <v>1026</v>
      </c>
    </row>
    <row r="241" s="2" customFormat="1" ht="13.8" customHeight="1">
      <c r="A241" s="34"/>
      <c r="B241" s="156"/>
      <c r="C241" s="211" t="s">
        <v>599</v>
      </c>
      <c r="D241" s="211" t="s">
        <v>277</v>
      </c>
      <c r="E241" s="212" t="s">
        <v>1027</v>
      </c>
      <c r="F241" s="213" t="s">
        <v>1028</v>
      </c>
      <c r="G241" s="214" t="s">
        <v>189</v>
      </c>
      <c r="H241" s="215">
        <v>460</v>
      </c>
      <c r="I241" s="216"/>
      <c r="J241" s="215">
        <f>ROUND(I241*H241,3)</f>
        <v>0</v>
      </c>
      <c r="K241" s="217"/>
      <c r="L241" s="218"/>
      <c r="M241" s="219" t="s">
        <v>1</v>
      </c>
      <c r="N241" s="220" t="s">
        <v>41</v>
      </c>
      <c r="O241" s="73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403</v>
      </c>
      <c r="AT241" s="203" t="s">
        <v>277</v>
      </c>
      <c r="AU241" s="203" t="s">
        <v>88</v>
      </c>
      <c r="AY241" s="15" t="s">
        <v>165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88</v>
      </c>
      <c r="BK241" s="205">
        <f>ROUND(I241*H241,3)</f>
        <v>0</v>
      </c>
      <c r="BL241" s="15" t="s">
        <v>235</v>
      </c>
      <c r="BM241" s="203" t="s">
        <v>1029</v>
      </c>
    </row>
    <row r="242" s="2" customFormat="1" ht="22.2" customHeight="1">
      <c r="A242" s="34"/>
      <c r="B242" s="156"/>
      <c r="C242" s="192" t="s">
        <v>603</v>
      </c>
      <c r="D242" s="192" t="s">
        <v>167</v>
      </c>
      <c r="E242" s="193" t="s">
        <v>1030</v>
      </c>
      <c r="F242" s="194" t="s">
        <v>1031</v>
      </c>
      <c r="G242" s="195" t="s">
        <v>170</v>
      </c>
      <c r="H242" s="196">
        <v>39.560000000000002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41</v>
      </c>
      <c r="O242" s="73"/>
      <c r="P242" s="201">
        <f>O242*H242</f>
        <v>0</v>
      </c>
      <c r="Q242" s="201">
        <v>0.00012</v>
      </c>
      <c r="R242" s="201">
        <f>Q242*H242</f>
        <v>0.0047472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235</v>
      </c>
      <c r="AT242" s="203" t="s">
        <v>167</v>
      </c>
      <c r="AU242" s="203" t="s">
        <v>88</v>
      </c>
      <c r="AY242" s="15" t="s">
        <v>165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88</v>
      </c>
      <c r="BK242" s="205">
        <f>ROUND(I242*H242,3)</f>
        <v>0</v>
      </c>
      <c r="BL242" s="15" t="s">
        <v>235</v>
      </c>
      <c r="BM242" s="203" t="s">
        <v>1032</v>
      </c>
    </row>
    <row r="243" s="2" customFormat="1" ht="22.2" customHeight="1">
      <c r="A243" s="34"/>
      <c r="B243" s="156"/>
      <c r="C243" s="211" t="s">
        <v>607</v>
      </c>
      <c r="D243" s="211" t="s">
        <v>277</v>
      </c>
      <c r="E243" s="212" t="s">
        <v>1024</v>
      </c>
      <c r="F243" s="213" t="s">
        <v>1025</v>
      </c>
      <c r="G243" s="214" t="s">
        <v>170</v>
      </c>
      <c r="H243" s="215">
        <v>41.537999999999997</v>
      </c>
      <c r="I243" s="216"/>
      <c r="J243" s="215">
        <f>ROUND(I243*H243,3)</f>
        <v>0</v>
      </c>
      <c r="K243" s="217"/>
      <c r="L243" s="218"/>
      <c r="M243" s="219" t="s">
        <v>1</v>
      </c>
      <c r="N243" s="220" t="s">
        <v>41</v>
      </c>
      <c r="O243" s="73"/>
      <c r="P243" s="201">
        <f>O243*H243</f>
        <v>0</v>
      </c>
      <c r="Q243" s="201">
        <v>0.0024499999999999999</v>
      </c>
      <c r="R243" s="201">
        <f>Q243*H243</f>
        <v>0.10176809999999999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403</v>
      </c>
      <c r="AT243" s="203" t="s">
        <v>277</v>
      </c>
      <c r="AU243" s="203" t="s">
        <v>88</v>
      </c>
      <c r="AY243" s="15" t="s">
        <v>165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88</v>
      </c>
      <c r="BK243" s="205">
        <f>ROUND(I243*H243,3)</f>
        <v>0</v>
      </c>
      <c r="BL243" s="15" t="s">
        <v>235</v>
      </c>
      <c r="BM243" s="203" t="s">
        <v>1033</v>
      </c>
    </row>
    <row r="244" s="2" customFormat="1" ht="13.8" customHeight="1">
      <c r="A244" s="34"/>
      <c r="B244" s="156"/>
      <c r="C244" s="192" t="s">
        <v>611</v>
      </c>
      <c r="D244" s="192" t="s">
        <v>167</v>
      </c>
      <c r="E244" s="193" t="s">
        <v>548</v>
      </c>
      <c r="F244" s="194" t="s">
        <v>549</v>
      </c>
      <c r="G244" s="195" t="s">
        <v>170</v>
      </c>
      <c r="H244" s="196">
        <v>33.469999999999999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41</v>
      </c>
      <c r="O244" s="73"/>
      <c r="P244" s="201">
        <f>O244*H244</f>
        <v>0</v>
      </c>
      <c r="Q244" s="201">
        <v>0.0040000000000000001</v>
      </c>
      <c r="R244" s="201">
        <f>Q244*H244</f>
        <v>0.13388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235</v>
      </c>
      <c r="AT244" s="203" t="s">
        <v>167</v>
      </c>
      <c r="AU244" s="203" t="s">
        <v>88</v>
      </c>
      <c r="AY244" s="15" t="s">
        <v>165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88</v>
      </c>
      <c r="BK244" s="205">
        <f>ROUND(I244*H244,3)</f>
        <v>0</v>
      </c>
      <c r="BL244" s="15" t="s">
        <v>235</v>
      </c>
      <c r="BM244" s="203" t="s">
        <v>1034</v>
      </c>
    </row>
    <row r="245" s="2" customFormat="1" ht="22.2" customHeight="1">
      <c r="A245" s="34"/>
      <c r="B245" s="156"/>
      <c r="C245" s="211" t="s">
        <v>615</v>
      </c>
      <c r="D245" s="211" t="s">
        <v>277</v>
      </c>
      <c r="E245" s="212" t="s">
        <v>552</v>
      </c>
      <c r="F245" s="213" t="s">
        <v>1035</v>
      </c>
      <c r="G245" s="214" t="s">
        <v>170</v>
      </c>
      <c r="H245" s="215">
        <v>35.143999999999998</v>
      </c>
      <c r="I245" s="216"/>
      <c r="J245" s="215">
        <f>ROUND(I245*H245,3)</f>
        <v>0</v>
      </c>
      <c r="K245" s="217"/>
      <c r="L245" s="218"/>
      <c r="M245" s="219" t="s">
        <v>1</v>
      </c>
      <c r="N245" s="220" t="s">
        <v>41</v>
      </c>
      <c r="O245" s="73"/>
      <c r="P245" s="201">
        <f>O245*H245</f>
        <v>0</v>
      </c>
      <c r="Q245" s="201">
        <v>0.00089999999999999998</v>
      </c>
      <c r="R245" s="201">
        <f>Q245*H245</f>
        <v>0.031629600000000001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403</v>
      </c>
      <c r="AT245" s="203" t="s">
        <v>277</v>
      </c>
      <c r="AU245" s="203" t="s">
        <v>88</v>
      </c>
      <c r="AY245" s="15" t="s">
        <v>165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88</v>
      </c>
      <c r="BK245" s="205">
        <f>ROUND(I245*H245,3)</f>
        <v>0</v>
      </c>
      <c r="BL245" s="15" t="s">
        <v>235</v>
      </c>
      <c r="BM245" s="203" t="s">
        <v>1036</v>
      </c>
    </row>
    <row r="246" s="2" customFormat="1" ht="22.2" customHeight="1">
      <c r="A246" s="34"/>
      <c r="B246" s="156"/>
      <c r="C246" s="192" t="s">
        <v>619</v>
      </c>
      <c r="D246" s="192" t="s">
        <v>167</v>
      </c>
      <c r="E246" s="193" t="s">
        <v>1037</v>
      </c>
      <c r="F246" s="194" t="s">
        <v>1038</v>
      </c>
      <c r="G246" s="195" t="s">
        <v>189</v>
      </c>
      <c r="H246" s="196">
        <v>12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41</v>
      </c>
      <c r="O246" s="73"/>
      <c r="P246" s="201">
        <f>O246*H246</f>
        <v>0</v>
      </c>
      <c r="Q246" s="201">
        <v>0</v>
      </c>
      <c r="R246" s="201">
        <f>Q246*H246</f>
        <v>0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235</v>
      </c>
      <c r="AT246" s="203" t="s">
        <v>167</v>
      </c>
      <c r="AU246" s="203" t="s">
        <v>88</v>
      </c>
      <c r="AY246" s="15" t="s">
        <v>165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88</v>
      </c>
      <c r="BK246" s="205">
        <f>ROUND(I246*H246,3)</f>
        <v>0</v>
      </c>
      <c r="BL246" s="15" t="s">
        <v>235</v>
      </c>
      <c r="BM246" s="203" t="s">
        <v>1039</v>
      </c>
    </row>
    <row r="247" s="2" customFormat="1" ht="22.2" customHeight="1">
      <c r="A247" s="34"/>
      <c r="B247" s="156"/>
      <c r="C247" s="211" t="s">
        <v>623</v>
      </c>
      <c r="D247" s="211" t="s">
        <v>277</v>
      </c>
      <c r="E247" s="212" t="s">
        <v>1040</v>
      </c>
      <c r="F247" s="213" t="s">
        <v>1041</v>
      </c>
      <c r="G247" s="214" t="s">
        <v>170</v>
      </c>
      <c r="H247" s="215">
        <v>0.84799999999999998</v>
      </c>
      <c r="I247" s="216"/>
      <c r="J247" s="215">
        <f>ROUND(I247*H247,3)</f>
        <v>0</v>
      </c>
      <c r="K247" s="217"/>
      <c r="L247" s="218"/>
      <c r="M247" s="219" t="s">
        <v>1</v>
      </c>
      <c r="N247" s="220" t="s">
        <v>41</v>
      </c>
      <c r="O247" s="73"/>
      <c r="P247" s="201">
        <f>O247*H247</f>
        <v>0</v>
      </c>
      <c r="Q247" s="201">
        <v>0.0035100000000000001</v>
      </c>
      <c r="R247" s="201">
        <f>Q247*H247</f>
        <v>0.0029764800000000001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403</v>
      </c>
      <c r="AT247" s="203" t="s">
        <v>277</v>
      </c>
      <c r="AU247" s="203" t="s">
        <v>88</v>
      </c>
      <c r="AY247" s="15" t="s">
        <v>165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88</v>
      </c>
      <c r="BK247" s="205">
        <f>ROUND(I247*H247,3)</f>
        <v>0</v>
      </c>
      <c r="BL247" s="15" t="s">
        <v>235</v>
      </c>
      <c r="BM247" s="203" t="s">
        <v>1042</v>
      </c>
    </row>
    <row r="248" s="2" customFormat="1" ht="22.2" customHeight="1">
      <c r="A248" s="34"/>
      <c r="B248" s="156"/>
      <c r="C248" s="192" t="s">
        <v>627</v>
      </c>
      <c r="D248" s="192" t="s">
        <v>167</v>
      </c>
      <c r="E248" s="193" t="s">
        <v>556</v>
      </c>
      <c r="F248" s="194" t="s">
        <v>557</v>
      </c>
      <c r="G248" s="195" t="s">
        <v>490</v>
      </c>
      <c r="H248" s="197"/>
      <c r="I248" s="197"/>
      <c r="J248" s="196">
        <f>ROUND(I248*H248,3)</f>
        <v>0</v>
      </c>
      <c r="K248" s="198"/>
      <c r="L248" s="35"/>
      <c r="M248" s="199" t="s">
        <v>1</v>
      </c>
      <c r="N248" s="200" t="s">
        <v>41</v>
      </c>
      <c r="O248" s="73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235</v>
      </c>
      <c r="AT248" s="203" t="s">
        <v>167</v>
      </c>
      <c r="AU248" s="203" t="s">
        <v>88</v>
      </c>
      <c r="AY248" s="15" t="s">
        <v>165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88</v>
      </c>
      <c r="BK248" s="205">
        <f>ROUND(I248*H248,3)</f>
        <v>0</v>
      </c>
      <c r="BL248" s="15" t="s">
        <v>235</v>
      </c>
      <c r="BM248" s="203" t="s">
        <v>1043</v>
      </c>
    </row>
    <row r="249" s="12" customFormat="1" ht="22.8" customHeight="1">
      <c r="A249" s="12"/>
      <c r="B249" s="179"/>
      <c r="C249" s="12"/>
      <c r="D249" s="180" t="s">
        <v>74</v>
      </c>
      <c r="E249" s="190" t="s">
        <v>1044</v>
      </c>
      <c r="F249" s="190" t="s">
        <v>1045</v>
      </c>
      <c r="G249" s="12"/>
      <c r="H249" s="12"/>
      <c r="I249" s="182"/>
      <c r="J249" s="191">
        <f>BK249</f>
        <v>0</v>
      </c>
      <c r="K249" s="12"/>
      <c r="L249" s="179"/>
      <c r="M249" s="184"/>
      <c r="N249" s="185"/>
      <c r="O249" s="185"/>
      <c r="P249" s="186">
        <f>P250</f>
        <v>0</v>
      </c>
      <c r="Q249" s="185"/>
      <c r="R249" s="186">
        <f>R250</f>
        <v>0.0034681649999999996</v>
      </c>
      <c r="S249" s="185"/>
      <c r="T249" s="187">
        <f>T250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80" t="s">
        <v>88</v>
      </c>
      <c r="AT249" s="188" t="s">
        <v>74</v>
      </c>
      <c r="AU249" s="188" t="s">
        <v>82</v>
      </c>
      <c r="AY249" s="180" t="s">
        <v>165</v>
      </c>
      <c r="BK249" s="189">
        <f>BK250</f>
        <v>0</v>
      </c>
    </row>
    <row r="250" s="2" customFormat="1" ht="34.8" customHeight="1">
      <c r="A250" s="34"/>
      <c r="B250" s="156"/>
      <c r="C250" s="192" t="s">
        <v>631</v>
      </c>
      <c r="D250" s="192" t="s">
        <v>167</v>
      </c>
      <c r="E250" s="193" t="s">
        <v>1046</v>
      </c>
      <c r="F250" s="194" t="s">
        <v>1047</v>
      </c>
      <c r="G250" s="195" t="s">
        <v>170</v>
      </c>
      <c r="H250" s="196">
        <v>0.28299999999999997</v>
      </c>
      <c r="I250" s="197"/>
      <c r="J250" s="196">
        <f>ROUND(I250*H250,3)</f>
        <v>0</v>
      </c>
      <c r="K250" s="198"/>
      <c r="L250" s="35"/>
      <c r="M250" s="199" t="s">
        <v>1</v>
      </c>
      <c r="N250" s="200" t="s">
        <v>41</v>
      </c>
      <c r="O250" s="73"/>
      <c r="P250" s="201">
        <f>O250*H250</f>
        <v>0</v>
      </c>
      <c r="Q250" s="201">
        <v>0.012255</v>
      </c>
      <c r="R250" s="201">
        <f>Q250*H250</f>
        <v>0.0034681649999999996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235</v>
      </c>
      <c r="AT250" s="203" t="s">
        <v>167</v>
      </c>
      <c r="AU250" s="203" t="s">
        <v>88</v>
      </c>
      <c r="AY250" s="15" t="s">
        <v>165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88</v>
      </c>
      <c r="BK250" s="205">
        <f>ROUND(I250*H250,3)</f>
        <v>0</v>
      </c>
      <c r="BL250" s="15" t="s">
        <v>235</v>
      </c>
      <c r="BM250" s="203" t="s">
        <v>1048</v>
      </c>
    </row>
    <row r="251" s="12" customFormat="1" ht="22.8" customHeight="1">
      <c r="A251" s="12"/>
      <c r="B251" s="179"/>
      <c r="C251" s="12"/>
      <c r="D251" s="180" t="s">
        <v>74</v>
      </c>
      <c r="E251" s="190" t="s">
        <v>239</v>
      </c>
      <c r="F251" s="190" t="s">
        <v>240</v>
      </c>
      <c r="G251" s="12"/>
      <c r="H251" s="12"/>
      <c r="I251" s="182"/>
      <c r="J251" s="191">
        <f>BK251</f>
        <v>0</v>
      </c>
      <c r="K251" s="12"/>
      <c r="L251" s="179"/>
      <c r="M251" s="184"/>
      <c r="N251" s="185"/>
      <c r="O251" s="185"/>
      <c r="P251" s="186">
        <f>SUM(P252:P266)</f>
        <v>0</v>
      </c>
      <c r="Q251" s="185"/>
      <c r="R251" s="186">
        <f>SUM(R252:R266)</f>
        <v>1.4007206212999996</v>
      </c>
      <c r="S251" s="185"/>
      <c r="T251" s="187">
        <f>SUM(T252:T266)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80" t="s">
        <v>88</v>
      </c>
      <c r="AT251" s="188" t="s">
        <v>74</v>
      </c>
      <c r="AU251" s="188" t="s">
        <v>82</v>
      </c>
      <c r="AY251" s="180" t="s">
        <v>165</v>
      </c>
      <c r="BK251" s="189">
        <f>SUM(BK252:BK266)</f>
        <v>0</v>
      </c>
    </row>
    <row r="252" s="2" customFormat="1" ht="34.8" customHeight="1">
      <c r="A252" s="34"/>
      <c r="B252" s="156"/>
      <c r="C252" s="192" t="s">
        <v>637</v>
      </c>
      <c r="D252" s="192" t="s">
        <v>167</v>
      </c>
      <c r="E252" s="193" t="s">
        <v>560</v>
      </c>
      <c r="F252" s="194" t="s">
        <v>1049</v>
      </c>
      <c r="G252" s="195" t="s">
        <v>181</v>
      </c>
      <c r="H252" s="196">
        <v>42.299999999999997</v>
      </c>
      <c r="I252" s="197"/>
      <c r="J252" s="196">
        <f>ROUND(I252*H252,3)</f>
        <v>0</v>
      </c>
      <c r="K252" s="198"/>
      <c r="L252" s="35"/>
      <c r="M252" s="199" t="s">
        <v>1</v>
      </c>
      <c r="N252" s="200" t="s">
        <v>41</v>
      </c>
      <c r="O252" s="73"/>
      <c r="P252" s="201">
        <f>O252*H252</f>
        <v>0</v>
      </c>
      <c r="Q252" s="201">
        <v>0.0027512539999999999</v>
      </c>
      <c r="R252" s="201">
        <f>Q252*H252</f>
        <v>0.11637804419999999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235</v>
      </c>
      <c r="AT252" s="203" t="s">
        <v>167</v>
      </c>
      <c r="AU252" s="203" t="s">
        <v>88</v>
      </c>
      <c r="AY252" s="15" t="s">
        <v>165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88</v>
      </c>
      <c r="BK252" s="205">
        <f>ROUND(I252*H252,3)</f>
        <v>0</v>
      </c>
      <c r="BL252" s="15" t="s">
        <v>235</v>
      </c>
      <c r="BM252" s="203" t="s">
        <v>1050</v>
      </c>
    </row>
    <row r="253" s="2" customFormat="1" ht="22.2" customHeight="1">
      <c r="A253" s="34"/>
      <c r="B253" s="156"/>
      <c r="C253" s="192" t="s">
        <v>641</v>
      </c>
      <c r="D253" s="192" t="s">
        <v>167</v>
      </c>
      <c r="E253" s="193" t="s">
        <v>564</v>
      </c>
      <c r="F253" s="194" t="s">
        <v>1051</v>
      </c>
      <c r="G253" s="195" t="s">
        <v>181</v>
      </c>
      <c r="H253" s="196">
        <v>10</v>
      </c>
      <c r="I253" s="197"/>
      <c r="J253" s="196">
        <f>ROUND(I253*H253,3)</f>
        <v>0</v>
      </c>
      <c r="K253" s="198"/>
      <c r="L253" s="35"/>
      <c r="M253" s="199" t="s">
        <v>1</v>
      </c>
      <c r="N253" s="200" t="s">
        <v>41</v>
      </c>
      <c r="O253" s="73"/>
      <c r="P253" s="201">
        <f>O253*H253</f>
        <v>0</v>
      </c>
      <c r="Q253" s="201">
        <v>0.0021449500000000001</v>
      </c>
      <c r="R253" s="201">
        <f>Q253*H253</f>
        <v>0.0214495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235</v>
      </c>
      <c r="AT253" s="203" t="s">
        <v>167</v>
      </c>
      <c r="AU253" s="203" t="s">
        <v>88</v>
      </c>
      <c r="AY253" s="15" t="s">
        <v>165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88</v>
      </c>
      <c r="BK253" s="205">
        <f>ROUND(I253*H253,3)</f>
        <v>0</v>
      </c>
      <c r="BL253" s="15" t="s">
        <v>235</v>
      </c>
      <c r="BM253" s="203" t="s">
        <v>1052</v>
      </c>
    </row>
    <row r="254" s="2" customFormat="1" ht="22.2" customHeight="1">
      <c r="A254" s="34"/>
      <c r="B254" s="156"/>
      <c r="C254" s="192" t="s">
        <v>645</v>
      </c>
      <c r="D254" s="192" t="s">
        <v>167</v>
      </c>
      <c r="E254" s="193" t="s">
        <v>1053</v>
      </c>
      <c r="F254" s="194" t="s">
        <v>1054</v>
      </c>
      <c r="G254" s="195" t="s">
        <v>181</v>
      </c>
      <c r="H254" s="196">
        <v>40.5</v>
      </c>
      <c r="I254" s="197"/>
      <c r="J254" s="196">
        <f>ROUND(I254*H254,3)</f>
        <v>0</v>
      </c>
      <c r="K254" s="198"/>
      <c r="L254" s="35"/>
      <c r="M254" s="199" t="s">
        <v>1</v>
      </c>
      <c r="N254" s="200" t="s">
        <v>41</v>
      </c>
      <c r="O254" s="73"/>
      <c r="P254" s="201">
        <f>O254*H254</f>
        <v>0</v>
      </c>
      <c r="Q254" s="201">
        <v>0.0046343629999999999</v>
      </c>
      <c r="R254" s="201">
        <f>Q254*H254</f>
        <v>0.1876917015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235</v>
      </c>
      <c r="AT254" s="203" t="s">
        <v>167</v>
      </c>
      <c r="AU254" s="203" t="s">
        <v>88</v>
      </c>
      <c r="AY254" s="15" t="s">
        <v>165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88</v>
      </c>
      <c r="BK254" s="205">
        <f>ROUND(I254*H254,3)</f>
        <v>0</v>
      </c>
      <c r="BL254" s="15" t="s">
        <v>235</v>
      </c>
      <c r="BM254" s="203" t="s">
        <v>1055</v>
      </c>
    </row>
    <row r="255" s="2" customFormat="1" ht="13.8" customHeight="1">
      <c r="A255" s="34"/>
      <c r="B255" s="156"/>
      <c r="C255" s="192" t="s">
        <v>649</v>
      </c>
      <c r="D255" s="192" t="s">
        <v>167</v>
      </c>
      <c r="E255" s="193" t="s">
        <v>1056</v>
      </c>
      <c r="F255" s="194" t="s">
        <v>1057</v>
      </c>
      <c r="G255" s="195" t="s">
        <v>189</v>
      </c>
      <c r="H255" s="196">
        <v>2</v>
      </c>
      <c r="I255" s="197"/>
      <c r="J255" s="196">
        <f>ROUND(I255*H255,3)</f>
        <v>0</v>
      </c>
      <c r="K255" s="198"/>
      <c r="L255" s="35"/>
      <c r="M255" s="199" t="s">
        <v>1</v>
      </c>
      <c r="N255" s="200" t="s">
        <v>41</v>
      </c>
      <c r="O255" s="73"/>
      <c r="P255" s="201">
        <f>O255*H255</f>
        <v>0</v>
      </c>
      <c r="Q255" s="201">
        <v>0.0048300000000000001</v>
      </c>
      <c r="R255" s="201">
        <f>Q255*H255</f>
        <v>0.0096600000000000002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235</v>
      </c>
      <c r="AT255" s="203" t="s">
        <v>167</v>
      </c>
      <c r="AU255" s="203" t="s">
        <v>88</v>
      </c>
      <c r="AY255" s="15" t="s">
        <v>165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88</v>
      </c>
      <c r="BK255" s="205">
        <f>ROUND(I255*H255,3)</f>
        <v>0</v>
      </c>
      <c r="BL255" s="15" t="s">
        <v>235</v>
      </c>
      <c r="BM255" s="203" t="s">
        <v>1058</v>
      </c>
    </row>
    <row r="256" s="2" customFormat="1" ht="22.2" customHeight="1">
      <c r="A256" s="34"/>
      <c r="B256" s="156"/>
      <c r="C256" s="192" t="s">
        <v>653</v>
      </c>
      <c r="D256" s="192" t="s">
        <v>167</v>
      </c>
      <c r="E256" s="193" t="s">
        <v>568</v>
      </c>
      <c r="F256" s="194" t="s">
        <v>569</v>
      </c>
      <c r="G256" s="195" t="s">
        <v>189</v>
      </c>
      <c r="H256" s="196">
        <v>10</v>
      </c>
      <c r="I256" s="197"/>
      <c r="J256" s="196">
        <f>ROUND(I256*H256,3)</f>
        <v>0</v>
      </c>
      <c r="K256" s="198"/>
      <c r="L256" s="35"/>
      <c r="M256" s="199" t="s">
        <v>1</v>
      </c>
      <c r="N256" s="200" t="s">
        <v>41</v>
      </c>
      <c r="O256" s="73"/>
      <c r="P256" s="201">
        <f>O256*H256</f>
        <v>0</v>
      </c>
      <c r="Q256" s="201">
        <v>0.0018764999999999999</v>
      </c>
      <c r="R256" s="201">
        <f>Q256*H256</f>
        <v>0.018765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235</v>
      </c>
      <c r="AT256" s="203" t="s">
        <v>167</v>
      </c>
      <c r="AU256" s="203" t="s">
        <v>88</v>
      </c>
      <c r="AY256" s="15" t="s">
        <v>165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88</v>
      </c>
      <c r="BK256" s="205">
        <f>ROUND(I256*H256,3)</f>
        <v>0</v>
      </c>
      <c r="BL256" s="15" t="s">
        <v>235</v>
      </c>
      <c r="BM256" s="203" t="s">
        <v>1059</v>
      </c>
    </row>
    <row r="257" s="2" customFormat="1" ht="22.2" customHeight="1">
      <c r="A257" s="34"/>
      <c r="B257" s="156"/>
      <c r="C257" s="192" t="s">
        <v>657</v>
      </c>
      <c r="D257" s="192" t="s">
        <v>167</v>
      </c>
      <c r="E257" s="193" t="s">
        <v>576</v>
      </c>
      <c r="F257" s="194" t="s">
        <v>1060</v>
      </c>
      <c r="G257" s="195" t="s">
        <v>189</v>
      </c>
      <c r="H257" s="196">
        <v>402</v>
      </c>
      <c r="I257" s="197"/>
      <c r="J257" s="196">
        <f>ROUND(I257*H257,3)</f>
        <v>0</v>
      </c>
      <c r="K257" s="198"/>
      <c r="L257" s="35"/>
      <c r="M257" s="199" t="s">
        <v>1</v>
      </c>
      <c r="N257" s="200" t="s">
        <v>41</v>
      </c>
      <c r="O257" s="73"/>
      <c r="P257" s="201">
        <f>O257*H257</f>
        <v>0</v>
      </c>
      <c r="Q257" s="201">
        <v>4.0000000000000003E-05</v>
      </c>
      <c r="R257" s="201">
        <f>Q257*H257</f>
        <v>0.016080000000000001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235</v>
      </c>
      <c r="AT257" s="203" t="s">
        <v>167</v>
      </c>
      <c r="AU257" s="203" t="s">
        <v>88</v>
      </c>
      <c r="AY257" s="15" t="s">
        <v>165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88</v>
      </c>
      <c r="BK257" s="205">
        <f>ROUND(I257*H257,3)</f>
        <v>0</v>
      </c>
      <c r="BL257" s="15" t="s">
        <v>235</v>
      </c>
      <c r="BM257" s="203" t="s">
        <v>1061</v>
      </c>
    </row>
    <row r="258" s="2" customFormat="1" ht="22.2" customHeight="1">
      <c r="A258" s="34"/>
      <c r="B258" s="156"/>
      <c r="C258" s="192" t="s">
        <v>661</v>
      </c>
      <c r="D258" s="192" t="s">
        <v>167</v>
      </c>
      <c r="E258" s="193" t="s">
        <v>580</v>
      </c>
      <c r="F258" s="194" t="s">
        <v>581</v>
      </c>
      <c r="G258" s="195" t="s">
        <v>181</v>
      </c>
      <c r="H258" s="196">
        <v>117.59999999999999</v>
      </c>
      <c r="I258" s="197"/>
      <c r="J258" s="196">
        <f>ROUND(I258*H258,3)</f>
        <v>0</v>
      </c>
      <c r="K258" s="198"/>
      <c r="L258" s="35"/>
      <c r="M258" s="199" t="s">
        <v>1</v>
      </c>
      <c r="N258" s="200" t="s">
        <v>41</v>
      </c>
      <c r="O258" s="73"/>
      <c r="P258" s="201">
        <f>O258*H258</f>
        <v>0</v>
      </c>
      <c r="Q258" s="201">
        <v>0.0029125639999999999</v>
      </c>
      <c r="R258" s="201">
        <f>Q258*H258</f>
        <v>0.34251752639999999</v>
      </c>
      <c r="S258" s="201">
        <v>0</v>
      </c>
      <c r="T258" s="202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3" t="s">
        <v>235</v>
      </c>
      <c r="AT258" s="203" t="s">
        <v>167</v>
      </c>
      <c r="AU258" s="203" t="s">
        <v>88</v>
      </c>
      <c r="AY258" s="15" t="s">
        <v>165</v>
      </c>
      <c r="BE258" s="204">
        <f>IF(N258="základná",J258,0)</f>
        <v>0</v>
      </c>
      <c r="BF258" s="204">
        <f>IF(N258="znížená",J258,0)</f>
        <v>0</v>
      </c>
      <c r="BG258" s="204">
        <f>IF(N258="zákl. prenesená",J258,0)</f>
        <v>0</v>
      </c>
      <c r="BH258" s="204">
        <f>IF(N258="zníž. prenesená",J258,0)</f>
        <v>0</v>
      </c>
      <c r="BI258" s="204">
        <f>IF(N258="nulová",J258,0)</f>
        <v>0</v>
      </c>
      <c r="BJ258" s="15" t="s">
        <v>88</v>
      </c>
      <c r="BK258" s="205">
        <f>ROUND(I258*H258,3)</f>
        <v>0</v>
      </c>
      <c r="BL258" s="15" t="s">
        <v>235</v>
      </c>
      <c r="BM258" s="203" t="s">
        <v>1062</v>
      </c>
    </row>
    <row r="259" s="2" customFormat="1" ht="22.2" customHeight="1">
      <c r="A259" s="34"/>
      <c r="B259" s="156"/>
      <c r="C259" s="192" t="s">
        <v>665</v>
      </c>
      <c r="D259" s="192" t="s">
        <v>167</v>
      </c>
      <c r="E259" s="193" t="s">
        <v>592</v>
      </c>
      <c r="F259" s="194" t="s">
        <v>1063</v>
      </c>
      <c r="G259" s="195" t="s">
        <v>181</v>
      </c>
      <c r="H259" s="196">
        <v>41.399999999999999</v>
      </c>
      <c r="I259" s="197"/>
      <c r="J259" s="196">
        <f>ROUND(I259*H259,3)</f>
        <v>0</v>
      </c>
      <c r="K259" s="198"/>
      <c r="L259" s="35"/>
      <c r="M259" s="199" t="s">
        <v>1</v>
      </c>
      <c r="N259" s="200" t="s">
        <v>41</v>
      </c>
      <c r="O259" s="73"/>
      <c r="P259" s="201">
        <f>O259*H259</f>
        <v>0</v>
      </c>
      <c r="Q259" s="201">
        <v>0.0051220500000000004</v>
      </c>
      <c r="R259" s="201">
        <f>Q259*H259</f>
        <v>0.21205287</v>
      </c>
      <c r="S259" s="201">
        <v>0</v>
      </c>
      <c r="T259" s="202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3" t="s">
        <v>235</v>
      </c>
      <c r="AT259" s="203" t="s">
        <v>167</v>
      </c>
      <c r="AU259" s="203" t="s">
        <v>88</v>
      </c>
      <c r="AY259" s="15" t="s">
        <v>165</v>
      </c>
      <c r="BE259" s="204">
        <f>IF(N259="základná",J259,0)</f>
        <v>0</v>
      </c>
      <c r="BF259" s="204">
        <f>IF(N259="znížená",J259,0)</f>
        <v>0</v>
      </c>
      <c r="BG259" s="204">
        <f>IF(N259="zákl. prenesená",J259,0)</f>
        <v>0</v>
      </c>
      <c r="BH259" s="204">
        <f>IF(N259="zníž. prenesená",J259,0)</f>
        <v>0</v>
      </c>
      <c r="BI259" s="204">
        <f>IF(N259="nulová",J259,0)</f>
        <v>0</v>
      </c>
      <c r="BJ259" s="15" t="s">
        <v>88</v>
      </c>
      <c r="BK259" s="205">
        <f>ROUND(I259*H259,3)</f>
        <v>0</v>
      </c>
      <c r="BL259" s="15" t="s">
        <v>235</v>
      </c>
      <c r="BM259" s="203" t="s">
        <v>1064</v>
      </c>
    </row>
    <row r="260" s="2" customFormat="1" ht="22.2" customHeight="1">
      <c r="A260" s="34"/>
      <c r="B260" s="156"/>
      <c r="C260" s="192" t="s">
        <v>669</v>
      </c>
      <c r="D260" s="192" t="s">
        <v>167</v>
      </c>
      <c r="E260" s="193" t="s">
        <v>596</v>
      </c>
      <c r="F260" s="194" t="s">
        <v>1065</v>
      </c>
      <c r="G260" s="195" t="s">
        <v>181</v>
      </c>
      <c r="H260" s="196">
        <v>59.560000000000002</v>
      </c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41</v>
      </c>
      <c r="O260" s="73"/>
      <c r="P260" s="201">
        <f>O260*H260</f>
        <v>0</v>
      </c>
      <c r="Q260" s="201">
        <v>0.0063673200000000001</v>
      </c>
      <c r="R260" s="201">
        <f>Q260*H260</f>
        <v>0.37923757920000001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235</v>
      </c>
      <c r="AT260" s="203" t="s">
        <v>167</v>
      </c>
      <c r="AU260" s="203" t="s">
        <v>88</v>
      </c>
      <c r="AY260" s="15" t="s">
        <v>165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88</v>
      </c>
      <c r="BK260" s="205">
        <f>ROUND(I260*H260,3)</f>
        <v>0</v>
      </c>
      <c r="BL260" s="15" t="s">
        <v>235</v>
      </c>
      <c r="BM260" s="203" t="s">
        <v>1066</v>
      </c>
    </row>
    <row r="261" s="2" customFormat="1" ht="22.2" customHeight="1">
      <c r="A261" s="34"/>
      <c r="B261" s="156"/>
      <c r="C261" s="192" t="s">
        <v>673</v>
      </c>
      <c r="D261" s="192" t="s">
        <v>167</v>
      </c>
      <c r="E261" s="193" t="s">
        <v>604</v>
      </c>
      <c r="F261" s="194" t="s">
        <v>605</v>
      </c>
      <c r="G261" s="195" t="s">
        <v>189</v>
      </c>
      <c r="H261" s="196">
        <v>10</v>
      </c>
      <c r="I261" s="197"/>
      <c r="J261" s="196">
        <f>ROUND(I261*H261,3)</f>
        <v>0</v>
      </c>
      <c r="K261" s="198"/>
      <c r="L261" s="35"/>
      <c r="M261" s="199" t="s">
        <v>1</v>
      </c>
      <c r="N261" s="200" t="s">
        <v>41</v>
      </c>
      <c r="O261" s="73"/>
      <c r="P261" s="201">
        <f>O261*H261</f>
        <v>0</v>
      </c>
      <c r="Q261" s="201">
        <v>3.8699999999999999E-05</v>
      </c>
      <c r="R261" s="201">
        <f>Q261*H261</f>
        <v>0.00038699999999999997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235</v>
      </c>
      <c r="AT261" s="203" t="s">
        <v>167</v>
      </c>
      <c r="AU261" s="203" t="s">
        <v>88</v>
      </c>
      <c r="AY261" s="15" t="s">
        <v>165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88</v>
      </c>
      <c r="BK261" s="205">
        <f>ROUND(I261*H261,3)</f>
        <v>0</v>
      </c>
      <c r="BL261" s="15" t="s">
        <v>235</v>
      </c>
      <c r="BM261" s="203" t="s">
        <v>1067</v>
      </c>
    </row>
    <row r="262" s="2" customFormat="1" ht="22.2" customHeight="1">
      <c r="A262" s="34"/>
      <c r="B262" s="156"/>
      <c r="C262" s="211" t="s">
        <v>677</v>
      </c>
      <c r="D262" s="211" t="s">
        <v>277</v>
      </c>
      <c r="E262" s="212" t="s">
        <v>608</v>
      </c>
      <c r="F262" s="213" t="s">
        <v>609</v>
      </c>
      <c r="G262" s="214" t="s">
        <v>189</v>
      </c>
      <c r="H262" s="215">
        <v>10</v>
      </c>
      <c r="I262" s="216"/>
      <c r="J262" s="215">
        <f>ROUND(I262*H262,3)</f>
        <v>0</v>
      </c>
      <c r="K262" s="217"/>
      <c r="L262" s="218"/>
      <c r="M262" s="219" t="s">
        <v>1</v>
      </c>
      <c r="N262" s="220" t="s">
        <v>41</v>
      </c>
      <c r="O262" s="73"/>
      <c r="P262" s="201">
        <f>O262*H262</f>
        <v>0</v>
      </c>
      <c r="Q262" s="201">
        <v>0</v>
      </c>
      <c r="R262" s="201">
        <f>Q262*H262</f>
        <v>0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403</v>
      </c>
      <c r="AT262" s="203" t="s">
        <v>277</v>
      </c>
      <c r="AU262" s="203" t="s">
        <v>88</v>
      </c>
      <c r="AY262" s="15" t="s">
        <v>165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88</v>
      </c>
      <c r="BK262" s="205">
        <f>ROUND(I262*H262,3)</f>
        <v>0</v>
      </c>
      <c r="BL262" s="15" t="s">
        <v>235</v>
      </c>
      <c r="BM262" s="203" t="s">
        <v>1068</v>
      </c>
    </row>
    <row r="263" s="2" customFormat="1" ht="34.8" customHeight="1">
      <c r="A263" s="34"/>
      <c r="B263" s="156"/>
      <c r="C263" s="192" t="s">
        <v>463</v>
      </c>
      <c r="D263" s="192" t="s">
        <v>167</v>
      </c>
      <c r="E263" s="193" t="s">
        <v>620</v>
      </c>
      <c r="F263" s="194" t="s">
        <v>621</v>
      </c>
      <c r="G263" s="195" t="s">
        <v>189</v>
      </c>
      <c r="H263" s="196">
        <v>30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41</v>
      </c>
      <c r="O263" s="73"/>
      <c r="P263" s="201">
        <f>O263*H263</f>
        <v>0</v>
      </c>
      <c r="Q263" s="201">
        <v>0</v>
      </c>
      <c r="R263" s="201">
        <f>Q263*H263</f>
        <v>0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235</v>
      </c>
      <c r="AT263" s="203" t="s">
        <v>167</v>
      </c>
      <c r="AU263" s="203" t="s">
        <v>88</v>
      </c>
      <c r="AY263" s="15" t="s">
        <v>165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88</v>
      </c>
      <c r="BK263" s="205">
        <f>ROUND(I263*H263,3)</f>
        <v>0</v>
      </c>
      <c r="BL263" s="15" t="s">
        <v>235</v>
      </c>
      <c r="BM263" s="203" t="s">
        <v>1069</v>
      </c>
    </row>
    <row r="264" s="2" customFormat="1" ht="22.2" customHeight="1">
      <c r="A264" s="34"/>
      <c r="B264" s="156"/>
      <c r="C264" s="211" t="s">
        <v>684</v>
      </c>
      <c r="D264" s="211" t="s">
        <v>277</v>
      </c>
      <c r="E264" s="212" t="s">
        <v>624</v>
      </c>
      <c r="F264" s="213" t="s">
        <v>625</v>
      </c>
      <c r="G264" s="214" t="s">
        <v>189</v>
      </c>
      <c r="H264" s="215">
        <v>30</v>
      </c>
      <c r="I264" s="216"/>
      <c r="J264" s="215">
        <f>ROUND(I264*H264,3)</f>
        <v>0</v>
      </c>
      <c r="K264" s="217"/>
      <c r="L264" s="218"/>
      <c r="M264" s="219" t="s">
        <v>1</v>
      </c>
      <c r="N264" s="220" t="s">
        <v>41</v>
      </c>
      <c r="O264" s="73"/>
      <c r="P264" s="201">
        <f>O264*H264</f>
        <v>0</v>
      </c>
      <c r="Q264" s="201">
        <v>0.00025000000000000001</v>
      </c>
      <c r="R264" s="201">
        <f>Q264*H264</f>
        <v>0.0074999999999999997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403</v>
      </c>
      <c r="AT264" s="203" t="s">
        <v>277</v>
      </c>
      <c r="AU264" s="203" t="s">
        <v>88</v>
      </c>
      <c r="AY264" s="15" t="s">
        <v>165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88</v>
      </c>
      <c r="BK264" s="205">
        <f>ROUND(I264*H264,3)</f>
        <v>0</v>
      </c>
      <c r="BL264" s="15" t="s">
        <v>235</v>
      </c>
      <c r="BM264" s="203" t="s">
        <v>1070</v>
      </c>
    </row>
    <row r="265" s="2" customFormat="1" ht="22.2" customHeight="1">
      <c r="A265" s="34"/>
      <c r="B265" s="156"/>
      <c r="C265" s="192" t="s">
        <v>688</v>
      </c>
      <c r="D265" s="192" t="s">
        <v>167</v>
      </c>
      <c r="E265" s="193" t="s">
        <v>628</v>
      </c>
      <c r="F265" s="194" t="s">
        <v>629</v>
      </c>
      <c r="G265" s="195" t="s">
        <v>181</v>
      </c>
      <c r="H265" s="196">
        <v>43</v>
      </c>
      <c r="I265" s="197"/>
      <c r="J265" s="196">
        <f>ROUND(I265*H265,3)</f>
        <v>0</v>
      </c>
      <c r="K265" s="198"/>
      <c r="L265" s="35"/>
      <c r="M265" s="199" t="s">
        <v>1</v>
      </c>
      <c r="N265" s="200" t="s">
        <v>41</v>
      </c>
      <c r="O265" s="73"/>
      <c r="P265" s="201">
        <f>O265*H265</f>
        <v>0</v>
      </c>
      <c r="Q265" s="201">
        <v>0.0020698000000000001</v>
      </c>
      <c r="R265" s="201">
        <f>Q265*H265</f>
        <v>0.089001400000000008</v>
      </c>
      <c r="S265" s="201">
        <v>0</v>
      </c>
      <c r="T265" s="202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3" t="s">
        <v>235</v>
      </c>
      <c r="AT265" s="203" t="s">
        <v>167</v>
      </c>
      <c r="AU265" s="203" t="s">
        <v>88</v>
      </c>
      <c r="AY265" s="15" t="s">
        <v>165</v>
      </c>
      <c r="BE265" s="204">
        <f>IF(N265="základná",J265,0)</f>
        <v>0</v>
      </c>
      <c r="BF265" s="204">
        <f>IF(N265="znížená",J265,0)</f>
        <v>0</v>
      </c>
      <c r="BG265" s="204">
        <f>IF(N265="zákl. prenesená",J265,0)</f>
        <v>0</v>
      </c>
      <c r="BH265" s="204">
        <f>IF(N265="zníž. prenesená",J265,0)</f>
        <v>0</v>
      </c>
      <c r="BI265" s="204">
        <f>IF(N265="nulová",J265,0)</f>
        <v>0</v>
      </c>
      <c r="BJ265" s="15" t="s">
        <v>88</v>
      </c>
      <c r="BK265" s="205">
        <f>ROUND(I265*H265,3)</f>
        <v>0</v>
      </c>
      <c r="BL265" s="15" t="s">
        <v>235</v>
      </c>
      <c r="BM265" s="203" t="s">
        <v>1071</v>
      </c>
    </row>
    <row r="266" s="2" customFormat="1" ht="22.2" customHeight="1">
      <c r="A266" s="34"/>
      <c r="B266" s="156"/>
      <c r="C266" s="192" t="s">
        <v>692</v>
      </c>
      <c r="D266" s="192" t="s">
        <v>167</v>
      </c>
      <c r="E266" s="193" t="s">
        <v>632</v>
      </c>
      <c r="F266" s="194" t="s">
        <v>633</v>
      </c>
      <c r="G266" s="195" t="s">
        <v>490</v>
      </c>
      <c r="H266" s="197"/>
      <c r="I266" s="197"/>
      <c r="J266" s="196">
        <f>ROUND(I266*H266,3)</f>
        <v>0</v>
      </c>
      <c r="K266" s="198"/>
      <c r="L266" s="35"/>
      <c r="M266" s="199" t="s">
        <v>1</v>
      </c>
      <c r="N266" s="200" t="s">
        <v>41</v>
      </c>
      <c r="O266" s="73"/>
      <c r="P266" s="201">
        <f>O266*H266</f>
        <v>0</v>
      </c>
      <c r="Q266" s="201">
        <v>0</v>
      </c>
      <c r="R266" s="201">
        <f>Q266*H266</f>
        <v>0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235</v>
      </c>
      <c r="AT266" s="203" t="s">
        <v>167</v>
      </c>
      <c r="AU266" s="203" t="s">
        <v>88</v>
      </c>
      <c r="AY266" s="15" t="s">
        <v>165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88</v>
      </c>
      <c r="BK266" s="205">
        <f>ROUND(I266*H266,3)</f>
        <v>0</v>
      </c>
      <c r="BL266" s="15" t="s">
        <v>235</v>
      </c>
      <c r="BM266" s="203" t="s">
        <v>1072</v>
      </c>
    </row>
    <row r="267" s="12" customFormat="1" ht="22.8" customHeight="1">
      <c r="A267" s="12"/>
      <c r="B267" s="179"/>
      <c r="C267" s="12"/>
      <c r="D267" s="180" t="s">
        <v>74</v>
      </c>
      <c r="E267" s="190" t="s">
        <v>635</v>
      </c>
      <c r="F267" s="190" t="s">
        <v>636</v>
      </c>
      <c r="G267" s="12"/>
      <c r="H267" s="12"/>
      <c r="I267" s="182"/>
      <c r="J267" s="191">
        <f>BK267</f>
        <v>0</v>
      </c>
      <c r="K267" s="12"/>
      <c r="L267" s="179"/>
      <c r="M267" s="184"/>
      <c r="N267" s="185"/>
      <c r="O267" s="185"/>
      <c r="P267" s="186">
        <f>P268</f>
        <v>0</v>
      </c>
      <c r="Q267" s="185"/>
      <c r="R267" s="186">
        <f>R268</f>
        <v>0</v>
      </c>
      <c r="S267" s="185"/>
      <c r="T267" s="187">
        <f>T268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80" t="s">
        <v>88</v>
      </c>
      <c r="AT267" s="188" t="s">
        <v>74</v>
      </c>
      <c r="AU267" s="188" t="s">
        <v>82</v>
      </c>
      <c r="AY267" s="180" t="s">
        <v>165</v>
      </c>
      <c r="BK267" s="189">
        <f>BK268</f>
        <v>0</v>
      </c>
    </row>
    <row r="268" s="2" customFormat="1" ht="34.8" customHeight="1">
      <c r="A268" s="34"/>
      <c r="B268" s="156"/>
      <c r="C268" s="192" t="s">
        <v>696</v>
      </c>
      <c r="D268" s="192" t="s">
        <v>167</v>
      </c>
      <c r="E268" s="193" t="s">
        <v>638</v>
      </c>
      <c r="F268" s="194" t="s">
        <v>639</v>
      </c>
      <c r="G268" s="195" t="s">
        <v>170</v>
      </c>
      <c r="H268" s="196">
        <v>851.89999999999998</v>
      </c>
      <c r="I268" s="197"/>
      <c r="J268" s="196">
        <f>ROUND(I268*H268,3)</f>
        <v>0</v>
      </c>
      <c r="K268" s="198"/>
      <c r="L268" s="35"/>
      <c r="M268" s="199" t="s">
        <v>1</v>
      </c>
      <c r="N268" s="200" t="s">
        <v>41</v>
      </c>
      <c r="O268" s="73"/>
      <c r="P268" s="201">
        <f>O268*H268</f>
        <v>0</v>
      </c>
      <c r="Q268" s="201">
        <v>0</v>
      </c>
      <c r="R268" s="201">
        <f>Q268*H268</f>
        <v>0</v>
      </c>
      <c r="S268" s="201">
        <v>0</v>
      </c>
      <c r="T268" s="202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235</v>
      </c>
      <c r="AT268" s="203" t="s">
        <v>167</v>
      </c>
      <c r="AU268" s="203" t="s">
        <v>88</v>
      </c>
      <c r="AY268" s="15" t="s">
        <v>165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88</v>
      </c>
      <c r="BK268" s="205">
        <f>ROUND(I268*H268,3)</f>
        <v>0</v>
      </c>
      <c r="BL268" s="15" t="s">
        <v>235</v>
      </c>
      <c r="BM268" s="203" t="s">
        <v>1073</v>
      </c>
    </row>
    <row r="269" s="12" customFormat="1" ht="22.8" customHeight="1">
      <c r="A269" s="12"/>
      <c r="B269" s="179"/>
      <c r="C269" s="12"/>
      <c r="D269" s="180" t="s">
        <v>74</v>
      </c>
      <c r="E269" s="190" t="s">
        <v>264</v>
      </c>
      <c r="F269" s="190" t="s">
        <v>265</v>
      </c>
      <c r="G269" s="12"/>
      <c r="H269" s="12"/>
      <c r="I269" s="182"/>
      <c r="J269" s="191">
        <f>BK269</f>
        <v>0</v>
      </c>
      <c r="K269" s="12"/>
      <c r="L269" s="179"/>
      <c r="M269" s="184"/>
      <c r="N269" s="185"/>
      <c r="O269" s="185"/>
      <c r="P269" s="186">
        <f>SUM(P270:P274)</f>
        <v>0</v>
      </c>
      <c r="Q269" s="185"/>
      <c r="R269" s="186">
        <f>SUM(R270:R274)</f>
        <v>0.76670799999999995</v>
      </c>
      <c r="S269" s="185"/>
      <c r="T269" s="187">
        <f>SUM(T270:T274)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80" t="s">
        <v>88</v>
      </c>
      <c r="AT269" s="188" t="s">
        <v>74</v>
      </c>
      <c r="AU269" s="188" t="s">
        <v>82</v>
      </c>
      <c r="AY269" s="180" t="s">
        <v>165</v>
      </c>
      <c r="BK269" s="189">
        <f>SUM(BK270:BK274)</f>
        <v>0</v>
      </c>
    </row>
    <row r="270" s="2" customFormat="1" ht="22.2" customHeight="1">
      <c r="A270" s="34"/>
      <c r="B270" s="156"/>
      <c r="C270" s="192" t="s">
        <v>700</v>
      </c>
      <c r="D270" s="192" t="s">
        <v>167</v>
      </c>
      <c r="E270" s="193" t="s">
        <v>642</v>
      </c>
      <c r="F270" s="194" t="s">
        <v>643</v>
      </c>
      <c r="G270" s="195" t="s">
        <v>181</v>
      </c>
      <c r="H270" s="196">
        <v>61.600000000000001</v>
      </c>
      <c r="I270" s="197"/>
      <c r="J270" s="196">
        <f>ROUND(I270*H270,3)</f>
        <v>0</v>
      </c>
      <c r="K270" s="198"/>
      <c r="L270" s="35"/>
      <c r="M270" s="199" t="s">
        <v>1</v>
      </c>
      <c r="N270" s="200" t="s">
        <v>41</v>
      </c>
      <c r="O270" s="73"/>
      <c r="P270" s="201">
        <f>O270*H270</f>
        <v>0</v>
      </c>
      <c r="Q270" s="201">
        <v>0.000215</v>
      </c>
      <c r="R270" s="201">
        <f>Q270*H270</f>
        <v>0.013244000000000001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235</v>
      </c>
      <c r="AT270" s="203" t="s">
        <v>167</v>
      </c>
      <c r="AU270" s="203" t="s">
        <v>88</v>
      </c>
      <c r="AY270" s="15" t="s">
        <v>165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88</v>
      </c>
      <c r="BK270" s="205">
        <f>ROUND(I270*H270,3)</f>
        <v>0</v>
      </c>
      <c r="BL270" s="15" t="s">
        <v>235</v>
      </c>
      <c r="BM270" s="203" t="s">
        <v>1074</v>
      </c>
    </row>
    <row r="271" s="2" customFormat="1" ht="13.8" customHeight="1">
      <c r="A271" s="34"/>
      <c r="B271" s="156"/>
      <c r="C271" s="211" t="s">
        <v>704</v>
      </c>
      <c r="D271" s="211" t="s">
        <v>277</v>
      </c>
      <c r="E271" s="212" t="s">
        <v>646</v>
      </c>
      <c r="F271" s="213" t="s">
        <v>647</v>
      </c>
      <c r="G271" s="214" t="s">
        <v>170</v>
      </c>
      <c r="H271" s="215">
        <v>33.25</v>
      </c>
      <c r="I271" s="216"/>
      <c r="J271" s="215">
        <f>ROUND(I271*H271,3)</f>
        <v>0</v>
      </c>
      <c r="K271" s="217"/>
      <c r="L271" s="218"/>
      <c r="M271" s="219" t="s">
        <v>1</v>
      </c>
      <c r="N271" s="220" t="s">
        <v>41</v>
      </c>
      <c r="O271" s="73"/>
      <c r="P271" s="201">
        <f>O271*H271</f>
        <v>0</v>
      </c>
      <c r="Q271" s="201">
        <v>0.021999999999999999</v>
      </c>
      <c r="R271" s="201">
        <f>Q271*H271</f>
        <v>0.73149999999999993</v>
      </c>
      <c r="S271" s="201">
        <v>0</v>
      </c>
      <c r="T271" s="202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3" t="s">
        <v>403</v>
      </c>
      <c r="AT271" s="203" t="s">
        <v>277</v>
      </c>
      <c r="AU271" s="203" t="s">
        <v>88</v>
      </c>
      <c r="AY271" s="15" t="s">
        <v>165</v>
      </c>
      <c r="BE271" s="204">
        <f>IF(N271="základná",J271,0)</f>
        <v>0</v>
      </c>
      <c r="BF271" s="204">
        <f>IF(N271="znížená",J271,0)</f>
        <v>0</v>
      </c>
      <c r="BG271" s="204">
        <f>IF(N271="zákl. prenesená",J271,0)</f>
        <v>0</v>
      </c>
      <c r="BH271" s="204">
        <f>IF(N271="zníž. prenesená",J271,0)</f>
        <v>0</v>
      </c>
      <c r="BI271" s="204">
        <f>IF(N271="nulová",J271,0)</f>
        <v>0</v>
      </c>
      <c r="BJ271" s="15" t="s">
        <v>88</v>
      </c>
      <c r="BK271" s="205">
        <f>ROUND(I271*H271,3)</f>
        <v>0</v>
      </c>
      <c r="BL271" s="15" t="s">
        <v>235</v>
      </c>
      <c r="BM271" s="203" t="s">
        <v>1075</v>
      </c>
    </row>
    <row r="272" s="2" customFormat="1" ht="22.2" customHeight="1">
      <c r="A272" s="34"/>
      <c r="B272" s="156"/>
      <c r="C272" s="192" t="s">
        <v>708</v>
      </c>
      <c r="D272" s="192" t="s">
        <v>167</v>
      </c>
      <c r="E272" s="193" t="s">
        <v>658</v>
      </c>
      <c r="F272" s="194" t="s">
        <v>659</v>
      </c>
      <c r="G272" s="195" t="s">
        <v>189</v>
      </c>
      <c r="H272" s="196">
        <v>7</v>
      </c>
      <c r="I272" s="197"/>
      <c r="J272" s="196">
        <f>ROUND(I272*H272,3)</f>
        <v>0</v>
      </c>
      <c r="K272" s="198"/>
      <c r="L272" s="35"/>
      <c r="M272" s="199" t="s">
        <v>1</v>
      </c>
      <c r="N272" s="200" t="s">
        <v>41</v>
      </c>
      <c r="O272" s="73"/>
      <c r="P272" s="201">
        <f>O272*H272</f>
        <v>0</v>
      </c>
      <c r="Q272" s="201">
        <v>0.00030400000000000002</v>
      </c>
      <c r="R272" s="201">
        <f>Q272*H272</f>
        <v>0.0021280000000000001</v>
      </c>
      <c r="S272" s="201">
        <v>0</v>
      </c>
      <c r="T272" s="20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3" t="s">
        <v>235</v>
      </c>
      <c r="AT272" s="203" t="s">
        <v>167</v>
      </c>
      <c r="AU272" s="203" t="s">
        <v>88</v>
      </c>
      <c r="AY272" s="15" t="s">
        <v>165</v>
      </c>
      <c r="BE272" s="204">
        <f>IF(N272="základná",J272,0)</f>
        <v>0</v>
      </c>
      <c r="BF272" s="204">
        <f>IF(N272="znížená",J272,0)</f>
        <v>0</v>
      </c>
      <c r="BG272" s="204">
        <f>IF(N272="zákl. prenesená",J272,0)</f>
        <v>0</v>
      </c>
      <c r="BH272" s="204">
        <f>IF(N272="zníž. prenesená",J272,0)</f>
        <v>0</v>
      </c>
      <c r="BI272" s="204">
        <f>IF(N272="nulová",J272,0)</f>
        <v>0</v>
      </c>
      <c r="BJ272" s="15" t="s">
        <v>88</v>
      </c>
      <c r="BK272" s="205">
        <f>ROUND(I272*H272,3)</f>
        <v>0</v>
      </c>
      <c r="BL272" s="15" t="s">
        <v>235</v>
      </c>
      <c r="BM272" s="203" t="s">
        <v>1076</v>
      </c>
    </row>
    <row r="273" s="2" customFormat="1" ht="13.8" customHeight="1">
      <c r="A273" s="34"/>
      <c r="B273" s="156"/>
      <c r="C273" s="211" t="s">
        <v>714</v>
      </c>
      <c r="D273" s="211" t="s">
        <v>277</v>
      </c>
      <c r="E273" s="212" t="s">
        <v>666</v>
      </c>
      <c r="F273" s="213" t="s">
        <v>667</v>
      </c>
      <c r="G273" s="214" t="s">
        <v>181</v>
      </c>
      <c r="H273" s="215">
        <v>17.399999999999999</v>
      </c>
      <c r="I273" s="216"/>
      <c r="J273" s="215">
        <f>ROUND(I273*H273,3)</f>
        <v>0</v>
      </c>
      <c r="K273" s="217"/>
      <c r="L273" s="218"/>
      <c r="M273" s="219" t="s">
        <v>1</v>
      </c>
      <c r="N273" s="220" t="s">
        <v>41</v>
      </c>
      <c r="O273" s="73"/>
      <c r="P273" s="201">
        <f>O273*H273</f>
        <v>0</v>
      </c>
      <c r="Q273" s="201">
        <v>0.00114</v>
      </c>
      <c r="R273" s="201">
        <f>Q273*H273</f>
        <v>0.019835999999999996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403</v>
      </c>
      <c r="AT273" s="203" t="s">
        <v>277</v>
      </c>
      <c r="AU273" s="203" t="s">
        <v>88</v>
      </c>
      <c r="AY273" s="15" t="s">
        <v>165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88</v>
      </c>
      <c r="BK273" s="205">
        <f>ROUND(I273*H273,3)</f>
        <v>0</v>
      </c>
      <c r="BL273" s="15" t="s">
        <v>235</v>
      </c>
      <c r="BM273" s="203" t="s">
        <v>1077</v>
      </c>
    </row>
    <row r="274" s="2" customFormat="1" ht="22.2" customHeight="1">
      <c r="A274" s="34"/>
      <c r="B274" s="156"/>
      <c r="C274" s="192" t="s">
        <v>718</v>
      </c>
      <c r="D274" s="192" t="s">
        <v>167</v>
      </c>
      <c r="E274" s="193" t="s">
        <v>670</v>
      </c>
      <c r="F274" s="194" t="s">
        <v>671</v>
      </c>
      <c r="G274" s="195" t="s">
        <v>490</v>
      </c>
      <c r="H274" s="197"/>
      <c r="I274" s="197"/>
      <c r="J274" s="196">
        <f>ROUND(I274*H274,3)</f>
        <v>0</v>
      </c>
      <c r="K274" s="198"/>
      <c r="L274" s="35"/>
      <c r="M274" s="199" t="s">
        <v>1</v>
      </c>
      <c r="N274" s="200" t="s">
        <v>41</v>
      </c>
      <c r="O274" s="73"/>
      <c r="P274" s="201">
        <f>O274*H274</f>
        <v>0</v>
      </c>
      <c r="Q274" s="201">
        <v>0</v>
      </c>
      <c r="R274" s="201">
        <f>Q274*H274</f>
        <v>0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235</v>
      </c>
      <c r="AT274" s="203" t="s">
        <v>167</v>
      </c>
      <c r="AU274" s="203" t="s">
        <v>88</v>
      </c>
      <c r="AY274" s="15" t="s">
        <v>165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88</v>
      </c>
      <c r="BK274" s="205">
        <f>ROUND(I274*H274,3)</f>
        <v>0</v>
      </c>
      <c r="BL274" s="15" t="s">
        <v>235</v>
      </c>
      <c r="BM274" s="203" t="s">
        <v>1078</v>
      </c>
    </row>
    <row r="275" s="12" customFormat="1" ht="22.8" customHeight="1">
      <c r="A275" s="12"/>
      <c r="B275" s="179"/>
      <c r="C275" s="12"/>
      <c r="D275" s="180" t="s">
        <v>74</v>
      </c>
      <c r="E275" s="190" t="s">
        <v>270</v>
      </c>
      <c r="F275" s="190" t="s">
        <v>271</v>
      </c>
      <c r="G275" s="12"/>
      <c r="H275" s="12"/>
      <c r="I275" s="182"/>
      <c r="J275" s="191">
        <f>BK275</f>
        <v>0</v>
      </c>
      <c r="K275" s="12"/>
      <c r="L275" s="179"/>
      <c r="M275" s="184"/>
      <c r="N275" s="185"/>
      <c r="O275" s="185"/>
      <c r="P275" s="186">
        <f>SUM(P276:P283)</f>
        <v>0</v>
      </c>
      <c r="Q275" s="185"/>
      <c r="R275" s="186">
        <f>SUM(R276:R283)</f>
        <v>1.034097</v>
      </c>
      <c r="S275" s="185"/>
      <c r="T275" s="187">
        <f>SUM(T276:T283)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180" t="s">
        <v>88</v>
      </c>
      <c r="AT275" s="188" t="s">
        <v>74</v>
      </c>
      <c r="AU275" s="188" t="s">
        <v>82</v>
      </c>
      <c r="AY275" s="180" t="s">
        <v>165</v>
      </c>
      <c r="BK275" s="189">
        <f>SUM(BK276:BK283)</f>
        <v>0</v>
      </c>
    </row>
    <row r="276" s="2" customFormat="1" ht="34.8" customHeight="1">
      <c r="A276" s="34"/>
      <c r="B276" s="156"/>
      <c r="C276" s="192" t="s">
        <v>722</v>
      </c>
      <c r="D276" s="192" t="s">
        <v>167</v>
      </c>
      <c r="E276" s="193" t="s">
        <v>1079</v>
      </c>
      <c r="F276" s="194" t="s">
        <v>1080</v>
      </c>
      <c r="G276" s="195" t="s">
        <v>189</v>
      </c>
      <c r="H276" s="196">
        <v>5</v>
      </c>
      <c r="I276" s="197"/>
      <c r="J276" s="196">
        <f>ROUND(I276*H276,3)</f>
        <v>0</v>
      </c>
      <c r="K276" s="198"/>
      <c r="L276" s="35"/>
      <c r="M276" s="199" t="s">
        <v>1</v>
      </c>
      <c r="N276" s="200" t="s">
        <v>41</v>
      </c>
      <c r="O276" s="73"/>
      <c r="P276" s="201">
        <f>O276*H276</f>
        <v>0</v>
      </c>
      <c r="Q276" s="201">
        <v>0.00093000000000000005</v>
      </c>
      <c r="R276" s="201">
        <f>Q276*H276</f>
        <v>0.0046500000000000005</v>
      </c>
      <c r="S276" s="201">
        <v>0</v>
      </c>
      <c r="T276" s="202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3" t="s">
        <v>235</v>
      </c>
      <c r="AT276" s="203" t="s">
        <v>167</v>
      </c>
      <c r="AU276" s="203" t="s">
        <v>88</v>
      </c>
      <c r="AY276" s="15" t="s">
        <v>165</v>
      </c>
      <c r="BE276" s="204">
        <f>IF(N276="základná",J276,0)</f>
        <v>0</v>
      </c>
      <c r="BF276" s="204">
        <f>IF(N276="znížená",J276,0)</f>
        <v>0</v>
      </c>
      <c r="BG276" s="204">
        <f>IF(N276="zákl. prenesená",J276,0)</f>
        <v>0</v>
      </c>
      <c r="BH276" s="204">
        <f>IF(N276="zníž. prenesená",J276,0)</f>
        <v>0</v>
      </c>
      <c r="BI276" s="204">
        <f>IF(N276="nulová",J276,0)</f>
        <v>0</v>
      </c>
      <c r="BJ276" s="15" t="s">
        <v>88</v>
      </c>
      <c r="BK276" s="205">
        <f>ROUND(I276*H276,3)</f>
        <v>0</v>
      </c>
      <c r="BL276" s="15" t="s">
        <v>235</v>
      </c>
      <c r="BM276" s="203" t="s">
        <v>1081</v>
      </c>
    </row>
    <row r="277" s="2" customFormat="1" ht="22.2" customHeight="1">
      <c r="A277" s="34"/>
      <c r="B277" s="156"/>
      <c r="C277" s="192" t="s">
        <v>726</v>
      </c>
      <c r="D277" s="192" t="s">
        <v>167</v>
      </c>
      <c r="E277" s="193" t="s">
        <v>1082</v>
      </c>
      <c r="F277" s="194" t="s">
        <v>1083</v>
      </c>
      <c r="G277" s="195" t="s">
        <v>181</v>
      </c>
      <c r="H277" s="196">
        <v>30.399999999999999</v>
      </c>
      <c r="I277" s="197"/>
      <c r="J277" s="196">
        <f>ROUND(I277*H277,3)</f>
        <v>0</v>
      </c>
      <c r="K277" s="198"/>
      <c r="L277" s="35"/>
      <c r="M277" s="199" t="s">
        <v>1</v>
      </c>
      <c r="N277" s="200" t="s">
        <v>41</v>
      </c>
      <c r="O277" s="73"/>
      <c r="P277" s="201">
        <f>O277*H277</f>
        <v>0</v>
      </c>
      <c r="Q277" s="201">
        <v>0.000215</v>
      </c>
      <c r="R277" s="201">
        <f>Q277*H277</f>
        <v>0.0065359999999999993</v>
      </c>
      <c r="S277" s="201">
        <v>0</v>
      </c>
      <c r="T277" s="20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3" t="s">
        <v>235</v>
      </c>
      <c r="AT277" s="203" t="s">
        <v>167</v>
      </c>
      <c r="AU277" s="203" t="s">
        <v>88</v>
      </c>
      <c r="AY277" s="15" t="s">
        <v>165</v>
      </c>
      <c r="BE277" s="204">
        <f>IF(N277="základná",J277,0)</f>
        <v>0</v>
      </c>
      <c r="BF277" s="204">
        <f>IF(N277="znížená",J277,0)</f>
        <v>0</v>
      </c>
      <c r="BG277" s="204">
        <f>IF(N277="zákl. prenesená",J277,0)</f>
        <v>0</v>
      </c>
      <c r="BH277" s="204">
        <f>IF(N277="zníž. prenesená",J277,0)</f>
        <v>0</v>
      </c>
      <c r="BI277" s="204">
        <f>IF(N277="nulová",J277,0)</f>
        <v>0</v>
      </c>
      <c r="BJ277" s="15" t="s">
        <v>88</v>
      </c>
      <c r="BK277" s="205">
        <f>ROUND(I277*H277,3)</f>
        <v>0</v>
      </c>
      <c r="BL277" s="15" t="s">
        <v>235</v>
      </c>
      <c r="BM277" s="203" t="s">
        <v>1084</v>
      </c>
    </row>
    <row r="278" s="2" customFormat="1" ht="22.2" customHeight="1">
      <c r="A278" s="34"/>
      <c r="B278" s="156"/>
      <c r="C278" s="211" t="s">
        <v>731</v>
      </c>
      <c r="D278" s="211" t="s">
        <v>277</v>
      </c>
      <c r="E278" s="212" t="s">
        <v>1085</v>
      </c>
      <c r="F278" s="213" t="s">
        <v>1086</v>
      </c>
      <c r="G278" s="214" t="s">
        <v>170</v>
      </c>
      <c r="H278" s="215">
        <v>26.460000000000001</v>
      </c>
      <c r="I278" s="216"/>
      <c r="J278" s="215">
        <f>ROUND(I278*H278,3)</f>
        <v>0</v>
      </c>
      <c r="K278" s="217"/>
      <c r="L278" s="218"/>
      <c r="M278" s="219" t="s">
        <v>1</v>
      </c>
      <c r="N278" s="220" t="s">
        <v>41</v>
      </c>
      <c r="O278" s="73"/>
      <c r="P278" s="201">
        <f>O278*H278</f>
        <v>0</v>
      </c>
      <c r="Q278" s="201">
        <v>0.032000000000000001</v>
      </c>
      <c r="R278" s="201">
        <f>Q278*H278</f>
        <v>0.84672000000000003</v>
      </c>
      <c r="S278" s="201">
        <v>0</v>
      </c>
      <c r="T278" s="202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3" t="s">
        <v>403</v>
      </c>
      <c r="AT278" s="203" t="s">
        <v>277</v>
      </c>
      <c r="AU278" s="203" t="s">
        <v>88</v>
      </c>
      <c r="AY278" s="15" t="s">
        <v>165</v>
      </c>
      <c r="BE278" s="204">
        <f>IF(N278="základná",J278,0)</f>
        <v>0</v>
      </c>
      <c r="BF278" s="204">
        <f>IF(N278="znížená",J278,0)</f>
        <v>0</v>
      </c>
      <c r="BG278" s="204">
        <f>IF(N278="zákl. prenesená",J278,0)</f>
        <v>0</v>
      </c>
      <c r="BH278" s="204">
        <f>IF(N278="zníž. prenesená",J278,0)</f>
        <v>0</v>
      </c>
      <c r="BI278" s="204">
        <f>IF(N278="nulová",J278,0)</f>
        <v>0</v>
      </c>
      <c r="BJ278" s="15" t="s">
        <v>88</v>
      </c>
      <c r="BK278" s="205">
        <f>ROUND(I278*H278,3)</f>
        <v>0</v>
      </c>
      <c r="BL278" s="15" t="s">
        <v>235</v>
      </c>
      <c r="BM278" s="203" t="s">
        <v>1087</v>
      </c>
    </row>
    <row r="279" s="2" customFormat="1" ht="13.8" customHeight="1">
      <c r="A279" s="34"/>
      <c r="B279" s="156"/>
      <c r="C279" s="192" t="s">
        <v>1088</v>
      </c>
      <c r="D279" s="192" t="s">
        <v>167</v>
      </c>
      <c r="E279" s="193" t="s">
        <v>681</v>
      </c>
      <c r="F279" s="194" t="s">
        <v>1089</v>
      </c>
      <c r="G279" s="195" t="s">
        <v>181</v>
      </c>
      <c r="H279" s="196">
        <v>9.1999999999999993</v>
      </c>
      <c r="I279" s="197"/>
      <c r="J279" s="196">
        <f>ROUND(I279*H279,3)</f>
        <v>0</v>
      </c>
      <c r="K279" s="198"/>
      <c r="L279" s="35"/>
      <c r="M279" s="199" t="s">
        <v>1</v>
      </c>
      <c r="N279" s="200" t="s">
        <v>41</v>
      </c>
      <c r="O279" s="73"/>
      <c r="P279" s="201">
        <f>O279*H279</f>
        <v>0</v>
      </c>
      <c r="Q279" s="201">
        <v>0.00040999999999999999</v>
      </c>
      <c r="R279" s="201">
        <f>Q279*H279</f>
        <v>0.0037719999999999997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235</v>
      </c>
      <c r="AT279" s="203" t="s">
        <v>167</v>
      </c>
      <c r="AU279" s="203" t="s">
        <v>88</v>
      </c>
      <c r="AY279" s="15" t="s">
        <v>165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88</v>
      </c>
      <c r="BK279" s="205">
        <f>ROUND(I279*H279,3)</f>
        <v>0</v>
      </c>
      <c r="BL279" s="15" t="s">
        <v>235</v>
      </c>
      <c r="BM279" s="203" t="s">
        <v>1090</v>
      </c>
    </row>
    <row r="280" s="2" customFormat="1" ht="13.8" customHeight="1">
      <c r="A280" s="34"/>
      <c r="B280" s="156"/>
      <c r="C280" s="211" t="s">
        <v>1091</v>
      </c>
      <c r="D280" s="211" t="s">
        <v>277</v>
      </c>
      <c r="E280" s="212" t="s">
        <v>685</v>
      </c>
      <c r="F280" s="213" t="s">
        <v>1092</v>
      </c>
      <c r="G280" s="214" t="s">
        <v>189</v>
      </c>
      <c r="H280" s="215">
        <v>1</v>
      </c>
      <c r="I280" s="216"/>
      <c r="J280" s="215">
        <f>ROUND(I280*H280,3)</f>
        <v>0</v>
      </c>
      <c r="K280" s="217"/>
      <c r="L280" s="218"/>
      <c r="M280" s="219" t="s">
        <v>1</v>
      </c>
      <c r="N280" s="220" t="s">
        <v>41</v>
      </c>
      <c r="O280" s="73"/>
      <c r="P280" s="201">
        <f>O280*H280</f>
        <v>0</v>
      </c>
      <c r="Q280" s="201">
        <v>0.085000000000000006</v>
      </c>
      <c r="R280" s="201">
        <f>Q280*H280</f>
        <v>0.085000000000000006</v>
      </c>
      <c r="S280" s="201">
        <v>0</v>
      </c>
      <c r="T280" s="202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3" t="s">
        <v>403</v>
      </c>
      <c r="AT280" s="203" t="s">
        <v>277</v>
      </c>
      <c r="AU280" s="203" t="s">
        <v>88</v>
      </c>
      <c r="AY280" s="15" t="s">
        <v>165</v>
      </c>
      <c r="BE280" s="204">
        <f>IF(N280="základná",J280,0)</f>
        <v>0</v>
      </c>
      <c r="BF280" s="204">
        <f>IF(N280="znížená",J280,0)</f>
        <v>0</v>
      </c>
      <c r="BG280" s="204">
        <f>IF(N280="zákl. prenesená",J280,0)</f>
        <v>0</v>
      </c>
      <c r="BH280" s="204">
        <f>IF(N280="zníž. prenesená",J280,0)</f>
        <v>0</v>
      </c>
      <c r="BI280" s="204">
        <f>IF(N280="nulová",J280,0)</f>
        <v>0</v>
      </c>
      <c r="BJ280" s="15" t="s">
        <v>88</v>
      </c>
      <c r="BK280" s="205">
        <f>ROUND(I280*H280,3)</f>
        <v>0</v>
      </c>
      <c r="BL280" s="15" t="s">
        <v>235</v>
      </c>
      <c r="BM280" s="203" t="s">
        <v>1093</v>
      </c>
    </row>
    <row r="281" s="2" customFormat="1" ht="13.8" customHeight="1">
      <c r="A281" s="34"/>
      <c r="B281" s="156"/>
      <c r="C281" s="192" t="s">
        <v>1094</v>
      </c>
      <c r="D281" s="192" t="s">
        <v>167</v>
      </c>
      <c r="E281" s="193" t="s">
        <v>1095</v>
      </c>
      <c r="F281" s="194" t="s">
        <v>1089</v>
      </c>
      <c r="G281" s="195" t="s">
        <v>181</v>
      </c>
      <c r="H281" s="196">
        <v>5.9000000000000004</v>
      </c>
      <c r="I281" s="197"/>
      <c r="J281" s="196">
        <f>ROUND(I281*H281,3)</f>
        <v>0</v>
      </c>
      <c r="K281" s="198"/>
      <c r="L281" s="35"/>
      <c r="M281" s="199" t="s">
        <v>1</v>
      </c>
      <c r="N281" s="200" t="s">
        <v>41</v>
      </c>
      <c r="O281" s="73"/>
      <c r="P281" s="201">
        <f>O281*H281</f>
        <v>0</v>
      </c>
      <c r="Q281" s="201">
        <v>0.00040999999999999999</v>
      </c>
      <c r="R281" s="201">
        <f>Q281*H281</f>
        <v>0.0024190000000000001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235</v>
      </c>
      <c r="AT281" s="203" t="s">
        <v>167</v>
      </c>
      <c r="AU281" s="203" t="s">
        <v>88</v>
      </c>
      <c r="AY281" s="15" t="s">
        <v>165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88</v>
      </c>
      <c r="BK281" s="205">
        <f>ROUND(I281*H281,3)</f>
        <v>0</v>
      </c>
      <c r="BL281" s="15" t="s">
        <v>235</v>
      </c>
      <c r="BM281" s="203" t="s">
        <v>1096</v>
      </c>
    </row>
    <row r="282" s="2" customFormat="1" ht="13.8" customHeight="1">
      <c r="A282" s="34"/>
      <c r="B282" s="156"/>
      <c r="C282" s="211" t="s">
        <v>1097</v>
      </c>
      <c r="D282" s="211" t="s">
        <v>277</v>
      </c>
      <c r="E282" s="212" t="s">
        <v>1098</v>
      </c>
      <c r="F282" s="213" t="s">
        <v>1099</v>
      </c>
      <c r="G282" s="214" t="s">
        <v>189</v>
      </c>
      <c r="H282" s="215">
        <v>1</v>
      </c>
      <c r="I282" s="216"/>
      <c r="J282" s="215">
        <f>ROUND(I282*H282,3)</f>
        <v>0</v>
      </c>
      <c r="K282" s="217"/>
      <c r="L282" s="218"/>
      <c r="M282" s="219" t="s">
        <v>1</v>
      </c>
      <c r="N282" s="220" t="s">
        <v>41</v>
      </c>
      <c r="O282" s="73"/>
      <c r="P282" s="201">
        <f>O282*H282</f>
        <v>0</v>
      </c>
      <c r="Q282" s="201">
        <v>0.085000000000000006</v>
      </c>
      <c r="R282" s="201">
        <f>Q282*H282</f>
        <v>0.085000000000000006</v>
      </c>
      <c r="S282" s="201">
        <v>0</v>
      </c>
      <c r="T282" s="202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3" t="s">
        <v>403</v>
      </c>
      <c r="AT282" s="203" t="s">
        <v>277</v>
      </c>
      <c r="AU282" s="203" t="s">
        <v>88</v>
      </c>
      <c r="AY282" s="15" t="s">
        <v>165</v>
      </c>
      <c r="BE282" s="204">
        <f>IF(N282="základná",J282,0)</f>
        <v>0</v>
      </c>
      <c r="BF282" s="204">
        <f>IF(N282="znížená",J282,0)</f>
        <v>0</v>
      </c>
      <c r="BG282" s="204">
        <f>IF(N282="zákl. prenesená",J282,0)</f>
        <v>0</v>
      </c>
      <c r="BH282" s="204">
        <f>IF(N282="zníž. prenesená",J282,0)</f>
        <v>0</v>
      </c>
      <c r="BI282" s="204">
        <f>IF(N282="nulová",J282,0)</f>
        <v>0</v>
      </c>
      <c r="BJ282" s="15" t="s">
        <v>88</v>
      </c>
      <c r="BK282" s="205">
        <f>ROUND(I282*H282,3)</f>
        <v>0</v>
      </c>
      <c r="BL282" s="15" t="s">
        <v>235</v>
      </c>
      <c r="BM282" s="203" t="s">
        <v>1100</v>
      </c>
    </row>
    <row r="283" s="2" customFormat="1" ht="22.2" customHeight="1">
      <c r="A283" s="34"/>
      <c r="B283" s="156"/>
      <c r="C283" s="192" t="s">
        <v>1101</v>
      </c>
      <c r="D283" s="192" t="s">
        <v>167</v>
      </c>
      <c r="E283" s="193" t="s">
        <v>709</v>
      </c>
      <c r="F283" s="194" t="s">
        <v>710</v>
      </c>
      <c r="G283" s="195" t="s">
        <v>490</v>
      </c>
      <c r="H283" s="197"/>
      <c r="I283" s="197"/>
      <c r="J283" s="196">
        <f>ROUND(I283*H283,3)</f>
        <v>0</v>
      </c>
      <c r="K283" s="198"/>
      <c r="L283" s="35"/>
      <c r="M283" s="199" t="s">
        <v>1</v>
      </c>
      <c r="N283" s="200" t="s">
        <v>41</v>
      </c>
      <c r="O283" s="73"/>
      <c r="P283" s="201">
        <f>O283*H283</f>
        <v>0</v>
      </c>
      <c r="Q283" s="201">
        <v>0</v>
      </c>
      <c r="R283" s="201">
        <f>Q283*H283</f>
        <v>0</v>
      </c>
      <c r="S283" s="201">
        <v>0</v>
      </c>
      <c r="T283" s="202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3" t="s">
        <v>235</v>
      </c>
      <c r="AT283" s="203" t="s">
        <v>167</v>
      </c>
      <c r="AU283" s="203" t="s">
        <v>88</v>
      </c>
      <c r="AY283" s="15" t="s">
        <v>165</v>
      </c>
      <c r="BE283" s="204">
        <f>IF(N283="základná",J283,0)</f>
        <v>0</v>
      </c>
      <c r="BF283" s="204">
        <f>IF(N283="znížená",J283,0)</f>
        <v>0</v>
      </c>
      <c r="BG283" s="204">
        <f>IF(N283="zákl. prenesená",J283,0)</f>
        <v>0</v>
      </c>
      <c r="BH283" s="204">
        <f>IF(N283="zníž. prenesená",J283,0)</f>
        <v>0</v>
      </c>
      <c r="BI283" s="204">
        <f>IF(N283="nulová",J283,0)</f>
        <v>0</v>
      </c>
      <c r="BJ283" s="15" t="s">
        <v>88</v>
      </c>
      <c r="BK283" s="205">
        <f>ROUND(I283*H283,3)</f>
        <v>0</v>
      </c>
      <c r="BL283" s="15" t="s">
        <v>235</v>
      </c>
      <c r="BM283" s="203" t="s">
        <v>1102</v>
      </c>
    </row>
    <row r="284" s="12" customFormat="1" ht="22.8" customHeight="1">
      <c r="A284" s="12"/>
      <c r="B284" s="179"/>
      <c r="C284" s="12"/>
      <c r="D284" s="180" t="s">
        <v>74</v>
      </c>
      <c r="E284" s="190" t="s">
        <v>712</v>
      </c>
      <c r="F284" s="190" t="s">
        <v>713</v>
      </c>
      <c r="G284" s="12"/>
      <c r="H284" s="12"/>
      <c r="I284" s="182"/>
      <c r="J284" s="191">
        <f>BK284</f>
        <v>0</v>
      </c>
      <c r="K284" s="12"/>
      <c r="L284" s="179"/>
      <c r="M284" s="184"/>
      <c r="N284" s="185"/>
      <c r="O284" s="185"/>
      <c r="P284" s="186">
        <f>SUM(P285:P286)</f>
        <v>0</v>
      </c>
      <c r="Q284" s="185"/>
      <c r="R284" s="186">
        <f>SUM(R285:R286)</f>
        <v>0.013865824000000001</v>
      </c>
      <c r="S284" s="185"/>
      <c r="T284" s="187">
        <f>SUM(T285:T286)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80" t="s">
        <v>88</v>
      </c>
      <c r="AT284" s="188" t="s">
        <v>74</v>
      </c>
      <c r="AU284" s="188" t="s">
        <v>82</v>
      </c>
      <c r="AY284" s="180" t="s">
        <v>165</v>
      </c>
      <c r="BK284" s="189">
        <f>SUM(BK285:BK286)</f>
        <v>0</v>
      </c>
    </row>
    <row r="285" s="2" customFormat="1" ht="22.2" customHeight="1">
      <c r="A285" s="34"/>
      <c r="B285" s="156"/>
      <c r="C285" s="192" t="s">
        <v>1103</v>
      </c>
      <c r="D285" s="192" t="s">
        <v>167</v>
      </c>
      <c r="E285" s="193" t="s">
        <v>715</v>
      </c>
      <c r="F285" s="194" t="s">
        <v>716</v>
      </c>
      <c r="G285" s="195" t="s">
        <v>170</v>
      </c>
      <c r="H285" s="196">
        <v>31.359999999999999</v>
      </c>
      <c r="I285" s="197"/>
      <c r="J285" s="196">
        <f>ROUND(I285*H285,3)</f>
        <v>0</v>
      </c>
      <c r="K285" s="198"/>
      <c r="L285" s="35"/>
      <c r="M285" s="199" t="s">
        <v>1</v>
      </c>
      <c r="N285" s="200" t="s">
        <v>41</v>
      </c>
      <c r="O285" s="73"/>
      <c r="P285" s="201">
        <f>O285*H285</f>
        <v>0</v>
      </c>
      <c r="Q285" s="201">
        <v>0.00016574999999999999</v>
      </c>
      <c r="R285" s="201">
        <f>Q285*H285</f>
        <v>0.00519792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235</v>
      </c>
      <c r="AT285" s="203" t="s">
        <v>167</v>
      </c>
      <c r="AU285" s="203" t="s">
        <v>88</v>
      </c>
      <c r="AY285" s="15" t="s">
        <v>165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88</v>
      </c>
      <c r="BK285" s="205">
        <f>ROUND(I285*H285,3)</f>
        <v>0</v>
      </c>
      <c r="BL285" s="15" t="s">
        <v>235</v>
      </c>
      <c r="BM285" s="203" t="s">
        <v>1104</v>
      </c>
    </row>
    <row r="286" s="2" customFormat="1" ht="34.8" customHeight="1">
      <c r="A286" s="34"/>
      <c r="B286" s="156"/>
      <c r="C286" s="192" t="s">
        <v>1105</v>
      </c>
      <c r="D286" s="192" t="s">
        <v>167</v>
      </c>
      <c r="E286" s="193" t="s">
        <v>719</v>
      </c>
      <c r="F286" s="194" t="s">
        <v>720</v>
      </c>
      <c r="G286" s="195" t="s">
        <v>170</v>
      </c>
      <c r="H286" s="196">
        <v>31.359999999999999</v>
      </c>
      <c r="I286" s="197"/>
      <c r="J286" s="196">
        <f>ROUND(I286*H286,3)</f>
        <v>0</v>
      </c>
      <c r="K286" s="198"/>
      <c r="L286" s="35"/>
      <c r="M286" s="206" t="s">
        <v>1</v>
      </c>
      <c r="N286" s="207" t="s">
        <v>41</v>
      </c>
      <c r="O286" s="208"/>
      <c r="P286" s="209">
        <f>O286*H286</f>
        <v>0</v>
      </c>
      <c r="Q286" s="209">
        <v>0.0002764</v>
      </c>
      <c r="R286" s="209">
        <f>Q286*H286</f>
        <v>0.0086679040000000006</v>
      </c>
      <c r="S286" s="209">
        <v>0</v>
      </c>
      <c r="T286" s="210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235</v>
      </c>
      <c r="AT286" s="203" t="s">
        <v>167</v>
      </c>
      <c r="AU286" s="203" t="s">
        <v>88</v>
      </c>
      <c r="AY286" s="15" t="s">
        <v>165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88</v>
      </c>
      <c r="BK286" s="205">
        <f>ROUND(I286*H286,3)</f>
        <v>0</v>
      </c>
      <c r="BL286" s="15" t="s">
        <v>235</v>
      </c>
      <c r="BM286" s="203" t="s">
        <v>1106</v>
      </c>
    </row>
    <row r="287" s="2" customFormat="1" ht="6.96" customHeight="1">
      <c r="A287" s="34"/>
      <c r="B287" s="56"/>
      <c r="C287" s="57"/>
      <c r="D287" s="57"/>
      <c r="E287" s="57"/>
      <c r="F287" s="57"/>
      <c r="G287" s="57"/>
      <c r="H287" s="57"/>
      <c r="I287" s="57"/>
      <c r="J287" s="57"/>
      <c r="K287" s="57"/>
      <c r="L287" s="35"/>
      <c r="M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</row>
  </sheetData>
  <autoFilter ref="C148:K286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21:F121"/>
    <mergeCell ref="D122:F122"/>
    <mergeCell ref="D123:F123"/>
    <mergeCell ref="D124:F124"/>
    <mergeCell ref="D125:F125"/>
    <mergeCell ref="E137:H137"/>
    <mergeCell ref="E139:H139"/>
    <mergeCell ref="E141:H14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119</v>
      </c>
      <c r="L4" s="18"/>
      <c r="M4" s="12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7" customHeight="1">
      <c r="B7" s="18"/>
      <c r="E7" s="125" t="str">
        <f>'Rekapitulácia stavby'!K6</f>
        <v>SPŠ J. Murgaša B.Bystrica - kompletná rekonštrukcia objektov - zníženie energetickej náročnosti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4.4" customHeight="1">
      <c r="A9" s="34"/>
      <c r="B9" s="35"/>
      <c r="C9" s="34"/>
      <c r="D9" s="34"/>
      <c r="E9" s="125" t="s">
        <v>1107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5.6" customHeight="1">
      <c r="A11" s="34"/>
      <c r="B11" s="35"/>
      <c r="C11" s="34"/>
      <c r="D11" s="34"/>
      <c r="E11" s="63" t="s">
        <v>1108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16</v>
      </c>
      <c r="E13" s="34"/>
      <c r="F13" s="23" t="s">
        <v>1</v>
      </c>
      <c r="G13" s="34"/>
      <c r="H13" s="34"/>
      <c r="I13" s="28" t="s">
        <v>17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18</v>
      </c>
      <c r="E14" s="34"/>
      <c r="F14" s="23" t="s">
        <v>19</v>
      </c>
      <c r="G14" s="34"/>
      <c r="H14" s="34"/>
      <c r="I14" s="28" t="s">
        <v>20</v>
      </c>
      <c r="J14" s="65" t="str">
        <f>'Rekapitulácia stavby'!AN8</f>
        <v>28. 4. 2021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22</v>
      </c>
      <c r="E16" s="34"/>
      <c r="F16" s="34"/>
      <c r="G16" s="34"/>
      <c r="H16" s="34"/>
      <c r="I16" s="28" t="s">
        <v>23</v>
      </c>
      <c r="J16" s="23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24</v>
      </c>
      <c r="F17" s="34"/>
      <c r="G17" s="34"/>
      <c r="H17" s="34"/>
      <c r="I17" s="28" t="s">
        <v>25</v>
      </c>
      <c r="J17" s="23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26</v>
      </c>
      <c r="E19" s="34"/>
      <c r="F19" s="34"/>
      <c r="G19" s="34"/>
      <c r="H19" s="34"/>
      <c r="I19" s="28" t="s">
        <v>23</v>
      </c>
      <c r="J19" s="29" t="str">
        <f>'Rekapitulácia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28</v>
      </c>
      <c r="E22" s="34"/>
      <c r="F22" s="34"/>
      <c r="G22" s="34"/>
      <c r="H22" s="34"/>
      <c r="I22" s="28" t="s">
        <v>23</v>
      </c>
      <c r="J22" s="23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29</v>
      </c>
      <c r="F23" s="34"/>
      <c r="G23" s="34"/>
      <c r="H23" s="34"/>
      <c r="I23" s="28" t="s">
        <v>25</v>
      </c>
      <c r="J23" s="2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23</v>
      </c>
      <c r="J25" s="23" t="str">
        <f>IF('Rekapitulácia stavby'!AN19="","",'Rekapitulácia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25</v>
      </c>
      <c r="J26" s="23" t="str">
        <f>IF('Rekapitulácia stavby'!AN20="","",'Rekapitulácia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4.4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23" t="s">
        <v>124</v>
      </c>
      <c r="E32" s="34"/>
      <c r="F32" s="34"/>
      <c r="G32" s="34"/>
      <c r="H32" s="34"/>
      <c r="I32" s="34"/>
      <c r="J32" s="129">
        <f>J98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0" t="s">
        <v>125</v>
      </c>
      <c r="E33" s="34"/>
      <c r="F33" s="34"/>
      <c r="G33" s="34"/>
      <c r="H33" s="34"/>
      <c r="I33" s="34"/>
      <c r="J33" s="129">
        <f>J112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1" t="s">
        <v>35</v>
      </c>
      <c r="E34" s="34"/>
      <c r="F34" s="34"/>
      <c r="G34" s="34"/>
      <c r="H34" s="34"/>
      <c r="I34" s="34"/>
      <c r="J34" s="92">
        <f>ROUND(J32 + J33,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28" t="s">
        <v>40</v>
      </c>
      <c r="F37" s="133">
        <f>ROUND((SUM(BE112:BE119) + SUM(BE141:BE189)),  2)</f>
        <v>0</v>
      </c>
      <c r="G37" s="34"/>
      <c r="H37" s="34"/>
      <c r="I37" s="134">
        <v>0.20000000000000001</v>
      </c>
      <c r="J37" s="133">
        <f>ROUND(((SUM(BE112:BE119) + SUM(BE141:BE189))*I37),  2)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3">
        <f>ROUND((SUM(BF112:BF119) + SUM(BF141:BF189)),  2)</f>
        <v>0</v>
      </c>
      <c r="G38" s="34"/>
      <c r="H38" s="34"/>
      <c r="I38" s="134">
        <v>0.20000000000000001</v>
      </c>
      <c r="J38" s="133">
        <f>ROUND(((SUM(BF112:BF119) + SUM(BF141:BF189))*I38),  2)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3">
        <f>ROUND((SUM(BG112:BG119) + SUM(BG141:BG189)),  2)</f>
        <v>0</v>
      </c>
      <c r="G39" s="34"/>
      <c r="H39" s="34"/>
      <c r="I39" s="134">
        <v>0.20000000000000001</v>
      </c>
      <c r="J39" s="133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3">
        <f>ROUND((SUM(BH112:BH119) + SUM(BH141:BH189)),  2)</f>
        <v>0</v>
      </c>
      <c r="G40" s="34"/>
      <c r="H40" s="34"/>
      <c r="I40" s="134">
        <v>0.20000000000000001</v>
      </c>
      <c r="J40" s="133">
        <f>0</f>
        <v>0</v>
      </c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3">
        <f>ROUND((SUM(BI112:BI119) + SUM(BI141:BI189)),  2)</f>
        <v>0</v>
      </c>
      <c r="G41" s="34"/>
      <c r="H41" s="34"/>
      <c r="I41" s="134">
        <v>0</v>
      </c>
      <c r="J41" s="133">
        <f>0</f>
        <v>0</v>
      </c>
      <c r="K41" s="34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5"/>
      <c r="D43" s="136" t="s">
        <v>45</v>
      </c>
      <c r="E43" s="77"/>
      <c r="F43" s="77"/>
      <c r="G43" s="137" t="s">
        <v>46</v>
      </c>
      <c r="H43" s="138" t="s">
        <v>47</v>
      </c>
      <c r="I43" s="77"/>
      <c r="J43" s="139">
        <f>SUM(J34:J41)</f>
        <v>0</v>
      </c>
      <c r="K43" s="140"/>
      <c r="L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50</v>
      </c>
      <c r="E61" s="37"/>
      <c r="F61" s="141" t="s">
        <v>51</v>
      </c>
      <c r="G61" s="54" t="s">
        <v>50</v>
      </c>
      <c r="H61" s="37"/>
      <c r="I61" s="37"/>
      <c r="J61" s="142" t="s">
        <v>51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50</v>
      </c>
      <c r="E76" s="37"/>
      <c r="F76" s="141" t="s">
        <v>51</v>
      </c>
      <c r="G76" s="54" t="s">
        <v>50</v>
      </c>
      <c r="H76" s="37"/>
      <c r="I76" s="37"/>
      <c r="J76" s="142" t="s">
        <v>51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7" customHeight="1">
      <c r="A85" s="34"/>
      <c r="B85" s="35"/>
      <c r="C85" s="34"/>
      <c r="D85" s="34"/>
      <c r="E85" s="125" t="str">
        <f>E7</f>
        <v>SPŠ J. Murgaša B.Bystrica - kompletná rekonštrukcia objektov - zníženie energetickej náročnosti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4.4" customHeight="1">
      <c r="A87" s="34"/>
      <c r="B87" s="35"/>
      <c r="C87" s="34"/>
      <c r="D87" s="34"/>
      <c r="E87" s="125" t="s">
        <v>1107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6" customHeight="1">
      <c r="A89" s="34"/>
      <c r="B89" s="35"/>
      <c r="C89" s="34"/>
      <c r="D89" s="34"/>
      <c r="E89" s="63" t="str">
        <f>E11</f>
        <v>D1 - Búracie práce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18</v>
      </c>
      <c r="D91" s="34"/>
      <c r="E91" s="34"/>
      <c r="F91" s="23" t="str">
        <f>F14</f>
        <v>Hurbanova 6, 975 18 BB</v>
      </c>
      <c r="G91" s="34"/>
      <c r="H91" s="34"/>
      <c r="I91" s="28" t="s">
        <v>20</v>
      </c>
      <c r="J91" s="65" t="str">
        <f>IF(J14="","",J14)</f>
        <v>28. 4. 2021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8" customHeight="1">
      <c r="A93" s="34"/>
      <c r="B93" s="35"/>
      <c r="C93" s="28" t="s">
        <v>22</v>
      </c>
      <c r="D93" s="34"/>
      <c r="E93" s="34"/>
      <c r="F93" s="23" t="str">
        <f>E17</f>
        <v>SPŠ J. Murgaša, Banská Bystrica</v>
      </c>
      <c r="G93" s="34"/>
      <c r="H93" s="34"/>
      <c r="I93" s="28" t="s">
        <v>28</v>
      </c>
      <c r="J93" s="32" t="str">
        <f>E23</f>
        <v>VISIA s.r.o ,Sládkovičova 2052/50A Šala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6" customHeight="1">
      <c r="A94" s="34"/>
      <c r="B94" s="35"/>
      <c r="C94" s="28" t="s">
        <v>26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3" t="s">
        <v>127</v>
      </c>
      <c r="D96" s="135"/>
      <c r="E96" s="135"/>
      <c r="F96" s="135"/>
      <c r="G96" s="135"/>
      <c r="H96" s="135"/>
      <c r="I96" s="135"/>
      <c r="J96" s="144" t="s">
        <v>128</v>
      </c>
      <c r="K96" s="135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5" t="s">
        <v>129</v>
      </c>
      <c r="D98" s="34"/>
      <c r="E98" s="34"/>
      <c r="F98" s="34"/>
      <c r="G98" s="34"/>
      <c r="H98" s="34"/>
      <c r="I98" s="34"/>
      <c r="J98" s="92">
        <f>J141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130</v>
      </c>
    </row>
    <row r="99" s="9" customFormat="1" ht="24.96" customHeight="1">
      <c r="A99" s="9"/>
      <c r="B99" s="146"/>
      <c r="C99" s="9"/>
      <c r="D99" s="147" t="s">
        <v>131</v>
      </c>
      <c r="E99" s="148"/>
      <c r="F99" s="148"/>
      <c r="G99" s="148"/>
      <c r="H99" s="148"/>
      <c r="I99" s="148"/>
      <c r="J99" s="149">
        <f>J142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132</v>
      </c>
      <c r="E100" s="152"/>
      <c r="F100" s="152"/>
      <c r="G100" s="152"/>
      <c r="H100" s="152"/>
      <c r="I100" s="152"/>
      <c r="J100" s="153">
        <f>J143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133</v>
      </c>
      <c r="E101" s="152"/>
      <c r="F101" s="152"/>
      <c r="G101" s="152"/>
      <c r="H101" s="152"/>
      <c r="I101" s="152"/>
      <c r="J101" s="153">
        <f>J146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46"/>
      <c r="C102" s="9"/>
      <c r="D102" s="147" t="s">
        <v>134</v>
      </c>
      <c r="E102" s="148"/>
      <c r="F102" s="148"/>
      <c r="G102" s="148"/>
      <c r="H102" s="148"/>
      <c r="I102" s="148"/>
      <c r="J102" s="149">
        <f>J164</f>
        <v>0</v>
      </c>
      <c r="K102" s="9"/>
      <c r="L102" s="14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0"/>
      <c r="C103" s="10"/>
      <c r="D103" s="151" t="s">
        <v>299</v>
      </c>
      <c r="E103" s="152"/>
      <c r="F103" s="152"/>
      <c r="G103" s="152"/>
      <c r="H103" s="152"/>
      <c r="I103" s="152"/>
      <c r="J103" s="153">
        <f>J165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135</v>
      </c>
      <c r="E104" s="152"/>
      <c r="F104" s="152"/>
      <c r="G104" s="152"/>
      <c r="H104" s="152"/>
      <c r="I104" s="152"/>
      <c r="J104" s="153">
        <f>J168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136</v>
      </c>
      <c r="E105" s="152"/>
      <c r="F105" s="152"/>
      <c r="G105" s="152"/>
      <c r="H105" s="152"/>
      <c r="I105" s="152"/>
      <c r="J105" s="153">
        <f>J170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137</v>
      </c>
      <c r="E106" s="152"/>
      <c r="F106" s="152"/>
      <c r="G106" s="152"/>
      <c r="H106" s="152"/>
      <c r="I106" s="152"/>
      <c r="J106" s="153">
        <f>J181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0"/>
      <c r="C107" s="10"/>
      <c r="D107" s="151" t="s">
        <v>138</v>
      </c>
      <c r="E107" s="152"/>
      <c r="F107" s="152"/>
      <c r="G107" s="152"/>
      <c r="H107" s="152"/>
      <c r="I107" s="152"/>
      <c r="J107" s="153">
        <f>J183</f>
        <v>0</v>
      </c>
      <c r="K107" s="10"/>
      <c r="L107" s="15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46"/>
      <c r="C108" s="9"/>
      <c r="D108" s="147" t="s">
        <v>139</v>
      </c>
      <c r="E108" s="148"/>
      <c r="F108" s="148"/>
      <c r="G108" s="148"/>
      <c r="H108" s="148"/>
      <c r="I108" s="148"/>
      <c r="J108" s="149">
        <f>J185</f>
        <v>0</v>
      </c>
      <c r="K108" s="9"/>
      <c r="L108" s="14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50"/>
      <c r="C109" s="10"/>
      <c r="D109" s="151" t="s">
        <v>140</v>
      </c>
      <c r="E109" s="152"/>
      <c r="F109" s="152"/>
      <c r="G109" s="152"/>
      <c r="H109" s="152"/>
      <c r="I109" s="152"/>
      <c r="J109" s="153">
        <f>J186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6.96" customHeight="1">
      <c r="A111" s="34"/>
      <c r="B111" s="35"/>
      <c r="C111" s="34"/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9.28" customHeight="1">
      <c r="A112" s="34"/>
      <c r="B112" s="35"/>
      <c r="C112" s="145" t="s">
        <v>141</v>
      </c>
      <c r="D112" s="34"/>
      <c r="E112" s="34"/>
      <c r="F112" s="34"/>
      <c r="G112" s="34"/>
      <c r="H112" s="34"/>
      <c r="I112" s="34"/>
      <c r="J112" s="154">
        <f>ROUND(J113 + J114 + J115 + J116 + J117 + J118,2)</f>
        <v>0</v>
      </c>
      <c r="K112" s="34"/>
      <c r="L112" s="51"/>
      <c r="N112" s="155" t="s">
        <v>39</v>
      </c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8" customHeight="1">
      <c r="A113" s="34"/>
      <c r="B113" s="156"/>
      <c r="C113" s="157"/>
      <c r="D113" s="158" t="s">
        <v>142</v>
      </c>
      <c r="E113" s="159"/>
      <c r="F113" s="159"/>
      <c r="G113" s="157"/>
      <c r="H113" s="157"/>
      <c r="I113" s="157"/>
      <c r="J113" s="160">
        <v>0</v>
      </c>
      <c r="K113" s="157"/>
      <c r="L113" s="161"/>
      <c r="M113" s="162"/>
      <c r="N113" s="163" t="s">
        <v>41</v>
      </c>
      <c r="O113" s="162"/>
      <c r="P113" s="162"/>
      <c r="Q113" s="162"/>
      <c r="R113" s="162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2"/>
      <c r="AS113" s="162"/>
      <c r="AT113" s="162"/>
      <c r="AU113" s="162"/>
      <c r="AV113" s="162"/>
      <c r="AW113" s="162"/>
      <c r="AX113" s="162"/>
      <c r="AY113" s="164" t="s">
        <v>143</v>
      </c>
      <c r="AZ113" s="162"/>
      <c r="BA113" s="162"/>
      <c r="BB113" s="162"/>
      <c r="BC113" s="162"/>
      <c r="BD113" s="162"/>
      <c r="BE113" s="165">
        <f>IF(N113="základná",J113,0)</f>
        <v>0</v>
      </c>
      <c r="BF113" s="165">
        <f>IF(N113="znížená",J113,0)</f>
        <v>0</v>
      </c>
      <c r="BG113" s="165">
        <f>IF(N113="zákl. prenesená",J113,0)</f>
        <v>0</v>
      </c>
      <c r="BH113" s="165">
        <f>IF(N113="zníž. prenesená",J113,0)</f>
        <v>0</v>
      </c>
      <c r="BI113" s="165">
        <f>IF(N113="nulová",J113,0)</f>
        <v>0</v>
      </c>
      <c r="BJ113" s="164" t="s">
        <v>88</v>
      </c>
      <c r="BK113" s="162"/>
      <c r="BL113" s="162"/>
      <c r="BM113" s="162"/>
    </row>
    <row r="114" s="2" customFormat="1" ht="18" customHeight="1">
      <c r="A114" s="34"/>
      <c r="B114" s="156"/>
      <c r="C114" s="157"/>
      <c r="D114" s="158" t="s">
        <v>144</v>
      </c>
      <c r="E114" s="159"/>
      <c r="F114" s="159"/>
      <c r="G114" s="157"/>
      <c r="H114" s="157"/>
      <c r="I114" s="157"/>
      <c r="J114" s="160">
        <v>0</v>
      </c>
      <c r="K114" s="157"/>
      <c r="L114" s="161"/>
      <c r="M114" s="162"/>
      <c r="N114" s="163" t="s">
        <v>41</v>
      </c>
      <c r="O114" s="162"/>
      <c r="P114" s="162"/>
      <c r="Q114" s="162"/>
      <c r="R114" s="162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62"/>
      <c r="AG114" s="162"/>
      <c r="AH114" s="162"/>
      <c r="AI114" s="162"/>
      <c r="AJ114" s="162"/>
      <c r="AK114" s="162"/>
      <c r="AL114" s="162"/>
      <c r="AM114" s="162"/>
      <c r="AN114" s="162"/>
      <c r="AO114" s="162"/>
      <c r="AP114" s="162"/>
      <c r="AQ114" s="162"/>
      <c r="AR114" s="162"/>
      <c r="AS114" s="162"/>
      <c r="AT114" s="162"/>
      <c r="AU114" s="162"/>
      <c r="AV114" s="162"/>
      <c r="AW114" s="162"/>
      <c r="AX114" s="162"/>
      <c r="AY114" s="164" t="s">
        <v>143</v>
      </c>
      <c r="AZ114" s="162"/>
      <c r="BA114" s="162"/>
      <c r="BB114" s="162"/>
      <c r="BC114" s="162"/>
      <c r="BD114" s="162"/>
      <c r="BE114" s="165">
        <f>IF(N114="základná",J114,0)</f>
        <v>0</v>
      </c>
      <c r="BF114" s="165">
        <f>IF(N114="znížená",J114,0)</f>
        <v>0</v>
      </c>
      <c r="BG114" s="165">
        <f>IF(N114="zákl. prenesená",J114,0)</f>
        <v>0</v>
      </c>
      <c r="BH114" s="165">
        <f>IF(N114="zníž. prenesená",J114,0)</f>
        <v>0</v>
      </c>
      <c r="BI114" s="165">
        <f>IF(N114="nulová",J114,0)</f>
        <v>0</v>
      </c>
      <c r="BJ114" s="164" t="s">
        <v>88</v>
      </c>
      <c r="BK114" s="162"/>
      <c r="BL114" s="162"/>
      <c r="BM114" s="162"/>
    </row>
    <row r="115" s="2" customFormat="1" ht="18" customHeight="1">
      <c r="A115" s="34"/>
      <c r="B115" s="156"/>
      <c r="C115" s="157"/>
      <c r="D115" s="158" t="s">
        <v>145</v>
      </c>
      <c r="E115" s="159"/>
      <c r="F115" s="159"/>
      <c r="G115" s="157"/>
      <c r="H115" s="157"/>
      <c r="I115" s="157"/>
      <c r="J115" s="160">
        <v>0</v>
      </c>
      <c r="K115" s="157"/>
      <c r="L115" s="161"/>
      <c r="M115" s="162"/>
      <c r="N115" s="163" t="s">
        <v>41</v>
      </c>
      <c r="O115" s="162"/>
      <c r="P115" s="162"/>
      <c r="Q115" s="162"/>
      <c r="R115" s="162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62"/>
      <c r="AG115" s="162"/>
      <c r="AH115" s="162"/>
      <c r="AI115" s="162"/>
      <c r="AJ115" s="162"/>
      <c r="AK115" s="162"/>
      <c r="AL115" s="162"/>
      <c r="AM115" s="162"/>
      <c r="AN115" s="162"/>
      <c r="AO115" s="162"/>
      <c r="AP115" s="162"/>
      <c r="AQ115" s="162"/>
      <c r="AR115" s="162"/>
      <c r="AS115" s="162"/>
      <c r="AT115" s="162"/>
      <c r="AU115" s="162"/>
      <c r="AV115" s="162"/>
      <c r="AW115" s="162"/>
      <c r="AX115" s="162"/>
      <c r="AY115" s="164" t="s">
        <v>143</v>
      </c>
      <c r="AZ115" s="162"/>
      <c r="BA115" s="162"/>
      <c r="BB115" s="162"/>
      <c r="BC115" s="162"/>
      <c r="BD115" s="162"/>
      <c r="BE115" s="165">
        <f>IF(N115="základná",J115,0)</f>
        <v>0</v>
      </c>
      <c r="BF115" s="165">
        <f>IF(N115="znížená",J115,0)</f>
        <v>0</v>
      </c>
      <c r="BG115" s="165">
        <f>IF(N115="zákl. prenesená",J115,0)</f>
        <v>0</v>
      </c>
      <c r="BH115" s="165">
        <f>IF(N115="zníž. prenesená",J115,0)</f>
        <v>0</v>
      </c>
      <c r="BI115" s="165">
        <f>IF(N115="nulová",J115,0)</f>
        <v>0</v>
      </c>
      <c r="BJ115" s="164" t="s">
        <v>88</v>
      </c>
      <c r="BK115" s="162"/>
      <c r="BL115" s="162"/>
      <c r="BM115" s="162"/>
    </row>
    <row r="116" s="2" customFormat="1" ht="18" customHeight="1">
      <c r="A116" s="34"/>
      <c r="B116" s="156"/>
      <c r="C116" s="157"/>
      <c r="D116" s="158" t="s">
        <v>146</v>
      </c>
      <c r="E116" s="159"/>
      <c r="F116" s="159"/>
      <c r="G116" s="157"/>
      <c r="H116" s="157"/>
      <c r="I116" s="157"/>
      <c r="J116" s="160">
        <v>0</v>
      </c>
      <c r="K116" s="157"/>
      <c r="L116" s="161"/>
      <c r="M116" s="162"/>
      <c r="N116" s="163" t="s">
        <v>41</v>
      </c>
      <c r="O116" s="162"/>
      <c r="P116" s="162"/>
      <c r="Q116" s="162"/>
      <c r="R116" s="162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62"/>
      <c r="AG116" s="162"/>
      <c r="AH116" s="162"/>
      <c r="AI116" s="162"/>
      <c r="AJ116" s="162"/>
      <c r="AK116" s="162"/>
      <c r="AL116" s="162"/>
      <c r="AM116" s="162"/>
      <c r="AN116" s="162"/>
      <c r="AO116" s="162"/>
      <c r="AP116" s="162"/>
      <c r="AQ116" s="162"/>
      <c r="AR116" s="162"/>
      <c r="AS116" s="162"/>
      <c r="AT116" s="162"/>
      <c r="AU116" s="162"/>
      <c r="AV116" s="162"/>
      <c r="AW116" s="162"/>
      <c r="AX116" s="162"/>
      <c r="AY116" s="164" t="s">
        <v>143</v>
      </c>
      <c r="AZ116" s="162"/>
      <c r="BA116" s="162"/>
      <c r="BB116" s="162"/>
      <c r="BC116" s="162"/>
      <c r="BD116" s="162"/>
      <c r="BE116" s="165">
        <f>IF(N116="základná",J116,0)</f>
        <v>0</v>
      </c>
      <c r="BF116" s="165">
        <f>IF(N116="znížená",J116,0)</f>
        <v>0</v>
      </c>
      <c r="BG116" s="165">
        <f>IF(N116="zákl. prenesená",J116,0)</f>
        <v>0</v>
      </c>
      <c r="BH116" s="165">
        <f>IF(N116="zníž. prenesená",J116,0)</f>
        <v>0</v>
      </c>
      <c r="BI116" s="165">
        <f>IF(N116="nulová",J116,0)</f>
        <v>0</v>
      </c>
      <c r="BJ116" s="164" t="s">
        <v>88</v>
      </c>
      <c r="BK116" s="162"/>
      <c r="BL116" s="162"/>
      <c r="BM116" s="162"/>
    </row>
    <row r="117" s="2" customFormat="1" ht="18" customHeight="1">
      <c r="A117" s="34"/>
      <c r="B117" s="156"/>
      <c r="C117" s="157"/>
      <c r="D117" s="158" t="s">
        <v>147</v>
      </c>
      <c r="E117" s="159"/>
      <c r="F117" s="159"/>
      <c r="G117" s="157"/>
      <c r="H117" s="157"/>
      <c r="I117" s="157"/>
      <c r="J117" s="160">
        <v>0</v>
      </c>
      <c r="K117" s="157"/>
      <c r="L117" s="161"/>
      <c r="M117" s="162"/>
      <c r="N117" s="163" t="s">
        <v>41</v>
      </c>
      <c r="O117" s="162"/>
      <c r="P117" s="162"/>
      <c r="Q117" s="162"/>
      <c r="R117" s="162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62"/>
      <c r="AG117" s="162"/>
      <c r="AH117" s="162"/>
      <c r="AI117" s="162"/>
      <c r="AJ117" s="162"/>
      <c r="AK117" s="162"/>
      <c r="AL117" s="162"/>
      <c r="AM117" s="162"/>
      <c r="AN117" s="162"/>
      <c r="AO117" s="162"/>
      <c r="AP117" s="162"/>
      <c r="AQ117" s="162"/>
      <c r="AR117" s="162"/>
      <c r="AS117" s="162"/>
      <c r="AT117" s="162"/>
      <c r="AU117" s="162"/>
      <c r="AV117" s="162"/>
      <c r="AW117" s="162"/>
      <c r="AX117" s="162"/>
      <c r="AY117" s="164" t="s">
        <v>143</v>
      </c>
      <c r="AZ117" s="162"/>
      <c r="BA117" s="162"/>
      <c r="BB117" s="162"/>
      <c r="BC117" s="162"/>
      <c r="BD117" s="162"/>
      <c r="BE117" s="165">
        <f>IF(N117="základná",J117,0)</f>
        <v>0</v>
      </c>
      <c r="BF117" s="165">
        <f>IF(N117="znížená",J117,0)</f>
        <v>0</v>
      </c>
      <c r="BG117" s="165">
        <f>IF(N117="zákl. prenesená",J117,0)</f>
        <v>0</v>
      </c>
      <c r="BH117" s="165">
        <f>IF(N117="zníž. prenesená",J117,0)</f>
        <v>0</v>
      </c>
      <c r="BI117" s="165">
        <f>IF(N117="nulová",J117,0)</f>
        <v>0</v>
      </c>
      <c r="BJ117" s="164" t="s">
        <v>88</v>
      </c>
      <c r="BK117" s="162"/>
      <c r="BL117" s="162"/>
      <c r="BM117" s="162"/>
    </row>
    <row r="118" s="2" customFormat="1" ht="18" customHeight="1">
      <c r="A118" s="34"/>
      <c r="B118" s="156"/>
      <c r="C118" s="157"/>
      <c r="D118" s="159" t="s">
        <v>148</v>
      </c>
      <c r="E118" s="157"/>
      <c r="F118" s="157"/>
      <c r="G118" s="157"/>
      <c r="H118" s="157"/>
      <c r="I118" s="157"/>
      <c r="J118" s="160">
        <f>ROUND(J32*T118,2)</f>
        <v>0</v>
      </c>
      <c r="K118" s="157"/>
      <c r="L118" s="161"/>
      <c r="M118" s="162"/>
      <c r="N118" s="163" t="s">
        <v>41</v>
      </c>
      <c r="O118" s="162"/>
      <c r="P118" s="162"/>
      <c r="Q118" s="162"/>
      <c r="R118" s="162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4" t="s">
        <v>149</v>
      </c>
      <c r="AZ118" s="162"/>
      <c r="BA118" s="162"/>
      <c r="BB118" s="162"/>
      <c r="BC118" s="162"/>
      <c r="BD118" s="162"/>
      <c r="BE118" s="165">
        <f>IF(N118="základná",J118,0)</f>
        <v>0</v>
      </c>
      <c r="BF118" s="165">
        <f>IF(N118="znížená",J118,0)</f>
        <v>0</v>
      </c>
      <c r="BG118" s="165">
        <f>IF(N118="zákl. prenesená",J118,0)</f>
        <v>0</v>
      </c>
      <c r="BH118" s="165">
        <f>IF(N118="zníž. prenesená",J118,0)</f>
        <v>0</v>
      </c>
      <c r="BI118" s="165">
        <f>IF(N118="nulová",J118,0)</f>
        <v>0</v>
      </c>
      <c r="BJ118" s="164" t="s">
        <v>88</v>
      </c>
      <c r="BK118" s="162"/>
      <c r="BL118" s="162"/>
      <c r="BM118" s="162"/>
    </row>
    <row r="119" s="2" customForma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9.28" customHeight="1">
      <c r="A120" s="34"/>
      <c r="B120" s="35"/>
      <c r="C120" s="166" t="s">
        <v>150</v>
      </c>
      <c r="D120" s="135"/>
      <c r="E120" s="135"/>
      <c r="F120" s="135"/>
      <c r="G120" s="135"/>
      <c r="H120" s="135"/>
      <c r="I120" s="135"/>
      <c r="J120" s="167">
        <f>ROUND(J98+J112,2)</f>
        <v>0</v>
      </c>
      <c r="K120" s="135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56"/>
      <c r="C121" s="57"/>
      <c r="D121" s="57"/>
      <c r="E121" s="57"/>
      <c r="F121" s="57"/>
      <c r="G121" s="57"/>
      <c r="H121" s="57"/>
      <c r="I121" s="57"/>
      <c r="J121" s="57"/>
      <c r="K121" s="57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5" s="2" customFormat="1" ht="6.96" customHeight="1">
      <c r="A125" s="34"/>
      <c r="B125" s="58"/>
      <c r="C125" s="59"/>
      <c r="D125" s="59"/>
      <c r="E125" s="59"/>
      <c r="F125" s="59"/>
      <c r="G125" s="59"/>
      <c r="H125" s="59"/>
      <c r="I125" s="59"/>
      <c r="J125" s="59"/>
      <c r="K125" s="59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4.96" customHeight="1">
      <c r="A126" s="34"/>
      <c r="B126" s="35"/>
      <c r="C126" s="19" t="s">
        <v>151</v>
      </c>
      <c r="D126" s="34"/>
      <c r="E126" s="34"/>
      <c r="F126" s="34"/>
      <c r="G126" s="34"/>
      <c r="H126" s="34"/>
      <c r="I126" s="34"/>
      <c r="J126" s="34"/>
      <c r="K126" s="34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14</v>
      </c>
      <c r="D128" s="34"/>
      <c r="E128" s="34"/>
      <c r="F128" s="34"/>
      <c r="G128" s="34"/>
      <c r="H128" s="34"/>
      <c r="I128" s="34"/>
      <c r="J128" s="34"/>
      <c r="K128" s="34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27" customHeight="1">
      <c r="A129" s="34"/>
      <c r="B129" s="35"/>
      <c r="C129" s="34"/>
      <c r="D129" s="34"/>
      <c r="E129" s="125" t="str">
        <f>E7</f>
        <v>SPŠ J. Murgaša B.Bystrica - kompletná rekonštrukcia objektov - zníženie energetickej náročnosti</v>
      </c>
      <c r="F129" s="28"/>
      <c r="G129" s="28"/>
      <c r="H129" s="28"/>
      <c r="I129" s="34"/>
      <c r="J129" s="34"/>
      <c r="K129" s="34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1" customFormat="1" ht="12" customHeight="1">
      <c r="B130" s="18"/>
      <c r="C130" s="28" t="s">
        <v>120</v>
      </c>
      <c r="L130" s="18"/>
    </row>
    <row r="131" s="2" customFormat="1" ht="14.4" customHeight="1">
      <c r="A131" s="34"/>
      <c r="B131" s="35"/>
      <c r="C131" s="34"/>
      <c r="D131" s="34"/>
      <c r="E131" s="125" t="s">
        <v>1107</v>
      </c>
      <c r="F131" s="34"/>
      <c r="G131" s="34"/>
      <c r="H131" s="34"/>
      <c r="I131" s="34"/>
      <c r="J131" s="34"/>
      <c r="K131" s="34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2" customHeight="1">
      <c r="A132" s="34"/>
      <c r="B132" s="35"/>
      <c r="C132" s="28" t="s">
        <v>122</v>
      </c>
      <c r="D132" s="34"/>
      <c r="E132" s="34"/>
      <c r="F132" s="34"/>
      <c r="G132" s="34"/>
      <c r="H132" s="34"/>
      <c r="I132" s="34"/>
      <c r="J132" s="34"/>
      <c r="K132" s="34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5.6" customHeight="1">
      <c r="A133" s="34"/>
      <c r="B133" s="35"/>
      <c r="C133" s="34"/>
      <c r="D133" s="34"/>
      <c r="E133" s="63" t="str">
        <f>E11</f>
        <v>D1 - Búracie práce</v>
      </c>
      <c r="F133" s="34"/>
      <c r="G133" s="34"/>
      <c r="H133" s="34"/>
      <c r="I133" s="34"/>
      <c r="J133" s="34"/>
      <c r="K133" s="34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2" customHeight="1">
      <c r="A135" s="34"/>
      <c r="B135" s="35"/>
      <c r="C135" s="28" t="s">
        <v>18</v>
      </c>
      <c r="D135" s="34"/>
      <c r="E135" s="34"/>
      <c r="F135" s="23" t="str">
        <f>F14</f>
        <v>Hurbanova 6, 975 18 BB</v>
      </c>
      <c r="G135" s="34"/>
      <c r="H135" s="34"/>
      <c r="I135" s="28" t="s">
        <v>20</v>
      </c>
      <c r="J135" s="65" t="str">
        <f>IF(J14="","",J14)</f>
        <v>28. 4. 2021</v>
      </c>
      <c r="K135" s="34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6.96" customHeight="1">
      <c r="A136" s="34"/>
      <c r="B136" s="35"/>
      <c r="C136" s="34"/>
      <c r="D136" s="34"/>
      <c r="E136" s="34"/>
      <c r="F136" s="34"/>
      <c r="G136" s="34"/>
      <c r="H136" s="34"/>
      <c r="I136" s="34"/>
      <c r="J136" s="34"/>
      <c r="K136" s="34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40.8" customHeight="1">
      <c r="A137" s="34"/>
      <c r="B137" s="35"/>
      <c r="C137" s="28" t="s">
        <v>22</v>
      </c>
      <c r="D137" s="34"/>
      <c r="E137" s="34"/>
      <c r="F137" s="23" t="str">
        <f>E17</f>
        <v>SPŠ J. Murgaša, Banská Bystrica</v>
      </c>
      <c r="G137" s="34"/>
      <c r="H137" s="34"/>
      <c r="I137" s="28" t="s">
        <v>28</v>
      </c>
      <c r="J137" s="32" t="str">
        <f>E23</f>
        <v>VISIA s.r.o ,Sládkovičova 2052/50A Šala</v>
      </c>
      <c r="K137" s="34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5.6" customHeight="1">
      <c r="A138" s="34"/>
      <c r="B138" s="35"/>
      <c r="C138" s="28" t="s">
        <v>26</v>
      </c>
      <c r="D138" s="34"/>
      <c r="E138" s="34"/>
      <c r="F138" s="23" t="str">
        <f>IF(E20="","",E20)</f>
        <v>Vyplň údaj</v>
      </c>
      <c r="G138" s="34"/>
      <c r="H138" s="34"/>
      <c r="I138" s="28" t="s">
        <v>32</v>
      </c>
      <c r="J138" s="32" t="str">
        <f>E26</f>
        <v xml:space="preserve"> </v>
      </c>
      <c r="K138" s="34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0.32" customHeight="1">
      <c r="A139" s="34"/>
      <c r="B139" s="35"/>
      <c r="C139" s="34"/>
      <c r="D139" s="34"/>
      <c r="E139" s="34"/>
      <c r="F139" s="34"/>
      <c r="G139" s="34"/>
      <c r="H139" s="34"/>
      <c r="I139" s="34"/>
      <c r="J139" s="34"/>
      <c r="K139" s="34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11" customFormat="1" ht="29.28" customHeight="1">
      <c r="A140" s="168"/>
      <c r="B140" s="169"/>
      <c r="C140" s="170" t="s">
        <v>152</v>
      </c>
      <c r="D140" s="171" t="s">
        <v>60</v>
      </c>
      <c r="E140" s="171" t="s">
        <v>56</v>
      </c>
      <c r="F140" s="171" t="s">
        <v>57</v>
      </c>
      <c r="G140" s="171" t="s">
        <v>153</v>
      </c>
      <c r="H140" s="171" t="s">
        <v>154</v>
      </c>
      <c r="I140" s="171" t="s">
        <v>155</v>
      </c>
      <c r="J140" s="172" t="s">
        <v>128</v>
      </c>
      <c r="K140" s="173" t="s">
        <v>156</v>
      </c>
      <c r="L140" s="174"/>
      <c r="M140" s="82" t="s">
        <v>1</v>
      </c>
      <c r="N140" s="83" t="s">
        <v>39</v>
      </c>
      <c r="O140" s="83" t="s">
        <v>157</v>
      </c>
      <c r="P140" s="83" t="s">
        <v>158</v>
      </c>
      <c r="Q140" s="83" t="s">
        <v>159</v>
      </c>
      <c r="R140" s="83" t="s">
        <v>160</v>
      </c>
      <c r="S140" s="83" t="s">
        <v>161</v>
      </c>
      <c r="T140" s="84" t="s">
        <v>162</v>
      </c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</row>
    <row r="141" s="2" customFormat="1" ht="22.8" customHeight="1">
      <c r="A141" s="34"/>
      <c r="B141" s="35"/>
      <c r="C141" s="89" t="s">
        <v>124</v>
      </c>
      <c r="D141" s="34"/>
      <c r="E141" s="34"/>
      <c r="F141" s="34"/>
      <c r="G141" s="34"/>
      <c r="H141" s="34"/>
      <c r="I141" s="34"/>
      <c r="J141" s="175">
        <f>BK141</f>
        <v>0</v>
      </c>
      <c r="K141" s="34"/>
      <c r="L141" s="35"/>
      <c r="M141" s="85"/>
      <c r="N141" s="69"/>
      <c r="O141" s="86"/>
      <c r="P141" s="176">
        <f>P142+P164+P185</f>
        <v>0</v>
      </c>
      <c r="Q141" s="86"/>
      <c r="R141" s="176">
        <f>R142+R164+R185</f>
        <v>0.00759796</v>
      </c>
      <c r="S141" s="86"/>
      <c r="T141" s="177">
        <f>T142+T164+T185</f>
        <v>486.7118569999999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5" t="s">
        <v>74</v>
      </c>
      <c r="AU141" s="15" t="s">
        <v>130</v>
      </c>
      <c r="BK141" s="178">
        <f>BK142+BK164+BK185</f>
        <v>0</v>
      </c>
    </row>
    <row r="142" s="12" customFormat="1" ht="25.92" customHeight="1">
      <c r="A142" s="12"/>
      <c r="B142" s="179"/>
      <c r="C142" s="12"/>
      <c r="D142" s="180" t="s">
        <v>74</v>
      </c>
      <c r="E142" s="181" t="s">
        <v>163</v>
      </c>
      <c r="F142" s="181" t="s">
        <v>164</v>
      </c>
      <c r="G142" s="12"/>
      <c r="H142" s="12"/>
      <c r="I142" s="182"/>
      <c r="J142" s="183">
        <f>BK142</f>
        <v>0</v>
      </c>
      <c r="K142" s="12"/>
      <c r="L142" s="179"/>
      <c r="M142" s="184"/>
      <c r="N142" s="185"/>
      <c r="O142" s="185"/>
      <c r="P142" s="186">
        <f>P143+P146</f>
        <v>0</v>
      </c>
      <c r="Q142" s="185"/>
      <c r="R142" s="186">
        <f>R143+R146</f>
        <v>0.00025396000000000001</v>
      </c>
      <c r="S142" s="185"/>
      <c r="T142" s="187">
        <f>T143+T146</f>
        <v>431.56736999999993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80" t="s">
        <v>82</v>
      </c>
      <c r="AT142" s="188" t="s">
        <v>74</v>
      </c>
      <c r="AU142" s="188" t="s">
        <v>75</v>
      </c>
      <c r="AY142" s="180" t="s">
        <v>165</v>
      </c>
      <c r="BK142" s="189">
        <f>BK143+BK146</f>
        <v>0</v>
      </c>
    </row>
    <row r="143" s="12" customFormat="1" ht="22.8" customHeight="1">
      <c r="A143" s="12"/>
      <c r="B143" s="179"/>
      <c r="C143" s="12"/>
      <c r="D143" s="180" t="s">
        <v>74</v>
      </c>
      <c r="E143" s="190" t="s">
        <v>82</v>
      </c>
      <c r="F143" s="190" t="s">
        <v>166</v>
      </c>
      <c r="G143" s="12"/>
      <c r="H143" s="12"/>
      <c r="I143" s="182"/>
      <c r="J143" s="191">
        <f>BK143</f>
        <v>0</v>
      </c>
      <c r="K143" s="12"/>
      <c r="L143" s="179"/>
      <c r="M143" s="184"/>
      <c r="N143" s="185"/>
      <c r="O143" s="185"/>
      <c r="P143" s="186">
        <f>SUM(P144:P145)</f>
        <v>0</v>
      </c>
      <c r="Q143" s="185"/>
      <c r="R143" s="186">
        <f>SUM(R144:R145)</f>
        <v>0</v>
      </c>
      <c r="S143" s="185"/>
      <c r="T143" s="187">
        <f>SUM(T144:T145)</f>
        <v>19.028170000000003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80" t="s">
        <v>82</v>
      </c>
      <c r="AT143" s="188" t="s">
        <v>74</v>
      </c>
      <c r="AU143" s="188" t="s">
        <v>82</v>
      </c>
      <c r="AY143" s="180" t="s">
        <v>165</v>
      </c>
      <c r="BK143" s="189">
        <f>SUM(BK144:BK145)</f>
        <v>0</v>
      </c>
    </row>
    <row r="144" s="2" customFormat="1" ht="22.2" customHeight="1">
      <c r="A144" s="34"/>
      <c r="B144" s="156"/>
      <c r="C144" s="192" t="s">
        <v>82</v>
      </c>
      <c r="D144" s="192" t="s">
        <v>167</v>
      </c>
      <c r="E144" s="193" t="s">
        <v>173</v>
      </c>
      <c r="F144" s="194" t="s">
        <v>174</v>
      </c>
      <c r="G144" s="195" t="s">
        <v>170</v>
      </c>
      <c r="H144" s="196">
        <v>46.130000000000003</v>
      </c>
      <c r="I144" s="197"/>
      <c r="J144" s="196">
        <f>ROUND(I144*H144,3)</f>
        <v>0</v>
      </c>
      <c r="K144" s="198"/>
      <c r="L144" s="35"/>
      <c r="M144" s="199" t="s">
        <v>1</v>
      </c>
      <c r="N144" s="200" t="s">
        <v>41</v>
      </c>
      <c r="O144" s="73"/>
      <c r="P144" s="201">
        <f>O144*H144</f>
        <v>0</v>
      </c>
      <c r="Q144" s="201">
        <v>0</v>
      </c>
      <c r="R144" s="201">
        <f>Q144*H144</f>
        <v>0</v>
      </c>
      <c r="S144" s="201">
        <v>0.22500000000000001</v>
      </c>
      <c r="T144" s="202">
        <f>S144*H144</f>
        <v>10.379250000000001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3" t="s">
        <v>171</v>
      </c>
      <c r="AT144" s="203" t="s">
        <v>167</v>
      </c>
      <c r="AU144" s="203" t="s">
        <v>88</v>
      </c>
      <c r="AY144" s="15" t="s">
        <v>165</v>
      </c>
      <c r="BE144" s="204">
        <f>IF(N144="základná",J144,0)</f>
        <v>0</v>
      </c>
      <c r="BF144" s="204">
        <f>IF(N144="znížená",J144,0)</f>
        <v>0</v>
      </c>
      <c r="BG144" s="204">
        <f>IF(N144="zákl. prenesená",J144,0)</f>
        <v>0</v>
      </c>
      <c r="BH144" s="204">
        <f>IF(N144="zníž. prenesená",J144,0)</f>
        <v>0</v>
      </c>
      <c r="BI144" s="204">
        <f>IF(N144="nulová",J144,0)</f>
        <v>0</v>
      </c>
      <c r="BJ144" s="15" t="s">
        <v>88</v>
      </c>
      <c r="BK144" s="205">
        <f>ROUND(I144*H144,3)</f>
        <v>0</v>
      </c>
      <c r="BL144" s="15" t="s">
        <v>171</v>
      </c>
      <c r="BM144" s="203" t="s">
        <v>1109</v>
      </c>
    </row>
    <row r="145" s="2" customFormat="1" ht="22.2" customHeight="1">
      <c r="A145" s="34"/>
      <c r="B145" s="156"/>
      <c r="C145" s="192" t="s">
        <v>88</v>
      </c>
      <c r="D145" s="192" t="s">
        <v>167</v>
      </c>
      <c r="E145" s="193" t="s">
        <v>1110</v>
      </c>
      <c r="F145" s="194" t="s">
        <v>1111</v>
      </c>
      <c r="G145" s="195" t="s">
        <v>170</v>
      </c>
      <c r="H145" s="196">
        <v>27.370000000000001</v>
      </c>
      <c r="I145" s="197"/>
      <c r="J145" s="196">
        <f>ROUND(I145*H145,3)</f>
        <v>0</v>
      </c>
      <c r="K145" s="198"/>
      <c r="L145" s="35"/>
      <c r="M145" s="199" t="s">
        <v>1</v>
      </c>
      <c r="N145" s="200" t="s">
        <v>41</v>
      </c>
      <c r="O145" s="73"/>
      <c r="P145" s="201">
        <f>O145*H145</f>
        <v>0</v>
      </c>
      <c r="Q145" s="201">
        <v>0</v>
      </c>
      <c r="R145" s="201">
        <f>Q145*H145</f>
        <v>0</v>
      </c>
      <c r="S145" s="201">
        <v>0.316</v>
      </c>
      <c r="T145" s="202">
        <f>S145*H145</f>
        <v>8.6489200000000004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3" t="s">
        <v>171</v>
      </c>
      <c r="AT145" s="203" t="s">
        <v>167</v>
      </c>
      <c r="AU145" s="203" t="s">
        <v>88</v>
      </c>
      <c r="AY145" s="15" t="s">
        <v>165</v>
      </c>
      <c r="BE145" s="204">
        <f>IF(N145="základná",J145,0)</f>
        <v>0</v>
      </c>
      <c r="BF145" s="204">
        <f>IF(N145="znížená",J145,0)</f>
        <v>0</v>
      </c>
      <c r="BG145" s="204">
        <f>IF(N145="zákl. prenesená",J145,0)</f>
        <v>0</v>
      </c>
      <c r="BH145" s="204">
        <f>IF(N145="zníž. prenesená",J145,0)</f>
        <v>0</v>
      </c>
      <c r="BI145" s="204">
        <f>IF(N145="nulová",J145,0)</f>
        <v>0</v>
      </c>
      <c r="BJ145" s="15" t="s">
        <v>88</v>
      </c>
      <c r="BK145" s="205">
        <f>ROUND(I145*H145,3)</f>
        <v>0</v>
      </c>
      <c r="BL145" s="15" t="s">
        <v>171</v>
      </c>
      <c r="BM145" s="203" t="s">
        <v>1112</v>
      </c>
    </row>
    <row r="146" s="12" customFormat="1" ht="22.8" customHeight="1">
      <c r="A146" s="12"/>
      <c r="B146" s="179"/>
      <c r="C146" s="12"/>
      <c r="D146" s="180" t="s">
        <v>74</v>
      </c>
      <c r="E146" s="190" t="s">
        <v>176</v>
      </c>
      <c r="F146" s="190" t="s">
        <v>177</v>
      </c>
      <c r="G146" s="12"/>
      <c r="H146" s="12"/>
      <c r="I146" s="182"/>
      <c r="J146" s="191">
        <f>BK146</f>
        <v>0</v>
      </c>
      <c r="K146" s="12"/>
      <c r="L146" s="179"/>
      <c r="M146" s="184"/>
      <c r="N146" s="185"/>
      <c r="O146" s="185"/>
      <c r="P146" s="186">
        <f>SUM(P147:P163)</f>
        <v>0</v>
      </c>
      <c r="Q146" s="185"/>
      <c r="R146" s="186">
        <f>SUM(R147:R163)</f>
        <v>0.00025396000000000001</v>
      </c>
      <c r="S146" s="185"/>
      <c r="T146" s="187">
        <f>SUM(T147:T163)</f>
        <v>412.53919999999994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0" t="s">
        <v>82</v>
      </c>
      <c r="AT146" s="188" t="s">
        <v>74</v>
      </c>
      <c r="AU146" s="188" t="s">
        <v>82</v>
      </c>
      <c r="AY146" s="180" t="s">
        <v>165</v>
      </c>
      <c r="BK146" s="189">
        <f>SUM(BK147:BK163)</f>
        <v>0</v>
      </c>
    </row>
    <row r="147" s="2" customFormat="1" ht="22.2" customHeight="1">
      <c r="A147" s="34"/>
      <c r="B147" s="156"/>
      <c r="C147" s="192" t="s">
        <v>178</v>
      </c>
      <c r="D147" s="192" t="s">
        <v>167</v>
      </c>
      <c r="E147" s="193" t="s">
        <v>1113</v>
      </c>
      <c r="F147" s="194" t="s">
        <v>1114</v>
      </c>
      <c r="G147" s="195" t="s">
        <v>181</v>
      </c>
      <c r="H147" s="196">
        <v>23.800000000000001</v>
      </c>
      <c r="I147" s="197"/>
      <c r="J147" s="196">
        <f>ROUND(I147*H147,3)</f>
        <v>0</v>
      </c>
      <c r="K147" s="198"/>
      <c r="L147" s="35"/>
      <c r="M147" s="199" t="s">
        <v>1</v>
      </c>
      <c r="N147" s="200" t="s">
        <v>41</v>
      </c>
      <c r="O147" s="73"/>
      <c r="P147" s="201">
        <f>O147*H147</f>
        <v>0</v>
      </c>
      <c r="Q147" s="201">
        <v>2.0999999999999998E-06</v>
      </c>
      <c r="R147" s="201">
        <f>Q147*H147</f>
        <v>4.9979999999999999E-05</v>
      </c>
      <c r="S147" s="201">
        <v>0</v>
      </c>
      <c r="T147" s="202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3" t="s">
        <v>171</v>
      </c>
      <c r="AT147" s="203" t="s">
        <v>167</v>
      </c>
      <c r="AU147" s="203" t="s">
        <v>88</v>
      </c>
      <c r="AY147" s="15" t="s">
        <v>165</v>
      </c>
      <c r="BE147" s="204">
        <f>IF(N147="základná",J147,0)</f>
        <v>0</v>
      </c>
      <c r="BF147" s="204">
        <f>IF(N147="znížená",J147,0)</f>
        <v>0</v>
      </c>
      <c r="BG147" s="204">
        <f>IF(N147="zákl. prenesená",J147,0)</f>
        <v>0</v>
      </c>
      <c r="BH147" s="204">
        <f>IF(N147="zníž. prenesená",J147,0)</f>
        <v>0</v>
      </c>
      <c r="BI147" s="204">
        <f>IF(N147="nulová",J147,0)</f>
        <v>0</v>
      </c>
      <c r="BJ147" s="15" t="s">
        <v>88</v>
      </c>
      <c r="BK147" s="205">
        <f>ROUND(I147*H147,3)</f>
        <v>0</v>
      </c>
      <c r="BL147" s="15" t="s">
        <v>171</v>
      </c>
      <c r="BM147" s="203" t="s">
        <v>1115</v>
      </c>
    </row>
    <row r="148" s="2" customFormat="1" ht="22.2" customHeight="1">
      <c r="A148" s="34"/>
      <c r="B148" s="156"/>
      <c r="C148" s="192" t="s">
        <v>171</v>
      </c>
      <c r="D148" s="192" t="s">
        <v>167</v>
      </c>
      <c r="E148" s="193" t="s">
        <v>179</v>
      </c>
      <c r="F148" s="194" t="s">
        <v>180</v>
      </c>
      <c r="G148" s="195" t="s">
        <v>181</v>
      </c>
      <c r="H148" s="196">
        <v>3.1000000000000001</v>
      </c>
      <c r="I148" s="197"/>
      <c r="J148" s="196">
        <f>ROUND(I148*H148,3)</f>
        <v>0</v>
      </c>
      <c r="K148" s="198"/>
      <c r="L148" s="35"/>
      <c r="M148" s="199" t="s">
        <v>1</v>
      </c>
      <c r="N148" s="200" t="s">
        <v>41</v>
      </c>
      <c r="O148" s="73"/>
      <c r="P148" s="201">
        <f>O148*H148</f>
        <v>0</v>
      </c>
      <c r="Q148" s="201">
        <v>6.58E-05</v>
      </c>
      <c r="R148" s="201">
        <f>Q148*H148</f>
        <v>0.00020398000000000001</v>
      </c>
      <c r="S148" s="201">
        <v>0</v>
      </c>
      <c r="T148" s="202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3" t="s">
        <v>171</v>
      </c>
      <c r="AT148" s="203" t="s">
        <v>167</v>
      </c>
      <c r="AU148" s="203" t="s">
        <v>88</v>
      </c>
      <c r="AY148" s="15" t="s">
        <v>165</v>
      </c>
      <c r="BE148" s="204">
        <f>IF(N148="základná",J148,0)</f>
        <v>0</v>
      </c>
      <c r="BF148" s="204">
        <f>IF(N148="znížená",J148,0)</f>
        <v>0</v>
      </c>
      <c r="BG148" s="204">
        <f>IF(N148="zákl. prenesená",J148,0)</f>
        <v>0</v>
      </c>
      <c r="BH148" s="204">
        <f>IF(N148="zníž. prenesená",J148,0)</f>
        <v>0</v>
      </c>
      <c r="BI148" s="204">
        <f>IF(N148="nulová",J148,0)</f>
        <v>0</v>
      </c>
      <c r="BJ148" s="15" t="s">
        <v>88</v>
      </c>
      <c r="BK148" s="205">
        <f>ROUND(I148*H148,3)</f>
        <v>0</v>
      </c>
      <c r="BL148" s="15" t="s">
        <v>171</v>
      </c>
      <c r="BM148" s="203" t="s">
        <v>1116</v>
      </c>
    </row>
    <row r="149" s="2" customFormat="1" ht="22.2" customHeight="1">
      <c r="A149" s="34"/>
      <c r="B149" s="156"/>
      <c r="C149" s="192" t="s">
        <v>186</v>
      </c>
      <c r="D149" s="192" t="s">
        <v>167</v>
      </c>
      <c r="E149" s="193" t="s">
        <v>1117</v>
      </c>
      <c r="F149" s="194" t="s">
        <v>1118</v>
      </c>
      <c r="G149" s="195" t="s">
        <v>305</v>
      </c>
      <c r="H149" s="196">
        <v>75.572000000000003</v>
      </c>
      <c r="I149" s="197"/>
      <c r="J149" s="196">
        <f>ROUND(I149*H149,3)</f>
        <v>0</v>
      </c>
      <c r="K149" s="198"/>
      <c r="L149" s="35"/>
      <c r="M149" s="199" t="s">
        <v>1</v>
      </c>
      <c r="N149" s="200" t="s">
        <v>41</v>
      </c>
      <c r="O149" s="73"/>
      <c r="P149" s="201">
        <f>O149*H149</f>
        <v>0</v>
      </c>
      <c r="Q149" s="201">
        <v>0</v>
      </c>
      <c r="R149" s="201">
        <f>Q149*H149</f>
        <v>0</v>
      </c>
      <c r="S149" s="201">
        <v>1.3999999999999999</v>
      </c>
      <c r="T149" s="202">
        <f>S149*H149</f>
        <v>105.8008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3" t="s">
        <v>171</v>
      </c>
      <c r="AT149" s="203" t="s">
        <v>167</v>
      </c>
      <c r="AU149" s="203" t="s">
        <v>88</v>
      </c>
      <c r="AY149" s="15" t="s">
        <v>165</v>
      </c>
      <c r="BE149" s="204">
        <f>IF(N149="základná",J149,0)</f>
        <v>0</v>
      </c>
      <c r="BF149" s="204">
        <f>IF(N149="znížená",J149,0)</f>
        <v>0</v>
      </c>
      <c r="BG149" s="204">
        <f>IF(N149="zákl. prenesená",J149,0)</f>
        <v>0</v>
      </c>
      <c r="BH149" s="204">
        <f>IF(N149="zníž. prenesená",J149,0)</f>
        <v>0</v>
      </c>
      <c r="BI149" s="204">
        <f>IF(N149="nulová",J149,0)</f>
        <v>0</v>
      </c>
      <c r="BJ149" s="15" t="s">
        <v>88</v>
      </c>
      <c r="BK149" s="205">
        <f>ROUND(I149*H149,3)</f>
        <v>0</v>
      </c>
      <c r="BL149" s="15" t="s">
        <v>171</v>
      </c>
      <c r="BM149" s="203" t="s">
        <v>1119</v>
      </c>
    </row>
    <row r="150" s="2" customFormat="1" ht="22.2" customHeight="1">
      <c r="A150" s="34"/>
      <c r="B150" s="156"/>
      <c r="C150" s="192" t="s">
        <v>191</v>
      </c>
      <c r="D150" s="192" t="s">
        <v>167</v>
      </c>
      <c r="E150" s="193" t="s">
        <v>1120</v>
      </c>
      <c r="F150" s="194" t="s">
        <v>1121</v>
      </c>
      <c r="G150" s="195" t="s">
        <v>305</v>
      </c>
      <c r="H150" s="196">
        <v>215.91999999999999</v>
      </c>
      <c r="I150" s="197"/>
      <c r="J150" s="196">
        <f>ROUND(I150*H150,3)</f>
        <v>0</v>
      </c>
      <c r="K150" s="198"/>
      <c r="L150" s="35"/>
      <c r="M150" s="199" t="s">
        <v>1</v>
      </c>
      <c r="N150" s="200" t="s">
        <v>41</v>
      </c>
      <c r="O150" s="73"/>
      <c r="P150" s="201">
        <f>O150*H150</f>
        <v>0</v>
      </c>
      <c r="Q150" s="201">
        <v>0</v>
      </c>
      <c r="R150" s="201">
        <f>Q150*H150</f>
        <v>0</v>
      </c>
      <c r="S150" s="201">
        <v>1.3999999999999999</v>
      </c>
      <c r="T150" s="202">
        <f>S150*H150</f>
        <v>302.28799999999995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3" t="s">
        <v>171</v>
      </c>
      <c r="AT150" s="203" t="s">
        <v>167</v>
      </c>
      <c r="AU150" s="203" t="s">
        <v>88</v>
      </c>
      <c r="AY150" s="15" t="s">
        <v>165</v>
      </c>
      <c r="BE150" s="204">
        <f>IF(N150="základná",J150,0)</f>
        <v>0</v>
      </c>
      <c r="BF150" s="204">
        <f>IF(N150="znížená",J150,0)</f>
        <v>0</v>
      </c>
      <c r="BG150" s="204">
        <f>IF(N150="zákl. prenesená",J150,0)</f>
        <v>0</v>
      </c>
      <c r="BH150" s="204">
        <f>IF(N150="zníž. prenesená",J150,0)</f>
        <v>0</v>
      </c>
      <c r="BI150" s="204">
        <f>IF(N150="nulová",J150,0)</f>
        <v>0</v>
      </c>
      <c r="BJ150" s="15" t="s">
        <v>88</v>
      </c>
      <c r="BK150" s="205">
        <f>ROUND(I150*H150,3)</f>
        <v>0</v>
      </c>
      <c r="BL150" s="15" t="s">
        <v>171</v>
      </c>
      <c r="BM150" s="203" t="s">
        <v>1122</v>
      </c>
    </row>
    <row r="151" s="2" customFormat="1" ht="22.2" customHeight="1">
      <c r="A151" s="34"/>
      <c r="B151" s="156"/>
      <c r="C151" s="192" t="s">
        <v>195</v>
      </c>
      <c r="D151" s="192" t="s">
        <v>167</v>
      </c>
      <c r="E151" s="193" t="s">
        <v>183</v>
      </c>
      <c r="F151" s="194" t="s">
        <v>184</v>
      </c>
      <c r="G151" s="195" t="s">
        <v>181</v>
      </c>
      <c r="H151" s="196">
        <v>4</v>
      </c>
      <c r="I151" s="197"/>
      <c r="J151" s="196">
        <f>ROUND(I151*H151,3)</f>
        <v>0</v>
      </c>
      <c r="K151" s="198"/>
      <c r="L151" s="35"/>
      <c r="M151" s="199" t="s">
        <v>1</v>
      </c>
      <c r="N151" s="200" t="s">
        <v>41</v>
      </c>
      <c r="O151" s="73"/>
      <c r="P151" s="201">
        <f>O151*H151</f>
        <v>0</v>
      </c>
      <c r="Q151" s="201">
        <v>0</v>
      </c>
      <c r="R151" s="201">
        <f>Q151*H151</f>
        <v>0</v>
      </c>
      <c r="S151" s="201">
        <v>0.0050000000000000001</v>
      </c>
      <c r="T151" s="202">
        <f>S151*H151</f>
        <v>0.02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3" t="s">
        <v>171</v>
      </c>
      <c r="AT151" s="203" t="s">
        <v>167</v>
      </c>
      <c r="AU151" s="203" t="s">
        <v>88</v>
      </c>
      <c r="AY151" s="15" t="s">
        <v>165</v>
      </c>
      <c r="BE151" s="204">
        <f>IF(N151="základná",J151,0)</f>
        <v>0</v>
      </c>
      <c r="BF151" s="204">
        <f>IF(N151="znížená",J151,0)</f>
        <v>0</v>
      </c>
      <c r="BG151" s="204">
        <f>IF(N151="zákl. prenesená",J151,0)</f>
        <v>0</v>
      </c>
      <c r="BH151" s="204">
        <f>IF(N151="zníž. prenesená",J151,0)</f>
        <v>0</v>
      </c>
      <c r="BI151" s="204">
        <f>IF(N151="nulová",J151,0)</f>
        <v>0</v>
      </c>
      <c r="BJ151" s="15" t="s">
        <v>88</v>
      </c>
      <c r="BK151" s="205">
        <f>ROUND(I151*H151,3)</f>
        <v>0</v>
      </c>
      <c r="BL151" s="15" t="s">
        <v>171</v>
      </c>
      <c r="BM151" s="203" t="s">
        <v>1123</v>
      </c>
    </row>
    <row r="152" s="2" customFormat="1" ht="22.2" customHeight="1">
      <c r="A152" s="34"/>
      <c r="B152" s="156"/>
      <c r="C152" s="192" t="s">
        <v>199</v>
      </c>
      <c r="D152" s="192" t="s">
        <v>167</v>
      </c>
      <c r="E152" s="193" t="s">
        <v>187</v>
      </c>
      <c r="F152" s="194" t="s">
        <v>188</v>
      </c>
      <c r="G152" s="195" t="s">
        <v>189</v>
      </c>
      <c r="H152" s="196">
        <v>1</v>
      </c>
      <c r="I152" s="197"/>
      <c r="J152" s="196">
        <f>ROUND(I152*H152,3)</f>
        <v>0</v>
      </c>
      <c r="K152" s="198"/>
      <c r="L152" s="35"/>
      <c r="M152" s="199" t="s">
        <v>1</v>
      </c>
      <c r="N152" s="200" t="s">
        <v>41</v>
      </c>
      <c r="O152" s="73"/>
      <c r="P152" s="201">
        <f>O152*H152</f>
        <v>0</v>
      </c>
      <c r="Q152" s="201">
        <v>0</v>
      </c>
      <c r="R152" s="201">
        <f>Q152*H152</f>
        <v>0</v>
      </c>
      <c r="S152" s="201">
        <v>0.029999999999999999</v>
      </c>
      <c r="T152" s="202">
        <f>S152*H152</f>
        <v>0.029999999999999999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3" t="s">
        <v>171</v>
      </c>
      <c r="AT152" s="203" t="s">
        <v>167</v>
      </c>
      <c r="AU152" s="203" t="s">
        <v>88</v>
      </c>
      <c r="AY152" s="15" t="s">
        <v>165</v>
      </c>
      <c r="BE152" s="204">
        <f>IF(N152="základná",J152,0)</f>
        <v>0</v>
      </c>
      <c r="BF152" s="204">
        <f>IF(N152="znížená",J152,0)</f>
        <v>0</v>
      </c>
      <c r="BG152" s="204">
        <f>IF(N152="zákl. prenesená",J152,0)</f>
        <v>0</v>
      </c>
      <c r="BH152" s="204">
        <f>IF(N152="zníž. prenesená",J152,0)</f>
        <v>0</v>
      </c>
      <c r="BI152" s="204">
        <f>IF(N152="nulová",J152,0)</f>
        <v>0</v>
      </c>
      <c r="BJ152" s="15" t="s">
        <v>88</v>
      </c>
      <c r="BK152" s="205">
        <f>ROUND(I152*H152,3)</f>
        <v>0</v>
      </c>
      <c r="BL152" s="15" t="s">
        <v>171</v>
      </c>
      <c r="BM152" s="203" t="s">
        <v>1124</v>
      </c>
    </row>
    <row r="153" s="2" customFormat="1" ht="22.2" customHeight="1">
      <c r="A153" s="34"/>
      <c r="B153" s="156"/>
      <c r="C153" s="192" t="s">
        <v>176</v>
      </c>
      <c r="D153" s="192" t="s">
        <v>167</v>
      </c>
      <c r="E153" s="193" t="s">
        <v>192</v>
      </c>
      <c r="F153" s="194" t="s">
        <v>193</v>
      </c>
      <c r="G153" s="195" t="s">
        <v>189</v>
      </c>
      <c r="H153" s="196">
        <v>6</v>
      </c>
      <c r="I153" s="197"/>
      <c r="J153" s="196">
        <f>ROUND(I153*H153,3)</f>
        <v>0</v>
      </c>
      <c r="K153" s="198"/>
      <c r="L153" s="35"/>
      <c r="M153" s="199" t="s">
        <v>1</v>
      </c>
      <c r="N153" s="200" t="s">
        <v>41</v>
      </c>
      <c r="O153" s="73"/>
      <c r="P153" s="201">
        <f>O153*H153</f>
        <v>0</v>
      </c>
      <c r="Q153" s="201">
        <v>0</v>
      </c>
      <c r="R153" s="201">
        <f>Q153*H153</f>
        <v>0</v>
      </c>
      <c r="S153" s="201">
        <v>0.014</v>
      </c>
      <c r="T153" s="202">
        <f>S153*H153</f>
        <v>0.084000000000000005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3" t="s">
        <v>171</v>
      </c>
      <c r="AT153" s="203" t="s">
        <v>167</v>
      </c>
      <c r="AU153" s="203" t="s">
        <v>88</v>
      </c>
      <c r="AY153" s="15" t="s">
        <v>165</v>
      </c>
      <c r="BE153" s="204">
        <f>IF(N153="základná",J153,0)</f>
        <v>0</v>
      </c>
      <c r="BF153" s="204">
        <f>IF(N153="znížená",J153,0)</f>
        <v>0</v>
      </c>
      <c r="BG153" s="204">
        <f>IF(N153="zákl. prenesená",J153,0)</f>
        <v>0</v>
      </c>
      <c r="BH153" s="204">
        <f>IF(N153="zníž. prenesená",J153,0)</f>
        <v>0</v>
      </c>
      <c r="BI153" s="204">
        <f>IF(N153="nulová",J153,0)</f>
        <v>0</v>
      </c>
      <c r="BJ153" s="15" t="s">
        <v>88</v>
      </c>
      <c r="BK153" s="205">
        <f>ROUND(I153*H153,3)</f>
        <v>0</v>
      </c>
      <c r="BL153" s="15" t="s">
        <v>171</v>
      </c>
      <c r="BM153" s="203" t="s">
        <v>1125</v>
      </c>
    </row>
    <row r="154" s="2" customFormat="1" ht="13.8" customHeight="1">
      <c r="A154" s="34"/>
      <c r="B154" s="156"/>
      <c r="C154" s="192" t="s">
        <v>207</v>
      </c>
      <c r="D154" s="192" t="s">
        <v>167</v>
      </c>
      <c r="E154" s="193" t="s">
        <v>196</v>
      </c>
      <c r="F154" s="194" t="s">
        <v>197</v>
      </c>
      <c r="G154" s="195" t="s">
        <v>181</v>
      </c>
      <c r="H154" s="196">
        <v>32.799999999999997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41</v>
      </c>
      <c r="O154" s="73"/>
      <c r="P154" s="201">
        <f>O154*H154</f>
        <v>0</v>
      </c>
      <c r="Q154" s="201">
        <v>0</v>
      </c>
      <c r="R154" s="201">
        <f>Q154*H154</f>
        <v>0</v>
      </c>
      <c r="S154" s="201">
        <v>0.0070000000000000001</v>
      </c>
      <c r="T154" s="202">
        <f>S154*H154</f>
        <v>0.2296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171</v>
      </c>
      <c r="AT154" s="203" t="s">
        <v>167</v>
      </c>
      <c r="AU154" s="203" t="s">
        <v>88</v>
      </c>
      <c r="AY154" s="15" t="s">
        <v>165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88</v>
      </c>
      <c r="BK154" s="205">
        <f>ROUND(I154*H154,3)</f>
        <v>0</v>
      </c>
      <c r="BL154" s="15" t="s">
        <v>171</v>
      </c>
      <c r="BM154" s="203" t="s">
        <v>1126</v>
      </c>
    </row>
    <row r="155" s="2" customFormat="1" ht="22.2" customHeight="1">
      <c r="A155" s="34"/>
      <c r="B155" s="156"/>
      <c r="C155" s="192" t="s">
        <v>211</v>
      </c>
      <c r="D155" s="192" t="s">
        <v>167</v>
      </c>
      <c r="E155" s="193" t="s">
        <v>200</v>
      </c>
      <c r="F155" s="194" t="s">
        <v>201</v>
      </c>
      <c r="G155" s="195" t="s">
        <v>170</v>
      </c>
      <c r="H155" s="196">
        <v>60.100000000000001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41</v>
      </c>
      <c r="O155" s="73"/>
      <c r="P155" s="201">
        <f>O155*H155</f>
        <v>0</v>
      </c>
      <c r="Q155" s="201">
        <v>0</v>
      </c>
      <c r="R155" s="201">
        <f>Q155*H155</f>
        <v>0</v>
      </c>
      <c r="S155" s="201">
        <v>0.068000000000000005</v>
      </c>
      <c r="T155" s="202">
        <f>S155*H155</f>
        <v>4.0868000000000002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171</v>
      </c>
      <c r="AT155" s="203" t="s">
        <v>167</v>
      </c>
      <c r="AU155" s="203" t="s">
        <v>88</v>
      </c>
      <c r="AY155" s="15" t="s">
        <v>165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88</v>
      </c>
      <c r="BK155" s="205">
        <f>ROUND(I155*H155,3)</f>
        <v>0</v>
      </c>
      <c r="BL155" s="15" t="s">
        <v>171</v>
      </c>
      <c r="BM155" s="203" t="s">
        <v>1127</v>
      </c>
    </row>
    <row r="156" s="2" customFormat="1" ht="22.2" customHeight="1">
      <c r="A156" s="34"/>
      <c r="B156" s="156"/>
      <c r="C156" s="192" t="s">
        <v>215</v>
      </c>
      <c r="D156" s="192" t="s">
        <v>167</v>
      </c>
      <c r="E156" s="193" t="s">
        <v>203</v>
      </c>
      <c r="F156" s="194" t="s">
        <v>204</v>
      </c>
      <c r="G156" s="195" t="s">
        <v>205</v>
      </c>
      <c r="H156" s="196">
        <v>486.46600000000001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41</v>
      </c>
      <c r="O156" s="73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171</v>
      </c>
      <c r="AT156" s="203" t="s">
        <v>167</v>
      </c>
      <c r="AU156" s="203" t="s">
        <v>88</v>
      </c>
      <c r="AY156" s="15" t="s">
        <v>165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88</v>
      </c>
      <c r="BK156" s="205">
        <f>ROUND(I156*H156,3)</f>
        <v>0</v>
      </c>
      <c r="BL156" s="15" t="s">
        <v>171</v>
      </c>
      <c r="BM156" s="203" t="s">
        <v>1128</v>
      </c>
    </row>
    <row r="157" s="2" customFormat="1" ht="22.2" customHeight="1">
      <c r="A157" s="34"/>
      <c r="B157" s="156"/>
      <c r="C157" s="192" t="s">
        <v>219</v>
      </c>
      <c r="D157" s="192" t="s">
        <v>167</v>
      </c>
      <c r="E157" s="193" t="s">
        <v>208</v>
      </c>
      <c r="F157" s="194" t="s">
        <v>209</v>
      </c>
      <c r="G157" s="195" t="s">
        <v>205</v>
      </c>
      <c r="H157" s="196">
        <v>486.46600000000001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41</v>
      </c>
      <c r="O157" s="73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171</v>
      </c>
      <c r="AT157" s="203" t="s">
        <v>167</v>
      </c>
      <c r="AU157" s="203" t="s">
        <v>88</v>
      </c>
      <c r="AY157" s="15" t="s">
        <v>165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88</v>
      </c>
      <c r="BK157" s="205">
        <f>ROUND(I157*H157,3)</f>
        <v>0</v>
      </c>
      <c r="BL157" s="15" t="s">
        <v>171</v>
      </c>
      <c r="BM157" s="203" t="s">
        <v>1129</v>
      </c>
    </row>
    <row r="158" s="2" customFormat="1" ht="13.8" customHeight="1">
      <c r="A158" s="34"/>
      <c r="B158" s="156"/>
      <c r="C158" s="192" t="s">
        <v>223</v>
      </c>
      <c r="D158" s="192" t="s">
        <v>167</v>
      </c>
      <c r="E158" s="193" t="s">
        <v>212</v>
      </c>
      <c r="F158" s="194" t="s">
        <v>213</v>
      </c>
      <c r="G158" s="195" t="s">
        <v>205</v>
      </c>
      <c r="H158" s="196">
        <v>486.46600000000001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41</v>
      </c>
      <c r="O158" s="73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171</v>
      </c>
      <c r="AT158" s="203" t="s">
        <v>167</v>
      </c>
      <c r="AU158" s="203" t="s">
        <v>88</v>
      </c>
      <c r="AY158" s="15" t="s">
        <v>165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88</v>
      </c>
      <c r="BK158" s="205">
        <f>ROUND(I158*H158,3)</f>
        <v>0</v>
      </c>
      <c r="BL158" s="15" t="s">
        <v>171</v>
      </c>
      <c r="BM158" s="203" t="s">
        <v>1130</v>
      </c>
    </row>
    <row r="159" s="2" customFormat="1" ht="22.2" customHeight="1">
      <c r="A159" s="34"/>
      <c r="B159" s="156"/>
      <c r="C159" s="192" t="s">
        <v>227</v>
      </c>
      <c r="D159" s="192" t="s">
        <v>167</v>
      </c>
      <c r="E159" s="193" t="s">
        <v>216</v>
      </c>
      <c r="F159" s="194" t="s">
        <v>217</v>
      </c>
      <c r="G159" s="195" t="s">
        <v>205</v>
      </c>
      <c r="H159" s="196">
        <v>1945.864</v>
      </c>
      <c r="I159" s="197"/>
      <c r="J159" s="196">
        <f>ROUND(I159*H159,3)</f>
        <v>0</v>
      </c>
      <c r="K159" s="198"/>
      <c r="L159" s="35"/>
      <c r="M159" s="199" t="s">
        <v>1</v>
      </c>
      <c r="N159" s="200" t="s">
        <v>41</v>
      </c>
      <c r="O159" s="73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171</v>
      </c>
      <c r="AT159" s="203" t="s">
        <v>167</v>
      </c>
      <c r="AU159" s="203" t="s">
        <v>88</v>
      </c>
      <c r="AY159" s="15" t="s">
        <v>165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88</v>
      </c>
      <c r="BK159" s="205">
        <f>ROUND(I159*H159,3)</f>
        <v>0</v>
      </c>
      <c r="BL159" s="15" t="s">
        <v>171</v>
      </c>
      <c r="BM159" s="203" t="s">
        <v>1131</v>
      </c>
    </row>
    <row r="160" s="2" customFormat="1" ht="22.2" customHeight="1">
      <c r="A160" s="34"/>
      <c r="B160" s="156"/>
      <c r="C160" s="192" t="s">
        <v>235</v>
      </c>
      <c r="D160" s="192" t="s">
        <v>167</v>
      </c>
      <c r="E160" s="193" t="s">
        <v>220</v>
      </c>
      <c r="F160" s="194" t="s">
        <v>221</v>
      </c>
      <c r="G160" s="195" t="s">
        <v>205</v>
      </c>
      <c r="H160" s="196">
        <v>486.46600000000001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41</v>
      </c>
      <c r="O160" s="73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171</v>
      </c>
      <c r="AT160" s="203" t="s">
        <v>167</v>
      </c>
      <c r="AU160" s="203" t="s">
        <v>88</v>
      </c>
      <c r="AY160" s="15" t="s">
        <v>165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88</v>
      </c>
      <c r="BK160" s="205">
        <f>ROUND(I160*H160,3)</f>
        <v>0</v>
      </c>
      <c r="BL160" s="15" t="s">
        <v>171</v>
      </c>
      <c r="BM160" s="203" t="s">
        <v>1132</v>
      </c>
    </row>
    <row r="161" s="2" customFormat="1" ht="22.2" customHeight="1">
      <c r="A161" s="34"/>
      <c r="B161" s="156"/>
      <c r="C161" s="192" t="s">
        <v>241</v>
      </c>
      <c r="D161" s="192" t="s">
        <v>167</v>
      </c>
      <c r="E161" s="193" t="s">
        <v>224</v>
      </c>
      <c r="F161" s="194" t="s">
        <v>225</v>
      </c>
      <c r="G161" s="195" t="s">
        <v>205</v>
      </c>
      <c r="H161" s="196">
        <v>3891.7280000000001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41</v>
      </c>
      <c r="O161" s="73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171</v>
      </c>
      <c r="AT161" s="203" t="s">
        <v>167</v>
      </c>
      <c r="AU161" s="203" t="s">
        <v>88</v>
      </c>
      <c r="AY161" s="15" t="s">
        <v>165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88</v>
      </c>
      <c r="BK161" s="205">
        <f>ROUND(I161*H161,3)</f>
        <v>0</v>
      </c>
      <c r="BL161" s="15" t="s">
        <v>171</v>
      </c>
      <c r="BM161" s="203" t="s">
        <v>1133</v>
      </c>
    </row>
    <row r="162" s="2" customFormat="1" ht="22.2" customHeight="1">
      <c r="A162" s="34"/>
      <c r="B162" s="156"/>
      <c r="C162" s="192" t="s">
        <v>245</v>
      </c>
      <c r="D162" s="192" t="s">
        <v>167</v>
      </c>
      <c r="E162" s="193" t="s">
        <v>228</v>
      </c>
      <c r="F162" s="194" t="s">
        <v>229</v>
      </c>
      <c r="G162" s="195" t="s">
        <v>205</v>
      </c>
      <c r="H162" s="196">
        <v>486.46600000000001</v>
      </c>
      <c r="I162" s="197"/>
      <c r="J162" s="196">
        <f>ROUND(I162*H162,3)</f>
        <v>0</v>
      </c>
      <c r="K162" s="198"/>
      <c r="L162" s="35"/>
      <c r="M162" s="199" t="s">
        <v>1</v>
      </c>
      <c r="N162" s="200" t="s">
        <v>41</v>
      </c>
      <c r="O162" s="73"/>
      <c r="P162" s="201">
        <f>O162*H162</f>
        <v>0</v>
      </c>
      <c r="Q162" s="201">
        <v>0</v>
      </c>
      <c r="R162" s="201">
        <f>Q162*H162</f>
        <v>0</v>
      </c>
      <c r="S162" s="201">
        <v>0</v>
      </c>
      <c r="T162" s="202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3" t="s">
        <v>171</v>
      </c>
      <c r="AT162" s="203" t="s">
        <v>167</v>
      </c>
      <c r="AU162" s="203" t="s">
        <v>88</v>
      </c>
      <c r="AY162" s="15" t="s">
        <v>165</v>
      </c>
      <c r="BE162" s="204">
        <f>IF(N162="základná",J162,0)</f>
        <v>0</v>
      </c>
      <c r="BF162" s="204">
        <f>IF(N162="znížená",J162,0)</f>
        <v>0</v>
      </c>
      <c r="BG162" s="204">
        <f>IF(N162="zákl. prenesená",J162,0)</f>
        <v>0</v>
      </c>
      <c r="BH162" s="204">
        <f>IF(N162="zníž. prenesená",J162,0)</f>
        <v>0</v>
      </c>
      <c r="BI162" s="204">
        <f>IF(N162="nulová",J162,0)</f>
        <v>0</v>
      </c>
      <c r="BJ162" s="15" t="s">
        <v>88</v>
      </c>
      <c r="BK162" s="205">
        <f>ROUND(I162*H162,3)</f>
        <v>0</v>
      </c>
      <c r="BL162" s="15" t="s">
        <v>171</v>
      </c>
      <c r="BM162" s="203" t="s">
        <v>1134</v>
      </c>
    </row>
    <row r="163" s="2" customFormat="1" ht="22.2" customHeight="1">
      <c r="A163" s="34"/>
      <c r="B163" s="156"/>
      <c r="C163" s="192" t="s">
        <v>249</v>
      </c>
      <c r="D163" s="192" t="s">
        <v>167</v>
      </c>
      <c r="E163" s="193" t="s">
        <v>874</v>
      </c>
      <c r="F163" s="194" t="s">
        <v>875</v>
      </c>
      <c r="G163" s="195" t="s">
        <v>205</v>
      </c>
      <c r="H163" s="196">
        <v>7.5599999999999996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41</v>
      </c>
      <c r="O163" s="73"/>
      <c r="P163" s="201">
        <f>O163*H163</f>
        <v>0</v>
      </c>
      <c r="Q163" s="201">
        <v>0</v>
      </c>
      <c r="R163" s="201">
        <f>Q163*H163</f>
        <v>0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171</v>
      </c>
      <c r="AT163" s="203" t="s">
        <v>167</v>
      </c>
      <c r="AU163" s="203" t="s">
        <v>88</v>
      </c>
      <c r="AY163" s="15" t="s">
        <v>165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88</v>
      </c>
      <c r="BK163" s="205">
        <f>ROUND(I163*H163,3)</f>
        <v>0</v>
      </c>
      <c r="BL163" s="15" t="s">
        <v>171</v>
      </c>
      <c r="BM163" s="203" t="s">
        <v>1135</v>
      </c>
    </row>
    <row r="164" s="12" customFormat="1" ht="25.92" customHeight="1">
      <c r="A164" s="12"/>
      <c r="B164" s="179"/>
      <c r="C164" s="12"/>
      <c r="D164" s="180" t="s">
        <v>74</v>
      </c>
      <c r="E164" s="181" t="s">
        <v>231</v>
      </c>
      <c r="F164" s="181" t="s">
        <v>232</v>
      </c>
      <c r="G164" s="12"/>
      <c r="H164" s="12"/>
      <c r="I164" s="182"/>
      <c r="J164" s="183">
        <f>BK164</f>
        <v>0</v>
      </c>
      <c r="K164" s="12"/>
      <c r="L164" s="179"/>
      <c r="M164" s="184"/>
      <c r="N164" s="185"/>
      <c r="O164" s="185"/>
      <c r="P164" s="186">
        <f>P165+P168+P170+P181+P183</f>
        <v>0</v>
      </c>
      <c r="Q164" s="185"/>
      <c r="R164" s="186">
        <f>R165+R168+R170+R181+R183</f>
        <v>0.0073439999999999998</v>
      </c>
      <c r="S164" s="185"/>
      <c r="T164" s="187">
        <f>T165+T168+T170+T181+T183</f>
        <v>54.898330999999992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80" t="s">
        <v>88</v>
      </c>
      <c r="AT164" s="188" t="s">
        <v>74</v>
      </c>
      <c r="AU164" s="188" t="s">
        <v>75</v>
      </c>
      <c r="AY164" s="180" t="s">
        <v>165</v>
      </c>
      <c r="BK164" s="189">
        <f>BK165+BK168+BK170+BK181+BK183</f>
        <v>0</v>
      </c>
    </row>
    <row r="165" s="12" customFormat="1" ht="22.8" customHeight="1">
      <c r="A165" s="12"/>
      <c r="B165" s="179"/>
      <c r="C165" s="12"/>
      <c r="D165" s="180" t="s">
        <v>74</v>
      </c>
      <c r="E165" s="190" t="s">
        <v>492</v>
      </c>
      <c r="F165" s="190" t="s">
        <v>493</v>
      </c>
      <c r="G165" s="12"/>
      <c r="H165" s="12"/>
      <c r="I165" s="182"/>
      <c r="J165" s="191">
        <f>BK165</f>
        <v>0</v>
      </c>
      <c r="K165" s="12"/>
      <c r="L165" s="179"/>
      <c r="M165" s="184"/>
      <c r="N165" s="185"/>
      <c r="O165" s="185"/>
      <c r="P165" s="186">
        <f>SUM(P166:P167)</f>
        <v>0</v>
      </c>
      <c r="Q165" s="185"/>
      <c r="R165" s="186">
        <f>SUM(R166:R167)</f>
        <v>0</v>
      </c>
      <c r="S165" s="185"/>
      <c r="T165" s="187">
        <f>SUM(T166:T167)</f>
        <v>52.900399999999998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80" t="s">
        <v>88</v>
      </c>
      <c r="AT165" s="188" t="s">
        <v>74</v>
      </c>
      <c r="AU165" s="188" t="s">
        <v>82</v>
      </c>
      <c r="AY165" s="180" t="s">
        <v>165</v>
      </c>
      <c r="BK165" s="189">
        <f>SUM(BK166:BK167)</f>
        <v>0</v>
      </c>
    </row>
    <row r="166" s="2" customFormat="1" ht="22.2" customHeight="1">
      <c r="A166" s="34"/>
      <c r="B166" s="156"/>
      <c r="C166" s="192" t="s">
        <v>7</v>
      </c>
      <c r="D166" s="192" t="s">
        <v>167</v>
      </c>
      <c r="E166" s="193" t="s">
        <v>877</v>
      </c>
      <c r="F166" s="194" t="s">
        <v>878</v>
      </c>
      <c r="G166" s="195" t="s">
        <v>170</v>
      </c>
      <c r="H166" s="196">
        <v>539.79999999999995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41</v>
      </c>
      <c r="O166" s="73"/>
      <c r="P166" s="201">
        <f>O166*H166</f>
        <v>0</v>
      </c>
      <c r="Q166" s="201">
        <v>0</v>
      </c>
      <c r="R166" s="201">
        <f>Q166*H166</f>
        <v>0</v>
      </c>
      <c r="S166" s="201">
        <v>0.014</v>
      </c>
      <c r="T166" s="202">
        <f>S166*H166</f>
        <v>7.5571999999999999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235</v>
      </c>
      <c r="AT166" s="203" t="s">
        <v>167</v>
      </c>
      <c r="AU166" s="203" t="s">
        <v>88</v>
      </c>
      <c r="AY166" s="15" t="s">
        <v>165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88</v>
      </c>
      <c r="BK166" s="205">
        <f>ROUND(I166*H166,3)</f>
        <v>0</v>
      </c>
      <c r="BL166" s="15" t="s">
        <v>235</v>
      </c>
      <c r="BM166" s="203" t="s">
        <v>1136</v>
      </c>
    </row>
    <row r="167" s="2" customFormat="1" ht="22.2" customHeight="1">
      <c r="A167" s="34"/>
      <c r="B167" s="156"/>
      <c r="C167" s="192" t="s">
        <v>256</v>
      </c>
      <c r="D167" s="192" t="s">
        <v>167</v>
      </c>
      <c r="E167" s="193" t="s">
        <v>1137</v>
      </c>
      <c r="F167" s="194" t="s">
        <v>1138</v>
      </c>
      <c r="G167" s="195" t="s">
        <v>170</v>
      </c>
      <c r="H167" s="196">
        <v>539.79999999999995</v>
      </c>
      <c r="I167" s="197"/>
      <c r="J167" s="196">
        <f>ROUND(I167*H167,3)</f>
        <v>0</v>
      </c>
      <c r="K167" s="198"/>
      <c r="L167" s="35"/>
      <c r="M167" s="199" t="s">
        <v>1</v>
      </c>
      <c r="N167" s="200" t="s">
        <v>41</v>
      </c>
      <c r="O167" s="73"/>
      <c r="P167" s="201">
        <f>O167*H167</f>
        <v>0</v>
      </c>
      <c r="Q167" s="201">
        <v>0</v>
      </c>
      <c r="R167" s="201">
        <f>Q167*H167</f>
        <v>0</v>
      </c>
      <c r="S167" s="201">
        <v>0.084000000000000005</v>
      </c>
      <c r="T167" s="202">
        <f>S167*H167</f>
        <v>45.343199999999996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3" t="s">
        <v>235</v>
      </c>
      <c r="AT167" s="203" t="s">
        <v>167</v>
      </c>
      <c r="AU167" s="203" t="s">
        <v>88</v>
      </c>
      <c r="AY167" s="15" t="s">
        <v>165</v>
      </c>
      <c r="BE167" s="204">
        <f>IF(N167="základná",J167,0)</f>
        <v>0</v>
      </c>
      <c r="BF167" s="204">
        <f>IF(N167="znížená",J167,0)</f>
        <v>0</v>
      </c>
      <c r="BG167" s="204">
        <f>IF(N167="zákl. prenesená",J167,0)</f>
        <v>0</v>
      </c>
      <c r="BH167" s="204">
        <f>IF(N167="zníž. prenesená",J167,0)</f>
        <v>0</v>
      </c>
      <c r="BI167" s="204">
        <f>IF(N167="nulová",J167,0)</f>
        <v>0</v>
      </c>
      <c r="BJ167" s="15" t="s">
        <v>88</v>
      </c>
      <c r="BK167" s="205">
        <f>ROUND(I167*H167,3)</f>
        <v>0</v>
      </c>
      <c r="BL167" s="15" t="s">
        <v>235</v>
      </c>
      <c r="BM167" s="203" t="s">
        <v>1139</v>
      </c>
    </row>
    <row r="168" s="12" customFormat="1" ht="22.8" customHeight="1">
      <c r="A168" s="12"/>
      <c r="B168" s="179"/>
      <c r="C168" s="12"/>
      <c r="D168" s="180" t="s">
        <v>74</v>
      </c>
      <c r="E168" s="190" t="s">
        <v>233</v>
      </c>
      <c r="F168" s="190" t="s">
        <v>234</v>
      </c>
      <c r="G168" s="12"/>
      <c r="H168" s="12"/>
      <c r="I168" s="182"/>
      <c r="J168" s="191">
        <f>BK168</f>
        <v>0</v>
      </c>
      <c r="K168" s="12"/>
      <c r="L168" s="179"/>
      <c r="M168" s="184"/>
      <c r="N168" s="185"/>
      <c r="O168" s="185"/>
      <c r="P168" s="186">
        <f>P169</f>
        <v>0</v>
      </c>
      <c r="Q168" s="185"/>
      <c r="R168" s="186">
        <f>R169</f>
        <v>0</v>
      </c>
      <c r="S168" s="185"/>
      <c r="T168" s="187">
        <f>T169</f>
        <v>0.21129999999999999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80" t="s">
        <v>88</v>
      </c>
      <c r="AT168" s="188" t="s">
        <v>74</v>
      </c>
      <c r="AU168" s="188" t="s">
        <v>82</v>
      </c>
      <c r="AY168" s="180" t="s">
        <v>165</v>
      </c>
      <c r="BK168" s="189">
        <f>BK169</f>
        <v>0</v>
      </c>
    </row>
    <row r="169" s="2" customFormat="1" ht="13.8" customHeight="1">
      <c r="A169" s="34"/>
      <c r="B169" s="156"/>
      <c r="C169" s="192" t="s">
        <v>260</v>
      </c>
      <c r="D169" s="192" t="s">
        <v>167</v>
      </c>
      <c r="E169" s="193" t="s">
        <v>236</v>
      </c>
      <c r="F169" s="194" t="s">
        <v>237</v>
      </c>
      <c r="G169" s="195" t="s">
        <v>189</v>
      </c>
      <c r="H169" s="196">
        <v>10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41</v>
      </c>
      <c r="O169" s="73"/>
      <c r="P169" s="201">
        <f>O169*H169</f>
        <v>0</v>
      </c>
      <c r="Q169" s="201">
        <v>0</v>
      </c>
      <c r="R169" s="201">
        <f>Q169*H169</f>
        <v>0</v>
      </c>
      <c r="S169" s="201">
        <v>0.021129999999999999</v>
      </c>
      <c r="T169" s="202">
        <f>S169*H169</f>
        <v>0.21129999999999999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235</v>
      </c>
      <c r="AT169" s="203" t="s">
        <v>167</v>
      </c>
      <c r="AU169" s="203" t="s">
        <v>88</v>
      </c>
      <c r="AY169" s="15" t="s">
        <v>165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88</v>
      </c>
      <c r="BK169" s="205">
        <f>ROUND(I169*H169,3)</f>
        <v>0</v>
      </c>
      <c r="BL169" s="15" t="s">
        <v>235</v>
      </c>
      <c r="BM169" s="203" t="s">
        <v>1140</v>
      </c>
    </row>
    <row r="170" s="12" customFormat="1" ht="22.8" customHeight="1">
      <c r="A170" s="12"/>
      <c r="B170" s="179"/>
      <c r="C170" s="12"/>
      <c r="D170" s="180" t="s">
        <v>74</v>
      </c>
      <c r="E170" s="190" t="s">
        <v>239</v>
      </c>
      <c r="F170" s="190" t="s">
        <v>240</v>
      </c>
      <c r="G170" s="12"/>
      <c r="H170" s="12"/>
      <c r="I170" s="182"/>
      <c r="J170" s="191">
        <f>BK170</f>
        <v>0</v>
      </c>
      <c r="K170" s="12"/>
      <c r="L170" s="179"/>
      <c r="M170" s="184"/>
      <c r="N170" s="185"/>
      <c r="O170" s="185"/>
      <c r="P170" s="186">
        <f>SUM(P171:P180)</f>
        <v>0</v>
      </c>
      <c r="Q170" s="185"/>
      <c r="R170" s="186">
        <f>SUM(R171:R180)</f>
        <v>0</v>
      </c>
      <c r="S170" s="185"/>
      <c r="T170" s="187">
        <f>SUM(T171:T180)</f>
        <v>1.573831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0" t="s">
        <v>88</v>
      </c>
      <c r="AT170" s="188" t="s">
        <v>74</v>
      </c>
      <c r="AU170" s="188" t="s">
        <v>82</v>
      </c>
      <c r="AY170" s="180" t="s">
        <v>165</v>
      </c>
      <c r="BK170" s="189">
        <f>SUM(BK171:BK180)</f>
        <v>0</v>
      </c>
    </row>
    <row r="171" s="2" customFormat="1" ht="22.2" customHeight="1">
      <c r="A171" s="34"/>
      <c r="B171" s="156"/>
      <c r="C171" s="192" t="s">
        <v>266</v>
      </c>
      <c r="D171" s="192" t="s">
        <v>167</v>
      </c>
      <c r="E171" s="193" t="s">
        <v>1141</v>
      </c>
      <c r="F171" s="194" t="s">
        <v>1142</v>
      </c>
      <c r="G171" s="195" t="s">
        <v>170</v>
      </c>
      <c r="H171" s="196">
        <v>34.299999999999997</v>
      </c>
      <c r="I171" s="197"/>
      <c r="J171" s="196">
        <f>ROUND(I171*H171,3)</f>
        <v>0</v>
      </c>
      <c r="K171" s="198"/>
      <c r="L171" s="35"/>
      <c r="M171" s="199" t="s">
        <v>1</v>
      </c>
      <c r="N171" s="200" t="s">
        <v>41</v>
      </c>
      <c r="O171" s="73"/>
      <c r="P171" s="201">
        <f>O171*H171</f>
        <v>0</v>
      </c>
      <c r="Q171" s="201">
        <v>0</v>
      </c>
      <c r="R171" s="201">
        <f>Q171*H171</f>
        <v>0</v>
      </c>
      <c r="S171" s="201">
        <v>0.0073200000000000001</v>
      </c>
      <c r="T171" s="202">
        <f>S171*H171</f>
        <v>0.25107599999999997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3" t="s">
        <v>235</v>
      </c>
      <c r="AT171" s="203" t="s">
        <v>167</v>
      </c>
      <c r="AU171" s="203" t="s">
        <v>88</v>
      </c>
      <c r="AY171" s="15" t="s">
        <v>165</v>
      </c>
      <c r="BE171" s="204">
        <f>IF(N171="základná",J171,0)</f>
        <v>0</v>
      </c>
      <c r="BF171" s="204">
        <f>IF(N171="znížená",J171,0)</f>
        <v>0</v>
      </c>
      <c r="BG171" s="204">
        <f>IF(N171="zákl. prenesená",J171,0)</f>
        <v>0</v>
      </c>
      <c r="BH171" s="204">
        <f>IF(N171="zníž. prenesená",J171,0)</f>
        <v>0</v>
      </c>
      <c r="BI171" s="204">
        <f>IF(N171="nulová",J171,0)</f>
        <v>0</v>
      </c>
      <c r="BJ171" s="15" t="s">
        <v>88</v>
      </c>
      <c r="BK171" s="205">
        <f>ROUND(I171*H171,3)</f>
        <v>0</v>
      </c>
      <c r="BL171" s="15" t="s">
        <v>235</v>
      </c>
      <c r="BM171" s="203" t="s">
        <v>1143</v>
      </c>
    </row>
    <row r="172" s="2" customFormat="1" ht="22.2" customHeight="1">
      <c r="A172" s="34"/>
      <c r="B172" s="156"/>
      <c r="C172" s="192" t="s">
        <v>272</v>
      </c>
      <c r="D172" s="192" t="s">
        <v>167</v>
      </c>
      <c r="E172" s="193" t="s">
        <v>242</v>
      </c>
      <c r="F172" s="194" t="s">
        <v>243</v>
      </c>
      <c r="G172" s="195" t="s">
        <v>181</v>
      </c>
      <c r="H172" s="196">
        <v>60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41</v>
      </c>
      <c r="O172" s="73"/>
      <c r="P172" s="201">
        <f>O172*H172</f>
        <v>0</v>
      </c>
      <c r="Q172" s="201">
        <v>0</v>
      </c>
      <c r="R172" s="201">
        <f>Q172*H172</f>
        <v>0</v>
      </c>
      <c r="S172" s="201">
        <v>0.0025999999999999999</v>
      </c>
      <c r="T172" s="202">
        <f>S172*H172</f>
        <v>0.156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235</v>
      </c>
      <c r="AT172" s="203" t="s">
        <v>167</v>
      </c>
      <c r="AU172" s="203" t="s">
        <v>88</v>
      </c>
      <c r="AY172" s="15" t="s">
        <v>165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88</v>
      </c>
      <c r="BK172" s="205">
        <f>ROUND(I172*H172,3)</f>
        <v>0</v>
      </c>
      <c r="BL172" s="15" t="s">
        <v>235</v>
      </c>
      <c r="BM172" s="203" t="s">
        <v>1144</v>
      </c>
    </row>
    <row r="173" s="2" customFormat="1" ht="22.2" customHeight="1">
      <c r="A173" s="34"/>
      <c r="B173" s="156"/>
      <c r="C173" s="192" t="s">
        <v>281</v>
      </c>
      <c r="D173" s="192" t="s">
        <v>167</v>
      </c>
      <c r="E173" s="193" t="s">
        <v>1145</v>
      </c>
      <c r="F173" s="194" t="s">
        <v>1146</v>
      </c>
      <c r="G173" s="195" t="s">
        <v>181</v>
      </c>
      <c r="H173" s="196">
        <v>38.600000000000001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41</v>
      </c>
      <c r="O173" s="73"/>
      <c r="P173" s="201">
        <f>O173*H173</f>
        <v>0</v>
      </c>
      <c r="Q173" s="201">
        <v>0</v>
      </c>
      <c r="R173" s="201">
        <f>Q173*H173</f>
        <v>0</v>
      </c>
      <c r="S173" s="201">
        <v>0.0020500000000000002</v>
      </c>
      <c r="T173" s="202">
        <f>S173*H173</f>
        <v>0.079130000000000006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235</v>
      </c>
      <c r="AT173" s="203" t="s">
        <v>167</v>
      </c>
      <c r="AU173" s="203" t="s">
        <v>88</v>
      </c>
      <c r="AY173" s="15" t="s">
        <v>165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88</v>
      </c>
      <c r="BK173" s="205">
        <f>ROUND(I173*H173,3)</f>
        <v>0</v>
      </c>
      <c r="BL173" s="15" t="s">
        <v>235</v>
      </c>
      <c r="BM173" s="203" t="s">
        <v>1147</v>
      </c>
    </row>
    <row r="174" s="2" customFormat="1" ht="22.2" customHeight="1">
      <c r="A174" s="34"/>
      <c r="B174" s="156"/>
      <c r="C174" s="192" t="s">
        <v>286</v>
      </c>
      <c r="D174" s="192" t="s">
        <v>167</v>
      </c>
      <c r="E174" s="193" t="s">
        <v>882</v>
      </c>
      <c r="F174" s="194" t="s">
        <v>883</v>
      </c>
      <c r="G174" s="195" t="s">
        <v>189</v>
      </c>
      <c r="H174" s="196">
        <v>14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41</v>
      </c>
      <c r="O174" s="73"/>
      <c r="P174" s="201">
        <f>O174*H174</f>
        <v>0</v>
      </c>
      <c r="Q174" s="201">
        <v>0</v>
      </c>
      <c r="R174" s="201">
        <f>Q174*H174</f>
        <v>0</v>
      </c>
      <c r="S174" s="201">
        <v>0.0030300000000000001</v>
      </c>
      <c r="T174" s="202">
        <f>S174*H174</f>
        <v>0.042419999999999999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235</v>
      </c>
      <c r="AT174" s="203" t="s">
        <v>167</v>
      </c>
      <c r="AU174" s="203" t="s">
        <v>88</v>
      </c>
      <c r="AY174" s="15" t="s">
        <v>165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88</v>
      </c>
      <c r="BK174" s="205">
        <f>ROUND(I174*H174,3)</f>
        <v>0</v>
      </c>
      <c r="BL174" s="15" t="s">
        <v>235</v>
      </c>
      <c r="BM174" s="203" t="s">
        <v>1148</v>
      </c>
    </row>
    <row r="175" s="2" customFormat="1" ht="22.2" customHeight="1">
      <c r="A175" s="34"/>
      <c r="B175" s="156"/>
      <c r="C175" s="192" t="s">
        <v>290</v>
      </c>
      <c r="D175" s="192" t="s">
        <v>167</v>
      </c>
      <c r="E175" s="193" t="s">
        <v>888</v>
      </c>
      <c r="F175" s="194" t="s">
        <v>889</v>
      </c>
      <c r="G175" s="195" t="s">
        <v>181</v>
      </c>
      <c r="H175" s="196">
        <v>60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41</v>
      </c>
      <c r="O175" s="73"/>
      <c r="P175" s="201">
        <f>O175*H175</f>
        <v>0</v>
      </c>
      <c r="Q175" s="201">
        <v>0</v>
      </c>
      <c r="R175" s="201">
        <f>Q175*H175</f>
        <v>0</v>
      </c>
      <c r="S175" s="201">
        <v>0.00347</v>
      </c>
      <c r="T175" s="202">
        <f>S175*H175</f>
        <v>0.2082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235</v>
      </c>
      <c r="AT175" s="203" t="s">
        <v>167</v>
      </c>
      <c r="AU175" s="203" t="s">
        <v>88</v>
      </c>
      <c r="AY175" s="15" t="s">
        <v>165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88</v>
      </c>
      <c r="BK175" s="205">
        <f>ROUND(I175*H175,3)</f>
        <v>0</v>
      </c>
      <c r="BL175" s="15" t="s">
        <v>235</v>
      </c>
      <c r="BM175" s="203" t="s">
        <v>1149</v>
      </c>
    </row>
    <row r="176" s="2" customFormat="1" ht="22.2" customHeight="1">
      <c r="A176" s="34"/>
      <c r="B176" s="156"/>
      <c r="C176" s="192" t="s">
        <v>387</v>
      </c>
      <c r="D176" s="192" t="s">
        <v>167</v>
      </c>
      <c r="E176" s="193" t="s">
        <v>246</v>
      </c>
      <c r="F176" s="194" t="s">
        <v>247</v>
      </c>
      <c r="G176" s="195" t="s">
        <v>181</v>
      </c>
      <c r="H176" s="196">
        <v>279.25999999999999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41</v>
      </c>
      <c r="O176" s="73"/>
      <c r="P176" s="201">
        <f>O176*H176</f>
        <v>0</v>
      </c>
      <c r="Q176" s="201">
        <v>0</v>
      </c>
      <c r="R176" s="201">
        <f>Q176*H176</f>
        <v>0</v>
      </c>
      <c r="S176" s="201">
        <v>0.0013500000000000001</v>
      </c>
      <c r="T176" s="202">
        <f>S176*H176</f>
        <v>0.37700100000000003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235</v>
      </c>
      <c r="AT176" s="203" t="s">
        <v>167</v>
      </c>
      <c r="AU176" s="203" t="s">
        <v>88</v>
      </c>
      <c r="AY176" s="15" t="s">
        <v>165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88</v>
      </c>
      <c r="BK176" s="205">
        <f>ROUND(I176*H176,3)</f>
        <v>0</v>
      </c>
      <c r="BL176" s="15" t="s">
        <v>235</v>
      </c>
      <c r="BM176" s="203" t="s">
        <v>1150</v>
      </c>
    </row>
    <row r="177" s="2" customFormat="1" ht="22.2" customHeight="1">
      <c r="A177" s="34"/>
      <c r="B177" s="156"/>
      <c r="C177" s="192" t="s">
        <v>391</v>
      </c>
      <c r="D177" s="192" t="s">
        <v>167</v>
      </c>
      <c r="E177" s="193" t="s">
        <v>250</v>
      </c>
      <c r="F177" s="194" t="s">
        <v>251</v>
      </c>
      <c r="G177" s="195" t="s">
        <v>181</v>
      </c>
      <c r="H177" s="196">
        <v>15.699999999999999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41</v>
      </c>
      <c r="O177" s="73"/>
      <c r="P177" s="201">
        <f>O177*H177</f>
        <v>0</v>
      </c>
      <c r="Q177" s="201">
        <v>0</v>
      </c>
      <c r="R177" s="201">
        <f>Q177*H177</f>
        <v>0</v>
      </c>
      <c r="S177" s="201">
        <v>0.00142</v>
      </c>
      <c r="T177" s="202">
        <f>S177*H177</f>
        <v>0.022294000000000001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235</v>
      </c>
      <c r="AT177" s="203" t="s">
        <v>167</v>
      </c>
      <c r="AU177" s="203" t="s">
        <v>88</v>
      </c>
      <c r="AY177" s="15" t="s">
        <v>165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88</v>
      </c>
      <c r="BK177" s="205">
        <f>ROUND(I177*H177,3)</f>
        <v>0</v>
      </c>
      <c r="BL177" s="15" t="s">
        <v>235</v>
      </c>
      <c r="BM177" s="203" t="s">
        <v>1151</v>
      </c>
    </row>
    <row r="178" s="2" customFormat="1" ht="22.2" customHeight="1">
      <c r="A178" s="34"/>
      <c r="B178" s="156"/>
      <c r="C178" s="192" t="s">
        <v>395</v>
      </c>
      <c r="D178" s="192" t="s">
        <v>167</v>
      </c>
      <c r="E178" s="193" t="s">
        <v>253</v>
      </c>
      <c r="F178" s="194" t="s">
        <v>254</v>
      </c>
      <c r="G178" s="195" t="s">
        <v>181</v>
      </c>
      <c r="H178" s="196">
        <v>113.2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41</v>
      </c>
      <c r="O178" s="73"/>
      <c r="P178" s="201">
        <f>O178*H178</f>
        <v>0</v>
      </c>
      <c r="Q178" s="201">
        <v>0</v>
      </c>
      <c r="R178" s="201">
        <f>Q178*H178</f>
        <v>0</v>
      </c>
      <c r="S178" s="201">
        <v>0.0023</v>
      </c>
      <c r="T178" s="202">
        <f>S178*H178</f>
        <v>0.26035999999999998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235</v>
      </c>
      <c r="AT178" s="203" t="s">
        <v>167</v>
      </c>
      <c r="AU178" s="203" t="s">
        <v>88</v>
      </c>
      <c r="AY178" s="15" t="s">
        <v>165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88</v>
      </c>
      <c r="BK178" s="205">
        <f>ROUND(I178*H178,3)</f>
        <v>0</v>
      </c>
      <c r="BL178" s="15" t="s">
        <v>235</v>
      </c>
      <c r="BM178" s="203" t="s">
        <v>1152</v>
      </c>
    </row>
    <row r="179" s="2" customFormat="1" ht="22.2" customHeight="1">
      <c r="A179" s="34"/>
      <c r="B179" s="156"/>
      <c r="C179" s="192" t="s">
        <v>399</v>
      </c>
      <c r="D179" s="192" t="s">
        <v>167</v>
      </c>
      <c r="E179" s="193" t="s">
        <v>257</v>
      </c>
      <c r="F179" s="194" t="s">
        <v>756</v>
      </c>
      <c r="G179" s="195" t="s">
        <v>189</v>
      </c>
      <c r="H179" s="196">
        <v>11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41</v>
      </c>
      <c r="O179" s="73"/>
      <c r="P179" s="201">
        <f>O179*H179</f>
        <v>0</v>
      </c>
      <c r="Q179" s="201">
        <v>0</v>
      </c>
      <c r="R179" s="201">
        <f>Q179*H179</f>
        <v>0</v>
      </c>
      <c r="S179" s="201">
        <v>0.00020000000000000001</v>
      </c>
      <c r="T179" s="202">
        <f>S179*H179</f>
        <v>0.0022000000000000001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235</v>
      </c>
      <c r="AT179" s="203" t="s">
        <v>167</v>
      </c>
      <c r="AU179" s="203" t="s">
        <v>88</v>
      </c>
      <c r="AY179" s="15" t="s">
        <v>165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88</v>
      </c>
      <c r="BK179" s="205">
        <f>ROUND(I179*H179,3)</f>
        <v>0</v>
      </c>
      <c r="BL179" s="15" t="s">
        <v>235</v>
      </c>
      <c r="BM179" s="203" t="s">
        <v>1153</v>
      </c>
    </row>
    <row r="180" s="2" customFormat="1" ht="22.2" customHeight="1">
      <c r="A180" s="34"/>
      <c r="B180" s="156"/>
      <c r="C180" s="192" t="s">
        <v>403</v>
      </c>
      <c r="D180" s="192" t="s">
        <v>167</v>
      </c>
      <c r="E180" s="193" t="s">
        <v>261</v>
      </c>
      <c r="F180" s="194" t="s">
        <v>262</v>
      </c>
      <c r="G180" s="195" t="s">
        <v>181</v>
      </c>
      <c r="H180" s="196">
        <v>77.5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41</v>
      </c>
      <c r="O180" s="73"/>
      <c r="P180" s="201">
        <f>O180*H180</f>
        <v>0</v>
      </c>
      <c r="Q180" s="201">
        <v>0</v>
      </c>
      <c r="R180" s="201">
        <f>Q180*H180</f>
        <v>0</v>
      </c>
      <c r="S180" s="201">
        <v>0.0022599999999999999</v>
      </c>
      <c r="T180" s="202">
        <f>S180*H180</f>
        <v>0.17515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235</v>
      </c>
      <c r="AT180" s="203" t="s">
        <v>167</v>
      </c>
      <c r="AU180" s="203" t="s">
        <v>88</v>
      </c>
      <c r="AY180" s="15" t="s">
        <v>165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88</v>
      </c>
      <c r="BK180" s="205">
        <f>ROUND(I180*H180,3)</f>
        <v>0</v>
      </c>
      <c r="BL180" s="15" t="s">
        <v>235</v>
      </c>
      <c r="BM180" s="203" t="s">
        <v>1154</v>
      </c>
    </row>
    <row r="181" s="12" customFormat="1" ht="22.8" customHeight="1">
      <c r="A181" s="12"/>
      <c r="B181" s="179"/>
      <c r="C181" s="12"/>
      <c r="D181" s="180" t="s">
        <v>74</v>
      </c>
      <c r="E181" s="190" t="s">
        <v>264</v>
      </c>
      <c r="F181" s="190" t="s">
        <v>265</v>
      </c>
      <c r="G181" s="12"/>
      <c r="H181" s="12"/>
      <c r="I181" s="182"/>
      <c r="J181" s="191">
        <f>BK181</f>
        <v>0</v>
      </c>
      <c r="K181" s="12"/>
      <c r="L181" s="179"/>
      <c r="M181" s="184"/>
      <c r="N181" s="185"/>
      <c r="O181" s="185"/>
      <c r="P181" s="186">
        <f>P182</f>
        <v>0</v>
      </c>
      <c r="Q181" s="185"/>
      <c r="R181" s="186">
        <f>R182</f>
        <v>0</v>
      </c>
      <c r="S181" s="185"/>
      <c r="T181" s="187">
        <f>T182</f>
        <v>0.052800000000000007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80" t="s">
        <v>88</v>
      </c>
      <c r="AT181" s="188" t="s">
        <v>74</v>
      </c>
      <c r="AU181" s="188" t="s">
        <v>82</v>
      </c>
      <c r="AY181" s="180" t="s">
        <v>165</v>
      </c>
      <c r="BK181" s="189">
        <f>BK182</f>
        <v>0</v>
      </c>
    </row>
    <row r="182" s="2" customFormat="1" ht="22.2" customHeight="1">
      <c r="A182" s="34"/>
      <c r="B182" s="156"/>
      <c r="C182" s="192" t="s">
        <v>407</v>
      </c>
      <c r="D182" s="192" t="s">
        <v>167</v>
      </c>
      <c r="E182" s="193" t="s">
        <v>267</v>
      </c>
      <c r="F182" s="194" t="s">
        <v>268</v>
      </c>
      <c r="G182" s="195" t="s">
        <v>189</v>
      </c>
      <c r="H182" s="196">
        <v>8.8000000000000007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41</v>
      </c>
      <c r="O182" s="73"/>
      <c r="P182" s="201">
        <f>O182*H182</f>
        <v>0</v>
      </c>
      <c r="Q182" s="201">
        <v>0</v>
      </c>
      <c r="R182" s="201">
        <f>Q182*H182</f>
        <v>0</v>
      </c>
      <c r="S182" s="201">
        <v>0.0060000000000000001</v>
      </c>
      <c r="T182" s="202">
        <f>S182*H182</f>
        <v>0.052800000000000007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235</v>
      </c>
      <c r="AT182" s="203" t="s">
        <v>167</v>
      </c>
      <c r="AU182" s="203" t="s">
        <v>88</v>
      </c>
      <c r="AY182" s="15" t="s">
        <v>165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88</v>
      </c>
      <c r="BK182" s="205">
        <f>ROUND(I182*H182,3)</f>
        <v>0</v>
      </c>
      <c r="BL182" s="15" t="s">
        <v>235</v>
      </c>
      <c r="BM182" s="203" t="s">
        <v>1155</v>
      </c>
    </row>
    <row r="183" s="12" customFormat="1" ht="22.8" customHeight="1">
      <c r="A183" s="12"/>
      <c r="B183" s="179"/>
      <c r="C183" s="12"/>
      <c r="D183" s="180" t="s">
        <v>74</v>
      </c>
      <c r="E183" s="190" t="s">
        <v>270</v>
      </c>
      <c r="F183" s="190" t="s">
        <v>271</v>
      </c>
      <c r="G183" s="12"/>
      <c r="H183" s="12"/>
      <c r="I183" s="182"/>
      <c r="J183" s="191">
        <f>BK183</f>
        <v>0</v>
      </c>
      <c r="K183" s="12"/>
      <c r="L183" s="179"/>
      <c r="M183" s="184"/>
      <c r="N183" s="185"/>
      <c r="O183" s="185"/>
      <c r="P183" s="186">
        <f>P184</f>
        <v>0</v>
      </c>
      <c r="Q183" s="185"/>
      <c r="R183" s="186">
        <f>R184</f>
        <v>0.0073439999999999998</v>
      </c>
      <c r="S183" s="185"/>
      <c r="T183" s="187">
        <f>T184</f>
        <v>0.16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80" t="s">
        <v>88</v>
      </c>
      <c r="AT183" s="188" t="s">
        <v>74</v>
      </c>
      <c r="AU183" s="188" t="s">
        <v>82</v>
      </c>
      <c r="AY183" s="180" t="s">
        <v>165</v>
      </c>
      <c r="BK183" s="189">
        <f>BK184</f>
        <v>0</v>
      </c>
    </row>
    <row r="184" s="2" customFormat="1" ht="22.2" customHeight="1">
      <c r="A184" s="34"/>
      <c r="B184" s="156"/>
      <c r="C184" s="192" t="s">
        <v>411</v>
      </c>
      <c r="D184" s="192" t="s">
        <v>167</v>
      </c>
      <c r="E184" s="193" t="s">
        <v>273</v>
      </c>
      <c r="F184" s="194" t="s">
        <v>274</v>
      </c>
      <c r="G184" s="195" t="s">
        <v>275</v>
      </c>
      <c r="H184" s="196">
        <v>160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41</v>
      </c>
      <c r="O184" s="73"/>
      <c r="P184" s="201">
        <f>O184*H184</f>
        <v>0</v>
      </c>
      <c r="Q184" s="201">
        <v>4.5899999999999998E-05</v>
      </c>
      <c r="R184" s="201">
        <f>Q184*H184</f>
        <v>0.0073439999999999998</v>
      </c>
      <c r="S184" s="201">
        <v>0.001</v>
      </c>
      <c r="T184" s="202">
        <f>S184*H184</f>
        <v>0.16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235</v>
      </c>
      <c r="AT184" s="203" t="s">
        <v>167</v>
      </c>
      <c r="AU184" s="203" t="s">
        <v>88</v>
      </c>
      <c r="AY184" s="15" t="s">
        <v>165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88</v>
      </c>
      <c r="BK184" s="205">
        <f>ROUND(I184*H184,3)</f>
        <v>0</v>
      </c>
      <c r="BL184" s="15" t="s">
        <v>235</v>
      </c>
      <c r="BM184" s="203" t="s">
        <v>1156</v>
      </c>
    </row>
    <row r="185" s="12" customFormat="1" ht="25.92" customHeight="1">
      <c r="A185" s="12"/>
      <c r="B185" s="179"/>
      <c r="C185" s="12"/>
      <c r="D185" s="180" t="s">
        <v>74</v>
      </c>
      <c r="E185" s="181" t="s">
        <v>277</v>
      </c>
      <c r="F185" s="181" t="s">
        <v>278</v>
      </c>
      <c r="G185" s="12"/>
      <c r="H185" s="12"/>
      <c r="I185" s="182"/>
      <c r="J185" s="183">
        <f>BK185</f>
        <v>0</v>
      </c>
      <c r="K185" s="12"/>
      <c r="L185" s="179"/>
      <c r="M185" s="184"/>
      <c r="N185" s="185"/>
      <c r="O185" s="185"/>
      <c r="P185" s="186">
        <f>P186</f>
        <v>0</v>
      </c>
      <c r="Q185" s="185"/>
      <c r="R185" s="186">
        <f>R186</f>
        <v>0</v>
      </c>
      <c r="S185" s="185"/>
      <c r="T185" s="187">
        <f>T186</f>
        <v>0.24615599999999999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80" t="s">
        <v>178</v>
      </c>
      <c r="AT185" s="188" t="s">
        <v>74</v>
      </c>
      <c r="AU185" s="188" t="s">
        <v>75</v>
      </c>
      <c r="AY185" s="180" t="s">
        <v>165</v>
      </c>
      <c r="BK185" s="189">
        <f>BK186</f>
        <v>0</v>
      </c>
    </row>
    <row r="186" s="12" customFormat="1" ht="22.8" customHeight="1">
      <c r="A186" s="12"/>
      <c r="B186" s="179"/>
      <c r="C186" s="12"/>
      <c r="D186" s="180" t="s">
        <v>74</v>
      </c>
      <c r="E186" s="190" t="s">
        <v>279</v>
      </c>
      <c r="F186" s="190" t="s">
        <v>280</v>
      </c>
      <c r="G186" s="12"/>
      <c r="H186" s="12"/>
      <c r="I186" s="182"/>
      <c r="J186" s="191">
        <f>BK186</f>
        <v>0</v>
      </c>
      <c r="K186" s="12"/>
      <c r="L186" s="179"/>
      <c r="M186" s="184"/>
      <c r="N186" s="185"/>
      <c r="O186" s="185"/>
      <c r="P186" s="186">
        <f>SUM(P187:P189)</f>
        <v>0</v>
      </c>
      <c r="Q186" s="185"/>
      <c r="R186" s="186">
        <f>SUM(R187:R189)</f>
        <v>0</v>
      </c>
      <c r="S186" s="185"/>
      <c r="T186" s="187">
        <f>SUM(T187:T189)</f>
        <v>0.24615599999999999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80" t="s">
        <v>178</v>
      </c>
      <c r="AT186" s="188" t="s">
        <v>74</v>
      </c>
      <c r="AU186" s="188" t="s">
        <v>82</v>
      </c>
      <c r="AY186" s="180" t="s">
        <v>165</v>
      </c>
      <c r="BK186" s="189">
        <f>SUM(BK187:BK189)</f>
        <v>0</v>
      </c>
    </row>
    <row r="187" s="2" customFormat="1" ht="22.2" customHeight="1">
      <c r="A187" s="34"/>
      <c r="B187" s="156"/>
      <c r="C187" s="192" t="s">
        <v>415</v>
      </c>
      <c r="D187" s="192" t="s">
        <v>167</v>
      </c>
      <c r="E187" s="193" t="s">
        <v>282</v>
      </c>
      <c r="F187" s="194" t="s">
        <v>283</v>
      </c>
      <c r="G187" s="195" t="s">
        <v>181</v>
      </c>
      <c r="H187" s="196">
        <v>298.19999999999999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41</v>
      </c>
      <c r="O187" s="73"/>
      <c r="P187" s="201">
        <f>O187*H187</f>
        <v>0</v>
      </c>
      <c r="Q187" s="201">
        <v>0</v>
      </c>
      <c r="R187" s="201">
        <f>Q187*H187</f>
        <v>0</v>
      </c>
      <c r="S187" s="201">
        <v>0.00063000000000000003</v>
      </c>
      <c r="T187" s="202">
        <f>S187*H187</f>
        <v>0.18786600000000001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284</v>
      </c>
      <c r="AT187" s="203" t="s">
        <v>167</v>
      </c>
      <c r="AU187" s="203" t="s">
        <v>88</v>
      </c>
      <c r="AY187" s="15" t="s">
        <v>165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88</v>
      </c>
      <c r="BK187" s="205">
        <f>ROUND(I187*H187,3)</f>
        <v>0</v>
      </c>
      <c r="BL187" s="15" t="s">
        <v>284</v>
      </c>
      <c r="BM187" s="203" t="s">
        <v>1157</v>
      </c>
    </row>
    <row r="188" s="2" customFormat="1" ht="22.2" customHeight="1">
      <c r="A188" s="34"/>
      <c r="B188" s="156"/>
      <c r="C188" s="192" t="s">
        <v>419</v>
      </c>
      <c r="D188" s="192" t="s">
        <v>167</v>
      </c>
      <c r="E188" s="193" t="s">
        <v>287</v>
      </c>
      <c r="F188" s="194" t="s">
        <v>288</v>
      </c>
      <c r="G188" s="195" t="s">
        <v>189</v>
      </c>
      <c r="H188" s="196">
        <v>149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41</v>
      </c>
      <c r="O188" s="73"/>
      <c r="P188" s="201">
        <f>O188*H188</f>
        <v>0</v>
      </c>
      <c r="Q188" s="201">
        <v>0</v>
      </c>
      <c r="R188" s="201">
        <f>Q188*H188</f>
        <v>0</v>
      </c>
      <c r="S188" s="201">
        <v>0.00036000000000000002</v>
      </c>
      <c r="T188" s="202">
        <f>S188*H188</f>
        <v>0.05364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284</v>
      </c>
      <c r="AT188" s="203" t="s">
        <v>167</v>
      </c>
      <c r="AU188" s="203" t="s">
        <v>88</v>
      </c>
      <c r="AY188" s="15" t="s">
        <v>165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88</v>
      </c>
      <c r="BK188" s="205">
        <f>ROUND(I188*H188,3)</f>
        <v>0</v>
      </c>
      <c r="BL188" s="15" t="s">
        <v>284</v>
      </c>
      <c r="BM188" s="203" t="s">
        <v>1158</v>
      </c>
    </row>
    <row r="189" s="2" customFormat="1" ht="22.2" customHeight="1">
      <c r="A189" s="34"/>
      <c r="B189" s="156"/>
      <c r="C189" s="192" t="s">
        <v>423</v>
      </c>
      <c r="D189" s="192" t="s">
        <v>167</v>
      </c>
      <c r="E189" s="193" t="s">
        <v>291</v>
      </c>
      <c r="F189" s="194" t="s">
        <v>292</v>
      </c>
      <c r="G189" s="195" t="s">
        <v>181</v>
      </c>
      <c r="H189" s="196">
        <v>77.5</v>
      </c>
      <c r="I189" s="197"/>
      <c r="J189" s="196">
        <f>ROUND(I189*H189,3)</f>
        <v>0</v>
      </c>
      <c r="K189" s="198"/>
      <c r="L189" s="35"/>
      <c r="M189" s="206" t="s">
        <v>1</v>
      </c>
      <c r="N189" s="207" t="s">
        <v>41</v>
      </c>
      <c r="O189" s="208"/>
      <c r="P189" s="209">
        <f>O189*H189</f>
        <v>0</v>
      </c>
      <c r="Q189" s="209">
        <v>0</v>
      </c>
      <c r="R189" s="209">
        <f>Q189*H189</f>
        <v>0</v>
      </c>
      <c r="S189" s="209">
        <v>6.0000000000000002E-05</v>
      </c>
      <c r="T189" s="210">
        <f>S189*H189</f>
        <v>0.0046500000000000005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284</v>
      </c>
      <c r="AT189" s="203" t="s">
        <v>167</v>
      </c>
      <c r="AU189" s="203" t="s">
        <v>88</v>
      </c>
      <c r="AY189" s="15" t="s">
        <v>165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88</v>
      </c>
      <c r="BK189" s="205">
        <f>ROUND(I189*H189,3)</f>
        <v>0</v>
      </c>
      <c r="BL189" s="15" t="s">
        <v>284</v>
      </c>
      <c r="BM189" s="203" t="s">
        <v>1159</v>
      </c>
    </row>
    <row r="190" s="2" customFormat="1" ht="6.96" customHeight="1">
      <c r="A190" s="34"/>
      <c r="B190" s="56"/>
      <c r="C190" s="57"/>
      <c r="D190" s="57"/>
      <c r="E190" s="57"/>
      <c r="F190" s="57"/>
      <c r="G190" s="57"/>
      <c r="H190" s="57"/>
      <c r="I190" s="57"/>
      <c r="J190" s="57"/>
      <c r="K190" s="57"/>
      <c r="L190" s="35"/>
      <c r="M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</row>
  </sheetData>
  <autoFilter ref="C140:K189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13:F113"/>
    <mergeCell ref="D114:F114"/>
    <mergeCell ref="D115:F115"/>
    <mergeCell ref="D116:F116"/>
    <mergeCell ref="D117:F117"/>
    <mergeCell ref="E129:H129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119</v>
      </c>
      <c r="L4" s="18"/>
      <c r="M4" s="124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14</v>
      </c>
      <c r="L6" s="18"/>
    </row>
    <row r="7" s="1" customFormat="1" ht="27" customHeight="1">
      <c r="B7" s="18"/>
      <c r="E7" s="125" t="str">
        <f>'Rekapitulácia stavby'!K6</f>
        <v>SPŠ J. Murgaša B.Bystrica - kompletná rekonštrukcia objektov - zníženie energetickej náročnosti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4.4" customHeight="1">
      <c r="A9" s="34"/>
      <c r="B9" s="35"/>
      <c r="C9" s="34"/>
      <c r="D9" s="34"/>
      <c r="E9" s="125" t="s">
        <v>1107</v>
      </c>
      <c r="F9" s="34"/>
      <c r="G9" s="34"/>
      <c r="H9" s="3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5.6" customHeight="1">
      <c r="A11" s="34"/>
      <c r="B11" s="35"/>
      <c r="C11" s="34"/>
      <c r="D11" s="34"/>
      <c r="E11" s="63" t="s">
        <v>1160</v>
      </c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16</v>
      </c>
      <c r="E13" s="34"/>
      <c r="F13" s="23" t="s">
        <v>1</v>
      </c>
      <c r="G13" s="34"/>
      <c r="H13" s="34"/>
      <c r="I13" s="28" t="s">
        <v>17</v>
      </c>
      <c r="J13" s="23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18</v>
      </c>
      <c r="E14" s="34"/>
      <c r="F14" s="23" t="s">
        <v>19</v>
      </c>
      <c r="G14" s="34"/>
      <c r="H14" s="34"/>
      <c r="I14" s="28" t="s">
        <v>20</v>
      </c>
      <c r="J14" s="65" t="str">
        <f>'Rekapitulácia stavby'!AN8</f>
        <v>28. 4. 2021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22</v>
      </c>
      <c r="E16" s="34"/>
      <c r="F16" s="34"/>
      <c r="G16" s="34"/>
      <c r="H16" s="34"/>
      <c r="I16" s="28" t="s">
        <v>23</v>
      </c>
      <c r="J16" s="23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24</v>
      </c>
      <c r="F17" s="34"/>
      <c r="G17" s="34"/>
      <c r="H17" s="34"/>
      <c r="I17" s="28" t="s">
        <v>25</v>
      </c>
      <c r="J17" s="23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26</v>
      </c>
      <c r="E19" s="34"/>
      <c r="F19" s="34"/>
      <c r="G19" s="34"/>
      <c r="H19" s="34"/>
      <c r="I19" s="28" t="s">
        <v>23</v>
      </c>
      <c r="J19" s="29" t="str">
        <f>'Rekapitulácia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25</v>
      </c>
      <c r="J20" s="29" t="str">
        <f>'Rekapitulácia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28</v>
      </c>
      <c r="E22" s="34"/>
      <c r="F22" s="34"/>
      <c r="G22" s="34"/>
      <c r="H22" s="34"/>
      <c r="I22" s="28" t="s">
        <v>23</v>
      </c>
      <c r="J22" s="23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29</v>
      </c>
      <c r="F23" s="34"/>
      <c r="G23" s="34"/>
      <c r="H23" s="34"/>
      <c r="I23" s="28" t="s">
        <v>25</v>
      </c>
      <c r="J23" s="2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23</v>
      </c>
      <c r="J25" s="23" t="str">
        <f>IF('Rekapitulácia stavby'!AN19="","",'Rekapitulácia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25</v>
      </c>
      <c r="J26" s="23" t="str">
        <f>IF('Rekapitulácia stavby'!AN20="","",'Rekapitulácia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4.4" customHeight="1">
      <c r="A29" s="126"/>
      <c r="B29" s="127"/>
      <c r="C29" s="126"/>
      <c r="D29" s="126"/>
      <c r="E29" s="32" t="s">
        <v>1</v>
      </c>
      <c r="F29" s="32"/>
      <c r="G29" s="32"/>
      <c r="H29" s="32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86"/>
      <c r="E31" s="86"/>
      <c r="F31" s="86"/>
      <c r="G31" s="86"/>
      <c r="H31" s="86"/>
      <c r="I31" s="86"/>
      <c r="J31" s="86"/>
      <c r="K31" s="86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23" t="s">
        <v>124</v>
      </c>
      <c r="E32" s="34"/>
      <c r="F32" s="34"/>
      <c r="G32" s="34"/>
      <c r="H32" s="34"/>
      <c r="I32" s="34"/>
      <c r="J32" s="129">
        <f>J98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0" t="s">
        <v>125</v>
      </c>
      <c r="E33" s="34"/>
      <c r="F33" s="34"/>
      <c r="G33" s="34"/>
      <c r="H33" s="34"/>
      <c r="I33" s="34"/>
      <c r="J33" s="129">
        <f>J122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25.44" customHeight="1">
      <c r="A34" s="34"/>
      <c r="B34" s="35"/>
      <c r="C34" s="34"/>
      <c r="D34" s="131" t="s">
        <v>35</v>
      </c>
      <c r="E34" s="34"/>
      <c r="F34" s="34"/>
      <c r="G34" s="34"/>
      <c r="H34" s="34"/>
      <c r="I34" s="34"/>
      <c r="J34" s="92">
        <f>ROUND(J32 + J33,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6.96" customHeight="1">
      <c r="A35" s="34"/>
      <c r="B35" s="35"/>
      <c r="C35" s="34"/>
      <c r="D35" s="86"/>
      <c r="E35" s="86"/>
      <c r="F35" s="86"/>
      <c r="G35" s="86"/>
      <c r="H35" s="86"/>
      <c r="I35" s="86"/>
      <c r="J35" s="86"/>
      <c r="K35" s="86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34"/>
      <c r="F36" s="39" t="s">
        <v>37</v>
      </c>
      <c r="G36" s="34"/>
      <c r="H36" s="34"/>
      <c r="I36" s="39" t="s">
        <v>36</v>
      </c>
      <c r="J36" s="39" t="s">
        <v>38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14.4" customHeight="1">
      <c r="A37" s="34"/>
      <c r="B37" s="35"/>
      <c r="C37" s="34"/>
      <c r="D37" s="132" t="s">
        <v>39</v>
      </c>
      <c r="E37" s="28" t="s">
        <v>40</v>
      </c>
      <c r="F37" s="133">
        <f>ROUND((SUM(BE122:BE129) + SUM(BE151:BE314)),  2)</f>
        <v>0</v>
      </c>
      <c r="G37" s="34"/>
      <c r="H37" s="34"/>
      <c r="I37" s="134">
        <v>0.20000000000000001</v>
      </c>
      <c r="J37" s="133">
        <f>ROUND(((SUM(BE122:BE129) + SUM(BE151:BE314))*I37),  2)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28" t="s">
        <v>41</v>
      </c>
      <c r="F38" s="133">
        <f>ROUND((SUM(BF122:BF129) + SUM(BF151:BF314)),  2)</f>
        <v>0</v>
      </c>
      <c r="G38" s="34"/>
      <c r="H38" s="34"/>
      <c r="I38" s="134">
        <v>0.20000000000000001</v>
      </c>
      <c r="J38" s="133">
        <f>ROUND(((SUM(BF122:BF129) + SUM(BF151:BF314))*I38),  2)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28" t="s">
        <v>42</v>
      </c>
      <c r="F39" s="133">
        <f>ROUND((SUM(BG122:BG129) + SUM(BG151:BG314)),  2)</f>
        <v>0</v>
      </c>
      <c r="G39" s="34"/>
      <c r="H39" s="34"/>
      <c r="I39" s="134">
        <v>0.20000000000000001</v>
      </c>
      <c r="J39" s="133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28" t="s">
        <v>43</v>
      </c>
      <c r="F40" s="133">
        <f>ROUND((SUM(BH122:BH129) + SUM(BH151:BH314)),  2)</f>
        <v>0</v>
      </c>
      <c r="G40" s="34"/>
      <c r="H40" s="34"/>
      <c r="I40" s="134">
        <v>0.20000000000000001</v>
      </c>
      <c r="J40" s="133">
        <f>0</f>
        <v>0</v>
      </c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2" customFormat="1" ht="14.4" customHeight="1">
      <c r="A41" s="34"/>
      <c r="B41" s="35"/>
      <c r="C41" s="34"/>
      <c r="D41" s="34"/>
      <c r="E41" s="28" t="s">
        <v>44</v>
      </c>
      <c r="F41" s="133">
        <f>ROUND((SUM(BI122:BI129) + SUM(BI151:BI314)),  2)</f>
        <v>0</v>
      </c>
      <c r="G41" s="34"/>
      <c r="H41" s="34"/>
      <c r="I41" s="134">
        <v>0</v>
      </c>
      <c r="J41" s="133">
        <f>0</f>
        <v>0</v>
      </c>
      <c r="K41" s="34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6.96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2" customFormat="1" ht="25.44" customHeight="1">
      <c r="A43" s="34"/>
      <c r="B43" s="35"/>
      <c r="C43" s="135"/>
      <c r="D43" s="136" t="s">
        <v>45</v>
      </c>
      <c r="E43" s="77"/>
      <c r="F43" s="77"/>
      <c r="G43" s="137" t="s">
        <v>46</v>
      </c>
      <c r="H43" s="138" t="s">
        <v>47</v>
      </c>
      <c r="I43" s="77"/>
      <c r="J43" s="139">
        <f>SUM(J34:J41)</f>
        <v>0</v>
      </c>
      <c r="K43" s="140"/>
      <c r="L43" s="51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="2" customFormat="1" ht="14.4" customHeight="1">
      <c r="A44" s="34"/>
      <c r="B44" s="35"/>
      <c r="C44" s="34"/>
      <c r="D44" s="34"/>
      <c r="E44" s="34"/>
      <c r="F44" s="34"/>
      <c r="G44" s="34"/>
      <c r="H44" s="34"/>
      <c r="I44" s="34"/>
      <c r="J44" s="34"/>
      <c r="K44" s="34"/>
      <c r="L44" s="5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48</v>
      </c>
      <c r="E50" s="53"/>
      <c r="F50" s="53"/>
      <c r="G50" s="52" t="s">
        <v>49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50</v>
      </c>
      <c r="E61" s="37"/>
      <c r="F61" s="141" t="s">
        <v>51</v>
      </c>
      <c r="G61" s="54" t="s">
        <v>50</v>
      </c>
      <c r="H61" s="37"/>
      <c r="I61" s="37"/>
      <c r="J61" s="142" t="s">
        <v>51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52</v>
      </c>
      <c r="E65" s="55"/>
      <c r="F65" s="55"/>
      <c r="G65" s="52" t="s">
        <v>53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50</v>
      </c>
      <c r="E76" s="37"/>
      <c r="F76" s="141" t="s">
        <v>51</v>
      </c>
      <c r="G76" s="54" t="s">
        <v>50</v>
      </c>
      <c r="H76" s="37"/>
      <c r="I76" s="37"/>
      <c r="J76" s="142" t="s">
        <v>51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126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14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7" customHeight="1">
      <c r="A85" s="34"/>
      <c r="B85" s="35"/>
      <c r="C85" s="34"/>
      <c r="D85" s="34"/>
      <c r="E85" s="125" t="str">
        <f>E7</f>
        <v>SPŠ J. Murgaša B.Bystrica - kompletná rekonštrukcia objektov - zníženie energetickej náročnosti</v>
      </c>
      <c r="F85" s="28"/>
      <c r="G85" s="28"/>
      <c r="H85" s="28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4.4" customHeight="1">
      <c r="A87" s="34"/>
      <c r="B87" s="35"/>
      <c r="C87" s="34"/>
      <c r="D87" s="34"/>
      <c r="E87" s="125" t="s">
        <v>1107</v>
      </c>
      <c r="F87" s="34"/>
      <c r="G87" s="34"/>
      <c r="H87" s="34"/>
      <c r="I87" s="34"/>
      <c r="J87" s="34"/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6" customHeight="1">
      <c r="A89" s="34"/>
      <c r="B89" s="35"/>
      <c r="C89" s="34"/>
      <c r="D89" s="34"/>
      <c r="E89" s="63" t="str">
        <f>E11</f>
        <v>D2 - Nový stav</v>
      </c>
      <c r="F89" s="34"/>
      <c r="G89" s="34"/>
      <c r="H89" s="34"/>
      <c r="I89" s="34"/>
      <c r="J89" s="34"/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18</v>
      </c>
      <c r="D91" s="34"/>
      <c r="E91" s="34"/>
      <c r="F91" s="23" t="str">
        <f>F14</f>
        <v>Hurbanova 6, 975 18 BB</v>
      </c>
      <c r="G91" s="34"/>
      <c r="H91" s="34"/>
      <c r="I91" s="28" t="s">
        <v>20</v>
      </c>
      <c r="J91" s="65" t="str">
        <f>IF(J14="","",J14)</f>
        <v>28. 4. 2021</v>
      </c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40.8" customHeight="1">
      <c r="A93" s="34"/>
      <c r="B93" s="35"/>
      <c r="C93" s="28" t="s">
        <v>22</v>
      </c>
      <c r="D93" s="34"/>
      <c r="E93" s="34"/>
      <c r="F93" s="23" t="str">
        <f>E17</f>
        <v>SPŠ J. Murgaša, Banská Bystrica</v>
      </c>
      <c r="G93" s="34"/>
      <c r="H93" s="34"/>
      <c r="I93" s="28" t="s">
        <v>28</v>
      </c>
      <c r="J93" s="32" t="str">
        <f>E23</f>
        <v>VISIA s.r.o ,Sládkovičova 2052/50A Šala</v>
      </c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6" customHeight="1">
      <c r="A94" s="34"/>
      <c r="B94" s="35"/>
      <c r="C94" s="28" t="s">
        <v>26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3" t="s">
        <v>127</v>
      </c>
      <c r="D96" s="135"/>
      <c r="E96" s="135"/>
      <c r="F96" s="135"/>
      <c r="G96" s="135"/>
      <c r="H96" s="135"/>
      <c r="I96" s="135"/>
      <c r="J96" s="144" t="s">
        <v>128</v>
      </c>
      <c r="K96" s="135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45" t="s">
        <v>129</v>
      </c>
      <c r="D98" s="34"/>
      <c r="E98" s="34"/>
      <c r="F98" s="34"/>
      <c r="G98" s="34"/>
      <c r="H98" s="34"/>
      <c r="I98" s="34"/>
      <c r="J98" s="92">
        <f>J151</f>
        <v>0</v>
      </c>
      <c r="K98" s="34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130</v>
      </c>
    </row>
    <row r="99" s="9" customFormat="1" ht="24.96" customHeight="1">
      <c r="A99" s="9"/>
      <c r="B99" s="146"/>
      <c r="C99" s="9"/>
      <c r="D99" s="147" t="s">
        <v>131</v>
      </c>
      <c r="E99" s="148"/>
      <c r="F99" s="148"/>
      <c r="G99" s="148"/>
      <c r="H99" s="148"/>
      <c r="I99" s="148"/>
      <c r="J99" s="149">
        <f>J152</f>
        <v>0</v>
      </c>
      <c r="K99" s="9"/>
      <c r="L99" s="14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0"/>
      <c r="C100" s="10"/>
      <c r="D100" s="151" t="s">
        <v>132</v>
      </c>
      <c r="E100" s="152"/>
      <c r="F100" s="152"/>
      <c r="G100" s="152"/>
      <c r="H100" s="152"/>
      <c r="I100" s="152"/>
      <c r="J100" s="153">
        <f>J153</f>
        <v>0</v>
      </c>
      <c r="K100" s="10"/>
      <c r="L100" s="15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0"/>
      <c r="C101" s="10"/>
      <c r="D101" s="151" t="s">
        <v>295</v>
      </c>
      <c r="E101" s="152"/>
      <c r="F101" s="152"/>
      <c r="G101" s="152"/>
      <c r="H101" s="152"/>
      <c r="I101" s="152"/>
      <c r="J101" s="153">
        <f>J162</f>
        <v>0</v>
      </c>
      <c r="K101" s="10"/>
      <c r="L101" s="15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0"/>
      <c r="C102" s="10"/>
      <c r="D102" s="151" t="s">
        <v>765</v>
      </c>
      <c r="E102" s="152"/>
      <c r="F102" s="152"/>
      <c r="G102" s="152"/>
      <c r="H102" s="152"/>
      <c r="I102" s="152"/>
      <c r="J102" s="153">
        <f>J165</f>
        <v>0</v>
      </c>
      <c r="K102" s="10"/>
      <c r="L102" s="15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0"/>
      <c r="C103" s="10"/>
      <c r="D103" s="151" t="s">
        <v>909</v>
      </c>
      <c r="E103" s="152"/>
      <c r="F103" s="152"/>
      <c r="G103" s="152"/>
      <c r="H103" s="152"/>
      <c r="I103" s="152"/>
      <c r="J103" s="153">
        <f>J167</f>
        <v>0</v>
      </c>
      <c r="K103" s="10"/>
      <c r="L103" s="15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0"/>
      <c r="C104" s="10"/>
      <c r="D104" s="151" t="s">
        <v>296</v>
      </c>
      <c r="E104" s="152"/>
      <c r="F104" s="152"/>
      <c r="G104" s="152"/>
      <c r="H104" s="152"/>
      <c r="I104" s="152"/>
      <c r="J104" s="153">
        <f>J171</f>
        <v>0</v>
      </c>
      <c r="K104" s="10"/>
      <c r="L104" s="15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0"/>
      <c r="C105" s="10"/>
      <c r="D105" s="151" t="s">
        <v>133</v>
      </c>
      <c r="E105" s="152"/>
      <c r="F105" s="152"/>
      <c r="G105" s="152"/>
      <c r="H105" s="152"/>
      <c r="I105" s="152"/>
      <c r="J105" s="153">
        <f>J194</f>
        <v>0</v>
      </c>
      <c r="K105" s="10"/>
      <c r="L105" s="15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0"/>
      <c r="C106" s="10"/>
      <c r="D106" s="151" t="s">
        <v>297</v>
      </c>
      <c r="E106" s="152"/>
      <c r="F106" s="152"/>
      <c r="G106" s="152"/>
      <c r="H106" s="152"/>
      <c r="I106" s="152"/>
      <c r="J106" s="153">
        <f>J211</f>
        <v>0</v>
      </c>
      <c r="K106" s="10"/>
      <c r="L106" s="15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46"/>
      <c r="C107" s="9"/>
      <c r="D107" s="147" t="s">
        <v>134</v>
      </c>
      <c r="E107" s="148"/>
      <c r="F107" s="148"/>
      <c r="G107" s="148"/>
      <c r="H107" s="148"/>
      <c r="I107" s="148"/>
      <c r="J107" s="149">
        <f>J213</f>
        <v>0</v>
      </c>
      <c r="K107" s="9"/>
      <c r="L107" s="14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50"/>
      <c r="C108" s="10"/>
      <c r="D108" s="151" t="s">
        <v>298</v>
      </c>
      <c r="E108" s="152"/>
      <c r="F108" s="152"/>
      <c r="G108" s="152"/>
      <c r="H108" s="152"/>
      <c r="I108" s="152"/>
      <c r="J108" s="153">
        <f>J214</f>
        <v>0</v>
      </c>
      <c r="K108" s="10"/>
      <c r="L108" s="15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0"/>
      <c r="C109" s="10"/>
      <c r="D109" s="151" t="s">
        <v>299</v>
      </c>
      <c r="E109" s="152"/>
      <c r="F109" s="152"/>
      <c r="G109" s="152"/>
      <c r="H109" s="152"/>
      <c r="I109" s="152"/>
      <c r="J109" s="153">
        <f>J220</f>
        <v>0</v>
      </c>
      <c r="K109" s="10"/>
      <c r="L109" s="15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0"/>
      <c r="C110" s="10"/>
      <c r="D110" s="151" t="s">
        <v>300</v>
      </c>
      <c r="E110" s="152"/>
      <c r="F110" s="152"/>
      <c r="G110" s="152"/>
      <c r="H110" s="152"/>
      <c r="I110" s="152"/>
      <c r="J110" s="153">
        <f>J235</f>
        <v>0</v>
      </c>
      <c r="K110" s="10"/>
      <c r="L110" s="15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0"/>
      <c r="C111" s="10"/>
      <c r="D111" s="151" t="s">
        <v>910</v>
      </c>
      <c r="E111" s="152"/>
      <c r="F111" s="152"/>
      <c r="G111" s="152"/>
      <c r="H111" s="152"/>
      <c r="I111" s="152"/>
      <c r="J111" s="153">
        <f>J259</f>
        <v>0</v>
      </c>
      <c r="K111" s="10"/>
      <c r="L111" s="15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0"/>
      <c r="C112" s="10"/>
      <c r="D112" s="151" t="s">
        <v>136</v>
      </c>
      <c r="E112" s="152"/>
      <c r="F112" s="152"/>
      <c r="G112" s="152"/>
      <c r="H112" s="152"/>
      <c r="I112" s="152"/>
      <c r="J112" s="153">
        <f>J265</f>
        <v>0</v>
      </c>
      <c r="K112" s="10"/>
      <c r="L112" s="15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0"/>
      <c r="C113" s="10"/>
      <c r="D113" s="151" t="s">
        <v>301</v>
      </c>
      <c r="E113" s="152"/>
      <c r="F113" s="152"/>
      <c r="G113" s="152"/>
      <c r="H113" s="152"/>
      <c r="I113" s="152"/>
      <c r="J113" s="153">
        <f>J287</f>
        <v>0</v>
      </c>
      <c r="K113" s="10"/>
      <c r="L113" s="15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0"/>
      <c r="C114" s="10"/>
      <c r="D114" s="151" t="s">
        <v>137</v>
      </c>
      <c r="E114" s="152"/>
      <c r="F114" s="152"/>
      <c r="G114" s="152"/>
      <c r="H114" s="152"/>
      <c r="I114" s="152"/>
      <c r="J114" s="153">
        <f>J289</f>
        <v>0</v>
      </c>
      <c r="K114" s="10"/>
      <c r="L114" s="15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0"/>
      <c r="C115" s="10"/>
      <c r="D115" s="151" t="s">
        <v>138</v>
      </c>
      <c r="E115" s="152"/>
      <c r="F115" s="152"/>
      <c r="G115" s="152"/>
      <c r="H115" s="152"/>
      <c r="I115" s="152"/>
      <c r="J115" s="153">
        <f>J297</f>
        <v>0</v>
      </c>
      <c r="K115" s="10"/>
      <c r="L115" s="15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0"/>
      <c r="C116" s="10"/>
      <c r="D116" s="151" t="s">
        <v>1161</v>
      </c>
      <c r="E116" s="152"/>
      <c r="F116" s="152"/>
      <c r="G116" s="152"/>
      <c r="H116" s="152"/>
      <c r="I116" s="152"/>
      <c r="J116" s="153">
        <f>J304</f>
        <v>0</v>
      </c>
      <c r="K116" s="10"/>
      <c r="L116" s="15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0"/>
      <c r="C117" s="10"/>
      <c r="D117" s="151" t="s">
        <v>302</v>
      </c>
      <c r="E117" s="152"/>
      <c r="F117" s="152"/>
      <c r="G117" s="152"/>
      <c r="H117" s="152"/>
      <c r="I117" s="152"/>
      <c r="J117" s="153">
        <f>J307</f>
        <v>0</v>
      </c>
      <c r="K117" s="10"/>
      <c r="L117" s="15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46"/>
      <c r="C118" s="9"/>
      <c r="D118" s="147" t="s">
        <v>139</v>
      </c>
      <c r="E118" s="148"/>
      <c r="F118" s="148"/>
      <c r="G118" s="148"/>
      <c r="H118" s="148"/>
      <c r="I118" s="148"/>
      <c r="J118" s="149">
        <f>J310</f>
        <v>0</v>
      </c>
      <c r="K118" s="9"/>
      <c r="L118" s="146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0" customFormat="1" ht="19.92" customHeight="1">
      <c r="A119" s="10"/>
      <c r="B119" s="150"/>
      <c r="C119" s="10"/>
      <c r="D119" s="151" t="s">
        <v>140</v>
      </c>
      <c r="E119" s="152"/>
      <c r="F119" s="152"/>
      <c r="G119" s="152"/>
      <c r="H119" s="152"/>
      <c r="I119" s="152"/>
      <c r="J119" s="153">
        <f>J311</f>
        <v>0</v>
      </c>
      <c r="K119" s="10"/>
      <c r="L119" s="15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2" customFormat="1" ht="21.84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9.28" customHeight="1">
      <c r="A122" s="34"/>
      <c r="B122" s="35"/>
      <c r="C122" s="145" t="s">
        <v>141</v>
      </c>
      <c r="D122" s="34"/>
      <c r="E122" s="34"/>
      <c r="F122" s="34"/>
      <c r="G122" s="34"/>
      <c r="H122" s="34"/>
      <c r="I122" s="34"/>
      <c r="J122" s="154">
        <f>ROUND(J123 + J124 + J125 + J126 + J127 + J128,2)</f>
        <v>0</v>
      </c>
      <c r="K122" s="34"/>
      <c r="L122" s="51"/>
      <c r="N122" s="155" t="s">
        <v>39</v>
      </c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8" customHeight="1">
      <c r="A123" s="34"/>
      <c r="B123" s="156"/>
      <c r="C123" s="157"/>
      <c r="D123" s="158" t="s">
        <v>142</v>
      </c>
      <c r="E123" s="159"/>
      <c r="F123" s="159"/>
      <c r="G123" s="157"/>
      <c r="H123" s="157"/>
      <c r="I123" s="157"/>
      <c r="J123" s="160">
        <v>0</v>
      </c>
      <c r="K123" s="157"/>
      <c r="L123" s="161"/>
      <c r="M123" s="162"/>
      <c r="N123" s="163" t="s">
        <v>41</v>
      </c>
      <c r="O123" s="162"/>
      <c r="P123" s="162"/>
      <c r="Q123" s="162"/>
      <c r="R123" s="162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62"/>
      <c r="AG123" s="162"/>
      <c r="AH123" s="162"/>
      <c r="AI123" s="162"/>
      <c r="AJ123" s="162"/>
      <c r="AK123" s="162"/>
      <c r="AL123" s="162"/>
      <c r="AM123" s="162"/>
      <c r="AN123" s="162"/>
      <c r="AO123" s="162"/>
      <c r="AP123" s="162"/>
      <c r="AQ123" s="162"/>
      <c r="AR123" s="162"/>
      <c r="AS123" s="162"/>
      <c r="AT123" s="162"/>
      <c r="AU123" s="162"/>
      <c r="AV123" s="162"/>
      <c r="AW123" s="162"/>
      <c r="AX123" s="162"/>
      <c r="AY123" s="164" t="s">
        <v>143</v>
      </c>
      <c r="AZ123" s="162"/>
      <c r="BA123" s="162"/>
      <c r="BB123" s="162"/>
      <c r="BC123" s="162"/>
      <c r="BD123" s="162"/>
      <c r="BE123" s="165">
        <f>IF(N123="základná",J123,0)</f>
        <v>0</v>
      </c>
      <c r="BF123" s="165">
        <f>IF(N123="znížená",J123,0)</f>
        <v>0</v>
      </c>
      <c r="BG123" s="165">
        <f>IF(N123="zákl. prenesená",J123,0)</f>
        <v>0</v>
      </c>
      <c r="BH123" s="165">
        <f>IF(N123="zníž. prenesená",J123,0)</f>
        <v>0</v>
      </c>
      <c r="BI123" s="165">
        <f>IF(N123="nulová",J123,0)</f>
        <v>0</v>
      </c>
      <c r="BJ123" s="164" t="s">
        <v>88</v>
      </c>
      <c r="BK123" s="162"/>
      <c r="BL123" s="162"/>
      <c r="BM123" s="162"/>
    </row>
    <row r="124" s="2" customFormat="1" ht="18" customHeight="1">
      <c r="A124" s="34"/>
      <c r="B124" s="156"/>
      <c r="C124" s="157"/>
      <c r="D124" s="158" t="s">
        <v>144</v>
      </c>
      <c r="E124" s="159"/>
      <c r="F124" s="159"/>
      <c r="G124" s="157"/>
      <c r="H124" s="157"/>
      <c r="I124" s="157"/>
      <c r="J124" s="160">
        <v>0</v>
      </c>
      <c r="K124" s="157"/>
      <c r="L124" s="161"/>
      <c r="M124" s="162"/>
      <c r="N124" s="163" t="s">
        <v>41</v>
      </c>
      <c r="O124" s="162"/>
      <c r="P124" s="162"/>
      <c r="Q124" s="162"/>
      <c r="R124" s="162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62"/>
      <c r="AG124" s="162"/>
      <c r="AH124" s="162"/>
      <c r="AI124" s="162"/>
      <c r="AJ124" s="162"/>
      <c r="AK124" s="162"/>
      <c r="AL124" s="162"/>
      <c r="AM124" s="162"/>
      <c r="AN124" s="162"/>
      <c r="AO124" s="162"/>
      <c r="AP124" s="162"/>
      <c r="AQ124" s="162"/>
      <c r="AR124" s="162"/>
      <c r="AS124" s="162"/>
      <c r="AT124" s="162"/>
      <c r="AU124" s="162"/>
      <c r="AV124" s="162"/>
      <c r="AW124" s="162"/>
      <c r="AX124" s="162"/>
      <c r="AY124" s="164" t="s">
        <v>143</v>
      </c>
      <c r="AZ124" s="162"/>
      <c r="BA124" s="162"/>
      <c r="BB124" s="162"/>
      <c r="BC124" s="162"/>
      <c r="BD124" s="162"/>
      <c r="BE124" s="165">
        <f>IF(N124="základná",J124,0)</f>
        <v>0</v>
      </c>
      <c r="BF124" s="165">
        <f>IF(N124="znížená",J124,0)</f>
        <v>0</v>
      </c>
      <c r="BG124" s="165">
        <f>IF(N124="zákl. prenesená",J124,0)</f>
        <v>0</v>
      </c>
      <c r="BH124" s="165">
        <f>IF(N124="zníž. prenesená",J124,0)</f>
        <v>0</v>
      </c>
      <c r="BI124" s="165">
        <f>IF(N124="nulová",J124,0)</f>
        <v>0</v>
      </c>
      <c r="BJ124" s="164" t="s">
        <v>88</v>
      </c>
      <c r="BK124" s="162"/>
      <c r="BL124" s="162"/>
      <c r="BM124" s="162"/>
    </row>
    <row r="125" s="2" customFormat="1" ht="18" customHeight="1">
      <c r="A125" s="34"/>
      <c r="B125" s="156"/>
      <c r="C125" s="157"/>
      <c r="D125" s="158" t="s">
        <v>145</v>
      </c>
      <c r="E125" s="159"/>
      <c r="F125" s="159"/>
      <c r="G125" s="157"/>
      <c r="H125" s="157"/>
      <c r="I125" s="157"/>
      <c r="J125" s="160">
        <v>0</v>
      </c>
      <c r="K125" s="157"/>
      <c r="L125" s="161"/>
      <c r="M125" s="162"/>
      <c r="N125" s="163" t="s">
        <v>41</v>
      </c>
      <c r="O125" s="162"/>
      <c r="P125" s="162"/>
      <c r="Q125" s="162"/>
      <c r="R125" s="162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62"/>
      <c r="AG125" s="162"/>
      <c r="AH125" s="162"/>
      <c r="AI125" s="162"/>
      <c r="AJ125" s="162"/>
      <c r="AK125" s="162"/>
      <c r="AL125" s="162"/>
      <c r="AM125" s="162"/>
      <c r="AN125" s="162"/>
      <c r="AO125" s="162"/>
      <c r="AP125" s="162"/>
      <c r="AQ125" s="162"/>
      <c r="AR125" s="162"/>
      <c r="AS125" s="162"/>
      <c r="AT125" s="162"/>
      <c r="AU125" s="162"/>
      <c r="AV125" s="162"/>
      <c r="AW125" s="162"/>
      <c r="AX125" s="162"/>
      <c r="AY125" s="164" t="s">
        <v>143</v>
      </c>
      <c r="AZ125" s="162"/>
      <c r="BA125" s="162"/>
      <c r="BB125" s="162"/>
      <c r="BC125" s="162"/>
      <c r="BD125" s="162"/>
      <c r="BE125" s="165">
        <f>IF(N125="základná",J125,0)</f>
        <v>0</v>
      </c>
      <c r="BF125" s="165">
        <f>IF(N125="znížená",J125,0)</f>
        <v>0</v>
      </c>
      <c r="BG125" s="165">
        <f>IF(N125="zákl. prenesená",J125,0)</f>
        <v>0</v>
      </c>
      <c r="BH125" s="165">
        <f>IF(N125="zníž. prenesená",J125,0)</f>
        <v>0</v>
      </c>
      <c r="BI125" s="165">
        <f>IF(N125="nulová",J125,0)</f>
        <v>0</v>
      </c>
      <c r="BJ125" s="164" t="s">
        <v>88</v>
      </c>
      <c r="BK125" s="162"/>
      <c r="BL125" s="162"/>
      <c r="BM125" s="162"/>
    </row>
    <row r="126" s="2" customFormat="1" ht="18" customHeight="1">
      <c r="A126" s="34"/>
      <c r="B126" s="156"/>
      <c r="C126" s="157"/>
      <c r="D126" s="158" t="s">
        <v>146</v>
      </c>
      <c r="E126" s="159"/>
      <c r="F126" s="159"/>
      <c r="G126" s="157"/>
      <c r="H126" s="157"/>
      <c r="I126" s="157"/>
      <c r="J126" s="160">
        <v>0</v>
      </c>
      <c r="K126" s="157"/>
      <c r="L126" s="161"/>
      <c r="M126" s="162"/>
      <c r="N126" s="163" t="s">
        <v>41</v>
      </c>
      <c r="O126" s="162"/>
      <c r="P126" s="162"/>
      <c r="Q126" s="162"/>
      <c r="R126" s="162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62"/>
      <c r="AG126" s="162"/>
      <c r="AH126" s="162"/>
      <c r="AI126" s="162"/>
      <c r="AJ126" s="162"/>
      <c r="AK126" s="162"/>
      <c r="AL126" s="162"/>
      <c r="AM126" s="162"/>
      <c r="AN126" s="162"/>
      <c r="AO126" s="162"/>
      <c r="AP126" s="162"/>
      <c r="AQ126" s="162"/>
      <c r="AR126" s="162"/>
      <c r="AS126" s="162"/>
      <c r="AT126" s="162"/>
      <c r="AU126" s="162"/>
      <c r="AV126" s="162"/>
      <c r="AW126" s="162"/>
      <c r="AX126" s="162"/>
      <c r="AY126" s="164" t="s">
        <v>143</v>
      </c>
      <c r="AZ126" s="162"/>
      <c r="BA126" s="162"/>
      <c r="BB126" s="162"/>
      <c r="BC126" s="162"/>
      <c r="BD126" s="162"/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64" t="s">
        <v>88</v>
      </c>
      <c r="BK126" s="162"/>
      <c r="BL126" s="162"/>
      <c r="BM126" s="162"/>
    </row>
    <row r="127" s="2" customFormat="1" ht="18" customHeight="1">
      <c r="A127" s="34"/>
      <c r="B127" s="156"/>
      <c r="C127" s="157"/>
      <c r="D127" s="158" t="s">
        <v>147</v>
      </c>
      <c r="E127" s="159"/>
      <c r="F127" s="159"/>
      <c r="G127" s="157"/>
      <c r="H127" s="157"/>
      <c r="I127" s="157"/>
      <c r="J127" s="160">
        <v>0</v>
      </c>
      <c r="K127" s="157"/>
      <c r="L127" s="161"/>
      <c r="M127" s="162"/>
      <c r="N127" s="163" t="s">
        <v>41</v>
      </c>
      <c r="O127" s="162"/>
      <c r="P127" s="162"/>
      <c r="Q127" s="162"/>
      <c r="R127" s="162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62"/>
      <c r="AG127" s="162"/>
      <c r="AH127" s="162"/>
      <c r="AI127" s="162"/>
      <c r="AJ127" s="162"/>
      <c r="AK127" s="162"/>
      <c r="AL127" s="162"/>
      <c r="AM127" s="162"/>
      <c r="AN127" s="162"/>
      <c r="AO127" s="162"/>
      <c r="AP127" s="162"/>
      <c r="AQ127" s="162"/>
      <c r="AR127" s="162"/>
      <c r="AS127" s="162"/>
      <c r="AT127" s="162"/>
      <c r="AU127" s="162"/>
      <c r="AV127" s="162"/>
      <c r="AW127" s="162"/>
      <c r="AX127" s="162"/>
      <c r="AY127" s="164" t="s">
        <v>143</v>
      </c>
      <c r="AZ127" s="162"/>
      <c r="BA127" s="162"/>
      <c r="BB127" s="162"/>
      <c r="BC127" s="162"/>
      <c r="BD127" s="162"/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64" t="s">
        <v>88</v>
      </c>
      <c r="BK127" s="162"/>
      <c r="BL127" s="162"/>
      <c r="BM127" s="162"/>
    </row>
    <row r="128" s="2" customFormat="1" ht="18" customHeight="1">
      <c r="A128" s="34"/>
      <c r="B128" s="156"/>
      <c r="C128" s="157"/>
      <c r="D128" s="159" t="s">
        <v>148</v>
      </c>
      <c r="E128" s="157"/>
      <c r="F128" s="157"/>
      <c r="G128" s="157"/>
      <c r="H128" s="157"/>
      <c r="I128" s="157"/>
      <c r="J128" s="160">
        <f>ROUND(J32*T128,2)</f>
        <v>0</v>
      </c>
      <c r="K128" s="157"/>
      <c r="L128" s="161"/>
      <c r="M128" s="162"/>
      <c r="N128" s="163" t="s">
        <v>41</v>
      </c>
      <c r="O128" s="162"/>
      <c r="P128" s="162"/>
      <c r="Q128" s="162"/>
      <c r="R128" s="162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62"/>
      <c r="AG128" s="162"/>
      <c r="AH128" s="162"/>
      <c r="AI128" s="162"/>
      <c r="AJ128" s="162"/>
      <c r="AK128" s="162"/>
      <c r="AL128" s="162"/>
      <c r="AM128" s="162"/>
      <c r="AN128" s="162"/>
      <c r="AO128" s="162"/>
      <c r="AP128" s="162"/>
      <c r="AQ128" s="162"/>
      <c r="AR128" s="162"/>
      <c r="AS128" s="162"/>
      <c r="AT128" s="162"/>
      <c r="AU128" s="162"/>
      <c r="AV128" s="162"/>
      <c r="AW128" s="162"/>
      <c r="AX128" s="162"/>
      <c r="AY128" s="164" t="s">
        <v>149</v>
      </c>
      <c r="AZ128" s="162"/>
      <c r="BA128" s="162"/>
      <c r="BB128" s="162"/>
      <c r="BC128" s="162"/>
      <c r="BD128" s="162"/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64" t="s">
        <v>88</v>
      </c>
      <c r="BK128" s="162"/>
      <c r="BL128" s="162"/>
      <c r="BM128" s="162"/>
    </row>
    <row r="129" s="2" customFormat="1">
      <c r="A129" s="34"/>
      <c r="B129" s="35"/>
      <c r="C129" s="34"/>
      <c r="D129" s="34"/>
      <c r="E129" s="34"/>
      <c r="F129" s="34"/>
      <c r="G129" s="34"/>
      <c r="H129" s="34"/>
      <c r="I129" s="34"/>
      <c r="J129" s="34"/>
      <c r="K129" s="34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29.28" customHeight="1">
      <c r="A130" s="34"/>
      <c r="B130" s="35"/>
      <c r="C130" s="166" t="s">
        <v>150</v>
      </c>
      <c r="D130" s="135"/>
      <c r="E130" s="135"/>
      <c r="F130" s="135"/>
      <c r="G130" s="135"/>
      <c r="H130" s="135"/>
      <c r="I130" s="135"/>
      <c r="J130" s="167">
        <f>ROUND(J98+J122,2)</f>
        <v>0</v>
      </c>
      <c r="K130" s="135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56"/>
      <c r="C131" s="57"/>
      <c r="D131" s="57"/>
      <c r="E131" s="57"/>
      <c r="F131" s="57"/>
      <c r="G131" s="57"/>
      <c r="H131" s="57"/>
      <c r="I131" s="57"/>
      <c r="J131" s="57"/>
      <c r="K131" s="57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5" s="2" customFormat="1" ht="6.96" customHeight="1">
      <c r="A135" s="34"/>
      <c r="B135" s="58"/>
      <c r="C135" s="59"/>
      <c r="D135" s="59"/>
      <c r="E135" s="59"/>
      <c r="F135" s="59"/>
      <c r="G135" s="59"/>
      <c r="H135" s="59"/>
      <c r="I135" s="59"/>
      <c r="J135" s="59"/>
      <c r="K135" s="59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24.96" customHeight="1">
      <c r="A136" s="34"/>
      <c r="B136" s="35"/>
      <c r="C136" s="19" t="s">
        <v>151</v>
      </c>
      <c r="D136" s="34"/>
      <c r="E136" s="34"/>
      <c r="F136" s="34"/>
      <c r="G136" s="34"/>
      <c r="H136" s="34"/>
      <c r="I136" s="34"/>
      <c r="J136" s="34"/>
      <c r="K136" s="34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6.96" customHeight="1">
      <c r="A137" s="34"/>
      <c r="B137" s="35"/>
      <c r="C137" s="34"/>
      <c r="D137" s="34"/>
      <c r="E137" s="34"/>
      <c r="F137" s="34"/>
      <c r="G137" s="34"/>
      <c r="H137" s="34"/>
      <c r="I137" s="34"/>
      <c r="J137" s="34"/>
      <c r="K137" s="34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2" customHeight="1">
      <c r="A138" s="34"/>
      <c r="B138" s="35"/>
      <c r="C138" s="28" t="s">
        <v>14</v>
      </c>
      <c r="D138" s="34"/>
      <c r="E138" s="34"/>
      <c r="F138" s="34"/>
      <c r="G138" s="34"/>
      <c r="H138" s="34"/>
      <c r="I138" s="34"/>
      <c r="J138" s="34"/>
      <c r="K138" s="34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27" customHeight="1">
      <c r="A139" s="34"/>
      <c r="B139" s="35"/>
      <c r="C139" s="34"/>
      <c r="D139" s="34"/>
      <c r="E139" s="125" t="str">
        <f>E7</f>
        <v>SPŠ J. Murgaša B.Bystrica - kompletná rekonštrukcia objektov - zníženie energetickej náročnosti</v>
      </c>
      <c r="F139" s="28"/>
      <c r="G139" s="28"/>
      <c r="H139" s="28"/>
      <c r="I139" s="34"/>
      <c r="J139" s="34"/>
      <c r="K139" s="34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1" customFormat="1" ht="12" customHeight="1">
      <c r="B140" s="18"/>
      <c r="C140" s="28" t="s">
        <v>120</v>
      </c>
      <c r="L140" s="18"/>
    </row>
    <row r="141" s="2" customFormat="1" ht="14.4" customHeight="1">
      <c r="A141" s="34"/>
      <c r="B141" s="35"/>
      <c r="C141" s="34"/>
      <c r="D141" s="34"/>
      <c r="E141" s="125" t="s">
        <v>1107</v>
      </c>
      <c r="F141" s="34"/>
      <c r="G141" s="34"/>
      <c r="H141" s="34"/>
      <c r="I141" s="34"/>
      <c r="J141" s="34"/>
      <c r="K141" s="34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="2" customFormat="1" ht="12" customHeight="1">
      <c r="A142" s="34"/>
      <c r="B142" s="35"/>
      <c r="C142" s="28" t="s">
        <v>122</v>
      </c>
      <c r="D142" s="34"/>
      <c r="E142" s="34"/>
      <c r="F142" s="34"/>
      <c r="G142" s="34"/>
      <c r="H142" s="34"/>
      <c r="I142" s="34"/>
      <c r="J142" s="34"/>
      <c r="K142" s="34"/>
      <c r="L142" s="51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="2" customFormat="1" ht="15.6" customHeight="1">
      <c r="A143" s="34"/>
      <c r="B143" s="35"/>
      <c r="C143" s="34"/>
      <c r="D143" s="34"/>
      <c r="E143" s="63" t="str">
        <f>E11</f>
        <v>D2 - Nový stav</v>
      </c>
      <c r="F143" s="34"/>
      <c r="G143" s="34"/>
      <c r="H143" s="34"/>
      <c r="I143" s="34"/>
      <c r="J143" s="34"/>
      <c r="K143" s="34"/>
      <c r="L143" s="5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="2" customFormat="1" ht="6.96" customHeight="1">
      <c r="A144" s="34"/>
      <c r="B144" s="35"/>
      <c r="C144" s="34"/>
      <c r="D144" s="34"/>
      <c r="E144" s="34"/>
      <c r="F144" s="34"/>
      <c r="G144" s="34"/>
      <c r="H144" s="34"/>
      <c r="I144" s="34"/>
      <c r="J144" s="34"/>
      <c r="K144" s="34"/>
      <c r="L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="2" customFormat="1" ht="12" customHeight="1">
      <c r="A145" s="34"/>
      <c r="B145" s="35"/>
      <c r="C145" s="28" t="s">
        <v>18</v>
      </c>
      <c r="D145" s="34"/>
      <c r="E145" s="34"/>
      <c r="F145" s="23" t="str">
        <f>F14</f>
        <v>Hurbanova 6, 975 18 BB</v>
      </c>
      <c r="G145" s="34"/>
      <c r="H145" s="34"/>
      <c r="I145" s="28" t="s">
        <v>20</v>
      </c>
      <c r="J145" s="65" t="str">
        <f>IF(J14="","",J14)</f>
        <v>28. 4. 2021</v>
      </c>
      <c r="K145" s="34"/>
      <c r="L145" s="51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="2" customFormat="1" ht="6.96" customHeight="1">
      <c r="A146" s="34"/>
      <c r="B146" s="35"/>
      <c r="C146" s="34"/>
      <c r="D146" s="34"/>
      <c r="E146" s="34"/>
      <c r="F146" s="34"/>
      <c r="G146" s="34"/>
      <c r="H146" s="34"/>
      <c r="I146" s="34"/>
      <c r="J146" s="34"/>
      <c r="K146" s="34"/>
      <c r="L146" s="51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="2" customFormat="1" ht="40.8" customHeight="1">
      <c r="A147" s="34"/>
      <c r="B147" s="35"/>
      <c r="C147" s="28" t="s">
        <v>22</v>
      </c>
      <c r="D147" s="34"/>
      <c r="E147" s="34"/>
      <c r="F147" s="23" t="str">
        <f>E17</f>
        <v>SPŠ J. Murgaša, Banská Bystrica</v>
      </c>
      <c r="G147" s="34"/>
      <c r="H147" s="34"/>
      <c r="I147" s="28" t="s">
        <v>28</v>
      </c>
      <c r="J147" s="32" t="str">
        <f>E23</f>
        <v>VISIA s.r.o ,Sládkovičova 2052/50A Šala</v>
      </c>
      <c r="K147" s="34"/>
      <c r="L147" s="51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="2" customFormat="1" ht="15.6" customHeight="1">
      <c r="A148" s="34"/>
      <c r="B148" s="35"/>
      <c r="C148" s="28" t="s">
        <v>26</v>
      </c>
      <c r="D148" s="34"/>
      <c r="E148" s="34"/>
      <c r="F148" s="23" t="str">
        <f>IF(E20="","",E20)</f>
        <v>Vyplň údaj</v>
      </c>
      <c r="G148" s="34"/>
      <c r="H148" s="34"/>
      <c r="I148" s="28" t="s">
        <v>32</v>
      </c>
      <c r="J148" s="32" t="str">
        <f>E26</f>
        <v xml:space="preserve"> </v>
      </c>
      <c r="K148" s="34"/>
      <c r="L148" s="51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="2" customFormat="1" ht="10.32" customHeight="1">
      <c r="A149" s="34"/>
      <c r="B149" s="35"/>
      <c r="C149" s="34"/>
      <c r="D149" s="34"/>
      <c r="E149" s="34"/>
      <c r="F149" s="34"/>
      <c r="G149" s="34"/>
      <c r="H149" s="34"/>
      <c r="I149" s="34"/>
      <c r="J149" s="34"/>
      <c r="K149" s="34"/>
      <c r="L149" s="51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="11" customFormat="1" ht="29.28" customHeight="1">
      <c r="A150" s="168"/>
      <c r="B150" s="169"/>
      <c r="C150" s="170" t="s">
        <v>152</v>
      </c>
      <c r="D150" s="171" t="s">
        <v>60</v>
      </c>
      <c r="E150" s="171" t="s">
        <v>56</v>
      </c>
      <c r="F150" s="171" t="s">
        <v>57</v>
      </c>
      <c r="G150" s="171" t="s">
        <v>153</v>
      </c>
      <c r="H150" s="171" t="s">
        <v>154</v>
      </c>
      <c r="I150" s="171" t="s">
        <v>155</v>
      </c>
      <c r="J150" s="172" t="s">
        <v>128</v>
      </c>
      <c r="K150" s="173" t="s">
        <v>156</v>
      </c>
      <c r="L150" s="174"/>
      <c r="M150" s="82" t="s">
        <v>1</v>
      </c>
      <c r="N150" s="83" t="s">
        <v>39</v>
      </c>
      <c r="O150" s="83" t="s">
        <v>157</v>
      </c>
      <c r="P150" s="83" t="s">
        <v>158</v>
      </c>
      <c r="Q150" s="83" t="s">
        <v>159</v>
      </c>
      <c r="R150" s="83" t="s">
        <v>160</v>
      </c>
      <c r="S150" s="83" t="s">
        <v>161</v>
      </c>
      <c r="T150" s="84" t="s">
        <v>162</v>
      </c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</row>
    <row r="151" s="2" customFormat="1" ht="22.8" customHeight="1">
      <c r="A151" s="34"/>
      <c r="B151" s="35"/>
      <c r="C151" s="89" t="s">
        <v>124</v>
      </c>
      <c r="D151" s="34"/>
      <c r="E151" s="34"/>
      <c r="F151" s="34"/>
      <c r="G151" s="34"/>
      <c r="H151" s="34"/>
      <c r="I151" s="34"/>
      <c r="J151" s="175">
        <f>BK151</f>
        <v>0</v>
      </c>
      <c r="K151" s="34"/>
      <c r="L151" s="35"/>
      <c r="M151" s="85"/>
      <c r="N151" s="69"/>
      <c r="O151" s="86"/>
      <c r="P151" s="176">
        <f>P152+P213+P310</f>
        <v>0</v>
      </c>
      <c r="Q151" s="86"/>
      <c r="R151" s="176">
        <f>R152+R213+R310</f>
        <v>232.65187188011996</v>
      </c>
      <c r="S151" s="86"/>
      <c r="T151" s="177">
        <f>T152+T213+T310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5" t="s">
        <v>74</v>
      </c>
      <c r="AU151" s="15" t="s">
        <v>130</v>
      </c>
      <c r="BK151" s="178">
        <f>BK152+BK213+BK310</f>
        <v>0</v>
      </c>
    </row>
    <row r="152" s="12" customFormat="1" ht="25.92" customHeight="1">
      <c r="A152" s="12"/>
      <c r="B152" s="179"/>
      <c r="C152" s="12"/>
      <c r="D152" s="180" t="s">
        <v>74</v>
      </c>
      <c r="E152" s="181" t="s">
        <v>163</v>
      </c>
      <c r="F152" s="181" t="s">
        <v>164</v>
      </c>
      <c r="G152" s="12"/>
      <c r="H152" s="12"/>
      <c r="I152" s="182"/>
      <c r="J152" s="183">
        <f>BK152</f>
        <v>0</v>
      </c>
      <c r="K152" s="12"/>
      <c r="L152" s="179"/>
      <c r="M152" s="184"/>
      <c r="N152" s="185"/>
      <c r="O152" s="185"/>
      <c r="P152" s="186">
        <f>P153+P162+P165+P167+P171+P194+P211</f>
        <v>0</v>
      </c>
      <c r="Q152" s="185"/>
      <c r="R152" s="186">
        <f>R153+R162+R165+R167+R171+R194+R211</f>
        <v>213.64124486594997</v>
      </c>
      <c r="S152" s="185"/>
      <c r="T152" s="187">
        <f>T153+T162+T165+T167+T171+T194+T211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0" t="s">
        <v>82</v>
      </c>
      <c r="AT152" s="188" t="s">
        <v>74</v>
      </c>
      <c r="AU152" s="188" t="s">
        <v>75</v>
      </c>
      <c r="AY152" s="180" t="s">
        <v>165</v>
      </c>
      <c r="BK152" s="189">
        <f>BK153+BK162+BK165+BK167+BK171+BK194+BK211</f>
        <v>0</v>
      </c>
    </row>
    <row r="153" s="12" customFormat="1" ht="22.8" customHeight="1">
      <c r="A153" s="12"/>
      <c r="B153" s="179"/>
      <c r="C153" s="12"/>
      <c r="D153" s="180" t="s">
        <v>74</v>
      </c>
      <c r="E153" s="190" t="s">
        <v>82</v>
      </c>
      <c r="F153" s="190" t="s">
        <v>166</v>
      </c>
      <c r="G153" s="12"/>
      <c r="H153" s="12"/>
      <c r="I153" s="182"/>
      <c r="J153" s="191">
        <f>BK153</f>
        <v>0</v>
      </c>
      <c r="K153" s="12"/>
      <c r="L153" s="179"/>
      <c r="M153" s="184"/>
      <c r="N153" s="185"/>
      <c r="O153" s="185"/>
      <c r="P153" s="186">
        <f>SUM(P154:P161)</f>
        <v>0</v>
      </c>
      <c r="Q153" s="185"/>
      <c r="R153" s="186">
        <f>SUM(R154:R161)</f>
        <v>21.998000000000001</v>
      </c>
      <c r="S153" s="185"/>
      <c r="T153" s="187">
        <f>SUM(T154:T161)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80" t="s">
        <v>82</v>
      </c>
      <c r="AT153" s="188" t="s">
        <v>74</v>
      </c>
      <c r="AU153" s="188" t="s">
        <v>82</v>
      </c>
      <c r="AY153" s="180" t="s">
        <v>165</v>
      </c>
      <c r="BK153" s="189">
        <f>SUM(BK154:BK161)</f>
        <v>0</v>
      </c>
    </row>
    <row r="154" s="2" customFormat="1" ht="13.8" customHeight="1">
      <c r="A154" s="34"/>
      <c r="B154" s="156"/>
      <c r="C154" s="192" t="s">
        <v>82</v>
      </c>
      <c r="D154" s="192" t="s">
        <v>167</v>
      </c>
      <c r="E154" s="193" t="s">
        <v>303</v>
      </c>
      <c r="F154" s="194" t="s">
        <v>304</v>
      </c>
      <c r="G154" s="195" t="s">
        <v>305</v>
      </c>
      <c r="H154" s="196">
        <v>58.829999999999998</v>
      </c>
      <c r="I154" s="197"/>
      <c r="J154" s="196">
        <f>ROUND(I154*H154,3)</f>
        <v>0</v>
      </c>
      <c r="K154" s="198"/>
      <c r="L154" s="35"/>
      <c r="M154" s="199" t="s">
        <v>1</v>
      </c>
      <c r="N154" s="200" t="s">
        <v>41</v>
      </c>
      <c r="O154" s="73"/>
      <c r="P154" s="201">
        <f>O154*H154</f>
        <v>0</v>
      </c>
      <c r="Q154" s="201">
        <v>0</v>
      </c>
      <c r="R154" s="201">
        <f>Q154*H154</f>
        <v>0</v>
      </c>
      <c r="S154" s="201">
        <v>0</v>
      </c>
      <c r="T154" s="202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3" t="s">
        <v>171</v>
      </c>
      <c r="AT154" s="203" t="s">
        <v>167</v>
      </c>
      <c r="AU154" s="203" t="s">
        <v>88</v>
      </c>
      <c r="AY154" s="15" t="s">
        <v>165</v>
      </c>
      <c r="BE154" s="204">
        <f>IF(N154="základná",J154,0)</f>
        <v>0</v>
      </c>
      <c r="BF154" s="204">
        <f>IF(N154="znížená",J154,0)</f>
        <v>0</v>
      </c>
      <c r="BG154" s="204">
        <f>IF(N154="zákl. prenesená",J154,0)</f>
        <v>0</v>
      </c>
      <c r="BH154" s="204">
        <f>IF(N154="zníž. prenesená",J154,0)</f>
        <v>0</v>
      </c>
      <c r="BI154" s="204">
        <f>IF(N154="nulová",J154,0)</f>
        <v>0</v>
      </c>
      <c r="BJ154" s="15" t="s">
        <v>88</v>
      </c>
      <c r="BK154" s="205">
        <f>ROUND(I154*H154,3)</f>
        <v>0</v>
      </c>
      <c r="BL154" s="15" t="s">
        <v>171</v>
      </c>
      <c r="BM154" s="203" t="s">
        <v>1162</v>
      </c>
    </row>
    <row r="155" s="2" customFormat="1" ht="34.8" customHeight="1">
      <c r="A155" s="34"/>
      <c r="B155" s="156"/>
      <c r="C155" s="192" t="s">
        <v>88</v>
      </c>
      <c r="D155" s="192" t="s">
        <v>167</v>
      </c>
      <c r="E155" s="193" t="s">
        <v>307</v>
      </c>
      <c r="F155" s="194" t="s">
        <v>308</v>
      </c>
      <c r="G155" s="195" t="s">
        <v>305</v>
      </c>
      <c r="H155" s="196">
        <v>19.609999999999999</v>
      </c>
      <c r="I155" s="197"/>
      <c r="J155" s="196">
        <f>ROUND(I155*H155,3)</f>
        <v>0</v>
      </c>
      <c r="K155" s="198"/>
      <c r="L155" s="35"/>
      <c r="M155" s="199" t="s">
        <v>1</v>
      </c>
      <c r="N155" s="200" t="s">
        <v>41</v>
      </c>
      <c r="O155" s="73"/>
      <c r="P155" s="201">
        <f>O155*H155</f>
        <v>0</v>
      </c>
      <c r="Q155" s="201">
        <v>0</v>
      </c>
      <c r="R155" s="201">
        <f>Q155*H155</f>
        <v>0</v>
      </c>
      <c r="S155" s="201">
        <v>0</v>
      </c>
      <c r="T155" s="202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3" t="s">
        <v>171</v>
      </c>
      <c r="AT155" s="203" t="s">
        <v>167</v>
      </c>
      <c r="AU155" s="203" t="s">
        <v>88</v>
      </c>
      <c r="AY155" s="15" t="s">
        <v>165</v>
      </c>
      <c r="BE155" s="204">
        <f>IF(N155="základná",J155,0)</f>
        <v>0</v>
      </c>
      <c r="BF155" s="204">
        <f>IF(N155="znížená",J155,0)</f>
        <v>0</v>
      </c>
      <c r="BG155" s="204">
        <f>IF(N155="zákl. prenesená",J155,0)</f>
        <v>0</v>
      </c>
      <c r="BH155" s="204">
        <f>IF(N155="zníž. prenesená",J155,0)</f>
        <v>0</v>
      </c>
      <c r="BI155" s="204">
        <f>IF(N155="nulová",J155,0)</f>
        <v>0</v>
      </c>
      <c r="BJ155" s="15" t="s">
        <v>88</v>
      </c>
      <c r="BK155" s="205">
        <f>ROUND(I155*H155,3)</f>
        <v>0</v>
      </c>
      <c r="BL155" s="15" t="s">
        <v>171</v>
      </c>
      <c r="BM155" s="203" t="s">
        <v>1163</v>
      </c>
    </row>
    <row r="156" s="2" customFormat="1" ht="22.2" customHeight="1">
      <c r="A156" s="34"/>
      <c r="B156" s="156"/>
      <c r="C156" s="192" t="s">
        <v>178</v>
      </c>
      <c r="D156" s="192" t="s">
        <v>167</v>
      </c>
      <c r="E156" s="193" t="s">
        <v>310</v>
      </c>
      <c r="F156" s="194" t="s">
        <v>311</v>
      </c>
      <c r="G156" s="195" t="s">
        <v>305</v>
      </c>
      <c r="H156" s="196">
        <v>25.5</v>
      </c>
      <c r="I156" s="197"/>
      <c r="J156" s="196">
        <f>ROUND(I156*H156,3)</f>
        <v>0</v>
      </c>
      <c r="K156" s="198"/>
      <c r="L156" s="35"/>
      <c r="M156" s="199" t="s">
        <v>1</v>
      </c>
      <c r="N156" s="200" t="s">
        <v>41</v>
      </c>
      <c r="O156" s="73"/>
      <c r="P156" s="201">
        <f>O156*H156</f>
        <v>0</v>
      </c>
      <c r="Q156" s="201">
        <v>0</v>
      </c>
      <c r="R156" s="201">
        <f>Q156*H156</f>
        <v>0</v>
      </c>
      <c r="S156" s="201">
        <v>0</v>
      </c>
      <c r="T156" s="202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3" t="s">
        <v>171</v>
      </c>
      <c r="AT156" s="203" t="s">
        <v>167</v>
      </c>
      <c r="AU156" s="203" t="s">
        <v>88</v>
      </c>
      <c r="AY156" s="15" t="s">
        <v>165</v>
      </c>
      <c r="BE156" s="204">
        <f>IF(N156="základná",J156,0)</f>
        <v>0</v>
      </c>
      <c r="BF156" s="204">
        <f>IF(N156="znížená",J156,0)</f>
        <v>0</v>
      </c>
      <c r="BG156" s="204">
        <f>IF(N156="zákl. prenesená",J156,0)</f>
        <v>0</v>
      </c>
      <c r="BH156" s="204">
        <f>IF(N156="zníž. prenesená",J156,0)</f>
        <v>0</v>
      </c>
      <c r="BI156" s="204">
        <f>IF(N156="nulová",J156,0)</f>
        <v>0</v>
      </c>
      <c r="BJ156" s="15" t="s">
        <v>88</v>
      </c>
      <c r="BK156" s="205">
        <f>ROUND(I156*H156,3)</f>
        <v>0</v>
      </c>
      <c r="BL156" s="15" t="s">
        <v>171</v>
      </c>
      <c r="BM156" s="203" t="s">
        <v>1164</v>
      </c>
    </row>
    <row r="157" s="2" customFormat="1" ht="34.8" customHeight="1">
      <c r="A157" s="34"/>
      <c r="B157" s="156"/>
      <c r="C157" s="192" t="s">
        <v>171</v>
      </c>
      <c r="D157" s="192" t="s">
        <v>167</v>
      </c>
      <c r="E157" s="193" t="s">
        <v>313</v>
      </c>
      <c r="F157" s="194" t="s">
        <v>314</v>
      </c>
      <c r="G157" s="195" t="s">
        <v>305</v>
      </c>
      <c r="H157" s="196">
        <v>51</v>
      </c>
      <c r="I157" s="197"/>
      <c r="J157" s="196">
        <f>ROUND(I157*H157,3)</f>
        <v>0</v>
      </c>
      <c r="K157" s="198"/>
      <c r="L157" s="35"/>
      <c r="M157" s="199" t="s">
        <v>1</v>
      </c>
      <c r="N157" s="200" t="s">
        <v>41</v>
      </c>
      <c r="O157" s="73"/>
      <c r="P157" s="201">
        <f>O157*H157</f>
        <v>0</v>
      </c>
      <c r="Q157" s="201">
        <v>0</v>
      </c>
      <c r="R157" s="201">
        <f>Q157*H157</f>
        <v>0</v>
      </c>
      <c r="S157" s="201">
        <v>0</v>
      </c>
      <c r="T157" s="202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3" t="s">
        <v>171</v>
      </c>
      <c r="AT157" s="203" t="s">
        <v>167</v>
      </c>
      <c r="AU157" s="203" t="s">
        <v>88</v>
      </c>
      <c r="AY157" s="15" t="s">
        <v>165</v>
      </c>
      <c r="BE157" s="204">
        <f>IF(N157="základná",J157,0)</f>
        <v>0</v>
      </c>
      <c r="BF157" s="204">
        <f>IF(N157="znížená",J157,0)</f>
        <v>0</v>
      </c>
      <c r="BG157" s="204">
        <f>IF(N157="zákl. prenesená",J157,0)</f>
        <v>0</v>
      </c>
      <c r="BH157" s="204">
        <f>IF(N157="zníž. prenesená",J157,0)</f>
        <v>0</v>
      </c>
      <c r="BI157" s="204">
        <f>IF(N157="nulová",J157,0)</f>
        <v>0</v>
      </c>
      <c r="BJ157" s="15" t="s">
        <v>88</v>
      </c>
      <c r="BK157" s="205">
        <f>ROUND(I157*H157,3)</f>
        <v>0</v>
      </c>
      <c r="BL157" s="15" t="s">
        <v>171</v>
      </c>
      <c r="BM157" s="203" t="s">
        <v>1165</v>
      </c>
    </row>
    <row r="158" s="2" customFormat="1" ht="22.2" customHeight="1">
      <c r="A158" s="34"/>
      <c r="B158" s="156"/>
      <c r="C158" s="192" t="s">
        <v>186</v>
      </c>
      <c r="D158" s="192" t="s">
        <v>167</v>
      </c>
      <c r="E158" s="193" t="s">
        <v>316</v>
      </c>
      <c r="F158" s="194" t="s">
        <v>317</v>
      </c>
      <c r="G158" s="195" t="s">
        <v>305</v>
      </c>
      <c r="H158" s="196">
        <v>12.221</v>
      </c>
      <c r="I158" s="197"/>
      <c r="J158" s="196">
        <f>ROUND(I158*H158,3)</f>
        <v>0</v>
      </c>
      <c r="K158" s="198"/>
      <c r="L158" s="35"/>
      <c r="M158" s="199" t="s">
        <v>1</v>
      </c>
      <c r="N158" s="200" t="s">
        <v>41</v>
      </c>
      <c r="O158" s="73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3" t="s">
        <v>171</v>
      </c>
      <c r="AT158" s="203" t="s">
        <v>167</v>
      </c>
      <c r="AU158" s="203" t="s">
        <v>88</v>
      </c>
      <c r="AY158" s="15" t="s">
        <v>165</v>
      </c>
      <c r="BE158" s="204">
        <f>IF(N158="základná",J158,0)</f>
        <v>0</v>
      </c>
      <c r="BF158" s="204">
        <f>IF(N158="znížená",J158,0)</f>
        <v>0</v>
      </c>
      <c r="BG158" s="204">
        <f>IF(N158="zákl. prenesená",J158,0)</f>
        <v>0</v>
      </c>
      <c r="BH158" s="204">
        <f>IF(N158="zníž. prenesená",J158,0)</f>
        <v>0</v>
      </c>
      <c r="BI158" s="204">
        <f>IF(N158="nulová",J158,0)</f>
        <v>0</v>
      </c>
      <c r="BJ158" s="15" t="s">
        <v>88</v>
      </c>
      <c r="BK158" s="205">
        <f>ROUND(I158*H158,3)</f>
        <v>0</v>
      </c>
      <c r="BL158" s="15" t="s">
        <v>171</v>
      </c>
      <c r="BM158" s="203" t="s">
        <v>1166</v>
      </c>
    </row>
    <row r="159" s="2" customFormat="1" ht="13.8" customHeight="1">
      <c r="A159" s="34"/>
      <c r="B159" s="156"/>
      <c r="C159" s="211" t="s">
        <v>191</v>
      </c>
      <c r="D159" s="211" t="s">
        <v>277</v>
      </c>
      <c r="E159" s="212" t="s">
        <v>319</v>
      </c>
      <c r="F159" s="213" t="s">
        <v>320</v>
      </c>
      <c r="G159" s="214" t="s">
        <v>205</v>
      </c>
      <c r="H159" s="215">
        <v>21.998000000000001</v>
      </c>
      <c r="I159" s="216"/>
      <c r="J159" s="215">
        <f>ROUND(I159*H159,3)</f>
        <v>0</v>
      </c>
      <c r="K159" s="217"/>
      <c r="L159" s="218"/>
      <c r="M159" s="219" t="s">
        <v>1</v>
      </c>
      <c r="N159" s="220" t="s">
        <v>41</v>
      </c>
      <c r="O159" s="73"/>
      <c r="P159" s="201">
        <f>O159*H159</f>
        <v>0</v>
      </c>
      <c r="Q159" s="201">
        <v>1</v>
      </c>
      <c r="R159" s="201">
        <f>Q159*H159</f>
        <v>21.998000000000001</v>
      </c>
      <c r="S159" s="201">
        <v>0</v>
      </c>
      <c r="T159" s="202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3" t="s">
        <v>199</v>
      </c>
      <c r="AT159" s="203" t="s">
        <v>277</v>
      </c>
      <c r="AU159" s="203" t="s">
        <v>88</v>
      </c>
      <c r="AY159" s="15" t="s">
        <v>165</v>
      </c>
      <c r="BE159" s="204">
        <f>IF(N159="základná",J159,0)</f>
        <v>0</v>
      </c>
      <c r="BF159" s="204">
        <f>IF(N159="znížená",J159,0)</f>
        <v>0</v>
      </c>
      <c r="BG159" s="204">
        <f>IF(N159="zákl. prenesená",J159,0)</f>
        <v>0</v>
      </c>
      <c r="BH159" s="204">
        <f>IF(N159="zníž. prenesená",J159,0)</f>
        <v>0</v>
      </c>
      <c r="BI159" s="204">
        <f>IF(N159="nulová",J159,0)</f>
        <v>0</v>
      </c>
      <c r="BJ159" s="15" t="s">
        <v>88</v>
      </c>
      <c r="BK159" s="205">
        <f>ROUND(I159*H159,3)</f>
        <v>0</v>
      </c>
      <c r="BL159" s="15" t="s">
        <v>171</v>
      </c>
      <c r="BM159" s="203" t="s">
        <v>1167</v>
      </c>
    </row>
    <row r="160" s="2" customFormat="1" ht="22.2" customHeight="1">
      <c r="A160" s="34"/>
      <c r="B160" s="156"/>
      <c r="C160" s="192" t="s">
        <v>195</v>
      </c>
      <c r="D160" s="192" t="s">
        <v>167</v>
      </c>
      <c r="E160" s="193" t="s">
        <v>322</v>
      </c>
      <c r="F160" s="194" t="s">
        <v>323</v>
      </c>
      <c r="G160" s="195" t="s">
        <v>305</v>
      </c>
      <c r="H160" s="196">
        <v>33.329999999999998</v>
      </c>
      <c r="I160" s="197"/>
      <c r="J160" s="196">
        <f>ROUND(I160*H160,3)</f>
        <v>0</v>
      </c>
      <c r="K160" s="198"/>
      <c r="L160" s="35"/>
      <c r="M160" s="199" t="s">
        <v>1</v>
      </c>
      <c r="N160" s="200" t="s">
        <v>41</v>
      </c>
      <c r="O160" s="73"/>
      <c r="P160" s="201">
        <f>O160*H160</f>
        <v>0</v>
      </c>
      <c r="Q160" s="201">
        <v>0</v>
      </c>
      <c r="R160" s="201">
        <f>Q160*H160</f>
        <v>0</v>
      </c>
      <c r="S160" s="201">
        <v>0</v>
      </c>
      <c r="T160" s="202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3" t="s">
        <v>171</v>
      </c>
      <c r="AT160" s="203" t="s">
        <v>167</v>
      </c>
      <c r="AU160" s="203" t="s">
        <v>88</v>
      </c>
      <c r="AY160" s="15" t="s">
        <v>165</v>
      </c>
      <c r="BE160" s="204">
        <f>IF(N160="základná",J160,0)</f>
        <v>0</v>
      </c>
      <c r="BF160" s="204">
        <f>IF(N160="znížená",J160,0)</f>
        <v>0</v>
      </c>
      <c r="BG160" s="204">
        <f>IF(N160="zákl. prenesená",J160,0)</f>
        <v>0</v>
      </c>
      <c r="BH160" s="204">
        <f>IF(N160="zníž. prenesená",J160,0)</f>
        <v>0</v>
      </c>
      <c r="BI160" s="204">
        <f>IF(N160="nulová",J160,0)</f>
        <v>0</v>
      </c>
      <c r="BJ160" s="15" t="s">
        <v>88</v>
      </c>
      <c r="BK160" s="205">
        <f>ROUND(I160*H160,3)</f>
        <v>0</v>
      </c>
      <c r="BL160" s="15" t="s">
        <v>171</v>
      </c>
      <c r="BM160" s="203" t="s">
        <v>1168</v>
      </c>
    </row>
    <row r="161" s="2" customFormat="1" ht="22.2" customHeight="1">
      <c r="A161" s="34"/>
      <c r="B161" s="156"/>
      <c r="C161" s="192" t="s">
        <v>199</v>
      </c>
      <c r="D161" s="192" t="s">
        <v>167</v>
      </c>
      <c r="E161" s="193" t="s">
        <v>325</v>
      </c>
      <c r="F161" s="194" t="s">
        <v>326</v>
      </c>
      <c r="G161" s="195" t="s">
        <v>170</v>
      </c>
      <c r="H161" s="196">
        <v>82.200000000000003</v>
      </c>
      <c r="I161" s="197"/>
      <c r="J161" s="196">
        <f>ROUND(I161*H161,3)</f>
        <v>0</v>
      </c>
      <c r="K161" s="198"/>
      <c r="L161" s="35"/>
      <c r="M161" s="199" t="s">
        <v>1</v>
      </c>
      <c r="N161" s="200" t="s">
        <v>41</v>
      </c>
      <c r="O161" s="73"/>
      <c r="P161" s="201">
        <f>O161*H161</f>
        <v>0</v>
      </c>
      <c r="Q161" s="201">
        <v>0</v>
      </c>
      <c r="R161" s="201">
        <f>Q161*H161</f>
        <v>0</v>
      </c>
      <c r="S161" s="201">
        <v>0</v>
      </c>
      <c r="T161" s="202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3" t="s">
        <v>171</v>
      </c>
      <c r="AT161" s="203" t="s">
        <v>167</v>
      </c>
      <c r="AU161" s="203" t="s">
        <v>88</v>
      </c>
      <c r="AY161" s="15" t="s">
        <v>165</v>
      </c>
      <c r="BE161" s="204">
        <f>IF(N161="základná",J161,0)</f>
        <v>0</v>
      </c>
      <c r="BF161" s="204">
        <f>IF(N161="znížená",J161,0)</f>
        <v>0</v>
      </c>
      <c r="BG161" s="204">
        <f>IF(N161="zákl. prenesená",J161,0)</f>
        <v>0</v>
      </c>
      <c r="BH161" s="204">
        <f>IF(N161="zníž. prenesená",J161,0)</f>
        <v>0</v>
      </c>
      <c r="BI161" s="204">
        <f>IF(N161="nulová",J161,0)</f>
        <v>0</v>
      </c>
      <c r="BJ161" s="15" t="s">
        <v>88</v>
      </c>
      <c r="BK161" s="205">
        <f>ROUND(I161*H161,3)</f>
        <v>0</v>
      </c>
      <c r="BL161" s="15" t="s">
        <v>171</v>
      </c>
      <c r="BM161" s="203" t="s">
        <v>1169</v>
      </c>
    </row>
    <row r="162" s="12" customFormat="1" ht="22.8" customHeight="1">
      <c r="A162" s="12"/>
      <c r="B162" s="179"/>
      <c r="C162" s="12"/>
      <c r="D162" s="180" t="s">
        <v>74</v>
      </c>
      <c r="E162" s="190" t="s">
        <v>88</v>
      </c>
      <c r="F162" s="190" t="s">
        <v>328</v>
      </c>
      <c r="G162" s="12"/>
      <c r="H162" s="12"/>
      <c r="I162" s="182"/>
      <c r="J162" s="191">
        <f>BK162</f>
        <v>0</v>
      </c>
      <c r="K162" s="12"/>
      <c r="L162" s="179"/>
      <c r="M162" s="184"/>
      <c r="N162" s="185"/>
      <c r="O162" s="185"/>
      <c r="P162" s="186">
        <f>SUM(P163:P164)</f>
        <v>0</v>
      </c>
      <c r="Q162" s="185"/>
      <c r="R162" s="186">
        <f>SUM(R163:R164)</f>
        <v>0.0178871</v>
      </c>
      <c r="S162" s="185"/>
      <c r="T162" s="187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0" t="s">
        <v>82</v>
      </c>
      <c r="AT162" s="188" t="s">
        <v>74</v>
      </c>
      <c r="AU162" s="188" t="s">
        <v>82</v>
      </c>
      <c r="AY162" s="180" t="s">
        <v>165</v>
      </c>
      <c r="BK162" s="189">
        <f>SUM(BK163:BK164)</f>
        <v>0</v>
      </c>
    </row>
    <row r="163" s="2" customFormat="1" ht="22.2" customHeight="1">
      <c r="A163" s="34"/>
      <c r="B163" s="156"/>
      <c r="C163" s="192" t="s">
        <v>176</v>
      </c>
      <c r="D163" s="192" t="s">
        <v>167</v>
      </c>
      <c r="E163" s="193" t="s">
        <v>329</v>
      </c>
      <c r="F163" s="194" t="s">
        <v>330</v>
      </c>
      <c r="G163" s="195" t="s">
        <v>170</v>
      </c>
      <c r="H163" s="196">
        <v>70.700000000000003</v>
      </c>
      <c r="I163" s="197"/>
      <c r="J163" s="196">
        <f>ROUND(I163*H163,3)</f>
        <v>0</v>
      </c>
      <c r="K163" s="198"/>
      <c r="L163" s="35"/>
      <c r="M163" s="199" t="s">
        <v>1</v>
      </c>
      <c r="N163" s="200" t="s">
        <v>41</v>
      </c>
      <c r="O163" s="73"/>
      <c r="P163" s="201">
        <f>O163*H163</f>
        <v>0</v>
      </c>
      <c r="Q163" s="201">
        <v>3.3000000000000003E-05</v>
      </c>
      <c r="R163" s="201">
        <f>Q163*H163</f>
        <v>0.0023331000000000003</v>
      </c>
      <c r="S163" s="201">
        <v>0</v>
      </c>
      <c r="T163" s="20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3" t="s">
        <v>171</v>
      </c>
      <c r="AT163" s="203" t="s">
        <v>167</v>
      </c>
      <c r="AU163" s="203" t="s">
        <v>88</v>
      </c>
      <c r="AY163" s="15" t="s">
        <v>165</v>
      </c>
      <c r="BE163" s="204">
        <f>IF(N163="základná",J163,0)</f>
        <v>0</v>
      </c>
      <c r="BF163" s="204">
        <f>IF(N163="znížená",J163,0)</f>
        <v>0</v>
      </c>
      <c r="BG163" s="204">
        <f>IF(N163="zákl. prenesená",J163,0)</f>
        <v>0</v>
      </c>
      <c r="BH163" s="204">
        <f>IF(N163="zníž. prenesená",J163,0)</f>
        <v>0</v>
      </c>
      <c r="BI163" s="204">
        <f>IF(N163="nulová",J163,0)</f>
        <v>0</v>
      </c>
      <c r="BJ163" s="15" t="s">
        <v>88</v>
      </c>
      <c r="BK163" s="205">
        <f>ROUND(I163*H163,3)</f>
        <v>0</v>
      </c>
      <c r="BL163" s="15" t="s">
        <v>171</v>
      </c>
      <c r="BM163" s="203" t="s">
        <v>1170</v>
      </c>
    </row>
    <row r="164" s="2" customFormat="1" ht="13.8" customHeight="1">
      <c r="A164" s="34"/>
      <c r="B164" s="156"/>
      <c r="C164" s="211" t="s">
        <v>207</v>
      </c>
      <c r="D164" s="211" t="s">
        <v>277</v>
      </c>
      <c r="E164" s="212" t="s">
        <v>332</v>
      </c>
      <c r="F164" s="213" t="s">
        <v>333</v>
      </c>
      <c r="G164" s="214" t="s">
        <v>170</v>
      </c>
      <c r="H164" s="215">
        <v>77.769999999999996</v>
      </c>
      <c r="I164" s="216"/>
      <c r="J164" s="215">
        <f>ROUND(I164*H164,3)</f>
        <v>0</v>
      </c>
      <c r="K164" s="217"/>
      <c r="L164" s="218"/>
      <c r="M164" s="219" t="s">
        <v>1</v>
      </c>
      <c r="N164" s="220" t="s">
        <v>41</v>
      </c>
      <c r="O164" s="73"/>
      <c r="P164" s="201">
        <f>O164*H164</f>
        <v>0</v>
      </c>
      <c r="Q164" s="201">
        <v>0.00020000000000000001</v>
      </c>
      <c r="R164" s="201">
        <f>Q164*H164</f>
        <v>0.015554</v>
      </c>
      <c r="S164" s="201">
        <v>0</v>
      </c>
      <c r="T164" s="202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3" t="s">
        <v>199</v>
      </c>
      <c r="AT164" s="203" t="s">
        <v>277</v>
      </c>
      <c r="AU164" s="203" t="s">
        <v>88</v>
      </c>
      <c r="AY164" s="15" t="s">
        <v>165</v>
      </c>
      <c r="BE164" s="204">
        <f>IF(N164="základná",J164,0)</f>
        <v>0</v>
      </c>
      <c r="BF164" s="204">
        <f>IF(N164="znížená",J164,0)</f>
        <v>0</v>
      </c>
      <c r="BG164" s="204">
        <f>IF(N164="zákl. prenesená",J164,0)</f>
        <v>0</v>
      </c>
      <c r="BH164" s="204">
        <f>IF(N164="zníž. prenesená",J164,0)</f>
        <v>0</v>
      </c>
      <c r="BI164" s="204">
        <f>IF(N164="nulová",J164,0)</f>
        <v>0</v>
      </c>
      <c r="BJ164" s="15" t="s">
        <v>88</v>
      </c>
      <c r="BK164" s="205">
        <f>ROUND(I164*H164,3)</f>
        <v>0</v>
      </c>
      <c r="BL164" s="15" t="s">
        <v>171</v>
      </c>
      <c r="BM164" s="203" t="s">
        <v>1171</v>
      </c>
    </row>
    <row r="165" s="12" customFormat="1" ht="22.8" customHeight="1">
      <c r="A165" s="12"/>
      <c r="B165" s="179"/>
      <c r="C165" s="12"/>
      <c r="D165" s="180" t="s">
        <v>74</v>
      </c>
      <c r="E165" s="190" t="s">
        <v>178</v>
      </c>
      <c r="F165" s="190" t="s">
        <v>777</v>
      </c>
      <c r="G165" s="12"/>
      <c r="H165" s="12"/>
      <c r="I165" s="182"/>
      <c r="J165" s="191">
        <f>BK165</f>
        <v>0</v>
      </c>
      <c r="K165" s="12"/>
      <c r="L165" s="179"/>
      <c r="M165" s="184"/>
      <c r="N165" s="185"/>
      <c r="O165" s="185"/>
      <c r="P165" s="186">
        <f>P166</f>
        <v>0</v>
      </c>
      <c r="Q165" s="185"/>
      <c r="R165" s="186">
        <f>R166</f>
        <v>0</v>
      </c>
      <c r="S165" s="185"/>
      <c r="T165" s="187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80" t="s">
        <v>82</v>
      </c>
      <c r="AT165" s="188" t="s">
        <v>74</v>
      </c>
      <c r="AU165" s="188" t="s">
        <v>82</v>
      </c>
      <c r="AY165" s="180" t="s">
        <v>165</v>
      </c>
      <c r="BK165" s="189">
        <f>BK166</f>
        <v>0</v>
      </c>
    </row>
    <row r="166" s="2" customFormat="1" ht="22.2" customHeight="1">
      <c r="A166" s="34"/>
      <c r="B166" s="156"/>
      <c r="C166" s="192" t="s">
        <v>211</v>
      </c>
      <c r="D166" s="192" t="s">
        <v>167</v>
      </c>
      <c r="E166" s="193" t="s">
        <v>1172</v>
      </c>
      <c r="F166" s="194" t="s">
        <v>1173</v>
      </c>
      <c r="G166" s="195" t="s">
        <v>189</v>
      </c>
      <c r="H166" s="196">
        <v>1</v>
      </c>
      <c r="I166" s="197"/>
      <c r="J166" s="196">
        <f>ROUND(I166*H166,3)</f>
        <v>0</v>
      </c>
      <c r="K166" s="198"/>
      <c r="L166" s="35"/>
      <c r="M166" s="199" t="s">
        <v>1</v>
      </c>
      <c r="N166" s="200" t="s">
        <v>41</v>
      </c>
      <c r="O166" s="73"/>
      <c r="P166" s="201">
        <f>O166*H166</f>
        <v>0</v>
      </c>
      <c r="Q166" s="201">
        <v>0</v>
      </c>
      <c r="R166" s="201">
        <f>Q166*H166</f>
        <v>0</v>
      </c>
      <c r="S166" s="201">
        <v>0</v>
      </c>
      <c r="T166" s="202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3" t="s">
        <v>171</v>
      </c>
      <c r="AT166" s="203" t="s">
        <v>167</v>
      </c>
      <c r="AU166" s="203" t="s">
        <v>88</v>
      </c>
      <c r="AY166" s="15" t="s">
        <v>165</v>
      </c>
      <c r="BE166" s="204">
        <f>IF(N166="základná",J166,0)</f>
        <v>0</v>
      </c>
      <c r="BF166" s="204">
        <f>IF(N166="znížená",J166,0)</f>
        <v>0</v>
      </c>
      <c r="BG166" s="204">
        <f>IF(N166="zákl. prenesená",J166,0)</f>
        <v>0</v>
      </c>
      <c r="BH166" s="204">
        <f>IF(N166="zníž. prenesená",J166,0)</f>
        <v>0</v>
      </c>
      <c r="BI166" s="204">
        <f>IF(N166="nulová",J166,0)</f>
        <v>0</v>
      </c>
      <c r="BJ166" s="15" t="s">
        <v>88</v>
      </c>
      <c r="BK166" s="205">
        <f>ROUND(I166*H166,3)</f>
        <v>0</v>
      </c>
      <c r="BL166" s="15" t="s">
        <v>171</v>
      </c>
      <c r="BM166" s="203" t="s">
        <v>1174</v>
      </c>
    </row>
    <row r="167" s="12" customFormat="1" ht="22.8" customHeight="1">
      <c r="A167" s="12"/>
      <c r="B167" s="179"/>
      <c r="C167" s="12"/>
      <c r="D167" s="180" t="s">
        <v>74</v>
      </c>
      <c r="E167" s="190" t="s">
        <v>186</v>
      </c>
      <c r="F167" s="190" t="s">
        <v>936</v>
      </c>
      <c r="G167" s="12"/>
      <c r="H167" s="12"/>
      <c r="I167" s="182"/>
      <c r="J167" s="191">
        <f>BK167</f>
        <v>0</v>
      </c>
      <c r="K167" s="12"/>
      <c r="L167" s="179"/>
      <c r="M167" s="184"/>
      <c r="N167" s="185"/>
      <c r="O167" s="185"/>
      <c r="P167" s="186">
        <f>SUM(P168:P170)</f>
        <v>0</v>
      </c>
      <c r="Q167" s="185"/>
      <c r="R167" s="186">
        <f>SUM(R168:R170)</f>
        <v>39.389916249999992</v>
      </c>
      <c r="S167" s="185"/>
      <c r="T167" s="187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80" t="s">
        <v>82</v>
      </c>
      <c r="AT167" s="188" t="s">
        <v>74</v>
      </c>
      <c r="AU167" s="188" t="s">
        <v>82</v>
      </c>
      <c r="AY167" s="180" t="s">
        <v>165</v>
      </c>
      <c r="BK167" s="189">
        <f>SUM(BK168:BK170)</f>
        <v>0</v>
      </c>
    </row>
    <row r="168" s="2" customFormat="1" ht="22.2" customHeight="1">
      <c r="A168" s="34"/>
      <c r="B168" s="156"/>
      <c r="C168" s="192" t="s">
        <v>215</v>
      </c>
      <c r="D168" s="192" t="s">
        <v>167</v>
      </c>
      <c r="E168" s="193" t="s">
        <v>1175</v>
      </c>
      <c r="F168" s="194" t="s">
        <v>1176</v>
      </c>
      <c r="G168" s="195" t="s">
        <v>170</v>
      </c>
      <c r="H168" s="196">
        <v>50</v>
      </c>
      <c r="I168" s="197"/>
      <c r="J168" s="196">
        <f>ROUND(I168*H168,3)</f>
        <v>0</v>
      </c>
      <c r="K168" s="198"/>
      <c r="L168" s="35"/>
      <c r="M168" s="199" t="s">
        <v>1</v>
      </c>
      <c r="N168" s="200" t="s">
        <v>41</v>
      </c>
      <c r="O168" s="73"/>
      <c r="P168" s="201">
        <f>O168*H168</f>
        <v>0</v>
      </c>
      <c r="Q168" s="201">
        <v>0.29899999999999999</v>
      </c>
      <c r="R168" s="201">
        <f>Q168*H168</f>
        <v>14.949999999999999</v>
      </c>
      <c r="S168" s="201">
        <v>0</v>
      </c>
      <c r="T168" s="202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03" t="s">
        <v>171</v>
      </c>
      <c r="AT168" s="203" t="s">
        <v>167</v>
      </c>
      <c r="AU168" s="203" t="s">
        <v>88</v>
      </c>
      <c r="AY168" s="15" t="s">
        <v>165</v>
      </c>
      <c r="BE168" s="204">
        <f>IF(N168="základná",J168,0)</f>
        <v>0</v>
      </c>
      <c r="BF168" s="204">
        <f>IF(N168="znížená",J168,0)</f>
        <v>0</v>
      </c>
      <c r="BG168" s="204">
        <f>IF(N168="zákl. prenesená",J168,0)</f>
        <v>0</v>
      </c>
      <c r="BH168" s="204">
        <f>IF(N168="zníž. prenesená",J168,0)</f>
        <v>0</v>
      </c>
      <c r="BI168" s="204">
        <f>IF(N168="nulová",J168,0)</f>
        <v>0</v>
      </c>
      <c r="BJ168" s="15" t="s">
        <v>88</v>
      </c>
      <c r="BK168" s="205">
        <f>ROUND(I168*H168,3)</f>
        <v>0</v>
      </c>
      <c r="BL168" s="15" t="s">
        <v>171</v>
      </c>
      <c r="BM168" s="203" t="s">
        <v>1177</v>
      </c>
    </row>
    <row r="169" s="2" customFormat="1" ht="34.8" customHeight="1">
      <c r="A169" s="34"/>
      <c r="B169" s="156"/>
      <c r="C169" s="192" t="s">
        <v>219</v>
      </c>
      <c r="D169" s="192" t="s">
        <v>167</v>
      </c>
      <c r="E169" s="193" t="s">
        <v>1178</v>
      </c>
      <c r="F169" s="194" t="s">
        <v>1179</v>
      </c>
      <c r="G169" s="195" t="s">
        <v>170</v>
      </c>
      <c r="H169" s="196">
        <v>50</v>
      </c>
      <c r="I169" s="197"/>
      <c r="J169" s="196">
        <f>ROUND(I169*H169,3)</f>
        <v>0</v>
      </c>
      <c r="K169" s="198"/>
      <c r="L169" s="35"/>
      <c r="M169" s="199" t="s">
        <v>1</v>
      </c>
      <c r="N169" s="200" t="s">
        <v>41</v>
      </c>
      <c r="O169" s="73"/>
      <c r="P169" s="201">
        <f>O169*H169</f>
        <v>0</v>
      </c>
      <c r="Q169" s="201">
        <v>0.35913832499999998</v>
      </c>
      <c r="R169" s="201">
        <f>Q169*H169</f>
        <v>17.956916249999999</v>
      </c>
      <c r="S169" s="201">
        <v>0</v>
      </c>
      <c r="T169" s="202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3" t="s">
        <v>171</v>
      </c>
      <c r="AT169" s="203" t="s">
        <v>167</v>
      </c>
      <c r="AU169" s="203" t="s">
        <v>88</v>
      </c>
      <c r="AY169" s="15" t="s">
        <v>165</v>
      </c>
      <c r="BE169" s="204">
        <f>IF(N169="základná",J169,0)</f>
        <v>0</v>
      </c>
      <c r="BF169" s="204">
        <f>IF(N169="znížená",J169,0)</f>
        <v>0</v>
      </c>
      <c r="BG169" s="204">
        <f>IF(N169="zákl. prenesená",J169,0)</f>
        <v>0</v>
      </c>
      <c r="BH169" s="204">
        <f>IF(N169="zníž. prenesená",J169,0)</f>
        <v>0</v>
      </c>
      <c r="BI169" s="204">
        <f>IF(N169="nulová",J169,0)</f>
        <v>0</v>
      </c>
      <c r="BJ169" s="15" t="s">
        <v>88</v>
      </c>
      <c r="BK169" s="205">
        <f>ROUND(I169*H169,3)</f>
        <v>0</v>
      </c>
      <c r="BL169" s="15" t="s">
        <v>171</v>
      </c>
      <c r="BM169" s="203" t="s">
        <v>1180</v>
      </c>
    </row>
    <row r="170" s="2" customFormat="1" ht="22.2" customHeight="1">
      <c r="A170" s="34"/>
      <c r="B170" s="156"/>
      <c r="C170" s="192" t="s">
        <v>223</v>
      </c>
      <c r="D170" s="192" t="s">
        <v>167</v>
      </c>
      <c r="E170" s="193" t="s">
        <v>1181</v>
      </c>
      <c r="F170" s="194" t="s">
        <v>1182</v>
      </c>
      <c r="G170" s="195" t="s">
        <v>170</v>
      </c>
      <c r="H170" s="196">
        <v>50</v>
      </c>
      <c r="I170" s="197"/>
      <c r="J170" s="196">
        <f>ROUND(I170*H170,3)</f>
        <v>0</v>
      </c>
      <c r="K170" s="198"/>
      <c r="L170" s="35"/>
      <c r="M170" s="199" t="s">
        <v>1</v>
      </c>
      <c r="N170" s="200" t="s">
        <v>41</v>
      </c>
      <c r="O170" s="73"/>
      <c r="P170" s="201">
        <f>O170*H170</f>
        <v>0</v>
      </c>
      <c r="Q170" s="201">
        <v>0.12966</v>
      </c>
      <c r="R170" s="201">
        <f>Q170*H170</f>
        <v>6.4829999999999997</v>
      </c>
      <c r="S170" s="201">
        <v>0</v>
      </c>
      <c r="T170" s="202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3" t="s">
        <v>171</v>
      </c>
      <c r="AT170" s="203" t="s">
        <v>167</v>
      </c>
      <c r="AU170" s="203" t="s">
        <v>88</v>
      </c>
      <c r="AY170" s="15" t="s">
        <v>165</v>
      </c>
      <c r="BE170" s="204">
        <f>IF(N170="základná",J170,0)</f>
        <v>0</v>
      </c>
      <c r="BF170" s="204">
        <f>IF(N170="znížená",J170,0)</f>
        <v>0</v>
      </c>
      <c r="BG170" s="204">
        <f>IF(N170="zákl. prenesená",J170,0)</f>
        <v>0</v>
      </c>
      <c r="BH170" s="204">
        <f>IF(N170="zníž. prenesená",J170,0)</f>
        <v>0</v>
      </c>
      <c r="BI170" s="204">
        <f>IF(N170="nulová",J170,0)</f>
        <v>0</v>
      </c>
      <c r="BJ170" s="15" t="s">
        <v>88</v>
      </c>
      <c r="BK170" s="205">
        <f>ROUND(I170*H170,3)</f>
        <v>0</v>
      </c>
      <c r="BL170" s="15" t="s">
        <v>171</v>
      </c>
      <c r="BM170" s="203" t="s">
        <v>1183</v>
      </c>
    </row>
    <row r="171" s="12" customFormat="1" ht="22.8" customHeight="1">
      <c r="A171" s="12"/>
      <c r="B171" s="179"/>
      <c r="C171" s="12"/>
      <c r="D171" s="180" t="s">
        <v>74</v>
      </c>
      <c r="E171" s="190" t="s">
        <v>191</v>
      </c>
      <c r="F171" s="190" t="s">
        <v>335</v>
      </c>
      <c r="G171" s="12"/>
      <c r="H171" s="12"/>
      <c r="I171" s="182"/>
      <c r="J171" s="191">
        <f>BK171</f>
        <v>0</v>
      </c>
      <c r="K171" s="12"/>
      <c r="L171" s="179"/>
      <c r="M171" s="184"/>
      <c r="N171" s="185"/>
      <c r="O171" s="185"/>
      <c r="P171" s="186">
        <f>SUM(P172:P193)</f>
        <v>0</v>
      </c>
      <c r="Q171" s="185"/>
      <c r="R171" s="186">
        <f>SUM(R172:R193)</f>
        <v>96.858312392199991</v>
      </c>
      <c r="S171" s="185"/>
      <c r="T171" s="187">
        <f>SUM(T172:T193)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80" t="s">
        <v>82</v>
      </c>
      <c r="AT171" s="188" t="s">
        <v>74</v>
      </c>
      <c r="AU171" s="188" t="s">
        <v>82</v>
      </c>
      <c r="AY171" s="180" t="s">
        <v>165</v>
      </c>
      <c r="BK171" s="189">
        <f>SUM(BK172:BK193)</f>
        <v>0</v>
      </c>
    </row>
    <row r="172" s="2" customFormat="1" ht="22.2" customHeight="1">
      <c r="A172" s="34"/>
      <c r="B172" s="156"/>
      <c r="C172" s="192" t="s">
        <v>227</v>
      </c>
      <c r="D172" s="192" t="s">
        <v>167</v>
      </c>
      <c r="E172" s="193" t="s">
        <v>336</v>
      </c>
      <c r="F172" s="194" t="s">
        <v>337</v>
      </c>
      <c r="G172" s="195" t="s">
        <v>170</v>
      </c>
      <c r="H172" s="196">
        <v>363.17000000000002</v>
      </c>
      <c r="I172" s="197"/>
      <c r="J172" s="196">
        <f>ROUND(I172*H172,3)</f>
        <v>0</v>
      </c>
      <c r="K172" s="198"/>
      <c r="L172" s="35"/>
      <c r="M172" s="199" t="s">
        <v>1</v>
      </c>
      <c r="N172" s="200" t="s">
        <v>41</v>
      </c>
      <c r="O172" s="73"/>
      <c r="P172" s="201">
        <f>O172*H172</f>
        <v>0</v>
      </c>
      <c r="Q172" s="201">
        <v>0.00019136000000000001</v>
      </c>
      <c r="R172" s="201">
        <f>Q172*H172</f>
        <v>0.069496211200000005</v>
      </c>
      <c r="S172" s="201">
        <v>0</v>
      </c>
      <c r="T172" s="202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3" t="s">
        <v>171</v>
      </c>
      <c r="AT172" s="203" t="s">
        <v>167</v>
      </c>
      <c r="AU172" s="203" t="s">
        <v>88</v>
      </c>
      <c r="AY172" s="15" t="s">
        <v>165</v>
      </c>
      <c r="BE172" s="204">
        <f>IF(N172="základná",J172,0)</f>
        <v>0</v>
      </c>
      <c r="BF172" s="204">
        <f>IF(N172="znížená",J172,0)</f>
        <v>0</v>
      </c>
      <c r="BG172" s="204">
        <f>IF(N172="zákl. prenesená",J172,0)</f>
        <v>0</v>
      </c>
      <c r="BH172" s="204">
        <f>IF(N172="zníž. prenesená",J172,0)</f>
        <v>0</v>
      </c>
      <c r="BI172" s="204">
        <f>IF(N172="nulová",J172,0)</f>
        <v>0</v>
      </c>
      <c r="BJ172" s="15" t="s">
        <v>88</v>
      </c>
      <c r="BK172" s="205">
        <f>ROUND(I172*H172,3)</f>
        <v>0</v>
      </c>
      <c r="BL172" s="15" t="s">
        <v>171</v>
      </c>
      <c r="BM172" s="203" t="s">
        <v>1184</v>
      </c>
    </row>
    <row r="173" s="2" customFormat="1" ht="22.2" customHeight="1">
      <c r="A173" s="34"/>
      <c r="B173" s="156"/>
      <c r="C173" s="192" t="s">
        <v>235</v>
      </c>
      <c r="D173" s="192" t="s">
        <v>167</v>
      </c>
      <c r="E173" s="193" t="s">
        <v>339</v>
      </c>
      <c r="F173" s="194" t="s">
        <v>340</v>
      </c>
      <c r="G173" s="195" t="s">
        <v>170</v>
      </c>
      <c r="H173" s="196">
        <v>11.01</v>
      </c>
      <c r="I173" s="197"/>
      <c r="J173" s="196">
        <f>ROUND(I173*H173,3)</f>
        <v>0</v>
      </c>
      <c r="K173" s="198"/>
      <c r="L173" s="35"/>
      <c r="M173" s="199" t="s">
        <v>1</v>
      </c>
      <c r="N173" s="200" t="s">
        <v>41</v>
      </c>
      <c r="O173" s="73"/>
      <c r="P173" s="201">
        <f>O173*H173</f>
        <v>0</v>
      </c>
      <c r="Q173" s="201">
        <v>0.037555999999999999</v>
      </c>
      <c r="R173" s="201">
        <f>Q173*H173</f>
        <v>0.41349155999999998</v>
      </c>
      <c r="S173" s="201">
        <v>0</v>
      </c>
      <c r="T173" s="202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3" t="s">
        <v>171</v>
      </c>
      <c r="AT173" s="203" t="s">
        <v>167</v>
      </c>
      <c r="AU173" s="203" t="s">
        <v>88</v>
      </c>
      <c r="AY173" s="15" t="s">
        <v>165</v>
      </c>
      <c r="BE173" s="204">
        <f>IF(N173="základná",J173,0)</f>
        <v>0</v>
      </c>
      <c r="BF173" s="204">
        <f>IF(N173="znížená",J173,0)</f>
        <v>0</v>
      </c>
      <c r="BG173" s="204">
        <f>IF(N173="zákl. prenesená",J173,0)</f>
        <v>0</v>
      </c>
      <c r="BH173" s="204">
        <f>IF(N173="zníž. prenesená",J173,0)</f>
        <v>0</v>
      </c>
      <c r="BI173" s="204">
        <f>IF(N173="nulová",J173,0)</f>
        <v>0</v>
      </c>
      <c r="BJ173" s="15" t="s">
        <v>88</v>
      </c>
      <c r="BK173" s="205">
        <f>ROUND(I173*H173,3)</f>
        <v>0</v>
      </c>
      <c r="BL173" s="15" t="s">
        <v>171</v>
      </c>
      <c r="BM173" s="203" t="s">
        <v>1185</v>
      </c>
    </row>
    <row r="174" s="2" customFormat="1" ht="34.8" customHeight="1">
      <c r="A174" s="34"/>
      <c r="B174" s="156"/>
      <c r="C174" s="192" t="s">
        <v>241</v>
      </c>
      <c r="D174" s="192" t="s">
        <v>167</v>
      </c>
      <c r="E174" s="193" t="s">
        <v>1186</v>
      </c>
      <c r="F174" s="194" t="s">
        <v>1187</v>
      </c>
      <c r="G174" s="195" t="s">
        <v>170</v>
      </c>
      <c r="H174" s="196">
        <v>38.329999999999998</v>
      </c>
      <c r="I174" s="197"/>
      <c r="J174" s="196">
        <f>ROUND(I174*H174,3)</f>
        <v>0</v>
      </c>
      <c r="K174" s="198"/>
      <c r="L174" s="35"/>
      <c r="M174" s="199" t="s">
        <v>1</v>
      </c>
      <c r="N174" s="200" t="s">
        <v>41</v>
      </c>
      <c r="O174" s="73"/>
      <c r="P174" s="201">
        <f>O174*H174</f>
        <v>0</v>
      </c>
      <c r="Q174" s="201">
        <v>0.0032299999999999998</v>
      </c>
      <c r="R174" s="201">
        <f>Q174*H174</f>
        <v>0.12380589999999998</v>
      </c>
      <c r="S174" s="201">
        <v>0</v>
      </c>
      <c r="T174" s="202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3" t="s">
        <v>171</v>
      </c>
      <c r="AT174" s="203" t="s">
        <v>167</v>
      </c>
      <c r="AU174" s="203" t="s">
        <v>88</v>
      </c>
      <c r="AY174" s="15" t="s">
        <v>165</v>
      </c>
      <c r="BE174" s="204">
        <f>IF(N174="základná",J174,0)</f>
        <v>0</v>
      </c>
      <c r="BF174" s="204">
        <f>IF(N174="znížená",J174,0)</f>
        <v>0</v>
      </c>
      <c r="BG174" s="204">
        <f>IF(N174="zákl. prenesená",J174,0)</f>
        <v>0</v>
      </c>
      <c r="BH174" s="204">
        <f>IF(N174="zníž. prenesená",J174,0)</f>
        <v>0</v>
      </c>
      <c r="BI174" s="204">
        <f>IF(N174="nulová",J174,0)</f>
        <v>0</v>
      </c>
      <c r="BJ174" s="15" t="s">
        <v>88</v>
      </c>
      <c r="BK174" s="205">
        <f>ROUND(I174*H174,3)</f>
        <v>0</v>
      </c>
      <c r="BL174" s="15" t="s">
        <v>171</v>
      </c>
      <c r="BM174" s="203" t="s">
        <v>1188</v>
      </c>
    </row>
    <row r="175" s="2" customFormat="1" ht="13.8" customHeight="1">
      <c r="A175" s="34"/>
      <c r="B175" s="156"/>
      <c r="C175" s="192" t="s">
        <v>245</v>
      </c>
      <c r="D175" s="192" t="s">
        <v>167</v>
      </c>
      <c r="E175" s="193" t="s">
        <v>342</v>
      </c>
      <c r="F175" s="194" t="s">
        <v>343</v>
      </c>
      <c r="G175" s="195" t="s">
        <v>170</v>
      </c>
      <c r="H175" s="196">
        <v>60.100000000000001</v>
      </c>
      <c r="I175" s="197"/>
      <c r="J175" s="196">
        <f>ROUND(I175*H175,3)</f>
        <v>0</v>
      </c>
      <c r="K175" s="198"/>
      <c r="L175" s="35"/>
      <c r="M175" s="199" t="s">
        <v>1</v>
      </c>
      <c r="N175" s="200" t="s">
        <v>41</v>
      </c>
      <c r="O175" s="73"/>
      <c r="P175" s="201">
        <f>O175*H175</f>
        <v>0</v>
      </c>
      <c r="Q175" s="201">
        <v>0.00020000000000000001</v>
      </c>
      <c r="R175" s="201">
        <f>Q175*H175</f>
        <v>0.012020000000000001</v>
      </c>
      <c r="S175" s="201">
        <v>0</v>
      </c>
      <c r="T175" s="202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3" t="s">
        <v>171</v>
      </c>
      <c r="AT175" s="203" t="s">
        <v>167</v>
      </c>
      <c r="AU175" s="203" t="s">
        <v>88</v>
      </c>
      <c r="AY175" s="15" t="s">
        <v>165</v>
      </c>
      <c r="BE175" s="204">
        <f>IF(N175="základná",J175,0)</f>
        <v>0</v>
      </c>
      <c r="BF175" s="204">
        <f>IF(N175="znížená",J175,0)</f>
        <v>0</v>
      </c>
      <c r="BG175" s="204">
        <f>IF(N175="zákl. prenesená",J175,0)</f>
        <v>0</v>
      </c>
      <c r="BH175" s="204">
        <f>IF(N175="zníž. prenesená",J175,0)</f>
        <v>0</v>
      </c>
      <c r="BI175" s="204">
        <f>IF(N175="nulová",J175,0)</f>
        <v>0</v>
      </c>
      <c r="BJ175" s="15" t="s">
        <v>88</v>
      </c>
      <c r="BK175" s="205">
        <f>ROUND(I175*H175,3)</f>
        <v>0</v>
      </c>
      <c r="BL175" s="15" t="s">
        <v>171</v>
      </c>
      <c r="BM175" s="203" t="s">
        <v>1189</v>
      </c>
    </row>
    <row r="176" s="2" customFormat="1" ht="22.2" customHeight="1">
      <c r="A176" s="34"/>
      <c r="B176" s="156"/>
      <c r="C176" s="192" t="s">
        <v>249</v>
      </c>
      <c r="D176" s="192" t="s">
        <v>167</v>
      </c>
      <c r="E176" s="193" t="s">
        <v>345</v>
      </c>
      <c r="F176" s="194" t="s">
        <v>346</v>
      </c>
      <c r="G176" s="195" t="s">
        <v>170</v>
      </c>
      <c r="H176" s="196">
        <v>60.100000000000001</v>
      </c>
      <c r="I176" s="197"/>
      <c r="J176" s="196">
        <f>ROUND(I176*H176,3)</f>
        <v>0</v>
      </c>
      <c r="K176" s="198"/>
      <c r="L176" s="35"/>
      <c r="M176" s="199" t="s">
        <v>1</v>
      </c>
      <c r="N176" s="200" t="s">
        <v>41</v>
      </c>
      <c r="O176" s="73"/>
      <c r="P176" s="201">
        <f>O176*H176</f>
        <v>0</v>
      </c>
      <c r="Q176" s="201">
        <v>0.04725</v>
      </c>
      <c r="R176" s="201">
        <f>Q176*H176</f>
        <v>2.8397250000000001</v>
      </c>
      <c r="S176" s="201">
        <v>0</v>
      </c>
      <c r="T176" s="202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3" t="s">
        <v>171</v>
      </c>
      <c r="AT176" s="203" t="s">
        <v>167</v>
      </c>
      <c r="AU176" s="203" t="s">
        <v>88</v>
      </c>
      <c r="AY176" s="15" t="s">
        <v>165</v>
      </c>
      <c r="BE176" s="204">
        <f>IF(N176="základná",J176,0)</f>
        <v>0</v>
      </c>
      <c r="BF176" s="204">
        <f>IF(N176="znížená",J176,0)</f>
        <v>0</v>
      </c>
      <c r="BG176" s="204">
        <f>IF(N176="zákl. prenesená",J176,0)</f>
        <v>0</v>
      </c>
      <c r="BH176" s="204">
        <f>IF(N176="zníž. prenesená",J176,0)</f>
        <v>0</v>
      </c>
      <c r="BI176" s="204">
        <f>IF(N176="nulová",J176,0)</f>
        <v>0</v>
      </c>
      <c r="BJ176" s="15" t="s">
        <v>88</v>
      </c>
      <c r="BK176" s="205">
        <f>ROUND(I176*H176,3)</f>
        <v>0</v>
      </c>
      <c r="BL176" s="15" t="s">
        <v>171</v>
      </c>
      <c r="BM176" s="203" t="s">
        <v>1190</v>
      </c>
    </row>
    <row r="177" s="2" customFormat="1" ht="22.2" customHeight="1">
      <c r="A177" s="34"/>
      <c r="B177" s="156"/>
      <c r="C177" s="192" t="s">
        <v>7</v>
      </c>
      <c r="D177" s="192" t="s">
        <v>167</v>
      </c>
      <c r="E177" s="193" t="s">
        <v>348</v>
      </c>
      <c r="F177" s="194" t="s">
        <v>349</v>
      </c>
      <c r="G177" s="195" t="s">
        <v>170</v>
      </c>
      <c r="H177" s="196">
        <v>1315.7360000000001</v>
      </c>
      <c r="I177" s="197"/>
      <c r="J177" s="196">
        <f>ROUND(I177*H177,3)</f>
        <v>0</v>
      </c>
      <c r="K177" s="198"/>
      <c r="L177" s="35"/>
      <c r="M177" s="199" t="s">
        <v>1</v>
      </c>
      <c r="N177" s="200" t="s">
        <v>41</v>
      </c>
      <c r="O177" s="73"/>
      <c r="P177" s="201">
        <f>O177*H177</f>
        <v>0</v>
      </c>
      <c r="Q177" s="201">
        <v>0.00348</v>
      </c>
      <c r="R177" s="201">
        <f>Q177*H177</f>
        <v>4.5787612800000002</v>
      </c>
      <c r="S177" s="201">
        <v>0</v>
      </c>
      <c r="T177" s="202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3" t="s">
        <v>171</v>
      </c>
      <c r="AT177" s="203" t="s">
        <v>167</v>
      </c>
      <c r="AU177" s="203" t="s">
        <v>88</v>
      </c>
      <c r="AY177" s="15" t="s">
        <v>165</v>
      </c>
      <c r="BE177" s="204">
        <f>IF(N177="základná",J177,0)</f>
        <v>0</v>
      </c>
      <c r="BF177" s="204">
        <f>IF(N177="znížená",J177,0)</f>
        <v>0</v>
      </c>
      <c r="BG177" s="204">
        <f>IF(N177="zákl. prenesená",J177,0)</f>
        <v>0</v>
      </c>
      <c r="BH177" s="204">
        <f>IF(N177="zníž. prenesená",J177,0)</f>
        <v>0</v>
      </c>
      <c r="BI177" s="204">
        <f>IF(N177="nulová",J177,0)</f>
        <v>0</v>
      </c>
      <c r="BJ177" s="15" t="s">
        <v>88</v>
      </c>
      <c r="BK177" s="205">
        <f>ROUND(I177*H177,3)</f>
        <v>0</v>
      </c>
      <c r="BL177" s="15" t="s">
        <v>171</v>
      </c>
      <c r="BM177" s="203" t="s">
        <v>1191</v>
      </c>
    </row>
    <row r="178" s="2" customFormat="1" ht="13.8" customHeight="1">
      <c r="A178" s="34"/>
      <c r="B178" s="156"/>
      <c r="C178" s="192" t="s">
        <v>256</v>
      </c>
      <c r="D178" s="192" t="s">
        <v>167</v>
      </c>
      <c r="E178" s="193" t="s">
        <v>351</v>
      </c>
      <c r="F178" s="194" t="s">
        <v>352</v>
      </c>
      <c r="G178" s="195" t="s">
        <v>170</v>
      </c>
      <c r="H178" s="196">
        <v>1315.7360000000001</v>
      </c>
      <c r="I178" s="197"/>
      <c r="J178" s="196">
        <f>ROUND(I178*H178,3)</f>
        <v>0</v>
      </c>
      <c r="K178" s="198"/>
      <c r="L178" s="35"/>
      <c r="M178" s="199" t="s">
        <v>1</v>
      </c>
      <c r="N178" s="200" t="s">
        <v>41</v>
      </c>
      <c r="O178" s="73"/>
      <c r="P178" s="201">
        <f>O178*H178</f>
        <v>0</v>
      </c>
      <c r="Q178" s="201">
        <v>0.00040000000000000002</v>
      </c>
      <c r="R178" s="201">
        <f>Q178*H178</f>
        <v>0.52629440000000005</v>
      </c>
      <c r="S178" s="201">
        <v>0</v>
      </c>
      <c r="T178" s="202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3" t="s">
        <v>171</v>
      </c>
      <c r="AT178" s="203" t="s">
        <v>167</v>
      </c>
      <c r="AU178" s="203" t="s">
        <v>88</v>
      </c>
      <c r="AY178" s="15" t="s">
        <v>165</v>
      </c>
      <c r="BE178" s="204">
        <f>IF(N178="základná",J178,0)</f>
        <v>0</v>
      </c>
      <c r="BF178" s="204">
        <f>IF(N178="znížená",J178,0)</f>
        <v>0</v>
      </c>
      <c r="BG178" s="204">
        <f>IF(N178="zákl. prenesená",J178,0)</f>
        <v>0</v>
      </c>
      <c r="BH178" s="204">
        <f>IF(N178="zníž. prenesená",J178,0)</f>
        <v>0</v>
      </c>
      <c r="BI178" s="204">
        <f>IF(N178="nulová",J178,0)</f>
        <v>0</v>
      </c>
      <c r="BJ178" s="15" t="s">
        <v>88</v>
      </c>
      <c r="BK178" s="205">
        <f>ROUND(I178*H178,3)</f>
        <v>0</v>
      </c>
      <c r="BL178" s="15" t="s">
        <v>171</v>
      </c>
      <c r="BM178" s="203" t="s">
        <v>1192</v>
      </c>
    </row>
    <row r="179" s="2" customFormat="1" ht="22.2" customHeight="1">
      <c r="A179" s="34"/>
      <c r="B179" s="156"/>
      <c r="C179" s="192" t="s">
        <v>260</v>
      </c>
      <c r="D179" s="192" t="s">
        <v>167</v>
      </c>
      <c r="E179" s="193" t="s">
        <v>354</v>
      </c>
      <c r="F179" s="194" t="s">
        <v>355</v>
      </c>
      <c r="G179" s="195" t="s">
        <v>170</v>
      </c>
      <c r="H179" s="196">
        <v>86.569999999999993</v>
      </c>
      <c r="I179" s="197"/>
      <c r="J179" s="196">
        <f>ROUND(I179*H179,3)</f>
        <v>0</v>
      </c>
      <c r="K179" s="198"/>
      <c r="L179" s="35"/>
      <c r="M179" s="199" t="s">
        <v>1</v>
      </c>
      <c r="N179" s="200" t="s">
        <v>41</v>
      </c>
      <c r="O179" s="73"/>
      <c r="P179" s="201">
        <f>O179*H179</f>
        <v>0</v>
      </c>
      <c r="Q179" s="201">
        <v>0.0041539999999999997</v>
      </c>
      <c r="R179" s="201">
        <f>Q179*H179</f>
        <v>0.35961177999999994</v>
      </c>
      <c r="S179" s="201">
        <v>0</v>
      </c>
      <c r="T179" s="202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3" t="s">
        <v>171</v>
      </c>
      <c r="AT179" s="203" t="s">
        <v>167</v>
      </c>
      <c r="AU179" s="203" t="s">
        <v>88</v>
      </c>
      <c r="AY179" s="15" t="s">
        <v>165</v>
      </c>
      <c r="BE179" s="204">
        <f>IF(N179="základná",J179,0)</f>
        <v>0</v>
      </c>
      <c r="BF179" s="204">
        <f>IF(N179="znížená",J179,0)</f>
        <v>0</v>
      </c>
      <c r="BG179" s="204">
        <f>IF(N179="zákl. prenesená",J179,0)</f>
        <v>0</v>
      </c>
      <c r="BH179" s="204">
        <f>IF(N179="zníž. prenesená",J179,0)</f>
        <v>0</v>
      </c>
      <c r="BI179" s="204">
        <f>IF(N179="nulová",J179,0)</f>
        <v>0</v>
      </c>
      <c r="BJ179" s="15" t="s">
        <v>88</v>
      </c>
      <c r="BK179" s="205">
        <f>ROUND(I179*H179,3)</f>
        <v>0</v>
      </c>
      <c r="BL179" s="15" t="s">
        <v>171</v>
      </c>
      <c r="BM179" s="203" t="s">
        <v>1193</v>
      </c>
    </row>
    <row r="180" s="2" customFormat="1" ht="13.8" customHeight="1">
      <c r="A180" s="34"/>
      <c r="B180" s="156"/>
      <c r="C180" s="192" t="s">
        <v>266</v>
      </c>
      <c r="D180" s="192" t="s">
        <v>167</v>
      </c>
      <c r="E180" s="193" t="s">
        <v>1194</v>
      </c>
      <c r="F180" s="194" t="s">
        <v>1195</v>
      </c>
      <c r="G180" s="195" t="s">
        <v>170</v>
      </c>
      <c r="H180" s="196">
        <v>135.75</v>
      </c>
      <c r="I180" s="197"/>
      <c r="J180" s="196">
        <f>ROUND(I180*H180,3)</f>
        <v>0</v>
      </c>
      <c r="K180" s="198"/>
      <c r="L180" s="35"/>
      <c r="M180" s="199" t="s">
        <v>1</v>
      </c>
      <c r="N180" s="200" t="s">
        <v>41</v>
      </c>
      <c r="O180" s="73"/>
      <c r="P180" s="201">
        <f>O180*H180</f>
        <v>0</v>
      </c>
      <c r="Q180" s="201">
        <v>0.01843475</v>
      </c>
      <c r="R180" s="201">
        <f>Q180*H180</f>
        <v>2.5025173124999998</v>
      </c>
      <c r="S180" s="201">
        <v>0</v>
      </c>
      <c r="T180" s="202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3" t="s">
        <v>171</v>
      </c>
      <c r="AT180" s="203" t="s">
        <v>167</v>
      </c>
      <c r="AU180" s="203" t="s">
        <v>88</v>
      </c>
      <c r="AY180" s="15" t="s">
        <v>165</v>
      </c>
      <c r="BE180" s="204">
        <f>IF(N180="základná",J180,0)</f>
        <v>0</v>
      </c>
      <c r="BF180" s="204">
        <f>IF(N180="znížená",J180,0)</f>
        <v>0</v>
      </c>
      <c r="BG180" s="204">
        <f>IF(N180="zákl. prenesená",J180,0)</f>
        <v>0</v>
      </c>
      <c r="BH180" s="204">
        <f>IF(N180="zníž. prenesená",J180,0)</f>
        <v>0</v>
      </c>
      <c r="BI180" s="204">
        <f>IF(N180="nulová",J180,0)</f>
        <v>0</v>
      </c>
      <c r="BJ180" s="15" t="s">
        <v>88</v>
      </c>
      <c r="BK180" s="205">
        <f>ROUND(I180*H180,3)</f>
        <v>0</v>
      </c>
      <c r="BL180" s="15" t="s">
        <v>171</v>
      </c>
      <c r="BM180" s="203" t="s">
        <v>1196</v>
      </c>
    </row>
    <row r="181" s="2" customFormat="1" ht="22.2" customHeight="1">
      <c r="A181" s="34"/>
      <c r="B181" s="156"/>
      <c r="C181" s="192" t="s">
        <v>272</v>
      </c>
      <c r="D181" s="192" t="s">
        <v>167</v>
      </c>
      <c r="E181" s="193" t="s">
        <v>357</v>
      </c>
      <c r="F181" s="194" t="s">
        <v>358</v>
      </c>
      <c r="G181" s="195" t="s">
        <v>170</v>
      </c>
      <c r="H181" s="196">
        <v>9.9000000000000004</v>
      </c>
      <c r="I181" s="197"/>
      <c r="J181" s="196">
        <f>ROUND(I181*H181,3)</f>
        <v>0</v>
      </c>
      <c r="K181" s="198"/>
      <c r="L181" s="35"/>
      <c r="M181" s="199" t="s">
        <v>1</v>
      </c>
      <c r="N181" s="200" t="s">
        <v>41</v>
      </c>
      <c r="O181" s="73"/>
      <c r="P181" s="201">
        <f>O181*H181</f>
        <v>0</v>
      </c>
      <c r="Q181" s="201">
        <v>0.01196</v>
      </c>
      <c r="R181" s="201">
        <f>Q181*H181</f>
        <v>0.11840400000000001</v>
      </c>
      <c r="S181" s="201">
        <v>0</v>
      </c>
      <c r="T181" s="202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3" t="s">
        <v>171</v>
      </c>
      <c r="AT181" s="203" t="s">
        <v>167</v>
      </c>
      <c r="AU181" s="203" t="s">
        <v>88</v>
      </c>
      <c r="AY181" s="15" t="s">
        <v>165</v>
      </c>
      <c r="BE181" s="204">
        <f>IF(N181="základná",J181,0)</f>
        <v>0</v>
      </c>
      <c r="BF181" s="204">
        <f>IF(N181="znížená",J181,0)</f>
        <v>0</v>
      </c>
      <c r="BG181" s="204">
        <f>IF(N181="zákl. prenesená",J181,0)</f>
        <v>0</v>
      </c>
      <c r="BH181" s="204">
        <f>IF(N181="zníž. prenesená",J181,0)</f>
        <v>0</v>
      </c>
      <c r="BI181" s="204">
        <f>IF(N181="nulová",J181,0)</f>
        <v>0</v>
      </c>
      <c r="BJ181" s="15" t="s">
        <v>88</v>
      </c>
      <c r="BK181" s="205">
        <f>ROUND(I181*H181,3)</f>
        <v>0</v>
      </c>
      <c r="BL181" s="15" t="s">
        <v>171</v>
      </c>
      <c r="BM181" s="203" t="s">
        <v>1197</v>
      </c>
    </row>
    <row r="182" s="2" customFormat="1" ht="22.2" customHeight="1">
      <c r="A182" s="34"/>
      <c r="B182" s="156"/>
      <c r="C182" s="192" t="s">
        <v>281</v>
      </c>
      <c r="D182" s="192" t="s">
        <v>167</v>
      </c>
      <c r="E182" s="193" t="s">
        <v>360</v>
      </c>
      <c r="F182" s="194" t="s">
        <v>361</v>
      </c>
      <c r="G182" s="195" t="s">
        <v>170</v>
      </c>
      <c r="H182" s="196">
        <v>306.78899999999999</v>
      </c>
      <c r="I182" s="197"/>
      <c r="J182" s="196">
        <f>ROUND(I182*H182,3)</f>
        <v>0</v>
      </c>
      <c r="K182" s="198"/>
      <c r="L182" s="35"/>
      <c r="M182" s="199" t="s">
        <v>1</v>
      </c>
      <c r="N182" s="200" t="s">
        <v>41</v>
      </c>
      <c r="O182" s="73"/>
      <c r="P182" s="201">
        <f>O182*H182</f>
        <v>0</v>
      </c>
      <c r="Q182" s="201">
        <v>0.0133505</v>
      </c>
      <c r="R182" s="201">
        <f>Q182*H182</f>
        <v>4.0957865445000001</v>
      </c>
      <c r="S182" s="201">
        <v>0</v>
      </c>
      <c r="T182" s="202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3" t="s">
        <v>171</v>
      </c>
      <c r="AT182" s="203" t="s">
        <v>167</v>
      </c>
      <c r="AU182" s="203" t="s">
        <v>88</v>
      </c>
      <c r="AY182" s="15" t="s">
        <v>165</v>
      </c>
      <c r="BE182" s="204">
        <f>IF(N182="základná",J182,0)</f>
        <v>0</v>
      </c>
      <c r="BF182" s="204">
        <f>IF(N182="znížená",J182,0)</f>
        <v>0</v>
      </c>
      <c r="BG182" s="204">
        <f>IF(N182="zákl. prenesená",J182,0)</f>
        <v>0</v>
      </c>
      <c r="BH182" s="204">
        <f>IF(N182="zníž. prenesená",J182,0)</f>
        <v>0</v>
      </c>
      <c r="BI182" s="204">
        <f>IF(N182="nulová",J182,0)</f>
        <v>0</v>
      </c>
      <c r="BJ182" s="15" t="s">
        <v>88</v>
      </c>
      <c r="BK182" s="205">
        <f>ROUND(I182*H182,3)</f>
        <v>0</v>
      </c>
      <c r="BL182" s="15" t="s">
        <v>171</v>
      </c>
      <c r="BM182" s="203" t="s">
        <v>1198</v>
      </c>
    </row>
    <row r="183" s="2" customFormat="1" ht="22.2" customHeight="1">
      <c r="A183" s="34"/>
      <c r="B183" s="156"/>
      <c r="C183" s="192" t="s">
        <v>286</v>
      </c>
      <c r="D183" s="192" t="s">
        <v>167</v>
      </c>
      <c r="E183" s="193" t="s">
        <v>363</v>
      </c>
      <c r="F183" s="194" t="s">
        <v>364</v>
      </c>
      <c r="G183" s="195" t="s">
        <v>170</v>
      </c>
      <c r="H183" s="196">
        <v>405.983</v>
      </c>
      <c r="I183" s="197"/>
      <c r="J183" s="196">
        <f>ROUND(I183*H183,3)</f>
        <v>0</v>
      </c>
      <c r="K183" s="198"/>
      <c r="L183" s="35"/>
      <c r="M183" s="199" t="s">
        <v>1</v>
      </c>
      <c r="N183" s="200" t="s">
        <v>41</v>
      </c>
      <c r="O183" s="73"/>
      <c r="P183" s="201">
        <f>O183*H183</f>
        <v>0</v>
      </c>
      <c r="Q183" s="201">
        <v>0.013634</v>
      </c>
      <c r="R183" s="201">
        <f>Q183*H183</f>
        <v>5.5351722219999999</v>
      </c>
      <c r="S183" s="201">
        <v>0</v>
      </c>
      <c r="T183" s="202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3" t="s">
        <v>171</v>
      </c>
      <c r="AT183" s="203" t="s">
        <v>167</v>
      </c>
      <c r="AU183" s="203" t="s">
        <v>88</v>
      </c>
      <c r="AY183" s="15" t="s">
        <v>165</v>
      </c>
      <c r="BE183" s="204">
        <f>IF(N183="základná",J183,0)</f>
        <v>0</v>
      </c>
      <c r="BF183" s="204">
        <f>IF(N183="znížená",J183,0)</f>
        <v>0</v>
      </c>
      <c r="BG183" s="204">
        <f>IF(N183="zákl. prenesená",J183,0)</f>
        <v>0</v>
      </c>
      <c r="BH183" s="204">
        <f>IF(N183="zníž. prenesená",J183,0)</f>
        <v>0</v>
      </c>
      <c r="BI183" s="204">
        <f>IF(N183="nulová",J183,0)</f>
        <v>0</v>
      </c>
      <c r="BJ183" s="15" t="s">
        <v>88</v>
      </c>
      <c r="BK183" s="205">
        <f>ROUND(I183*H183,3)</f>
        <v>0</v>
      </c>
      <c r="BL183" s="15" t="s">
        <v>171</v>
      </c>
      <c r="BM183" s="203" t="s">
        <v>1199</v>
      </c>
    </row>
    <row r="184" s="2" customFormat="1" ht="22.2" customHeight="1">
      <c r="A184" s="34"/>
      <c r="B184" s="156"/>
      <c r="C184" s="192" t="s">
        <v>290</v>
      </c>
      <c r="D184" s="192" t="s">
        <v>167</v>
      </c>
      <c r="E184" s="193" t="s">
        <v>366</v>
      </c>
      <c r="F184" s="194" t="s">
        <v>367</v>
      </c>
      <c r="G184" s="195" t="s">
        <v>170</v>
      </c>
      <c r="H184" s="196">
        <v>50.673000000000002</v>
      </c>
      <c r="I184" s="197"/>
      <c r="J184" s="196">
        <f>ROUND(I184*H184,3)</f>
        <v>0</v>
      </c>
      <c r="K184" s="198"/>
      <c r="L184" s="35"/>
      <c r="M184" s="199" t="s">
        <v>1</v>
      </c>
      <c r="N184" s="200" t="s">
        <v>41</v>
      </c>
      <c r="O184" s="73"/>
      <c r="P184" s="201">
        <f>O184*H184</f>
        <v>0</v>
      </c>
      <c r="Q184" s="201">
        <v>0.011486</v>
      </c>
      <c r="R184" s="201">
        <f>Q184*H184</f>
        <v>0.58203007799999995</v>
      </c>
      <c r="S184" s="201">
        <v>0</v>
      </c>
      <c r="T184" s="202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3" t="s">
        <v>171</v>
      </c>
      <c r="AT184" s="203" t="s">
        <v>167</v>
      </c>
      <c r="AU184" s="203" t="s">
        <v>88</v>
      </c>
      <c r="AY184" s="15" t="s">
        <v>165</v>
      </c>
      <c r="BE184" s="204">
        <f>IF(N184="základná",J184,0)</f>
        <v>0</v>
      </c>
      <c r="BF184" s="204">
        <f>IF(N184="znížená",J184,0)</f>
        <v>0</v>
      </c>
      <c r="BG184" s="204">
        <f>IF(N184="zákl. prenesená",J184,0)</f>
        <v>0</v>
      </c>
      <c r="BH184" s="204">
        <f>IF(N184="zníž. prenesená",J184,0)</f>
        <v>0</v>
      </c>
      <c r="BI184" s="204">
        <f>IF(N184="nulová",J184,0)</f>
        <v>0</v>
      </c>
      <c r="BJ184" s="15" t="s">
        <v>88</v>
      </c>
      <c r="BK184" s="205">
        <f>ROUND(I184*H184,3)</f>
        <v>0</v>
      </c>
      <c r="BL184" s="15" t="s">
        <v>171</v>
      </c>
      <c r="BM184" s="203" t="s">
        <v>1200</v>
      </c>
    </row>
    <row r="185" s="2" customFormat="1" ht="22.2" customHeight="1">
      <c r="A185" s="34"/>
      <c r="B185" s="156"/>
      <c r="C185" s="192" t="s">
        <v>387</v>
      </c>
      <c r="D185" s="192" t="s">
        <v>167</v>
      </c>
      <c r="E185" s="193" t="s">
        <v>369</v>
      </c>
      <c r="F185" s="194" t="s">
        <v>370</v>
      </c>
      <c r="G185" s="195" t="s">
        <v>170</v>
      </c>
      <c r="H185" s="196">
        <v>34.871000000000002</v>
      </c>
      <c r="I185" s="197"/>
      <c r="J185" s="196">
        <f>ROUND(I185*H185,3)</f>
        <v>0</v>
      </c>
      <c r="K185" s="198"/>
      <c r="L185" s="35"/>
      <c r="M185" s="199" t="s">
        <v>1</v>
      </c>
      <c r="N185" s="200" t="s">
        <v>41</v>
      </c>
      <c r="O185" s="73"/>
      <c r="P185" s="201">
        <f>O185*H185</f>
        <v>0</v>
      </c>
      <c r="Q185" s="201">
        <v>0.012338999999999999</v>
      </c>
      <c r="R185" s="201">
        <f>Q185*H185</f>
        <v>0.43027326900000001</v>
      </c>
      <c r="S185" s="201">
        <v>0</v>
      </c>
      <c r="T185" s="202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3" t="s">
        <v>171</v>
      </c>
      <c r="AT185" s="203" t="s">
        <v>167</v>
      </c>
      <c r="AU185" s="203" t="s">
        <v>88</v>
      </c>
      <c r="AY185" s="15" t="s">
        <v>165</v>
      </c>
      <c r="BE185" s="204">
        <f>IF(N185="základná",J185,0)</f>
        <v>0</v>
      </c>
      <c r="BF185" s="204">
        <f>IF(N185="znížená",J185,0)</f>
        <v>0</v>
      </c>
      <c r="BG185" s="204">
        <f>IF(N185="zákl. prenesená",J185,0)</f>
        <v>0</v>
      </c>
      <c r="BH185" s="204">
        <f>IF(N185="zníž. prenesená",J185,0)</f>
        <v>0</v>
      </c>
      <c r="BI185" s="204">
        <f>IF(N185="nulová",J185,0)</f>
        <v>0</v>
      </c>
      <c r="BJ185" s="15" t="s">
        <v>88</v>
      </c>
      <c r="BK185" s="205">
        <f>ROUND(I185*H185,3)</f>
        <v>0</v>
      </c>
      <c r="BL185" s="15" t="s">
        <v>171</v>
      </c>
      <c r="BM185" s="203" t="s">
        <v>1201</v>
      </c>
    </row>
    <row r="186" s="2" customFormat="1" ht="22.2" customHeight="1">
      <c r="A186" s="34"/>
      <c r="B186" s="156"/>
      <c r="C186" s="192" t="s">
        <v>391</v>
      </c>
      <c r="D186" s="192" t="s">
        <v>167</v>
      </c>
      <c r="E186" s="193" t="s">
        <v>372</v>
      </c>
      <c r="F186" s="194" t="s">
        <v>373</v>
      </c>
      <c r="G186" s="195" t="s">
        <v>170</v>
      </c>
      <c r="H186" s="196">
        <v>34.965000000000003</v>
      </c>
      <c r="I186" s="197"/>
      <c r="J186" s="196">
        <f>ROUND(I186*H186,3)</f>
        <v>0</v>
      </c>
      <c r="K186" s="198"/>
      <c r="L186" s="35"/>
      <c r="M186" s="199" t="s">
        <v>1</v>
      </c>
      <c r="N186" s="200" t="s">
        <v>41</v>
      </c>
      <c r="O186" s="73"/>
      <c r="P186" s="201">
        <f>O186*H186</f>
        <v>0</v>
      </c>
      <c r="Q186" s="201">
        <v>0.0103065</v>
      </c>
      <c r="R186" s="201">
        <f>Q186*H186</f>
        <v>0.36036677250000004</v>
      </c>
      <c r="S186" s="201">
        <v>0</v>
      </c>
      <c r="T186" s="202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3" t="s">
        <v>171</v>
      </c>
      <c r="AT186" s="203" t="s">
        <v>167</v>
      </c>
      <c r="AU186" s="203" t="s">
        <v>88</v>
      </c>
      <c r="AY186" s="15" t="s">
        <v>165</v>
      </c>
      <c r="BE186" s="204">
        <f>IF(N186="základná",J186,0)</f>
        <v>0</v>
      </c>
      <c r="BF186" s="204">
        <f>IF(N186="znížená",J186,0)</f>
        <v>0</v>
      </c>
      <c r="BG186" s="204">
        <f>IF(N186="zákl. prenesená",J186,0)</f>
        <v>0</v>
      </c>
      <c r="BH186" s="204">
        <f>IF(N186="zníž. prenesená",J186,0)</f>
        <v>0</v>
      </c>
      <c r="BI186" s="204">
        <f>IF(N186="nulová",J186,0)</f>
        <v>0</v>
      </c>
      <c r="BJ186" s="15" t="s">
        <v>88</v>
      </c>
      <c r="BK186" s="205">
        <f>ROUND(I186*H186,3)</f>
        <v>0</v>
      </c>
      <c r="BL186" s="15" t="s">
        <v>171</v>
      </c>
      <c r="BM186" s="203" t="s">
        <v>1202</v>
      </c>
    </row>
    <row r="187" s="2" customFormat="1" ht="22.2" customHeight="1">
      <c r="A187" s="34"/>
      <c r="B187" s="156"/>
      <c r="C187" s="192" t="s">
        <v>395</v>
      </c>
      <c r="D187" s="192" t="s">
        <v>167</v>
      </c>
      <c r="E187" s="193" t="s">
        <v>375</v>
      </c>
      <c r="F187" s="194" t="s">
        <v>376</v>
      </c>
      <c r="G187" s="195" t="s">
        <v>170</v>
      </c>
      <c r="H187" s="196">
        <v>15</v>
      </c>
      <c r="I187" s="197"/>
      <c r="J187" s="196">
        <f>ROUND(I187*H187,3)</f>
        <v>0</v>
      </c>
      <c r="K187" s="198"/>
      <c r="L187" s="35"/>
      <c r="M187" s="199" t="s">
        <v>1</v>
      </c>
      <c r="N187" s="200" t="s">
        <v>41</v>
      </c>
      <c r="O187" s="73"/>
      <c r="P187" s="201">
        <f>O187*H187</f>
        <v>0</v>
      </c>
      <c r="Q187" s="201">
        <v>0.014314</v>
      </c>
      <c r="R187" s="201">
        <f>Q187*H187</f>
        <v>0.21471000000000001</v>
      </c>
      <c r="S187" s="201">
        <v>0</v>
      </c>
      <c r="T187" s="202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3" t="s">
        <v>171</v>
      </c>
      <c r="AT187" s="203" t="s">
        <v>167</v>
      </c>
      <c r="AU187" s="203" t="s">
        <v>88</v>
      </c>
      <c r="AY187" s="15" t="s">
        <v>165</v>
      </c>
      <c r="BE187" s="204">
        <f>IF(N187="základná",J187,0)</f>
        <v>0</v>
      </c>
      <c r="BF187" s="204">
        <f>IF(N187="znížená",J187,0)</f>
        <v>0</v>
      </c>
      <c r="BG187" s="204">
        <f>IF(N187="zákl. prenesená",J187,0)</f>
        <v>0</v>
      </c>
      <c r="BH187" s="204">
        <f>IF(N187="zníž. prenesená",J187,0)</f>
        <v>0</v>
      </c>
      <c r="BI187" s="204">
        <f>IF(N187="nulová",J187,0)</f>
        <v>0</v>
      </c>
      <c r="BJ187" s="15" t="s">
        <v>88</v>
      </c>
      <c r="BK187" s="205">
        <f>ROUND(I187*H187,3)</f>
        <v>0</v>
      </c>
      <c r="BL187" s="15" t="s">
        <v>171</v>
      </c>
      <c r="BM187" s="203" t="s">
        <v>1203</v>
      </c>
    </row>
    <row r="188" s="2" customFormat="1" ht="22.2" customHeight="1">
      <c r="A188" s="34"/>
      <c r="B188" s="156"/>
      <c r="C188" s="192" t="s">
        <v>399</v>
      </c>
      <c r="D188" s="192" t="s">
        <v>167</v>
      </c>
      <c r="E188" s="193" t="s">
        <v>378</v>
      </c>
      <c r="F188" s="194" t="s">
        <v>379</v>
      </c>
      <c r="G188" s="195" t="s">
        <v>170</v>
      </c>
      <c r="H188" s="196">
        <v>11.025</v>
      </c>
      <c r="I188" s="197"/>
      <c r="J188" s="196">
        <f>ROUND(I188*H188,3)</f>
        <v>0</v>
      </c>
      <c r="K188" s="198"/>
      <c r="L188" s="35"/>
      <c r="M188" s="199" t="s">
        <v>1</v>
      </c>
      <c r="N188" s="200" t="s">
        <v>41</v>
      </c>
      <c r="O188" s="73"/>
      <c r="P188" s="201">
        <f>O188*H188</f>
        <v>0</v>
      </c>
      <c r="Q188" s="201">
        <v>0.014944000000000001</v>
      </c>
      <c r="R188" s="201">
        <f>Q188*H188</f>
        <v>0.1647576</v>
      </c>
      <c r="S188" s="201">
        <v>0</v>
      </c>
      <c r="T188" s="202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3" t="s">
        <v>171</v>
      </c>
      <c r="AT188" s="203" t="s">
        <v>167</v>
      </c>
      <c r="AU188" s="203" t="s">
        <v>88</v>
      </c>
      <c r="AY188" s="15" t="s">
        <v>165</v>
      </c>
      <c r="BE188" s="204">
        <f>IF(N188="základná",J188,0)</f>
        <v>0</v>
      </c>
      <c r="BF188" s="204">
        <f>IF(N188="znížená",J188,0)</f>
        <v>0</v>
      </c>
      <c r="BG188" s="204">
        <f>IF(N188="zákl. prenesená",J188,0)</f>
        <v>0</v>
      </c>
      <c r="BH188" s="204">
        <f>IF(N188="zníž. prenesená",J188,0)</f>
        <v>0</v>
      </c>
      <c r="BI188" s="204">
        <f>IF(N188="nulová",J188,0)</f>
        <v>0</v>
      </c>
      <c r="BJ188" s="15" t="s">
        <v>88</v>
      </c>
      <c r="BK188" s="205">
        <f>ROUND(I188*H188,3)</f>
        <v>0</v>
      </c>
      <c r="BL188" s="15" t="s">
        <v>171</v>
      </c>
      <c r="BM188" s="203" t="s">
        <v>1204</v>
      </c>
    </row>
    <row r="189" s="2" customFormat="1" ht="22.2" customHeight="1">
      <c r="A189" s="34"/>
      <c r="B189" s="156"/>
      <c r="C189" s="192" t="s">
        <v>403</v>
      </c>
      <c r="D189" s="192" t="s">
        <v>167</v>
      </c>
      <c r="E189" s="193" t="s">
        <v>381</v>
      </c>
      <c r="F189" s="194" t="s">
        <v>382</v>
      </c>
      <c r="G189" s="195" t="s">
        <v>170</v>
      </c>
      <c r="H189" s="196">
        <v>71.174000000000007</v>
      </c>
      <c r="I189" s="197"/>
      <c r="J189" s="196">
        <f>ROUND(I189*H189,3)</f>
        <v>0</v>
      </c>
      <c r="K189" s="198"/>
      <c r="L189" s="35"/>
      <c r="M189" s="199" t="s">
        <v>1</v>
      </c>
      <c r="N189" s="200" t="s">
        <v>41</v>
      </c>
      <c r="O189" s="73"/>
      <c r="P189" s="201">
        <f>O189*H189</f>
        <v>0</v>
      </c>
      <c r="Q189" s="201">
        <v>0.032479000000000001</v>
      </c>
      <c r="R189" s="201">
        <f>Q189*H189</f>
        <v>2.3116603460000005</v>
      </c>
      <c r="S189" s="201">
        <v>0</v>
      </c>
      <c r="T189" s="202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3" t="s">
        <v>171</v>
      </c>
      <c r="AT189" s="203" t="s">
        <v>167</v>
      </c>
      <c r="AU189" s="203" t="s">
        <v>88</v>
      </c>
      <c r="AY189" s="15" t="s">
        <v>165</v>
      </c>
      <c r="BE189" s="204">
        <f>IF(N189="základná",J189,0)</f>
        <v>0</v>
      </c>
      <c r="BF189" s="204">
        <f>IF(N189="znížená",J189,0)</f>
        <v>0</v>
      </c>
      <c r="BG189" s="204">
        <f>IF(N189="zákl. prenesená",J189,0)</f>
        <v>0</v>
      </c>
      <c r="BH189" s="204">
        <f>IF(N189="zníž. prenesená",J189,0)</f>
        <v>0</v>
      </c>
      <c r="BI189" s="204">
        <f>IF(N189="nulová",J189,0)</f>
        <v>0</v>
      </c>
      <c r="BJ189" s="15" t="s">
        <v>88</v>
      </c>
      <c r="BK189" s="205">
        <f>ROUND(I189*H189,3)</f>
        <v>0</v>
      </c>
      <c r="BL189" s="15" t="s">
        <v>171</v>
      </c>
      <c r="BM189" s="203" t="s">
        <v>1205</v>
      </c>
    </row>
    <row r="190" s="2" customFormat="1" ht="22.2" customHeight="1">
      <c r="A190" s="34"/>
      <c r="B190" s="156"/>
      <c r="C190" s="192" t="s">
        <v>407</v>
      </c>
      <c r="D190" s="192" t="s">
        <v>167</v>
      </c>
      <c r="E190" s="193" t="s">
        <v>384</v>
      </c>
      <c r="F190" s="194" t="s">
        <v>385</v>
      </c>
      <c r="G190" s="195" t="s">
        <v>170</v>
      </c>
      <c r="H190" s="196">
        <v>149.43600000000001</v>
      </c>
      <c r="I190" s="197"/>
      <c r="J190" s="196">
        <f>ROUND(I190*H190,3)</f>
        <v>0</v>
      </c>
      <c r="K190" s="198"/>
      <c r="L190" s="35"/>
      <c r="M190" s="199" t="s">
        <v>1</v>
      </c>
      <c r="N190" s="200" t="s">
        <v>41</v>
      </c>
      <c r="O190" s="73"/>
      <c r="P190" s="201">
        <f>O190*H190</f>
        <v>0</v>
      </c>
      <c r="Q190" s="201">
        <v>0.034894000000000001</v>
      </c>
      <c r="R190" s="201">
        <f>Q190*H190</f>
        <v>5.2144197840000004</v>
      </c>
      <c r="S190" s="201">
        <v>0</v>
      </c>
      <c r="T190" s="202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3" t="s">
        <v>171</v>
      </c>
      <c r="AT190" s="203" t="s">
        <v>167</v>
      </c>
      <c r="AU190" s="203" t="s">
        <v>88</v>
      </c>
      <c r="AY190" s="15" t="s">
        <v>165</v>
      </c>
      <c r="BE190" s="204">
        <f>IF(N190="základná",J190,0)</f>
        <v>0</v>
      </c>
      <c r="BF190" s="204">
        <f>IF(N190="znížená",J190,0)</f>
        <v>0</v>
      </c>
      <c r="BG190" s="204">
        <f>IF(N190="zákl. prenesená",J190,0)</f>
        <v>0</v>
      </c>
      <c r="BH190" s="204">
        <f>IF(N190="zníž. prenesená",J190,0)</f>
        <v>0</v>
      </c>
      <c r="BI190" s="204">
        <f>IF(N190="nulová",J190,0)</f>
        <v>0</v>
      </c>
      <c r="BJ190" s="15" t="s">
        <v>88</v>
      </c>
      <c r="BK190" s="205">
        <f>ROUND(I190*H190,3)</f>
        <v>0</v>
      </c>
      <c r="BL190" s="15" t="s">
        <v>171</v>
      </c>
      <c r="BM190" s="203" t="s">
        <v>1206</v>
      </c>
    </row>
    <row r="191" s="2" customFormat="1" ht="22.2" customHeight="1">
      <c r="A191" s="34"/>
      <c r="B191" s="156"/>
      <c r="C191" s="192" t="s">
        <v>411</v>
      </c>
      <c r="D191" s="192" t="s">
        <v>167</v>
      </c>
      <c r="E191" s="193" t="s">
        <v>388</v>
      </c>
      <c r="F191" s="194" t="s">
        <v>389</v>
      </c>
      <c r="G191" s="195" t="s">
        <v>170</v>
      </c>
      <c r="H191" s="196">
        <v>3.6000000000000001</v>
      </c>
      <c r="I191" s="197"/>
      <c r="J191" s="196">
        <f>ROUND(I191*H191,3)</f>
        <v>0</v>
      </c>
      <c r="K191" s="198"/>
      <c r="L191" s="35"/>
      <c r="M191" s="199" t="s">
        <v>1</v>
      </c>
      <c r="N191" s="200" t="s">
        <v>41</v>
      </c>
      <c r="O191" s="73"/>
      <c r="P191" s="201">
        <f>O191*H191</f>
        <v>0</v>
      </c>
      <c r="Q191" s="201">
        <v>0.018686500000000002</v>
      </c>
      <c r="R191" s="201">
        <f>Q191*H191</f>
        <v>0.067271400000000009</v>
      </c>
      <c r="S191" s="201">
        <v>0</v>
      </c>
      <c r="T191" s="202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3" t="s">
        <v>171</v>
      </c>
      <c r="AT191" s="203" t="s">
        <v>167</v>
      </c>
      <c r="AU191" s="203" t="s">
        <v>88</v>
      </c>
      <c r="AY191" s="15" t="s">
        <v>165</v>
      </c>
      <c r="BE191" s="204">
        <f>IF(N191="základná",J191,0)</f>
        <v>0</v>
      </c>
      <c r="BF191" s="204">
        <f>IF(N191="znížená",J191,0)</f>
        <v>0</v>
      </c>
      <c r="BG191" s="204">
        <f>IF(N191="zákl. prenesená",J191,0)</f>
        <v>0</v>
      </c>
      <c r="BH191" s="204">
        <f>IF(N191="zníž. prenesená",J191,0)</f>
        <v>0</v>
      </c>
      <c r="BI191" s="204">
        <f>IF(N191="nulová",J191,0)</f>
        <v>0</v>
      </c>
      <c r="BJ191" s="15" t="s">
        <v>88</v>
      </c>
      <c r="BK191" s="205">
        <f>ROUND(I191*H191,3)</f>
        <v>0</v>
      </c>
      <c r="BL191" s="15" t="s">
        <v>171</v>
      </c>
      <c r="BM191" s="203" t="s">
        <v>1207</v>
      </c>
    </row>
    <row r="192" s="2" customFormat="1" ht="22.2" customHeight="1">
      <c r="A192" s="34"/>
      <c r="B192" s="156"/>
      <c r="C192" s="192" t="s">
        <v>415</v>
      </c>
      <c r="D192" s="192" t="s">
        <v>167</v>
      </c>
      <c r="E192" s="193" t="s">
        <v>1208</v>
      </c>
      <c r="F192" s="194" t="s">
        <v>1209</v>
      </c>
      <c r="G192" s="195" t="s">
        <v>305</v>
      </c>
      <c r="H192" s="196">
        <v>25.795000000000002</v>
      </c>
      <c r="I192" s="197"/>
      <c r="J192" s="196">
        <f>ROUND(I192*H192,3)</f>
        <v>0</v>
      </c>
      <c r="K192" s="198"/>
      <c r="L192" s="35"/>
      <c r="M192" s="199" t="s">
        <v>1</v>
      </c>
      <c r="N192" s="200" t="s">
        <v>41</v>
      </c>
      <c r="O192" s="73"/>
      <c r="P192" s="201">
        <f>O192*H192</f>
        <v>0</v>
      </c>
      <c r="Q192" s="201">
        <v>2.1940735</v>
      </c>
      <c r="R192" s="201">
        <f>Q192*H192</f>
        <v>56.596125932500001</v>
      </c>
      <c r="S192" s="201">
        <v>0</v>
      </c>
      <c r="T192" s="202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3" t="s">
        <v>171</v>
      </c>
      <c r="AT192" s="203" t="s">
        <v>167</v>
      </c>
      <c r="AU192" s="203" t="s">
        <v>88</v>
      </c>
      <c r="AY192" s="15" t="s">
        <v>165</v>
      </c>
      <c r="BE192" s="204">
        <f>IF(N192="základná",J192,0)</f>
        <v>0</v>
      </c>
      <c r="BF192" s="204">
        <f>IF(N192="znížená",J192,0)</f>
        <v>0</v>
      </c>
      <c r="BG192" s="204">
        <f>IF(N192="zákl. prenesená",J192,0)</f>
        <v>0</v>
      </c>
      <c r="BH192" s="204">
        <f>IF(N192="zníž. prenesená",J192,0)</f>
        <v>0</v>
      </c>
      <c r="BI192" s="204">
        <f>IF(N192="nulová",J192,0)</f>
        <v>0</v>
      </c>
      <c r="BJ192" s="15" t="s">
        <v>88</v>
      </c>
      <c r="BK192" s="205">
        <f>ROUND(I192*H192,3)</f>
        <v>0</v>
      </c>
      <c r="BL192" s="15" t="s">
        <v>171</v>
      </c>
      <c r="BM192" s="203" t="s">
        <v>1210</v>
      </c>
    </row>
    <row r="193" s="2" customFormat="1" ht="34.8" customHeight="1">
      <c r="A193" s="34"/>
      <c r="B193" s="156"/>
      <c r="C193" s="192" t="s">
        <v>419</v>
      </c>
      <c r="D193" s="192" t="s">
        <v>167</v>
      </c>
      <c r="E193" s="193" t="s">
        <v>392</v>
      </c>
      <c r="F193" s="194" t="s">
        <v>393</v>
      </c>
      <c r="G193" s="195" t="s">
        <v>305</v>
      </c>
      <c r="H193" s="196">
        <v>5.3029999999999999</v>
      </c>
      <c r="I193" s="197"/>
      <c r="J193" s="196">
        <f>ROUND(I193*H193,3)</f>
        <v>0</v>
      </c>
      <c r="K193" s="198"/>
      <c r="L193" s="35"/>
      <c r="M193" s="199" t="s">
        <v>1</v>
      </c>
      <c r="N193" s="200" t="s">
        <v>41</v>
      </c>
      <c r="O193" s="73"/>
      <c r="P193" s="201">
        <f>O193*H193</f>
        <v>0</v>
      </c>
      <c r="Q193" s="201">
        <v>1.837</v>
      </c>
      <c r="R193" s="201">
        <f>Q193*H193</f>
        <v>9.7416109999999989</v>
      </c>
      <c r="S193" s="201">
        <v>0</v>
      </c>
      <c r="T193" s="202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3" t="s">
        <v>171</v>
      </c>
      <c r="AT193" s="203" t="s">
        <v>167</v>
      </c>
      <c r="AU193" s="203" t="s">
        <v>88</v>
      </c>
      <c r="AY193" s="15" t="s">
        <v>165</v>
      </c>
      <c r="BE193" s="204">
        <f>IF(N193="základná",J193,0)</f>
        <v>0</v>
      </c>
      <c r="BF193" s="204">
        <f>IF(N193="znížená",J193,0)</f>
        <v>0</v>
      </c>
      <c r="BG193" s="204">
        <f>IF(N193="zákl. prenesená",J193,0)</f>
        <v>0</v>
      </c>
      <c r="BH193" s="204">
        <f>IF(N193="zníž. prenesená",J193,0)</f>
        <v>0</v>
      </c>
      <c r="BI193" s="204">
        <f>IF(N193="nulová",J193,0)</f>
        <v>0</v>
      </c>
      <c r="BJ193" s="15" t="s">
        <v>88</v>
      </c>
      <c r="BK193" s="205">
        <f>ROUND(I193*H193,3)</f>
        <v>0</v>
      </c>
      <c r="BL193" s="15" t="s">
        <v>171</v>
      </c>
      <c r="BM193" s="203" t="s">
        <v>1211</v>
      </c>
    </row>
    <row r="194" s="12" customFormat="1" ht="22.8" customHeight="1">
      <c r="A194" s="12"/>
      <c r="B194" s="179"/>
      <c r="C194" s="12"/>
      <c r="D194" s="180" t="s">
        <v>74</v>
      </c>
      <c r="E194" s="190" t="s">
        <v>176</v>
      </c>
      <c r="F194" s="190" t="s">
        <v>177</v>
      </c>
      <c r="G194" s="12"/>
      <c r="H194" s="12"/>
      <c r="I194" s="182"/>
      <c r="J194" s="191">
        <f>BK194</f>
        <v>0</v>
      </c>
      <c r="K194" s="12"/>
      <c r="L194" s="179"/>
      <c r="M194" s="184"/>
      <c r="N194" s="185"/>
      <c r="O194" s="185"/>
      <c r="P194" s="186">
        <f>SUM(P195:P210)</f>
        <v>0</v>
      </c>
      <c r="Q194" s="185"/>
      <c r="R194" s="186">
        <f>SUM(R195:R210)</f>
        <v>55.377129123749995</v>
      </c>
      <c r="S194" s="185"/>
      <c r="T194" s="187">
        <f>SUM(T195:T210)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80" t="s">
        <v>82</v>
      </c>
      <c r="AT194" s="188" t="s">
        <v>74</v>
      </c>
      <c r="AU194" s="188" t="s">
        <v>82</v>
      </c>
      <c r="AY194" s="180" t="s">
        <v>165</v>
      </c>
      <c r="BK194" s="189">
        <f>SUM(BK195:BK210)</f>
        <v>0</v>
      </c>
    </row>
    <row r="195" s="2" customFormat="1" ht="34.8" customHeight="1">
      <c r="A195" s="34"/>
      <c r="B195" s="156"/>
      <c r="C195" s="192" t="s">
        <v>423</v>
      </c>
      <c r="D195" s="192" t="s">
        <v>167</v>
      </c>
      <c r="E195" s="193" t="s">
        <v>396</v>
      </c>
      <c r="F195" s="194" t="s">
        <v>397</v>
      </c>
      <c r="G195" s="195" t="s">
        <v>181</v>
      </c>
      <c r="H195" s="196">
        <v>101</v>
      </c>
      <c r="I195" s="197"/>
      <c r="J195" s="196">
        <f>ROUND(I195*H195,3)</f>
        <v>0</v>
      </c>
      <c r="K195" s="198"/>
      <c r="L195" s="35"/>
      <c r="M195" s="199" t="s">
        <v>1</v>
      </c>
      <c r="N195" s="200" t="s">
        <v>41</v>
      </c>
      <c r="O195" s="73"/>
      <c r="P195" s="201">
        <f>O195*H195</f>
        <v>0</v>
      </c>
      <c r="Q195" s="201">
        <v>0.099252000000000007</v>
      </c>
      <c r="R195" s="201">
        <f>Q195*H195</f>
        <v>10.024452</v>
      </c>
      <c r="S195" s="201">
        <v>0</v>
      </c>
      <c r="T195" s="202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3" t="s">
        <v>171</v>
      </c>
      <c r="AT195" s="203" t="s">
        <v>167</v>
      </c>
      <c r="AU195" s="203" t="s">
        <v>88</v>
      </c>
      <c r="AY195" s="15" t="s">
        <v>165</v>
      </c>
      <c r="BE195" s="204">
        <f>IF(N195="základná",J195,0)</f>
        <v>0</v>
      </c>
      <c r="BF195" s="204">
        <f>IF(N195="znížená",J195,0)</f>
        <v>0</v>
      </c>
      <c r="BG195" s="204">
        <f>IF(N195="zákl. prenesená",J195,0)</f>
        <v>0</v>
      </c>
      <c r="BH195" s="204">
        <f>IF(N195="zníž. prenesená",J195,0)</f>
        <v>0</v>
      </c>
      <c r="BI195" s="204">
        <f>IF(N195="nulová",J195,0)</f>
        <v>0</v>
      </c>
      <c r="BJ195" s="15" t="s">
        <v>88</v>
      </c>
      <c r="BK195" s="205">
        <f>ROUND(I195*H195,3)</f>
        <v>0</v>
      </c>
      <c r="BL195" s="15" t="s">
        <v>171</v>
      </c>
      <c r="BM195" s="203" t="s">
        <v>1212</v>
      </c>
    </row>
    <row r="196" s="2" customFormat="1" ht="13.8" customHeight="1">
      <c r="A196" s="34"/>
      <c r="B196" s="156"/>
      <c r="C196" s="211" t="s">
        <v>427</v>
      </c>
      <c r="D196" s="211" t="s">
        <v>277</v>
      </c>
      <c r="E196" s="212" t="s">
        <v>400</v>
      </c>
      <c r="F196" s="213" t="s">
        <v>401</v>
      </c>
      <c r="G196" s="214" t="s">
        <v>189</v>
      </c>
      <c r="H196" s="215">
        <v>101</v>
      </c>
      <c r="I196" s="216"/>
      <c r="J196" s="215">
        <f>ROUND(I196*H196,3)</f>
        <v>0</v>
      </c>
      <c r="K196" s="217"/>
      <c r="L196" s="218"/>
      <c r="M196" s="219" t="s">
        <v>1</v>
      </c>
      <c r="N196" s="220" t="s">
        <v>41</v>
      </c>
      <c r="O196" s="73"/>
      <c r="P196" s="201">
        <f>O196*H196</f>
        <v>0</v>
      </c>
      <c r="Q196" s="201">
        <v>0.023</v>
      </c>
      <c r="R196" s="201">
        <f>Q196*H196</f>
        <v>2.323</v>
      </c>
      <c r="S196" s="201">
        <v>0</v>
      </c>
      <c r="T196" s="202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3" t="s">
        <v>199</v>
      </c>
      <c r="AT196" s="203" t="s">
        <v>277</v>
      </c>
      <c r="AU196" s="203" t="s">
        <v>88</v>
      </c>
      <c r="AY196" s="15" t="s">
        <v>165</v>
      </c>
      <c r="BE196" s="204">
        <f>IF(N196="základná",J196,0)</f>
        <v>0</v>
      </c>
      <c r="BF196" s="204">
        <f>IF(N196="znížená",J196,0)</f>
        <v>0</v>
      </c>
      <c r="BG196" s="204">
        <f>IF(N196="zákl. prenesená",J196,0)</f>
        <v>0</v>
      </c>
      <c r="BH196" s="204">
        <f>IF(N196="zníž. prenesená",J196,0)</f>
        <v>0</v>
      </c>
      <c r="BI196" s="204">
        <f>IF(N196="nulová",J196,0)</f>
        <v>0</v>
      </c>
      <c r="BJ196" s="15" t="s">
        <v>88</v>
      </c>
      <c r="BK196" s="205">
        <f>ROUND(I196*H196,3)</f>
        <v>0</v>
      </c>
      <c r="BL196" s="15" t="s">
        <v>171</v>
      </c>
      <c r="BM196" s="203" t="s">
        <v>1213</v>
      </c>
    </row>
    <row r="197" s="2" customFormat="1" ht="22.2" customHeight="1">
      <c r="A197" s="34"/>
      <c r="B197" s="156"/>
      <c r="C197" s="192" t="s">
        <v>431</v>
      </c>
      <c r="D197" s="192" t="s">
        <v>167</v>
      </c>
      <c r="E197" s="193" t="s">
        <v>404</v>
      </c>
      <c r="F197" s="194" t="s">
        <v>405</v>
      </c>
      <c r="G197" s="195" t="s">
        <v>305</v>
      </c>
      <c r="H197" s="196">
        <v>9.0899999999999999</v>
      </c>
      <c r="I197" s="197"/>
      <c r="J197" s="196">
        <f>ROUND(I197*H197,3)</f>
        <v>0</v>
      </c>
      <c r="K197" s="198"/>
      <c r="L197" s="35"/>
      <c r="M197" s="199" t="s">
        <v>1</v>
      </c>
      <c r="N197" s="200" t="s">
        <v>41</v>
      </c>
      <c r="O197" s="73"/>
      <c r="P197" s="201">
        <f>O197*H197</f>
        <v>0</v>
      </c>
      <c r="Q197" s="201">
        <v>2.2321</v>
      </c>
      <c r="R197" s="201">
        <f>Q197*H197</f>
        <v>20.289788999999999</v>
      </c>
      <c r="S197" s="201">
        <v>0</v>
      </c>
      <c r="T197" s="202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3" t="s">
        <v>171</v>
      </c>
      <c r="AT197" s="203" t="s">
        <v>167</v>
      </c>
      <c r="AU197" s="203" t="s">
        <v>88</v>
      </c>
      <c r="AY197" s="15" t="s">
        <v>165</v>
      </c>
      <c r="BE197" s="204">
        <f>IF(N197="základná",J197,0)</f>
        <v>0</v>
      </c>
      <c r="BF197" s="204">
        <f>IF(N197="znížená",J197,0)</f>
        <v>0</v>
      </c>
      <c r="BG197" s="204">
        <f>IF(N197="zákl. prenesená",J197,0)</f>
        <v>0</v>
      </c>
      <c r="BH197" s="204">
        <f>IF(N197="zníž. prenesená",J197,0)</f>
        <v>0</v>
      </c>
      <c r="BI197" s="204">
        <f>IF(N197="nulová",J197,0)</f>
        <v>0</v>
      </c>
      <c r="BJ197" s="15" t="s">
        <v>88</v>
      </c>
      <c r="BK197" s="205">
        <f>ROUND(I197*H197,3)</f>
        <v>0</v>
      </c>
      <c r="BL197" s="15" t="s">
        <v>171</v>
      </c>
      <c r="BM197" s="203" t="s">
        <v>1214</v>
      </c>
    </row>
    <row r="198" s="2" customFormat="1" ht="22.2" customHeight="1">
      <c r="A198" s="34"/>
      <c r="B198" s="156"/>
      <c r="C198" s="192" t="s">
        <v>435</v>
      </c>
      <c r="D198" s="192" t="s">
        <v>167</v>
      </c>
      <c r="E198" s="193" t="s">
        <v>408</v>
      </c>
      <c r="F198" s="194" t="s">
        <v>409</v>
      </c>
      <c r="G198" s="195" t="s">
        <v>170</v>
      </c>
      <c r="H198" s="196">
        <v>65.650000000000006</v>
      </c>
      <c r="I198" s="197"/>
      <c r="J198" s="196">
        <f>ROUND(I198*H198,3)</f>
        <v>0</v>
      </c>
      <c r="K198" s="198"/>
      <c r="L198" s="35"/>
      <c r="M198" s="199" t="s">
        <v>1</v>
      </c>
      <c r="N198" s="200" t="s">
        <v>41</v>
      </c>
      <c r="O198" s="73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3" t="s">
        <v>171</v>
      </c>
      <c r="AT198" s="203" t="s">
        <v>167</v>
      </c>
      <c r="AU198" s="203" t="s">
        <v>88</v>
      </c>
      <c r="AY198" s="15" t="s">
        <v>165</v>
      </c>
      <c r="BE198" s="204">
        <f>IF(N198="základná",J198,0)</f>
        <v>0</v>
      </c>
      <c r="BF198" s="204">
        <f>IF(N198="znížená",J198,0)</f>
        <v>0</v>
      </c>
      <c r="BG198" s="204">
        <f>IF(N198="zákl. prenesená",J198,0)</f>
        <v>0</v>
      </c>
      <c r="BH198" s="204">
        <f>IF(N198="zníž. prenesená",J198,0)</f>
        <v>0</v>
      </c>
      <c r="BI198" s="204">
        <f>IF(N198="nulová",J198,0)</f>
        <v>0</v>
      </c>
      <c r="BJ198" s="15" t="s">
        <v>88</v>
      </c>
      <c r="BK198" s="205">
        <f>ROUND(I198*H198,3)</f>
        <v>0</v>
      </c>
      <c r="BL198" s="15" t="s">
        <v>171</v>
      </c>
      <c r="BM198" s="203" t="s">
        <v>1215</v>
      </c>
    </row>
    <row r="199" s="2" customFormat="1" ht="22.2" customHeight="1">
      <c r="A199" s="34"/>
      <c r="B199" s="156"/>
      <c r="C199" s="192" t="s">
        <v>439</v>
      </c>
      <c r="D199" s="192" t="s">
        <v>167</v>
      </c>
      <c r="E199" s="193" t="s">
        <v>412</v>
      </c>
      <c r="F199" s="194" t="s">
        <v>413</v>
      </c>
      <c r="G199" s="195" t="s">
        <v>170</v>
      </c>
      <c r="H199" s="196">
        <v>1397.75</v>
      </c>
      <c r="I199" s="197"/>
      <c r="J199" s="196">
        <f>ROUND(I199*H199,3)</f>
        <v>0</v>
      </c>
      <c r="K199" s="198"/>
      <c r="L199" s="35"/>
      <c r="M199" s="199" t="s">
        <v>1</v>
      </c>
      <c r="N199" s="200" t="s">
        <v>41</v>
      </c>
      <c r="O199" s="73"/>
      <c r="P199" s="201">
        <f>O199*H199</f>
        <v>0</v>
      </c>
      <c r="Q199" s="201">
        <v>0.01601</v>
      </c>
      <c r="R199" s="201">
        <f>Q199*H199</f>
        <v>22.3779775</v>
      </c>
      <c r="S199" s="201">
        <v>0</v>
      </c>
      <c r="T199" s="202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3" t="s">
        <v>171</v>
      </c>
      <c r="AT199" s="203" t="s">
        <v>167</v>
      </c>
      <c r="AU199" s="203" t="s">
        <v>88</v>
      </c>
      <c r="AY199" s="15" t="s">
        <v>165</v>
      </c>
      <c r="BE199" s="204">
        <f>IF(N199="základná",J199,0)</f>
        <v>0</v>
      </c>
      <c r="BF199" s="204">
        <f>IF(N199="znížená",J199,0)</f>
        <v>0</v>
      </c>
      <c r="BG199" s="204">
        <f>IF(N199="zákl. prenesená",J199,0)</f>
        <v>0</v>
      </c>
      <c r="BH199" s="204">
        <f>IF(N199="zníž. prenesená",J199,0)</f>
        <v>0</v>
      </c>
      <c r="BI199" s="204">
        <f>IF(N199="nulová",J199,0)</f>
        <v>0</v>
      </c>
      <c r="BJ199" s="15" t="s">
        <v>88</v>
      </c>
      <c r="BK199" s="205">
        <f>ROUND(I199*H199,3)</f>
        <v>0</v>
      </c>
      <c r="BL199" s="15" t="s">
        <v>171</v>
      </c>
      <c r="BM199" s="203" t="s">
        <v>1216</v>
      </c>
    </row>
    <row r="200" s="2" customFormat="1" ht="22.2" customHeight="1">
      <c r="A200" s="34"/>
      <c r="B200" s="156"/>
      <c r="C200" s="192" t="s">
        <v>443</v>
      </c>
      <c r="D200" s="192" t="s">
        <v>167</v>
      </c>
      <c r="E200" s="193" t="s">
        <v>416</v>
      </c>
      <c r="F200" s="194" t="s">
        <v>417</v>
      </c>
      <c r="G200" s="195" t="s">
        <v>170</v>
      </c>
      <c r="H200" s="196">
        <v>1397.75</v>
      </c>
      <c r="I200" s="197"/>
      <c r="J200" s="196">
        <f>ROUND(I200*H200,3)</f>
        <v>0</v>
      </c>
      <c r="K200" s="198"/>
      <c r="L200" s="35"/>
      <c r="M200" s="199" t="s">
        <v>1</v>
      </c>
      <c r="N200" s="200" t="s">
        <v>41</v>
      </c>
      <c r="O200" s="73"/>
      <c r="P200" s="201">
        <f>O200*H200</f>
        <v>0</v>
      </c>
      <c r="Q200" s="201">
        <v>0</v>
      </c>
      <c r="R200" s="201">
        <f>Q200*H200</f>
        <v>0</v>
      </c>
      <c r="S200" s="201">
        <v>0</v>
      </c>
      <c r="T200" s="202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03" t="s">
        <v>171</v>
      </c>
      <c r="AT200" s="203" t="s">
        <v>167</v>
      </c>
      <c r="AU200" s="203" t="s">
        <v>88</v>
      </c>
      <c r="AY200" s="15" t="s">
        <v>165</v>
      </c>
      <c r="BE200" s="204">
        <f>IF(N200="základná",J200,0)</f>
        <v>0</v>
      </c>
      <c r="BF200" s="204">
        <f>IF(N200="znížená",J200,0)</f>
        <v>0</v>
      </c>
      <c r="BG200" s="204">
        <f>IF(N200="zákl. prenesená",J200,0)</f>
        <v>0</v>
      </c>
      <c r="BH200" s="204">
        <f>IF(N200="zníž. prenesená",J200,0)</f>
        <v>0</v>
      </c>
      <c r="BI200" s="204">
        <f>IF(N200="nulová",J200,0)</f>
        <v>0</v>
      </c>
      <c r="BJ200" s="15" t="s">
        <v>88</v>
      </c>
      <c r="BK200" s="205">
        <f>ROUND(I200*H200,3)</f>
        <v>0</v>
      </c>
      <c r="BL200" s="15" t="s">
        <v>171</v>
      </c>
      <c r="BM200" s="203" t="s">
        <v>1217</v>
      </c>
    </row>
    <row r="201" s="2" customFormat="1" ht="34.8" customHeight="1">
      <c r="A201" s="34"/>
      <c r="B201" s="156"/>
      <c r="C201" s="192" t="s">
        <v>447</v>
      </c>
      <c r="D201" s="192" t="s">
        <v>167</v>
      </c>
      <c r="E201" s="193" t="s">
        <v>420</v>
      </c>
      <c r="F201" s="194" t="s">
        <v>421</v>
      </c>
      <c r="G201" s="195" t="s">
        <v>170</v>
      </c>
      <c r="H201" s="196">
        <v>11182</v>
      </c>
      <c r="I201" s="197"/>
      <c r="J201" s="196">
        <f>ROUND(I201*H201,3)</f>
        <v>0</v>
      </c>
      <c r="K201" s="198"/>
      <c r="L201" s="35"/>
      <c r="M201" s="199" t="s">
        <v>1</v>
      </c>
      <c r="N201" s="200" t="s">
        <v>41</v>
      </c>
      <c r="O201" s="73"/>
      <c r="P201" s="201">
        <f>O201*H201</f>
        <v>0</v>
      </c>
      <c r="Q201" s="201">
        <v>0</v>
      </c>
      <c r="R201" s="201">
        <f>Q201*H201</f>
        <v>0</v>
      </c>
      <c r="S201" s="201">
        <v>0</v>
      </c>
      <c r="T201" s="202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3" t="s">
        <v>171</v>
      </c>
      <c r="AT201" s="203" t="s">
        <v>167</v>
      </c>
      <c r="AU201" s="203" t="s">
        <v>88</v>
      </c>
      <c r="AY201" s="15" t="s">
        <v>165</v>
      </c>
      <c r="BE201" s="204">
        <f>IF(N201="základná",J201,0)</f>
        <v>0</v>
      </c>
      <c r="BF201" s="204">
        <f>IF(N201="znížená",J201,0)</f>
        <v>0</v>
      </c>
      <c r="BG201" s="204">
        <f>IF(N201="zákl. prenesená",J201,0)</f>
        <v>0</v>
      </c>
      <c r="BH201" s="204">
        <f>IF(N201="zníž. prenesená",J201,0)</f>
        <v>0</v>
      </c>
      <c r="BI201" s="204">
        <f>IF(N201="nulová",J201,0)</f>
        <v>0</v>
      </c>
      <c r="BJ201" s="15" t="s">
        <v>88</v>
      </c>
      <c r="BK201" s="205">
        <f>ROUND(I201*H201,3)</f>
        <v>0</v>
      </c>
      <c r="BL201" s="15" t="s">
        <v>171</v>
      </c>
      <c r="BM201" s="203" t="s">
        <v>1218</v>
      </c>
    </row>
    <row r="202" s="2" customFormat="1" ht="13.8" customHeight="1">
      <c r="A202" s="34"/>
      <c r="B202" s="156"/>
      <c r="C202" s="192" t="s">
        <v>451</v>
      </c>
      <c r="D202" s="192" t="s">
        <v>167</v>
      </c>
      <c r="E202" s="193" t="s">
        <v>424</v>
      </c>
      <c r="F202" s="194" t="s">
        <v>425</v>
      </c>
      <c r="G202" s="195" t="s">
        <v>170</v>
      </c>
      <c r="H202" s="196">
        <v>1397.75</v>
      </c>
      <c r="I202" s="197"/>
      <c r="J202" s="196">
        <f>ROUND(I202*H202,3)</f>
        <v>0</v>
      </c>
      <c r="K202" s="198"/>
      <c r="L202" s="35"/>
      <c r="M202" s="199" t="s">
        <v>1</v>
      </c>
      <c r="N202" s="200" t="s">
        <v>41</v>
      </c>
      <c r="O202" s="73"/>
      <c r="P202" s="201">
        <f>O202*H202</f>
        <v>0</v>
      </c>
      <c r="Q202" s="201">
        <v>5.4945000000000003E-05</v>
      </c>
      <c r="R202" s="201">
        <f>Q202*H202</f>
        <v>0.076799373750000011</v>
      </c>
      <c r="S202" s="201">
        <v>0</v>
      </c>
      <c r="T202" s="202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3" t="s">
        <v>171</v>
      </c>
      <c r="AT202" s="203" t="s">
        <v>167</v>
      </c>
      <c r="AU202" s="203" t="s">
        <v>88</v>
      </c>
      <c r="AY202" s="15" t="s">
        <v>165</v>
      </c>
      <c r="BE202" s="204">
        <f>IF(N202="základná",J202,0)</f>
        <v>0</v>
      </c>
      <c r="BF202" s="204">
        <f>IF(N202="znížená",J202,0)</f>
        <v>0</v>
      </c>
      <c r="BG202" s="204">
        <f>IF(N202="zákl. prenesená",J202,0)</f>
        <v>0</v>
      </c>
      <c r="BH202" s="204">
        <f>IF(N202="zníž. prenesená",J202,0)</f>
        <v>0</v>
      </c>
      <c r="BI202" s="204">
        <f>IF(N202="nulová",J202,0)</f>
        <v>0</v>
      </c>
      <c r="BJ202" s="15" t="s">
        <v>88</v>
      </c>
      <c r="BK202" s="205">
        <f>ROUND(I202*H202,3)</f>
        <v>0</v>
      </c>
      <c r="BL202" s="15" t="s">
        <v>171</v>
      </c>
      <c r="BM202" s="203" t="s">
        <v>1219</v>
      </c>
    </row>
    <row r="203" s="2" customFormat="1" ht="13.8" customHeight="1">
      <c r="A203" s="34"/>
      <c r="B203" s="156"/>
      <c r="C203" s="192" t="s">
        <v>455</v>
      </c>
      <c r="D203" s="192" t="s">
        <v>167</v>
      </c>
      <c r="E203" s="193" t="s">
        <v>428</v>
      </c>
      <c r="F203" s="194" t="s">
        <v>429</v>
      </c>
      <c r="G203" s="195" t="s">
        <v>170</v>
      </c>
      <c r="H203" s="196">
        <v>1397.75</v>
      </c>
      <c r="I203" s="197"/>
      <c r="J203" s="196">
        <f>ROUND(I203*H203,3)</f>
        <v>0</v>
      </c>
      <c r="K203" s="198"/>
      <c r="L203" s="35"/>
      <c r="M203" s="199" t="s">
        <v>1</v>
      </c>
      <c r="N203" s="200" t="s">
        <v>41</v>
      </c>
      <c r="O203" s="73"/>
      <c r="P203" s="201">
        <f>O203*H203</f>
        <v>0</v>
      </c>
      <c r="Q203" s="201">
        <v>0</v>
      </c>
      <c r="R203" s="201">
        <f>Q203*H203</f>
        <v>0</v>
      </c>
      <c r="S203" s="201">
        <v>0</v>
      </c>
      <c r="T203" s="202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03" t="s">
        <v>171</v>
      </c>
      <c r="AT203" s="203" t="s">
        <v>167</v>
      </c>
      <c r="AU203" s="203" t="s">
        <v>88</v>
      </c>
      <c r="AY203" s="15" t="s">
        <v>165</v>
      </c>
      <c r="BE203" s="204">
        <f>IF(N203="základná",J203,0)</f>
        <v>0</v>
      </c>
      <c r="BF203" s="204">
        <f>IF(N203="znížená",J203,0)</f>
        <v>0</v>
      </c>
      <c r="BG203" s="204">
        <f>IF(N203="zákl. prenesená",J203,0)</f>
        <v>0</v>
      </c>
      <c r="BH203" s="204">
        <f>IF(N203="zníž. prenesená",J203,0)</f>
        <v>0</v>
      </c>
      <c r="BI203" s="204">
        <f>IF(N203="nulová",J203,0)</f>
        <v>0</v>
      </c>
      <c r="BJ203" s="15" t="s">
        <v>88</v>
      </c>
      <c r="BK203" s="205">
        <f>ROUND(I203*H203,3)</f>
        <v>0</v>
      </c>
      <c r="BL203" s="15" t="s">
        <v>171</v>
      </c>
      <c r="BM203" s="203" t="s">
        <v>1220</v>
      </c>
    </row>
    <row r="204" s="2" customFormat="1" ht="22.2" customHeight="1">
      <c r="A204" s="34"/>
      <c r="B204" s="156"/>
      <c r="C204" s="192" t="s">
        <v>459</v>
      </c>
      <c r="D204" s="192" t="s">
        <v>167</v>
      </c>
      <c r="E204" s="193" t="s">
        <v>432</v>
      </c>
      <c r="F204" s="194" t="s">
        <v>433</v>
      </c>
      <c r="G204" s="195" t="s">
        <v>170</v>
      </c>
      <c r="H204" s="196">
        <v>1306.9359999999999</v>
      </c>
      <c r="I204" s="197"/>
      <c r="J204" s="196">
        <f>ROUND(I204*H204,3)</f>
        <v>0</v>
      </c>
      <c r="K204" s="198"/>
      <c r="L204" s="35"/>
      <c r="M204" s="199" t="s">
        <v>1</v>
      </c>
      <c r="N204" s="200" t="s">
        <v>41</v>
      </c>
      <c r="O204" s="73"/>
      <c r="P204" s="201">
        <f>O204*H204</f>
        <v>0</v>
      </c>
      <c r="Q204" s="201">
        <v>0</v>
      </c>
      <c r="R204" s="201">
        <f>Q204*H204</f>
        <v>0</v>
      </c>
      <c r="S204" s="201">
        <v>0</v>
      </c>
      <c r="T204" s="202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3" t="s">
        <v>171</v>
      </c>
      <c r="AT204" s="203" t="s">
        <v>167</v>
      </c>
      <c r="AU204" s="203" t="s">
        <v>88</v>
      </c>
      <c r="AY204" s="15" t="s">
        <v>165</v>
      </c>
      <c r="BE204" s="204">
        <f>IF(N204="základná",J204,0)</f>
        <v>0</v>
      </c>
      <c r="BF204" s="204">
        <f>IF(N204="znížená",J204,0)</f>
        <v>0</v>
      </c>
      <c r="BG204" s="204">
        <f>IF(N204="zákl. prenesená",J204,0)</f>
        <v>0</v>
      </c>
      <c r="BH204" s="204">
        <f>IF(N204="zníž. prenesená",J204,0)</f>
        <v>0</v>
      </c>
      <c r="BI204" s="204">
        <f>IF(N204="nulová",J204,0)</f>
        <v>0</v>
      </c>
      <c r="BJ204" s="15" t="s">
        <v>88</v>
      </c>
      <c r="BK204" s="205">
        <f>ROUND(I204*H204,3)</f>
        <v>0</v>
      </c>
      <c r="BL204" s="15" t="s">
        <v>171</v>
      </c>
      <c r="BM204" s="203" t="s">
        <v>1221</v>
      </c>
    </row>
    <row r="205" s="2" customFormat="1" ht="13.8" customHeight="1">
      <c r="A205" s="34"/>
      <c r="B205" s="156"/>
      <c r="C205" s="192" t="s">
        <v>465</v>
      </c>
      <c r="D205" s="192" t="s">
        <v>167</v>
      </c>
      <c r="E205" s="193" t="s">
        <v>436</v>
      </c>
      <c r="F205" s="194" t="s">
        <v>437</v>
      </c>
      <c r="G205" s="195" t="s">
        <v>181</v>
      </c>
      <c r="H205" s="196">
        <v>265.96499999999997</v>
      </c>
      <c r="I205" s="197"/>
      <c r="J205" s="196">
        <f>ROUND(I205*H205,3)</f>
        <v>0</v>
      </c>
      <c r="K205" s="198"/>
      <c r="L205" s="35"/>
      <c r="M205" s="199" t="s">
        <v>1</v>
      </c>
      <c r="N205" s="200" t="s">
        <v>41</v>
      </c>
      <c r="O205" s="73"/>
      <c r="P205" s="201">
        <f>O205*H205</f>
        <v>0</v>
      </c>
      <c r="Q205" s="201">
        <v>3.15E-05</v>
      </c>
      <c r="R205" s="201">
        <f>Q205*H205</f>
        <v>0.0083778974999999985</v>
      </c>
      <c r="S205" s="201">
        <v>0</v>
      </c>
      <c r="T205" s="202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3" t="s">
        <v>171</v>
      </c>
      <c r="AT205" s="203" t="s">
        <v>167</v>
      </c>
      <c r="AU205" s="203" t="s">
        <v>88</v>
      </c>
      <c r="AY205" s="15" t="s">
        <v>165</v>
      </c>
      <c r="BE205" s="204">
        <f>IF(N205="základná",J205,0)</f>
        <v>0</v>
      </c>
      <c r="BF205" s="204">
        <f>IF(N205="znížená",J205,0)</f>
        <v>0</v>
      </c>
      <c r="BG205" s="204">
        <f>IF(N205="zákl. prenesená",J205,0)</f>
        <v>0</v>
      </c>
      <c r="BH205" s="204">
        <f>IF(N205="zníž. prenesená",J205,0)</f>
        <v>0</v>
      </c>
      <c r="BI205" s="204">
        <f>IF(N205="nulová",J205,0)</f>
        <v>0</v>
      </c>
      <c r="BJ205" s="15" t="s">
        <v>88</v>
      </c>
      <c r="BK205" s="205">
        <f>ROUND(I205*H205,3)</f>
        <v>0</v>
      </c>
      <c r="BL205" s="15" t="s">
        <v>171</v>
      </c>
      <c r="BM205" s="203" t="s">
        <v>1222</v>
      </c>
    </row>
    <row r="206" s="2" customFormat="1" ht="22.2" customHeight="1">
      <c r="A206" s="34"/>
      <c r="B206" s="156"/>
      <c r="C206" s="192" t="s">
        <v>471</v>
      </c>
      <c r="D206" s="192" t="s">
        <v>167</v>
      </c>
      <c r="E206" s="193" t="s">
        <v>440</v>
      </c>
      <c r="F206" s="194" t="s">
        <v>441</v>
      </c>
      <c r="G206" s="195" t="s">
        <v>189</v>
      </c>
      <c r="H206" s="196">
        <v>19</v>
      </c>
      <c r="I206" s="197"/>
      <c r="J206" s="196">
        <f>ROUND(I206*H206,3)</f>
        <v>0</v>
      </c>
      <c r="K206" s="198"/>
      <c r="L206" s="35"/>
      <c r="M206" s="199" t="s">
        <v>1</v>
      </c>
      <c r="N206" s="200" t="s">
        <v>41</v>
      </c>
      <c r="O206" s="73"/>
      <c r="P206" s="201">
        <f>O206*H206</f>
        <v>0</v>
      </c>
      <c r="Q206" s="201">
        <v>3.4999999999999997E-05</v>
      </c>
      <c r="R206" s="201">
        <f>Q206*H206</f>
        <v>0.0006649999999999999</v>
      </c>
      <c r="S206" s="201">
        <v>0</v>
      </c>
      <c r="T206" s="202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03" t="s">
        <v>171</v>
      </c>
      <c r="AT206" s="203" t="s">
        <v>167</v>
      </c>
      <c r="AU206" s="203" t="s">
        <v>88</v>
      </c>
      <c r="AY206" s="15" t="s">
        <v>165</v>
      </c>
      <c r="BE206" s="204">
        <f>IF(N206="základná",J206,0)</f>
        <v>0</v>
      </c>
      <c r="BF206" s="204">
        <f>IF(N206="znížená",J206,0)</f>
        <v>0</v>
      </c>
      <c r="BG206" s="204">
        <f>IF(N206="zákl. prenesená",J206,0)</f>
        <v>0</v>
      </c>
      <c r="BH206" s="204">
        <f>IF(N206="zníž. prenesená",J206,0)</f>
        <v>0</v>
      </c>
      <c r="BI206" s="204">
        <f>IF(N206="nulová",J206,0)</f>
        <v>0</v>
      </c>
      <c r="BJ206" s="15" t="s">
        <v>88</v>
      </c>
      <c r="BK206" s="205">
        <f>ROUND(I206*H206,3)</f>
        <v>0</v>
      </c>
      <c r="BL206" s="15" t="s">
        <v>171</v>
      </c>
      <c r="BM206" s="203" t="s">
        <v>1223</v>
      </c>
    </row>
    <row r="207" s="2" customFormat="1" ht="13.8" customHeight="1">
      <c r="A207" s="34"/>
      <c r="B207" s="156"/>
      <c r="C207" s="211" t="s">
        <v>475</v>
      </c>
      <c r="D207" s="211" t="s">
        <v>277</v>
      </c>
      <c r="E207" s="212" t="s">
        <v>444</v>
      </c>
      <c r="F207" s="213" t="s">
        <v>817</v>
      </c>
      <c r="G207" s="214" t="s">
        <v>189</v>
      </c>
      <c r="H207" s="215">
        <v>19</v>
      </c>
      <c r="I207" s="216"/>
      <c r="J207" s="215">
        <f>ROUND(I207*H207,3)</f>
        <v>0</v>
      </c>
      <c r="K207" s="217"/>
      <c r="L207" s="218"/>
      <c r="M207" s="219" t="s">
        <v>1</v>
      </c>
      <c r="N207" s="220" t="s">
        <v>41</v>
      </c>
      <c r="O207" s="73"/>
      <c r="P207" s="201">
        <f>O207*H207</f>
        <v>0</v>
      </c>
      <c r="Q207" s="201">
        <v>0.00080000000000000004</v>
      </c>
      <c r="R207" s="201">
        <f>Q207*H207</f>
        <v>0.0152</v>
      </c>
      <c r="S207" s="201">
        <v>0</v>
      </c>
      <c r="T207" s="202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3" t="s">
        <v>199</v>
      </c>
      <c r="AT207" s="203" t="s">
        <v>277</v>
      </c>
      <c r="AU207" s="203" t="s">
        <v>88</v>
      </c>
      <c r="AY207" s="15" t="s">
        <v>165</v>
      </c>
      <c r="BE207" s="204">
        <f>IF(N207="základná",J207,0)</f>
        <v>0</v>
      </c>
      <c r="BF207" s="204">
        <f>IF(N207="znížená",J207,0)</f>
        <v>0</v>
      </c>
      <c r="BG207" s="204">
        <f>IF(N207="zákl. prenesená",J207,0)</f>
        <v>0</v>
      </c>
      <c r="BH207" s="204">
        <f>IF(N207="zníž. prenesená",J207,0)</f>
        <v>0</v>
      </c>
      <c r="BI207" s="204">
        <f>IF(N207="nulová",J207,0)</f>
        <v>0</v>
      </c>
      <c r="BJ207" s="15" t="s">
        <v>88</v>
      </c>
      <c r="BK207" s="205">
        <f>ROUND(I207*H207,3)</f>
        <v>0</v>
      </c>
      <c r="BL207" s="15" t="s">
        <v>171</v>
      </c>
      <c r="BM207" s="203" t="s">
        <v>1224</v>
      </c>
    </row>
    <row r="208" s="2" customFormat="1" ht="13.8" customHeight="1">
      <c r="A208" s="34"/>
      <c r="B208" s="156"/>
      <c r="C208" s="192" t="s">
        <v>479</v>
      </c>
      <c r="D208" s="192" t="s">
        <v>167</v>
      </c>
      <c r="E208" s="193" t="s">
        <v>452</v>
      </c>
      <c r="F208" s="194" t="s">
        <v>453</v>
      </c>
      <c r="G208" s="195" t="s">
        <v>181</v>
      </c>
      <c r="H208" s="196">
        <v>575.71500000000003</v>
      </c>
      <c r="I208" s="197"/>
      <c r="J208" s="196">
        <f>ROUND(I208*H208,3)</f>
        <v>0</v>
      </c>
      <c r="K208" s="198"/>
      <c r="L208" s="35"/>
      <c r="M208" s="199" t="s">
        <v>1</v>
      </c>
      <c r="N208" s="200" t="s">
        <v>41</v>
      </c>
      <c r="O208" s="73"/>
      <c r="P208" s="201">
        <f>O208*H208</f>
        <v>0</v>
      </c>
      <c r="Q208" s="201">
        <v>0.000231</v>
      </c>
      <c r="R208" s="201">
        <f>Q208*H208</f>
        <v>0.13299016500000002</v>
      </c>
      <c r="S208" s="201">
        <v>0</v>
      </c>
      <c r="T208" s="202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03" t="s">
        <v>171</v>
      </c>
      <c r="AT208" s="203" t="s">
        <v>167</v>
      </c>
      <c r="AU208" s="203" t="s">
        <v>88</v>
      </c>
      <c r="AY208" s="15" t="s">
        <v>165</v>
      </c>
      <c r="BE208" s="204">
        <f>IF(N208="základná",J208,0)</f>
        <v>0</v>
      </c>
      <c r="BF208" s="204">
        <f>IF(N208="znížená",J208,0)</f>
        <v>0</v>
      </c>
      <c r="BG208" s="204">
        <f>IF(N208="zákl. prenesená",J208,0)</f>
        <v>0</v>
      </c>
      <c r="BH208" s="204">
        <f>IF(N208="zníž. prenesená",J208,0)</f>
        <v>0</v>
      </c>
      <c r="BI208" s="204">
        <f>IF(N208="nulová",J208,0)</f>
        <v>0</v>
      </c>
      <c r="BJ208" s="15" t="s">
        <v>88</v>
      </c>
      <c r="BK208" s="205">
        <f>ROUND(I208*H208,3)</f>
        <v>0</v>
      </c>
      <c r="BL208" s="15" t="s">
        <v>171</v>
      </c>
      <c r="BM208" s="203" t="s">
        <v>1225</v>
      </c>
    </row>
    <row r="209" s="2" customFormat="1" ht="13.8" customHeight="1">
      <c r="A209" s="34"/>
      <c r="B209" s="156"/>
      <c r="C209" s="192" t="s">
        <v>483</v>
      </c>
      <c r="D209" s="192" t="s">
        <v>167</v>
      </c>
      <c r="E209" s="193" t="s">
        <v>456</v>
      </c>
      <c r="F209" s="194" t="s">
        <v>457</v>
      </c>
      <c r="G209" s="195" t="s">
        <v>181</v>
      </c>
      <c r="H209" s="196">
        <v>278.69999999999999</v>
      </c>
      <c r="I209" s="197"/>
      <c r="J209" s="196">
        <f>ROUND(I209*H209,3)</f>
        <v>0</v>
      </c>
      <c r="K209" s="198"/>
      <c r="L209" s="35"/>
      <c r="M209" s="199" t="s">
        <v>1</v>
      </c>
      <c r="N209" s="200" t="s">
        <v>41</v>
      </c>
      <c r="O209" s="73"/>
      <c r="P209" s="201">
        <f>O209*H209</f>
        <v>0</v>
      </c>
      <c r="Q209" s="201">
        <v>0.00015750000000000001</v>
      </c>
      <c r="R209" s="201">
        <f>Q209*H209</f>
        <v>0.043895249999999997</v>
      </c>
      <c r="S209" s="201">
        <v>0</v>
      </c>
      <c r="T209" s="202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3" t="s">
        <v>171</v>
      </c>
      <c r="AT209" s="203" t="s">
        <v>167</v>
      </c>
      <c r="AU209" s="203" t="s">
        <v>88</v>
      </c>
      <c r="AY209" s="15" t="s">
        <v>165</v>
      </c>
      <c r="BE209" s="204">
        <f>IF(N209="základná",J209,0)</f>
        <v>0</v>
      </c>
      <c r="BF209" s="204">
        <f>IF(N209="znížená",J209,0)</f>
        <v>0</v>
      </c>
      <c r="BG209" s="204">
        <f>IF(N209="zákl. prenesená",J209,0)</f>
        <v>0</v>
      </c>
      <c r="BH209" s="204">
        <f>IF(N209="zníž. prenesená",J209,0)</f>
        <v>0</v>
      </c>
      <c r="BI209" s="204">
        <f>IF(N209="nulová",J209,0)</f>
        <v>0</v>
      </c>
      <c r="BJ209" s="15" t="s">
        <v>88</v>
      </c>
      <c r="BK209" s="205">
        <f>ROUND(I209*H209,3)</f>
        <v>0</v>
      </c>
      <c r="BL209" s="15" t="s">
        <v>171</v>
      </c>
      <c r="BM209" s="203" t="s">
        <v>1226</v>
      </c>
    </row>
    <row r="210" s="2" customFormat="1" ht="13.8" customHeight="1">
      <c r="A210" s="34"/>
      <c r="B210" s="156"/>
      <c r="C210" s="192" t="s">
        <v>487</v>
      </c>
      <c r="D210" s="192" t="s">
        <v>167</v>
      </c>
      <c r="E210" s="193" t="s">
        <v>460</v>
      </c>
      <c r="F210" s="194" t="s">
        <v>461</v>
      </c>
      <c r="G210" s="195" t="s">
        <v>181</v>
      </c>
      <c r="H210" s="196">
        <v>319.935</v>
      </c>
      <c r="I210" s="197"/>
      <c r="J210" s="196">
        <f>ROUND(I210*H210,3)</f>
        <v>0</v>
      </c>
      <c r="K210" s="198"/>
      <c r="L210" s="35"/>
      <c r="M210" s="199" t="s">
        <v>1</v>
      </c>
      <c r="N210" s="200" t="s">
        <v>41</v>
      </c>
      <c r="O210" s="73"/>
      <c r="P210" s="201">
        <f>O210*H210</f>
        <v>0</v>
      </c>
      <c r="Q210" s="201">
        <v>0.00026249999999999998</v>
      </c>
      <c r="R210" s="201">
        <f>Q210*H210</f>
        <v>0.083982937499999993</v>
      </c>
      <c r="S210" s="201">
        <v>0</v>
      </c>
      <c r="T210" s="202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03" t="s">
        <v>171</v>
      </c>
      <c r="AT210" s="203" t="s">
        <v>167</v>
      </c>
      <c r="AU210" s="203" t="s">
        <v>88</v>
      </c>
      <c r="AY210" s="15" t="s">
        <v>165</v>
      </c>
      <c r="BE210" s="204">
        <f>IF(N210="základná",J210,0)</f>
        <v>0</v>
      </c>
      <c r="BF210" s="204">
        <f>IF(N210="znížená",J210,0)</f>
        <v>0</v>
      </c>
      <c r="BG210" s="204">
        <f>IF(N210="zákl. prenesená",J210,0)</f>
        <v>0</v>
      </c>
      <c r="BH210" s="204">
        <f>IF(N210="zníž. prenesená",J210,0)</f>
        <v>0</v>
      </c>
      <c r="BI210" s="204">
        <f>IF(N210="nulová",J210,0)</f>
        <v>0</v>
      </c>
      <c r="BJ210" s="15" t="s">
        <v>88</v>
      </c>
      <c r="BK210" s="205">
        <f>ROUND(I210*H210,3)</f>
        <v>0</v>
      </c>
      <c r="BL210" s="15" t="s">
        <v>171</v>
      </c>
      <c r="BM210" s="203" t="s">
        <v>1227</v>
      </c>
    </row>
    <row r="211" s="12" customFormat="1" ht="22.8" customHeight="1">
      <c r="A211" s="12"/>
      <c r="B211" s="179"/>
      <c r="C211" s="12"/>
      <c r="D211" s="180" t="s">
        <v>74</v>
      </c>
      <c r="E211" s="190" t="s">
        <v>463</v>
      </c>
      <c r="F211" s="190" t="s">
        <v>464</v>
      </c>
      <c r="G211" s="12"/>
      <c r="H211" s="12"/>
      <c r="I211" s="182"/>
      <c r="J211" s="191">
        <f>BK211</f>
        <v>0</v>
      </c>
      <c r="K211" s="12"/>
      <c r="L211" s="179"/>
      <c r="M211" s="184"/>
      <c r="N211" s="185"/>
      <c r="O211" s="185"/>
      <c r="P211" s="186">
        <f>P212</f>
        <v>0</v>
      </c>
      <c r="Q211" s="185"/>
      <c r="R211" s="186">
        <f>R212</f>
        <v>0</v>
      </c>
      <c r="S211" s="185"/>
      <c r="T211" s="187">
        <f>T212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80" t="s">
        <v>82</v>
      </c>
      <c r="AT211" s="188" t="s">
        <v>74</v>
      </c>
      <c r="AU211" s="188" t="s">
        <v>82</v>
      </c>
      <c r="AY211" s="180" t="s">
        <v>165</v>
      </c>
      <c r="BK211" s="189">
        <f>BK212</f>
        <v>0</v>
      </c>
    </row>
    <row r="212" s="2" customFormat="1" ht="22.2" customHeight="1">
      <c r="A212" s="34"/>
      <c r="B212" s="156"/>
      <c r="C212" s="192" t="s">
        <v>494</v>
      </c>
      <c r="D212" s="192" t="s">
        <v>167</v>
      </c>
      <c r="E212" s="193" t="s">
        <v>466</v>
      </c>
      <c r="F212" s="194" t="s">
        <v>467</v>
      </c>
      <c r="G212" s="195" t="s">
        <v>205</v>
      </c>
      <c r="H212" s="196">
        <v>312.78800000000001</v>
      </c>
      <c r="I212" s="197"/>
      <c r="J212" s="196">
        <f>ROUND(I212*H212,3)</f>
        <v>0</v>
      </c>
      <c r="K212" s="198"/>
      <c r="L212" s="35"/>
      <c r="M212" s="199" t="s">
        <v>1</v>
      </c>
      <c r="N212" s="200" t="s">
        <v>41</v>
      </c>
      <c r="O212" s="73"/>
      <c r="P212" s="201">
        <f>O212*H212</f>
        <v>0</v>
      </c>
      <c r="Q212" s="201">
        <v>0</v>
      </c>
      <c r="R212" s="201">
        <f>Q212*H212</f>
        <v>0</v>
      </c>
      <c r="S212" s="201">
        <v>0</v>
      </c>
      <c r="T212" s="202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3" t="s">
        <v>171</v>
      </c>
      <c r="AT212" s="203" t="s">
        <v>167</v>
      </c>
      <c r="AU212" s="203" t="s">
        <v>88</v>
      </c>
      <c r="AY212" s="15" t="s">
        <v>165</v>
      </c>
      <c r="BE212" s="204">
        <f>IF(N212="základná",J212,0)</f>
        <v>0</v>
      </c>
      <c r="BF212" s="204">
        <f>IF(N212="znížená",J212,0)</f>
        <v>0</v>
      </c>
      <c r="BG212" s="204">
        <f>IF(N212="zákl. prenesená",J212,0)</f>
        <v>0</v>
      </c>
      <c r="BH212" s="204">
        <f>IF(N212="zníž. prenesená",J212,0)</f>
        <v>0</v>
      </c>
      <c r="BI212" s="204">
        <f>IF(N212="nulová",J212,0)</f>
        <v>0</v>
      </c>
      <c r="BJ212" s="15" t="s">
        <v>88</v>
      </c>
      <c r="BK212" s="205">
        <f>ROUND(I212*H212,3)</f>
        <v>0</v>
      </c>
      <c r="BL212" s="15" t="s">
        <v>171</v>
      </c>
      <c r="BM212" s="203" t="s">
        <v>1228</v>
      </c>
    </row>
    <row r="213" s="12" customFormat="1" ht="25.92" customHeight="1">
      <c r="A213" s="12"/>
      <c r="B213" s="179"/>
      <c r="C213" s="12"/>
      <c r="D213" s="180" t="s">
        <v>74</v>
      </c>
      <c r="E213" s="181" t="s">
        <v>231</v>
      </c>
      <c r="F213" s="181" t="s">
        <v>232</v>
      </c>
      <c r="G213" s="12"/>
      <c r="H213" s="12"/>
      <c r="I213" s="182"/>
      <c r="J213" s="183">
        <f>BK213</f>
        <v>0</v>
      </c>
      <c r="K213" s="12"/>
      <c r="L213" s="179"/>
      <c r="M213" s="184"/>
      <c r="N213" s="185"/>
      <c r="O213" s="185"/>
      <c r="P213" s="186">
        <f>P214+P220+P235+P259+P265+P287+P289+P297+P304+P307</f>
        <v>0</v>
      </c>
      <c r="Q213" s="185"/>
      <c r="R213" s="186">
        <f>R214+R220+R235+R259+R265+R287+R289+R297+R304+R307</f>
        <v>18.976187014169998</v>
      </c>
      <c r="S213" s="185"/>
      <c r="T213" s="187">
        <f>T214+T220+T235+T259+T265+T287+T289+T297+T304+T307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80" t="s">
        <v>88</v>
      </c>
      <c r="AT213" s="188" t="s">
        <v>74</v>
      </c>
      <c r="AU213" s="188" t="s">
        <v>75</v>
      </c>
      <c r="AY213" s="180" t="s">
        <v>165</v>
      </c>
      <c r="BK213" s="189">
        <f>BK214+BK220+BK235+BK259+BK265+BK287+BK289+BK297+BK304+BK307</f>
        <v>0</v>
      </c>
    </row>
    <row r="214" s="12" customFormat="1" ht="22.8" customHeight="1">
      <c r="A214" s="12"/>
      <c r="B214" s="179"/>
      <c r="C214" s="12"/>
      <c r="D214" s="180" t="s">
        <v>74</v>
      </c>
      <c r="E214" s="190" t="s">
        <v>469</v>
      </c>
      <c r="F214" s="190" t="s">
        <v>470</v>
      </c>
      <c r="G214" s="12"/>
      <c r="H214" s="12"/>
      <c r="I214" s="182"/>
      <c r="J214" s="191">
        <f>BK214</f>
        <v>0</v>
      </c>
      <c r="K214" s="12"/>
      <c r="L214" s="179"/>
      <c r="M214" s="184"/>
      <c r="N214" s="185"/>
      <c r="O214" s="185"/>
      <c r="P214" s="186">
        <f>SUM(P215:P219)</f>
        <v>0</v>
      </c>
      <c r="Q214" s="185"/>
      <c r="R214" s="186">
        <f>SUM(R215:R219)</f>
        <v>0.30315150000000002</v>
      </c>
      <c r="S214" s="185"/>
      <c r="T214" s="187">
        <f>SUM(T215:T219)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0" t="s">
        <v>88</v>
      </c>
      <c r="AT214" s="188" t="s">
        <v>74</v>
      </c>
      <c r="AU214" s="188" t="s">
        <v>82</v>
      </c>
      <c r="AY214" s="180" t="s">
        <v>165</v>
      </c>
      <c r="BK214" s="189">
        <f>SUM(BK215:BK219)</f>
        <v>0</v>
      </c>
    </row>
    <row r="215" s="2" customFormat="1" ht="22.2" customHeight="1">
      <c r="A215" s="34"/>
      <c r="B215" s="156"/>
      <c r="C215" s="192" t="s">
        <v>498</v>
      </c>
      <c r="D215" s="192" t="s">
        <v>167</v>
      </c>
      <c r="E215" s="193" t="s">
        <v>472</v>
      </c>
      <c r="F215" s="194" t="s">
        <v>473</v>
      </c>
      <c r="G215" s="195" t="s">
        <v>170</v>
      </c>
      <c r="H215" s="196">
        <v>101</v>
      </c>
      <c r="I215" s="197"/>
      <c r="J215" s="196">
        <f>ROUND(I215*H215,3)</f>
        <v>0</v>
      </c>
      <c r="K215" s="198"/>
      <c r="L215" s="35"/>
      <c r="M215" s="199" t="s">
        <v>1</v>
      </c>
      <c r="N215" s="200" t="s">
        <v>41</v>
      </c>
      <c r="O215" s="73"/>
      <c r="P215" s="201">
        <f>O215*H215</f>
        <v>0</v>
      </c>
      <c r="Q215" s="201">
        <v>7.4999999999999993E-05</v>
      </c>
      <c r="R215" s="201">
        <f>Q215*H215</f>
        <v>0.0075749999999999993</v>
      </c>
      <c r="S215" s="201">
        <v>0</v>
      </c>
      <c r="T215" s="202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3" t="s">
        <v>235</v>
      </c>
      <c r="AT215" s="203" t="s">
        <v>167</v>
      </c>
      <c r="AU215" s="203" t="s">
        <v>88</v>
      </c>
      <c r="AY215" s="15" t="s">
        <v>165</v>
      </c>
      <c r="BE215" s="204">
        <f>IF(N215="základná",J215,0)</f>
        <v>0</v>
      </c>
      <c r="BF215" s="204">
        <f>IF(N215="znížená",J215,0)</f>
        <v>0</v>
      </c>
      <c r="BG215" s="204">
        <f>IF(N215="zákl. prenesená",J215,0)</f>
        <v>0</v>
      </c>
      <c r="BH215" s="204">
        <f>IF(N215="zníž. prenesená",J215,0)</f>
        <v>0</v>
      </c>
      <c r="BI215" s="204">
        <f>IF(N215="nulová",J215,0)</f>
        <v>0</v>
      </c>
      <c r="BJ215" s="15" t="s">
        <v>88</v>
      </c>
      <c r="BK215" s="205">
        <f>ROUND(I215*H215,3)</f>
        <v>0</v>
      </c>
      <c r="BL215" s="15" t="s">
        <v>235</v>
      </c>
      <c r="BM215" s="203" t="s">
        <v>1229</v>
      </c>
    </row>
    <row r="216" s="2" customFormat="1" ht="13.8" customHeight="1">
      <c r="A216" s="34"/>
      <c r="B216" s="156"/>
      <c r="C216" s="211" t="s">
        <v>502</v>
      </c>
      <c r="D216" s="211" t="s">
        <v>277</v>
      </c>
      <c r="E216" s="212" t="s">
        <v>476</v>
      </c>
      <c r="F216" s="213" t="s">
        <v>477</v>
      </c>
      <c r="G216" s="214" t="s">
        <v>170</v>
      </c>
      <c r="H216" s="215">
        <v>111.09999999999999</v>
      </c>
      <c r="I216" s="216"/>
      <c r="J216" s="215">
        <f>ROUND(I216*H216,3)</f>
        <v>0</v>
      </c>
      <c r="K216" s="217"/>
      <c r="L216" s="218"/>
      <c r="M216" s="219" t="s">
        <v>1</v>
      </c>
      <c r="N216" s="220" t="s">
        <v>41</v>
      </c>
      <c r="O216" s="73"/>
      <c r="P216" s="201">
        <f>O216*H216</f>
        <v>0</v>
      </c>
      <c r="Q216" s="201">
        <v>0</v>
      </c>
      <c r="R216" s="201">
        <f>Q216*H216</f>
        <v>0</v>
      </c>
      <c r="S216" s="201">
        <v>0</v>
      </c>
      <c r="T216" s="202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3" t="s">
        <v>403</v>
      </c>
      <c r="AT216" s="203" t="s">
        <v>277</v>
      </c>
      <c r="AU216" s="203" t="s">
        <v>88</v>
      </c>
      <c r="AY216" s="15" t="s">
        <v>165</v>
      </c>
      <c r="BE216" s="204">
        <f>IF(N216="základná",J216,0)</f>
        <v>0</v>
      </c>
      <c r="BF216" s="204">
        <f>IF(N216="znížená",J216,0)</f>
        <v>0</v>
      </c>
      <c r="BG216" s="204">
        <f>IF(N216="zákl. prenesená",J216,0)</f>
        <v>0</v>
      </c>
      <c r="BH216" s="204">
        <f>IF(N216="zníž. prenesená",J216,0)</f>
        <v>0</v>
      </c>
      <c r="BI216" s="204">
        <f>IF(N216="nulová",J216,0)</f>
        <v>0</v>
      </c>
      <c r="BJ216" s="15" t="s">
        <v>88</v>
      </c>
      <c r="BK216" s="205">
        <f>ROUND(I216*H216,3)</f>
        <v>0</v>
      </c>
      <c r="BL216" s="15" t="s">
        <v>235</v>
      </c>
      <c r="BM216" s="203" t="s">
        <v>1230</v>
      </c>
    </row>
    <row r="217" s="2" customFormat="1" ht="13.8" customHeight="1">
      <c r="A217" s="34"/>
      <c r="B217" s="156"/>
      <c r="C217" s="192" t="s">
        <v>506</v>
      </c>
      <c r="D217" s="192" t="s">
        <v>167</v>
      </c>
      <c r="E217" s="193" t="s">
        <v>480</v>
      </c>
      <c r="F217" s="194" t="s">
        <v>481</v>
      </c>
      <c r="G217" s="195" t="s">
        <v>170</v>
      </c>
      <c r="H217" s="196">
        <v>5.5549999999999997</v>
      </c>
      <c r="I217" s="197"/>
      <c r="J217" s="196">
        <f>ROUND(I217*H217,3)</f>
        <v>0</v>
      </c>
      <c r="K217" s="198"/>
      <c r="L217" s="35"/>
      <c r="M217" s="199" t="s">
        <v>1</v>
      </c>
      <c r="N217" s="200" t="s">
        <v>41</v>
      </c>
      <c r="O217" s="73"/>
      <c r="P217" s="201">
        <f>O217*H217</f>
        <v>0</v>
      </c>
      <c r="Q217" s="201">
        <v>0.0023</v>
      </c>
      <c r="R217" s="201">
        <f>Q217*H217</f>
        <v>0.0127765</v>
      </c>
      <c r="S217" s="201">
        <v>0</v>
      </c>
      <c r="T217" s="202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3" t="s">
        <v>235</v>
      </c>
      <c r="AT217" s="203" t="s">
        <v>167</v>
      </c>
      <c r="AU217" s="203" t="s">
        <v>88</v>
      </c>
      <c r="AY217" s="15" t="s">
        <v>165</v>
      </c>
      <c r="BE217" s="204">
        <f>IF(N217="základná",J217,0)</f>
        <v>0</v>
      </c>
      <c r="BF217" s="204">
        <f>IF(N217="znížená",J217,0)</f>
        <v>0</v>
      </c>
      <c r="BG217" s="204">
        <f>IF(N217="zákl. prenesená",J217,0)</f>
        <v>0</v>
      </c>
      <c r="BH217" s="204">
        <f>IF(N217="zníž. prenesená",J217,0)</f>
        <v>0</v>
      </c>
      <c r="BI217" s="204">
        <f>IF(N217="nulová",J217,0)</f>
        <v>0</v>
      </c>
      <c r="BJ217" s="15" t="s">
        <v>88</v>
      </c>
      <c r="BK217" s="205">
        <f>ROUND(I217*H217,3)</f>
        <v>0</v>
      </c>
      <c r="BL217" s="15" t="s">
        <v>235</v>
      </c>
      <c r="BM217" s="203" t="s">
        <v>1231</v>
      </c>
    </row>
    <row r="218" s="2" customFormat="1" ht="22.2" customHeight="1">
      <c r="A218" s="34"/>
      <c r="B218" s="156"/>
      <c r="C218" s="192" t="s">
        <v>510</v>
      </c>
      <c r="D218" s="192" t="s">
        <v>167</v>
      </c>
      <c r="E218" s="193" t="s">
        <v>484</v>
      </c>
      <c r="F218" s="194" t="s">
        <v>485</v>
      </c>
      <c r="G218" s="195" t="s">
        <v>170</v>
      </c>
      <c r="H218" s="196">
        <v>80.799999999999997</v>
      </c>
      <c r="I218" s="197"/>
      <c r="J218" s="196">
        <f>ROUND(I218*H218,3)</f>
        <v>0</v>
      </c>
      <c r="K218" s="198"/>
      <c r="L218" s="35"/>
      <c r="M218" s="199" t="s">
        <v>1</v>
      </c>
      <c r="N218" s="200" t="s">
        <v>41</v>
      </c>
      <c r="O218" s="73"/>
      <c r="P218" s="201">
        <f>O218*H218</f>
        <v>0</v>
      </c>
      <c r="Q218" s="201">
        <v>0.0035000000000000001</v>
      </c>
      <c r="R218" s="201">
        <f>Q218*H218</f>
        <v>0.2828</v>
      </c>
      <c r="S218" s="201">
        <v>0</v>
      </c>
      <c r="T218" s="202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3" t="s">
        <v>235</v>
      </c>
      <c r="AT218" s="203" t="s">
        <v>167</v>
      </c>
      <c r="AU218" s="203" t="s">
        <v>88</v>
      </c>
      <c r="AY218" s="15" t="s">
        <v>165</v>
      </c>
      <c r="BE218" s="204">
        <f>IF(N218="základná",J218,0)</f>
        <v>0</v>
      </c>
      <c r="BF218" s="204">
        <f>IF(N218="znížená",J218,0)</f>
        <v>0</v>
      </c>
      <c r="BG218" s="204">
        <f>IF(N218="zákl. prenesená",J218,0)</f>
        <v>0</v>
      </c>
      <c r="BH218" s="204">
        <f>IF(N218="zníž. prenesená",J218,0)</f>
        <v>0</v>
      </c>
      <c r="BI218" s="204">
        <f>IF(N218="nulová",J218,0)</f>
        <v>0</v>
      </c>
      <c r="BJ218" s="15" t="s">
        <v>88</v>
      </c>
      <c r="BK218" s="205">
        <f>ROUND(I218*H218,3)</f>
        <v>0</v>
      </c>
      <c r="BL218" s="15" t="s">
        <v>235</v>
      </c>
      <c r="BM218" s="203" t="s">
        <v>1232</v>
      </c>
    </row>
    <row r="219" s="2" customFormat="1" ht="22.2" customHeight="1">
      <c r="A219" s="34"/>
      <c r="B219" s="156"/>
      <c r="C219" s="192" t="s">
        <v>514</v>
      </c>
      <c r="D219" s="192" t="s">
        <v>167</v>
      </c>
      <c r="E219" s="193" t="s">
        <v>488</v>
      </c>
      <c r="F219" s="194" t="s">
        <v>489</v>
      </c>
      <c r="G219" s="195" t="s">
        <v>490</v>
      </c>
      <c r="H219" s="197"/>
      <c r="I219" s="197"/>
      <c r="J219" s="196">
        <f>ROUND(I219*H219,3)</f>
        <v>0</v>
      </c>
      <c r="K219" s="198"/>
      <c r="L219" s="35"/>
      <c r="M219" s="199" t="s">
        <v>1</v>
      </c>
      <c r="N219" s="200" t="s">
        <v>41</v>
      </c>
      <c r="O219" s="73"/>
      <c r="P219" s="201">
        <f>O219*H219</f>
        <v>0</v>
      </c>
      <c r="Q219" s="201">
        <v>0</v>
      </c>
      <c r="R219" s="201">
        <f>Q219*H219</f>
        <v>0</v>
      </c>
      <c r="S219" s="201">
        <v>0</v>
      </c>
      <c r="T219" s="202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3" t="s">
        <v>235</v>
      </c>
      <c r="AT219" s="203" t="s">
        <v>167</v>
      </c>
      <c r="AU219" s="203" t="s">
        <v>88</v>
      </c>
      <c r="AY219" s="15" t="s">
        <v>165</v>
      </c>
      <c r="BE219" s="204">
        <f>IF(N219="základná",J219,0)</f>
        <v>0</v>
      </c>
      <c r="BF219" s="204">
        <f>IF(N219="znížená",J219,0)</f>
        <v>0</v>
      </c>
      <c r="BG219" s="204">
        <f>IF(N219="zákl. prenesená",J219,0)</f>
        <v>0</v>
      </c>
      <c r="BH219" s="204">
        <f>IF(N219="zníž. prenesená",J219,0)</f>
        <v>0</v>
      </c>
      <c r="BI219" s="204">
        <f>IF(N219="nulová",J219,0)</f>
        <v>0</v>
      </c>
      <c r="BJ219" s="15" t="s">
        <v>88</v>
      </c>
      <c r="BK219" s="205">
        <f>ROUND(I219*H219,3)</f>
        <v>0</v>
      </c>
      <c r="BL219" s="15" t="s">
        <v>235</v>
      </c>
      <c r="BM219" s="203" t="s">
        <v>1233</v>
      </c>
    </row>
    <row r="220" s="12" customFormat="1" ht="22.8" customHeight="1">
      <c r="A220" s="12"/>
      <c r="B220" s="179"/>
      <c r="C220" s="12"/>
      <c r="D220" s="180" t="s">
        <v>74</v>
      </c>
      <c r="E220" s="190" t="s">
        <v>492</v>
      </c>
      <c r="F220" s="190" t="s">
        <v>493</v>
      </c>
      <c r="G220" s="12"/>
      <c r="H220" s="12"/>
      <c r="I220" s="182"/>
      <c r="J220" s="191">
        <f>BK220</f>
        <v>0</v>
      </c>
      <c r="K220" s="12"/>
      <c r="L220" s="179"/>
      <c r="M220" s="184"/>
      <c r="N220" s="185"/>
      <c r="O220" s="185"/>
      <c r="P220" s="186">
        <f>SUM(P221:P234)</f>
        <v>0</v>
      </c>
      <c r="Q220" s="185"/>
      <c r="R220" s="186">
        <f>SUM(R221:R234)</f>
        <v>5.3828886907999998</v>
      </c>
      <c r="S220" s="185"/>
      <c r="T220" s="187">
        <f>SUM(T221:T234)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80" t="s">
        <v>88</v>
      </c>
      <c r="AT220" s="188" t="s">
        <v>74</v>
      </c>
      <c r="AU220" s="188" t="s">
        <v>82</v>
      </c>
      <c r="AY220" s="180" t="s">
        <v>165</v>
      </c>
      <c r="BK220" s="189">
        <f>SUM(BK221:BK234)</f>
        <v>0</v>
      </c>
    </row>
    <row r="221" s="2" customFormat="1" ht="13.8" customHeight="1">
      <c r="A221" s="34"/>
      <c r="B221" s="156"/>
      <c r="C221" s="192" t="s">
        <v>520</v>
      </c>
      <c r="D221" s="192" t="s">
        <v>167</v>
      </c>
      <c r="E221" s="193" t="s">
        <v>1234</v>
      </c>
      <c r="F221" s="194" t="s">
        <v>1235</v>
      </c>
      <c r="G221" s="195" t="s">
        <v>170</v>
      </c>
      <c r="H221" s="196">
        <v>639.20000000000005</v>
      </c>
      <c r="I221" s="197"/>
      <c r="J221" s="196">
        <f>ROUND(I221*H221,3)</f>
        <v>0</v>
      </c>
      <c r="K221" s="198"/>
      <c r="L221" s="35"/>
      <c r="M221" s="199" t="s">
        <v>1</v>
      </c>
      <c r="N221" s="200" t="s">
        <v>41</v>
      </c>
      <c r="O221" s="73"/>
      <c r="P221" s="201">
        <f>O221*H221</f>
        <v>0</v>
      </c>
      <c r="Q221" s="201">
        <v>1.9999999999999999E-06</v>
      </c>
      <c r="R221" s="201">
        <f>Q221*H221</f>
        <v>0.0012784000000000001</v>
      </c>
      <c r="S221" s="201">
        <v>0</v>
      </c>
      <c r="T221" s="202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3" t="s">
        <v>235</v>
      </c>
      <c r="AT221" s="203" t="s">
        <v>167</v>
      </c>
      <c r="AU221" s="203" t="s">
        <v>88</v>
      </c>
      <c r="AY221" s="15" t="s">
        <v>165</v>
      </c>
      <c r="BE221" s="204">
        <f>IF(N221="základná",J221,0)</f>
        <v>0</v>
      </c>
      <c r="BF221" s="204">
        <f>IF(N221="znížená",J221,0)</f>
        <v>0</v>
      </c>
      <c r="BG221" s="204">
        <f>IF(N221="zákl. prenesená",J221,0)</f>
        <v>0</v>
      </c>
      <c r="BH221" s="204">
        <f>IF(N221="zníž. prenesená",J221,0)</f>
        <v>0</v>
      </c>
      <c r="BI221" s="204">
        <f>IF(N221="nulová",J221,0)</f>
        <v>0</v>
      </c>
      <c r="BJ221" s="15" t="s">
        <v>88</v>
      </c>
      <c r="BK221" s="205">
        <f>ROUND(I221*H221,3)</f>
        <v>0</v>
      </c>
      <c r="BL221" s="15" t="s">
        <v>235</v>
      </c>
      <c r="BM221" s="203" t="s">
        <v>1236</v>
      </c>
    </row>
    <row r="222" s="2" customFormat="1" ht="22.2" customHeight="1">
      <c r="A222" s="34"/>
      <c r="B222" s="156"/>
      <c r="C222" s="211" t="s">
        <v>524</v>
      </c>
      <c r="D222" s="211" t="s">
        <v>277</v>
      </c>
      <c r="E222" s="212" t="s">
        <v>991</v>
      </c>
      <c r="F222" s="213" t="s">
        <v>992</v>
      </c>
      <c r="G222" s="214" t="s">
        <v>170</v>
      </c>
      <c r="H222" s="215">
        <v>676.27999999999997</v>
      </c>
      <c r="I222" s="216"/>
      <c r="J222" s="215">
        <f>ROUND(I222*H222,3)</f>
        <v>0</v>
      </c>
      <c r="K222" s="217"/>
      <c r="L222" s="218"/>
      <c r="M222" s="219" t="s">
        <v>1</v>
      </c>
      <c r="N222" s="220" t="s">
        <v>41</v>
      </c>
      <c r="O222" s="73"/>
      <c r="P222" s="201">
        <f>O222*H222</f>
        <v>0</v>
      </c>
      <c r="Q222" s="201">
        <v>0.00513</v>
      </c>
      <c r="R222" s="201">
        <f>Q222*H222</f>
        <v>3.4693163999999999</v>
      </c>
      <c r="S222" s="201">
        <v>0</v>
      </c>
      <c r="T222" s="202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3" t="s">
        <v>403</v>
      </c>
      <c r="AT222" s="203" t="s">
        <v>277</v>
      </c>
      <c r="AU222" s="203" t="s">
        <v>88</v>
      </c>
      <c r="AY222" s="15" t="s">
        <v>165</v>
      </c>
      <c r="BE222" s="204">
        <f>IF(N222="základná",J222,0)</f>
        <v>0</v>
      </c>
      <c r="BF222" s="204">
        <f>IF(N222="znížená",J222,0)</f>
        <v>0</v>
      </c>
      <c r="BG222" s="204">
        <f>IF(N222="zákl. prenesená",J222,0)</f>
        <v>0</v>
      </c>
      <c r="BH222" s="204">
        <f>IF(N222="zníž. prenesená",J222,0)</f>
        <v>0</v>
      </c>
      <c r="BI222" s="204">
        <f>IF(N222="nulová",J222,0)</f>
        <v>0</v>
      </c>
      <c r="BJ222" s="15" t="s">
        <v>88</v>
      </c>
      <c r="BK222" s="205">
        <f>ROUND(I222*H222,3)</f>
        <v>0</v>
      </c>
      <c r="BL222" s="15" t="s">
        <v>235</v>
      </c>
      <c r="BM222" s="203" t="s">
        <v>1237</v>
      </c>
    </row>
    <row r="223" s="2" customFormat="1" ht="13.8" customHeight="1">
      <c r="A223" s="34"/>
      <c r="B223" s="156"/>
      <c r="C223" s="211" t="s">
        <v>528</v>
      </c>
      <c r="D223" s="211" t="s">
        <v>277</v>
      </c>
      <c r="E223" s="212" t="s">
        <v>1238</v>
      </c>
      <c r="F223" s="213" t="s">
        <v>1239</v>
      </c>
      <c r="G223" s="214" t="s">
        <v>170</v>
      </c>
      <c r="H223" s="215">
        <v>26.84</v>
      </c>
      <c r="I223" s="216"/>
      <c r="J223" s="215">
        <f>ROUND(I223*H223,3)</f>
        <v>0</v>
      </c>
      <c r="K223" s="217"/>
      <c r="L223" s="218"/>
      <c r="M223" s="219" t="s">
        <v>1</v>
      </c>
      <c r="N223" s="220" t="s">
        <v>41</v>
      </c>
      <c r="O223" s="73"/>
      <c r="P223" s="201">
        <f>O223*H223</f>
        <v>0</v>
      </c>
      <c r="Q223" s="201">
        <v>0.002</v>
      </c>
      <c r="R223" s="201">
        <f>Q223*H223</f>
        <v>0.053679999999999999</v>
      </c>
      <c r="S223" s="201">
        <v>0</v>
      </c>
      <c r="T223" s="202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3" t="s">
        <v>403</v>
      </c>
      <c r="AT223" s="203" t="s">
        <v>277</v>
      </c>
      <c r="AU223" s="203" t="s">
        <v>88</v>
      </c>
      <c r="AY223" s="15" t="s">
        <v>165</v>
      </c>
      <c r="BE223" s="204">
        <f>IF(N223="základná",J223,0)</f>
        <v>0</v>
      </c>
      <c r="BF223" s="204">
        <f>IF(N223="znížená",J223,0)</f>
        <v>0</v>
      </c>
      <c r="BG223" s="204">
        <f>IF(N223="zákl. prenesená",J223,0)</f>
        <v>0</v>
      </c>
      <c r="BH223" s="204">
        <f>IF(N223="zníž. prenesená",J223,0)</f>
        <v>0</v>
      </c>
      <c r="BI223" s="204">
        <f>IF(N223="nulová",J223,0)</f>
        <v>0</v>
      </c>
      <c r="BJ223" s="15" t="s">
        <v>88</v>
      </c>
      <c r="BK223" s="205">
        <f>ROUND(I223*H223,3)</f>
        <v>0</v>
      </c>
      <c r="BL223" s="15" t="s">
        <v>235</v>
      </c>
      <c r="BM223" s="203" t="s">
        <v>1240</v>
      </c>
    </row>
    <row r="224" s="2" customFormat="1" ht="22.2" customHeight="1">
      <c r="A224" s="34"/>
      <c r="B224" s="156"/>
      <c r="C224" s="192" t="s">
        <v>532</v>
      </c>
      <c r="D224" s="192" t="s">
        <v>167</v>
      </c>
      <c r="E224" s="193" t="s">
        <v>1241</v>
      </c>
      <c r="F224" s="194" t="s">
        <v>1242</v>
      </c>
      <c r="G224" s="195" t="s">
        <v>170</v>
      </c>
      <c r="H224" s="196">
        <v>643.22000000000003</v>
      </c>
      <c r="I224" s="197"/>
      <c r="J224" s="196">
        <f>ROUND(I224*H224,3)</f>
        <v>0</v>
      </c>
      <c r="K224" s="198"/>
      <c r="L224" s="35"/>
      <c r="M224" s="199" t="s">
        <v>1</v>
      </c>
      <c r="N224" s="200" t="s">
        <v>41</v>
      </c>
      <c r="O224" s="73"/>
      <c r="P224" s="201">
        <f>O224*H224</f>
        <v>0</v>
      </c>
      <c r="Q224" s="201">
        <v>0</v>
      </c>
      <c r="R224" s="201">
        <f>Q224*H224</f>
        <v>0</v>
      </c>
      <c r="S224" s="201">
        <v>0</v>
      </c>
      <c r="T224" s="202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3" t="s">
        <v>235</v>
      </c>
      <c r="AT224" s="203" t="s">
        <v>167</v>
      </c>
      <c r="AU224" s="203" t="s">
        <v>88</v>
      </c>
      <c r="AY224" s="15" t="s">
        <v>165</v>
      </c>
      <c r="BE224" s="204">
        <f>IF(N224="základná",J224,0)</f>
        <v>0</v>
      </c>
      <c r="BF224" s="204">
        <f>IF(N224="znížená",J224,0)</f>
        <v>0</v>
      </c>
      <c r="BG224" s="204">
        <f>IF(N224="zákl. prenesená",J224,0)</f>
        <v>0</v>
      </c>
      <c r="BH224" s="204">
        <f>IF(N224="zníž. prenesená",J224,0)</f>
        <v>0</v>
      </c>
      <c r="BI224" s="204">
        <f>IF(N224="nulová",J224,0)</f>
        <v>0</v>
      </c>
      <c r="BJ224" s="15" t="s">
        <v>88</v>
      </c>
      <c r="BK224" s="205">
        <f>ROUND(I224*H224,3)</f>
        <v>0</v>
      </c>
      <c r="BL224" s="15" t="s">
        <v>235</v>
      </c>
      <c r="BM224" s="203" t="s">
        <v>1243</v>
      </c>
    </row>
    <row r="225" s="2" customFormat="1" ht="13.8" customHeight="1">
      <c r="A225" s="34"/>
      <c r="B225" s="156"/>
      <c r="C225" s="211" t="s">
        <v>536</v>
      </c>
      <c r="D225" s="211" t="s">
        <v>277</v>
      </c>
      <c r="E225" s="212" t="s">
        <v>1244</v>
      </c>
      <c r="F225" s="213" t="s">
        <v>1245</v>
      </c>
      <c r="G225" s="214" t="s">
        <v>205</v>
      </c>
      <c r="H225" s="215">
        <v>0.161</v>
      </c>
      <c r="I225" s="216"/>
      <c r="J225" s="215">
        <f>ROUND(I225*H225,3)</f>
        <v>0</v>
      </c>
      <c r="K225" s="217"/>
      <c r="L225" s="218"/>
      <c r="M225" s="219" t="s">
        <v>1</v>
      </c>
      <c r="N225" s="220" t="s">
        <v>41</v>
      </c>
      <c r="O225" s="73"/>
      <c r="P225" s="201">
        <f>O225*H225</f>
        <v>0</v>
      </c>
      <c r="Q225" s="201">
        <v>1</v>
      </c>
      <c r="R225" s="201">
        <f>Q225*H225</f>
        <v>0.161</v>
      </c>
      <c r="S225" s="201">
        <v>0</v>
      </c>
      <c r="T225" s="202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3" t="s">
        <v>403</v>
      </c>
      <c r="AT225" s="203" t="s">
        <v>277</v>
      </c>
      <c r="AU225" s="203" t="s">
        <v>88</v>
      </c>
      <c r="AY225" s="15" t="s">
        <v>165</v>
      </c>
      <c r="BE225" s="204">
        <f>IF(N225="základná",J225,0)</f>
        <v>0</v>
      </c>
      <c r="BF225" s="204">
        <f>IF(N225="znížená",J225,0)</f>
        <v>0</v>
      </c>
      <c r="BG225" s="204">
        <f>IF(N225="zákl. prenesená",J225,0)</f>
        <v>0</v>
      </c>
      <c r="BH225" s="204">
        <f>IF(N225="zníž. prenesená",J225,0)</f>
        <v>0</v>
      </c>
      <c r="BI225" s="204">
        <f>IF(N225="nulová",J225,0)</f>
        <v>0</v>
      </c>
      <c r="BJ225" s="15" t="s">
        <v>88</v>
      </c>
      <c r="BK225" s="205">
        <f>ROUND(I225*H225,3)</f>
        <v>0</v>
      </c>
      <c r="BL225" s="15" t="s">
        <v>235</v>
      </c>
      <c r="BM225" s="203" t="s">
        <v>1246</v>
      </c>
    </row>
    <row r="226" s="2" customFormat="1" ht="34.8" customHeight="1">
      <c r="A226" s="34"/>
      <c r="B226" s="156"/>
      <c r="C226" s="192" t="s">
        <v>284</v>
      </c>
      <c r="D226" s="192" t="s">
        <v>167</v>
      </c>
      <c r="E226" s="193" t="s">
        <v>495</v>
      </c>
      <c r="F226" s="194" t="s">
        <v>496</v>
      </c>
      <c r="G226" s="195" t="s">
        <v>170</v>
      </c>
      <c r="H226" s="196">
        <v>1232.0999999999999</v>
      </c>
      <c r="I226" s="197"/>
      <c r="J226" s="196">
        <f>ROUND(I226*H226,3)</f>
        <v>0</v>
      </c>
      <c r="K226" s="198"/>
      <c r="L226" s="35"/>
      <c r="M226" s="199" t="s">
        <v>1</v>
      </c>
      <c r="N226" s="200" t="s">
        <v>41</v>
      </c>
      <c r="O226" s="73"/>
      <c r="P226" s="201">
        <f>O226*H226</f>
        <v>0</v>
      </c>
      <c r="Q226" s="201">
        <v>0.00098700000000000003</v>
      </c>
      <c r="R226" s="201">
        <f>Q226*H226</f>
        <v>1.2160826999999999</v>
      </c>
      <c r="S226" s="201">
        <v>0</v>
      </c>
      <c r="T226" s="202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203" t="s">
        <v>235</v>
      </c>
      <c r="AT226" s="203" t="s">
        <v>167</v>
      </c>
      <c r="AU226" s="203" t="s">
        <v>88</v>
      </c>
      <c r="AY226" s="15" t="s">
        <v>165</v>
      </c>
      <c r="BE226" s="204">
        <f>IF(N226="základná",J226,0)</f>
        <v>0</v>
      </c>
      <c r="BF226" s="204">
        <f>IF(N226="znížená",J226,0)</f>
        <v>0</v>
      </c>
      <c r="BG226" s="204">
        <f>IF(N226="zákl. prenesená",J226,0)</f>
        <v>0</v>
      </c>
      <c r="BH226" s="204">
        <f>IF(N226="zníž. prenesená",J226,0)</f>
        <v>0</v>
      </c>
      <c r="BI226" s="204">
        <f>IF(N226="nulová",J226,0)</f>
        <v>0</v>
      </c>
      <c r="BJ226" s="15" t="s">
        <v>88</v>
      </c>
      <c r="BK226" s="205">
        <f>ROUND(I226*H226,3)</f>
        <v>0</v>
      </c>
      <c r="BL226" s="15" t="s">
        <v>235</v>
      </c>
      <c r="BM226" s="203" t="s">
        <v>1247</v>
      </c>
    </row>
    <row r="227" s="2" customFormat="1" ht="13.8" customHeight="1">
      <c r="A227" s="34"/>
      <c r="B227" s="156"/>
      <c r="C227" s="211" t="s">
        <v>543</v>
      </c>
      <c r="D227" s="211" t="s">
        <v>277</v>
      </c>
      <c r="E227" s="212" t="s">
        <v>499</v>
      </c>
      <c r="F227" s="213" t="s">
        <v>500</v>
      </c>
      <c r="G227" s="214" t="s">
        <v>170</v>
      </c>
      <c r="H227" s="215">
        <v>1355.31</v>
      </c>
      <c r="I227" s="216"/>
      <c r="J227" s="215">
        <f>ROUND(I227*H227,3)</f>
        <v>0</v>
      </c>
      <c r="K227" s="217"/>
      <c r="L227" s="218"/>
      <c r="M227" s="219" t="s">
        <v>1</v>
      </c>
      <c r="N227" s="220" t="s">
        <v>41</v>
      </c>
      <c r="O227" s="73"/>
      <c r="P227" s="201">
        <f>O227*H227</f>
        <v>0</v>
      </c>
      <c r="Q227" s="201">
        <v>0</v>
      </c>
      <c r="R227" s="201">
        <f>Q227*H227</f>
        <v>0</v>
      </c>
      <c r="S227" s="201">
        <v>0</v>
      </c>
      <c r="T227" s="202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3" t="s">
        <v>403</v>
      </c>
      <c r="AT227" s="203" t="s">
        <v>277</v>
      </c>
      <c r="AU227" s="203" t="s">
        <v>88</v>
      </c>
      <c r="AY227" s="15" t="s">
        <v>165</v>
      </c>
      <c r="BE227" s="204">
        <f>IF(N227="základná",J227,0)</f>
        <v>0</v>
      </c>
      <c r="BF227" s="204">
        <f>IF(N227="znížená",J227,0)</f>
        <v>0</v>
      </c>
      <c r="BG227" s="204">
        <f>IF(N227="zákl. prenesená",J227,0)</f>
        <v>0</v>
      </c>
      <c r="BH227" s="204">
        <f>IF(N227="zníž. prenesená",J227,0)</f>
        <v>0</v>
      </c>
      <c r="BI227" s="204">
        <f>IF(N227="nulová",J227,0)</f>
        <v>0</v>
      </c>
      <c r="BJ227" s="15" t="s">
        <v>88</v>
      </c>
      <c r="BK227" s="205">
        <f>ROUND(I227*H227,3)</f>
        <v>0</v>
      </c>
      <c r="BL227" s="15" t="s">
        <v>235</v>
      </c>
      <c r="BM227" s="203" t="s">
        <v>1248</v>
      </c>
    </row>
    <row r="228" s="2" customFormat="1" ht="13.8" customHeight="1">
      <c r="A228" s="34"/>
      <c r="B228" s="156"/>
      <c r="C228" s="211" t="s">
        <v>547</v>
      </c>
      <c r="D228" s="211" t="s">
        <v>277</v>
      </c>
      <c r="E228" s="212" t="s">
        <v>503</v>
      </c>
      <c r="F228" s="213" t="s">
        <v>504</v>
      </c>
      <c r="G228" s="214" t="s">
        <v>170</v>
      </c>
      <c r="H228" s="215">
        <v>1355.31</v>
      </c>
      <c r="I228" s="216"/>
      <c r="J228" s="215">
        <f>ROUND(I228*H228,3)</f>
        <v>0</v>
      </c>
      <c r="K228" s="217"/>
      <c r="L228" s="218"/>
      <c r="M228" s="219" t="s">
        <v>1</v>
      </c>
      <c r="N228" s="220" t="s">
        <v>41</v>
      </c>
      <c r="O228" s="73"/>
      <c r="P228" s="201">
        <f>O228*H228</f>
        <v>0</v>
      </c>
      <c r="Q228" s="201">
        <v>0</v>
      </c>
      <c r="R228" s="201">
        <f>Q228*H228</f>
        <v>0</v>
      </c>
      <c r="S228" s="201">
        <v>0</v>
      </c>
      <c r="T228" s="202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3" t="s">
        <v>403</v>
      </c>
      <c r="AT228" s="203" t="s">
        <v>277</v>
      </c>
      <c r="AU228" s="203" t="s">
        <v>88</v>
      </c>
      <c r="AY228" s="15" t="s">
        <v>165</v>
      </c>
      <c r="BE228" s="204">
        <f>IF(N228="základná",J228,0)</f>
        <v>0</v>
      </c>
      <c r="BF228" s="204">
        <f>IF(N228="znížená",J228,0)</f>
        <v>0</v>
      </c>
      <c r="BG228" s="204">
        <f>IF(N228="zákl. prenesená",J228,0)</f>
        <v>0</v>
      </c>
      <c r="BH228" s="204">
        <f>IF(N228="zníž. prenesená",J228,0)</f>
        <v>0</v>
      </c>
      <c r="BI228" s="204">
        <f>IF(N228="nulová",J228,0)</f>
        <v>0</v>
      </c>
      <c r="BJ228" s="15" t="s">
        <v>88</v>
      </c>
      <c r="BK228" s="205">
        <f>ROUND(I228*H228,3)</f>
        <v>0</v>
      </c>
      <c r="BL228" s="15" t="s">
        <v>235</v>
      </c>
      <c r="BM228" s="203" t="s">
        <v>1249</v>
      </c>
    </row>
    <row r="229" s="2" customFormat="1" ht="13.8" customHeight="1">
      <c r="A229" s="34"/>
      <c r="B229" s="156"/>
      <c r="C229" s="192" t="s">
        <v>551</v>
      </c>
      <c r="D229" s="192" t="s">
        <v>167</v>
      </c>
      <c r="E229" s="193" t="s">
        <v>997</v>
      </c>
      <c r="F229" s="194" t="s">
        <v>998</v>
      </c>
      <c r="G229" s="195" t="s">
        <v>189</v>
      </c>
      <c r="H229" s="196">
        <v>4</v>
      </c>
      <c r="I229" s="197"/>
      <c r="J229" s="196">
        <f>ROUND(I229*H229,3)</f>
        <v>0</v>
      </c>
      <c r="K229" s="198"/>
      <c r="L229" s="35"/>
      <c r="M229" s="199" t="s">
        <v>1</v>
      </c>
      <c r="N229" s="200" t="s">
        <v>41</v>
      </c>
      <c r="O229" s="73"/>
      <c r="P229" s="201">
        <f>O229*H229</f>
        <v>0</v>
      </c>
      <c r="Q229" s="201">
        <v>4.0000000000000003E-05</v>
      </c>
      <c r="R229" s="201">
        <f>Q229*H229</f>
        <v>0.00016000000000000001</v>
      </c>
      <c r="S229" s="201">
        <v>0</v>
      </c>
      <c r="T229" s="202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3" t="s">
        <v>235</v>
      </c>
      <c r="AT229" s="203" t="s">
        <v>167</v>
      </c>
      <c r="AU229" s="203" t="s">
        <v>88</v>
      </c>
      <c r="AY229" s="15" t="s">
        <v>165</v>
      </c>
      <c r="BE229" s="204">
        <f>IF(N229="základná",J229,0)</f>
        <v>0</v>
      </c>
      <c r="BF229" s="204">
        <f>IF(N229="znížená",J229,0)</f>
        <v>0</v>
      </c>
      <c r="BG229" s="204">
        <f>IF(N229="zákl. prenesená",J229,0)</f>
        <v>0</v>
      </c>
      <c r="BH229" s="204">
        <f>IF(N229="zníž. prenesená",J229,0)</f>
        <v>0</v>
      </c>
      <c r="BI229" s="204">
        <f>IF(N229="nulová",J229,0)</f>
        <v>0</v>
      </c>
      <c r="BJ229" s="15" t="s">
        <v>88</v>
      </c>
      <c r="BK229" s="205">
        <f>ROUND(I229*H229,3)</f>
        <v>0</v>
      </c>
      <c r="BL229" s="15" t="s">
        <v>235</v>
      </c>
      <c r="BM229" s="203" t="s">
        <v>1250</v>
      </c>
    </row>
    <row r="230" s="2" customFormat="1" ht="13.8" customHeight="1">
      <c r="A230" s="34"/>
      <c r="B230" s="156"/>
      <c r="C230" s="211" t="s">
        <v>555</v>
      </c>
      <c r="D230" s="211" t="s">
        <v>277</v>
      </c>
      <c r="E230" s="212" t="s">
        <v>1000</v>
      </c>
      <c r="F230" s="213" t="s">
        <v>1251</v>
      </c>
      <c r="G230" s="214" t="s">
        <v>189</v>
      </c>
      <c r="H230" s="215">
        <v>4</v>
      </c>
      <c r="I230" s="216"/>
      <c r="J230" s="215">
        <f>ROUND(I230*H230,3)</f>
        <v>0</v>
      </c>
      <c r="K230" s="217"/>
      <c r="L230" s="218"/>
      <c r="M230" s="219" t="s">
        <v>1</v>
      </c>
      <c r="N230" s="220" t="s">
        <v>41</v>
      </c>
      <c r="O230" s="73"/>
      <c r="P230" s="201">
        <f>O230*H230</f>
        <v>0</v>
      </c>
      <c r="Q230" s="201">
        <v>0.00014999999999999999</v>
      </c>
      <c r="R230" s="201">
        <f>Q230*H230</f>
        <v>0.00059999999999999995</v>
      </c>
      <c r="S230" s="201">
        <v>0</v>
      </c>
      <c r="T230" s="202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3" t="s">
        <v>403</v>
      </c>
      <c r="AT230" s="203" t="s">
        <v>277</v>
      </c>
      <c r="AU230" s="203" t="s">
        <v>88</v>
      </c>
      <c r="AY230" s="15" t="s">
        <v>165</v>
      </c>
      <c r="BE230" s="204">
        <f>IF(N230="základná",J230,0)</f>
        <v>0</v>
      </c>
      <c r="BF230" s="204">
        <f>IF(N230="znížená",J230,0)</f>
        <v>0</v>
      </c>
      <c r="BG230" s="204">
        <f>IF(N230="zákl. prenesená",J230,0)</f>
        <v>0</v>
      </c>
      <c r="BH230" s="204">
        <f>IF(N230="zníž. prenesená",J230,0)</f>
        <v>0</v>
      </c>
      <c r="BI230" s="204">
        <f>IF(N230="nulová",J230,0)</f>
        <v>0</v>
      </c>
      <c r="BJ230" s="15" t="s">
        <v>88</v>
      </c>
      <c r="BK230" s="205">
        <f>ROUND(I230*H230,3)</f>
        <v>0</v>
      </c>
      <c r="BL230" s="15" t="s">
        <v>235</v>
      </c>
      <c r="BM230" s="203" t="s">
        <v>1252</v>
      </c>
    </row>
    <row r="231" s="2" customFormat="1" ht="22.2" customHeight="1">
      <c r="A231" s="34"/>
      <c r="B231" s="156"/>
      <c r="C231" s="192" t="s">
        <v>559</v>
      </c>
      <c r="D231" s="192" t="s">
        <v>167</v>
      </c>
      <c r="E231" s="193" t="s">
        <v>507</v>
      </c>
      <c r="F231" s="194" t="s">
        <v>508</v>
      </c>
      <c r="G231" s="195" t="s">
        <v>181</v>
      </c>
      <c r="H231" s="196">
        <v>15.6</v>
      </c>
      <c r="I231" s="197"/>
      <c r="J231" s="196">
        <f>ROUND(I231*H231,3)</f>
        <v>0</v>
      </c>
      <c r="K231" s="198"/>
      <c r="L231" s="35"/>
      <c r="M231" s="199" t="s">
        <v>1</v>
      </c>
      <c r="N231" s="200" t="s">
        <v>41</v>
      </c>
      <c r="O231" s="73"/>
      <c r="P231" s="201">
        <f>O231*H231</f>
        <v>0</v>
      </c>
      <c r="Q231" s="201">
        <v>3.2109E-05</v>
      </c>
      <c r="R231" s="201">
        <f>Q231*H231</f>
        <v>0.00050090040000000001</v>
      </c>
      <c r="S231" s="201">
        <v>0</v>
      </c>
      <c r="T231" s="202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3" t="s">
        <v>235</v>
      </c>
      <c r="AT231" s="203" t="s">
        <v>167</v>
      </c>
      <c r="AU231" s="203" t="s">
        <v>88</v>
      </c>
      <c r="AY231" s="15" t="s">
        <v>165</v>
      </c>
      <c r="BE231" s="204">
        <f>IF(N231="základná",J231,0)</f>
        <v>0</v>
      </c>
      <c r="BF231" s="204">
        <f>IF(N231="znížená",J231,0)</f>
        <v>0</v>
      </c>
      <c r="BG231" s="204">
        <f>IF(N231="zákl. prenesená",J231,0)</f>
        <v>0</v>
      </c>
      <c r="BH231" s="204">
        <f>IF(N231="zníž. prenesená",J231,0)</f>
        <v>0</v>
      </c>
      <c r="BI231" s="204">
        <f>IF(N231="nulová",J231,0)</f>
        <v>0</v>
      </c>
      <c r="BJ231" s="15" t="s">
        <v>88</v>
      </c>
      <c r="BK231" s="205">
        <f>ROUND(I231*H231,3)</f>
        <v>0</v>
      </c>
      <c r="BL231" s="15" t="s">
        <v>235</v>
      </c>
      <c r="BM231" s="203" t="s">
        <v>1253</v>
      </c>
    </row>
    <row r="232" s="2" customFormat="1" ht="22.2" customHeight="1">
      <c r="A232" s="34"/>
      <c r="B232" s="156"/>
      <c r="C232" s="192" t="s">
        <v>563</v>
      </c>
      <c r="D232" s="192" t="s">
        <v>167</v>
      </c>
      <c r="E232" s="193" t="s">
        <v>1004</v>
      </c>
      <c r="F232" s="194" t="s">
        <v>1005</v>
      </c>
      <c r="G232" s="195" t="s">
        <v>181</v>
      </c>
      <c r="H232" s="196">
        <v>112.8</v>
      </c>
      <c r="I232" s="197"/>
      <c r="J232" s="196">
        <f>ROUND(I232*H232,3)</f>
        <v>0</v>
      </c>
      <c r="K232" s="198"/>
      <c r="L232" s="35"/>
      <c r="M232" s="199" t="s">
        <v>1</v>
      </c>
      <c r="N232" s="200" t="s">
        <v>41</v>
      </c>
      <c r="O232" s="73"/>
      <c r="P232" s="201">
        <f>O232*H232</f>
        <v>0</v>
      </c>
      <c r="Q232" s="201">
        <v>3.2943E-05</v>
      </c>
      <c r="R232" s="201">
        <f>Q232*H232</f>
        <v>0.0037159704</v>
      </c>
      <c r="S232" s="201">
        <v>0</v>
      </c>
      <c r="T232" s="202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03" t="s">
        <v>235</v>
      </c>
      <c r="AT232" s="203" t="s">
        <v>167</v>
      </c>
      <c r="AU232" s="203" t="s">
        <v>88</v>
      </c>
      <c r="AY232" s="15" t="s">
        <v>165</v>
      </c>
      <c r="BE232" s="204">
        <f>IF(N232="základná",J232,0)</f>
        <v>0</v>
      </c>
      <c r="BF232" s="204">
        <f>IF(N232="znížená",J232,0)</f>
        <v>0</v>
      </c>
      <c r="BG232" s="204">
        <f>IF(N232="zákl. prenesená",J232,0)</f>
        <v>0</v>
      </c>
      <c r="BH232" s="204">
        <f>IF(N232="zníž. prenesená",J232,0)</f>
        <v>0</v>
      </c>
      <c r="BI232" s="204">
        <f>IF(N232="nulová",J232,0)</f>
        <v>0</v>
      </c>
      <c r="BJ232" s="15" t="s">
        <v>88</v>
      </c>
      <c r="BK232" s="205">
        <f>ROUND(I232*H232,3)</f>
        <v>0</v>
      </c>
      <c r="BL232" s="15" t="s">
        <v>235</v>
      </c>
      <c r="BM232" s="203" t="s">
        <v>1254</v>
      </c>
    </row>
    <row r="233" s="2" customFormat="1" ht="22.2" customHeight="1">
      <c r="A233" s="34"/>
      <c r="B233" s="156"/>
      <c r="C233" s="211" t="s">
        <v>567</v>
      </c>
      <c r="D233" s="211" t="s">
        <v>277</v>
      </c>
      <c r="E233" s="212" t="s">
        <v>511</v>
      </c>
      <c r="F233" s="213" t="s">
        <v>1255</v>
      </c>
      <c r="G233" s="214" t="s">
        <v>170</v>
      </c>
      <c r="H233" s="215">
        <v>60.170999999999999</v>
      </c>
      <c r="I233" s="216"/>
      <c r="J233" s="215">
        <f>ROUND(I233*H233,3)</f>
        <v>0</v>
      </c>
      <c r="K233" s="217"/>
      <c r="L233" s="218"/>
      <c r="M233" s="219" t="s">
        <v>1</v>
      </c>
      <c r="N233" s="220" t="s">
        <v>41</v>
      </c>
      <c r="O233" s="73"/>
      <c r="P233" s="201">
        <f>O233*H233</f>
        <v>0</v>
      </c>
      <c r="Q233" s="201">
        <v>0.00792</v>
      </c>
      <c r="R233" s="201">
        <f>Q233*H233</f>
        <v>0.47655431999999998</v>
      </c>
      <c r="S233" s="201">
        <v>0</v>
      </c>
      <c r="T233" s="202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3" t="s">
        <v>403</v>
      </c>
      <c r="AT233" s="203" t="s">
        <v>277</v>
      </c>
      <c r="AU233" s="203" t="s">
        <v>88</v>
      </c>
      <c r="AY233" s="15" t="s">
        <v>165</v>
      </c>
      <c r="BE233" s="204">
        <f>IF(N233="základná",J233,0)</f>
        <v>0</v>
      </c>
      <c r="BF233" s="204">
        <f>IF(N233="znížená",J233,0)</f>
        <v>0</v>
      </c>
      <c r="BG233" s="204">
        <f>IF(N233="zákl. prenesená",J233,0)</f>
        <v>0</v>
      </c>
      <c r="BH233" s="204">
        <f>IF(N233="zníž. prenesená",J233,0)</f>
        <v>0</v>
      </c>
      <c r="BI233" s="204">
        <f>IF(N233="nulová",J233,0)</f>
        <v>0</v>
      </c>
      <c r="BJ233" s="15" t="s">
        <v>88</v>
      </c>
      <c r="BK233" s="205">
        <f>ROUND(I233*H233,3)</f>
        <v>0</v>
      </c>
      <c r="BL233" s="15" t="s">
        <v>235</v>
      </c>
      <c r="BM233" s="203" t="s">
        <v>1256</v>
      </c>
    </row>
    <row r="234" s="2" customFormat="1" ht="22.2" customHeight="1">
      <c r="A234" s="34"/>
      <c r="B234" s="156"/>
      <c r="C234" s="192" t="s">
        <v>571</v>
      </c>
      <c r="D234" s="192" t="s">
        <v>167</v>
      </c>
      <c r="E234" s="193" t="s">
        <v>515</v>
      </c>
      <c r="F234" s="194" t="s">
        <v>516</v>
      </c>
      <c r="G234" s="195" t="s">
        <v>490</v>
      </c>
      <c r="H234" s="197"/>
      <c r="I234" s="197"/>
      <c r="J234" s="196">
        <f>ROUND(I234*H234,3)</f>
        <v>0</v>
      </c>
      <c r="K234" s="198"/>
      <c r="L234" s="35"/>
      <c r="M234" s="199" t="s">
        <v>1</v>
      </c>
      <c r="N234" s="200" t="s">
        <v>41</v>
      </c>
      <c r="O234" s="73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3" t="s">
        <v>235</v>
      </c>
      <c r="AT234" s="203" t="s">
        <v>167</v>
      </c>
      <c r="AU234" s="203" t="s">
        <v>88</v>
      </c>
      <c r="AY234" s="15" t="s">
        <v>165</v>
      </c>
      <c r="BE234" s="204">
        <f>IF(N234="základná",J234,0)</f>
        <v>0</v>
      </c>
      <c r="BF234" s="204">
        <f>IF(N234="znížená",J234,0)</f>
        <v>0</v>
      </c>
      <c r="BG234" s="204">
        <f>IF(N234="zákl. prenesená",J234,0)</f>
        <v>0</v>
      </c>
      <c r="BH234" s="204">
        <f>IF(N234="zníž. prenesená",J234,0)</f>
        <v>0</v>
      </c>
      <c r="BI234" s="204">
        <f>IF(N234="nulová",J234,0)</f>
        <v>0</v>
      </c>
      <c r="BJ234" s="15" t="s">
        <v>88</v>
      </c>
      <c r="BK234" s="205">
        <f>ROUND(I234*H234,3)</f>
        <v>0</v>
      </c>
      <c r="BL234" s="15" t="s">
        <v>235</v>
      </c>
      <c r="BM234" s="203" t="s">
        <v>1257</v>
      </c>
    </row>
    <row r="235" s="12" customFormat="1" ht="22.8" customHeight="1">
      <c r="A235" s="12"/>
      <c r="B235" s="179"/>
      <c r="C235" s="12"/>
      <c r="D235" s="180" t="s">
        <v>74</v>
      </c>
      <c r="E235" s="190" t="s">
        <v>518</v>
      </c>
      <c r="F235" s="190" t="s">
        <v>519</v>
      </c>
      <c r="G235" s="12"/>
      <c r="H235" s="12"/>
      <c r="I235" s="182"/>
      <c r="J235" s="191">
        <f>BK235</f>
        <v>0</v>
      </c>
      <c r="K235" s="12"/>
      <c r="L235" s="179"/>
      <c r="M235" s="184"/>
      <c r="N235" s="185"/>
      <c r="O235" s="185"/>
      <c r="P235" s="186">
        <f>SUM(P236:P258)</f>
        <v>0</v>
      </c>
      <c r="Q235" s="185"/>
      <c r="R235" s="186">
        <f>SUM(R236:R258)</f>
        <v>9.6495989500000015</v>
      </c>
      <c r="S235" s="185"/>
      <c r="T235" s="187">
        <f>SUM(T236:T258)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80" t="s">
        <v>88</v>
      </c>
      <c r="AT235" s="188" t="s">
        <v>74</v>
      </c>
      <c r="AU235" s="188" t="s">
        <v>82</v>
      </c>
      <c r="AY235" s="180" t="s">
        <v>165</v>
      </c>
      <c r="BK235" s="189">
        <f>SUM(BK236:BK258)</f>
        <v>0</v>
      </c>
    </row>
    <row r="236" s="2" customFormat="1" ht="22.2" customHeight="1">
      <c r="A236" s="34"/>
      <c r="B236" s="156"/>
      <c r="C236" s="192" t="s">
        <v>575</v>
      </c>
      <c r="D236" s="192" t="s">
        <v>167</v>
      </c>
      <c r="E236" s="193" t="s">
        <v>521</v>
      </c>
      <c r="F236" s="194" t="s">
        <v>522</v>
      </c>
      <c r="G236" s="195" t="s">
        <v>170</v>
      </c>
      <c r="H236" s="196">
        <v>111.25</v>
      </c>
      <c r="I236" s="197"/>
      <c r="J236" s="196">
        <f>ROUND(I236*H236,3)</f>
        <v>0</v>
      </c>
      <c r="K236" s="198"/>
      <c r="L236" s="35"/>
      <c r="M236" s="199" t="s">
        <v>1</v>
      </c>
      <c r="N236" s="200" t="s">
        <v>41</v>
      </c>
      <c r="O236" s="73"/>
      <c r="P236" s="201">
        <f>O236*H236</f>
        <v>0</v>
      </c>
      <c r="Q236" s="201">
        <v>0.00362</v>
      </c>
      <c r="R236" s="201">
        <f>Q236*H236</f>
        <v>0.402725</v>
      </c>
      <c r="S236" s="201">
        <v>0</v>
      </c>
      <c r="T236" s="202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03" t="s">
        <v>235</v>
      </c>
      <c r="AT236" s="203" t="s">
        <v>167</v>
      </c>
      <c r="AU236" s="203" t="s">
        <v>88</v>
      </c>
      <c r="AY236" s="15" t="s">
        <v>165</v>
      </c>
      <c r="BE236" s="204">
        <f>IF(N236="základná",J236,0)</f>
        <v>0</v>
      </c>
      <c r="BF236" s="204">
        <f>IF(N236="znížená",J236,0)</f>
        <v>0</v>
      </c>
      <c r="BG236" s="204">
        <f>IF(N236="zákl. prenesená",J236,0)</f>
        <v>0</v>
      </c>
      <c r="BH236" s="204">
        <f>IF(N236="zníž. prenesená",J236,0)</f>
        <v>0</v>
      </c>
      <c r="BI236" s="204">
        <f>IF(N236="nulová",J236,0)</f>
        <v>0</v>
      </c>
      <c r="BJ236" s="15" t="s">
        <v>88</v>
      </c>
      <c r="BK236" s="205">
        <f>ROUND(I236*H236,3)</f>
        <v>0</v>
      </c>
      <c r="BL236" s="15" t="s">
        <v>235</v>
      </c>
      <c r="BM236" s="203" t="s">
        <v>1258</v>
      </c>
    </row>
    <row r="237" s="2" customFormat="1" ht="22.2" customHeight="1">
      <c r="A237" s="34"/>
      <c r="B237" s="156"/>
      <c r="C237" s="211" t="s">
        <v>579</v>
      </c>
      <c r="D237" s="211" t="s">
        <v>277</v>
      </c>
      <c r="E237" s="212" t="s">
        <v>529</v>
      </c>
      <c r="F237" s="213" t="s">
        <v>530</v>
      </c>
      <c r="G237" s="214" t="s">
        <v>170</v>
      </c>
      <c r="H237" s="215">
        <v>116.813</v>
      </c>
      <c r="I237" s="216"/>
      <c r="J237" s="215">
        <f>ROUND(I237*H237,3)</f>
        <v>0</v>
      </c>
      <c r="K237" s="217"/>
      <c r="L237" s="218"/>
      <c r="M237" s="219" t="s">
        <v>1</v>
      </c>
      <c r="N237" s="220" t="s">
        <v>41</v>
      </c>
      <c r="O237" s="73"/>
      <c r="P237" s="201">
        <f>O237*H237</f>
        <v>0</v>
      </c>
      <c r="Q237" s="201">
        <v>0.0047999999999999996</v>
      </c>
      <c r="R237" s="201">
        <f>Q237*H237</f>
        <v>0.56070239999999993</v>
      </c>
      <c r="S237" s="201">
        <v>0</v>
      </c>
      <c r="T237" s="202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3" t="s">
        <v>403</v>
      </c>
      <c r="AT237" s="203" t="s">
        <v>277</v>
      </c>
      <c r="AU237" s="203" t="s">
        <v>88</v>
      </c>
      <c r="AY237" s="15" t="s">
        <v>165</v>
      </c>
      <c r="BE237" s="204">
        <f>IF(N237="základná",J237,0)</f>
        <v>0</v>
      </c>
      <c r="BF237" s="204">
        <f>IF(N237="znížená",J237,0)</f>
        <v>0</v>
      </c>
      <c r="BG237" s="204">
        <f>IF(N237="zákl. prenesená",J237,0)</f>
        <v>0</v>
      </c>
      <c r="BH237" s="204">
        <f>IF(N237="zníž. prenesená",J237,0)</f>
        <v>0</v>
      </c>
      <c r="BI237" s="204">
        <f>IF(N237="nulová",J237,0)</f>
        <v>0</v>
      </c>
      <c r="BJ237" s="15" t="s">
        <v>88</v>
      </c>
      <c r="BK237" s="205">
        <f>ROUND(I237*H237,3)</f>
        <v>0</v>
      </c>
      <c r="BL237" s="15" t="s">
        <v>235</v>
      </c>
      <c r="BM237" s="203" t="s">
        <v>1259</v>
      </c>
    </row>
    <row r="238" s="2" customFormat="1" ht="22.2" customHeight="1">
      <c r="A238" s="34"/>
      <c r="B238" s="156"/>
      <c r="C238" s="211" t="s">
        <v>583</v>
      </c>
      <c r="D238" s="211" t="s">
        <v>277</v>
      </c>
      <c r="E238" s="212" t="s">
        <v>525</v>
      </c>
      <c r="F238" s="213" t="s">
        <v>526</v>
      </c>
      <c r="G238" s="214" t="s">
        <v>170</v>
      </c>
      <c r="H238" s="215">
        <v>15.75</v>
      </c>
      <c r="I238" s="216"/>
      <c r="J238" s="215">
        <f>ROUND(I238*H238,3)</f>
        <v>0</v>
      </c>
      <c r="K238" s="217"/>
      <c r="L238" s="218"/>
      <c r="M238" s="219" t="s">
        <v>1</v>
      </c>
      <c r="N238" s="220" t="s">
        <v>41</v>
      </c>
      <c r="O238" s="73"/>
      <c r="P238" s="201">
        <f>O238*H238</f>
        <v>0</v>
      </c>
      <c r="Q238" s="201">
        <v>0.0041999999999999997</v>
      </c>
      <c r="R238" s="201">
        <f>Q238*H238</f>
        <v>0.06615</v>
      </c>
      <c r="S238" s="201">
        <v>0</v>
      </c>
      <c r="T238" s="202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3" t="s">
        <v>403</v>
      </c>
      <c r="AT238" s="203" t="s">
        <v>277</v>
      </c>
      <c r="AU238" s="203" t="s">
        <v>88</v>
      </c>
      <c r="AY238" s="15" t="s">
        <v>165</v>
      </c>
      <c r="BE238" s="204">
        <f>IF(N238="základná",J238,0)</f>
        <v>0</v>
      </c>
      <c r="BF238" s="204">
        <f>IF(N238="znížená",J238,0)</f>
        <v>0</v>
      </c>
      <c r="BG238" s="204">
        <f>IF(N238="zákl. prenesená",J238,0)</f>
        <v>0</v>
      </c>
      <c r="BH238" s="204">
        <f>IF(N238="zníž. prenesená",J238,0)</f>
        <v>0</v>
      </c>
      <c r="BI238" s="204">
        <f>IF(N238="nulová",J238,0)</f>
        <v>0</v>
      </c>
      <c r="BJ238" s="15" t="s">
        <v>88</v>
      </c>
      <c r="BK238" s="205">
        <f>ROUND(I238*H238,3)</f>
        <v>0</v>
      </c>
      <c r="BL238" s="15" t="s">
        <v>235</v>
      </c>
      <c r="BM238" s="203" t="s">
        <v>1260</v>
      </c>
    </row>
    <row r="239" s="2" customFormat="1" ht="22.2" customHeight="1">
      <c r="A239" s="34"/>
      <c r="B239" s="156"/>
      <c r="C239" s="192" t="s">
        <v>587</v>
      </c>
      <c r="D239" s="192" t="s">
        <v>167</v>
      </c>
      <c r="E239" s="193" t="s">
        <v>533</v>
      </c>
      <c r="F239" s="194" t="s">
        <v>1261</v>
      </c>
      <c r="G239" s="195" t="s">
        <v>170</v>
      </c>
      <c r="H239" s="196">
        <v>515.89999999999998</v>
      </c>
      <c r="I239" s="197"/>
      <c r="J239" s="196">
        <f>ROUND(I239*H239,3)</f>
        <v>0</v>
      </c>
      <c r="K239" s="198"/>
      <c r="L239" s="35"/>
      <c r="M239" s="199" t="s">
        <v>1</v>
      </c>
      <c r="N239" s="200" t="s">
        <v>41</v>
      </c>
      <c r="O239" s="73"/>
      <c r="P239" s="201">
        <f>O239*H239</f>
        <v>0</v>
      </c>
      <c r="Q239" s="201">
        <v>0.0011590000000000001</v>
      </c>
      <c r="R239" s="201">
        <f>Q239*H239</f>
        <v>0.59792810000000007</v>
      </c>
      <c r="S239" s="201">
        <v>0</v>
      </c>
      <c r="T239" s="202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3" t="s">
        <v>235</v>
      </c>
      <c r="AT239" s="203" t="s">
        <v>167</v>
      </c>
      <c r="AU239" s="203" t="s">
        <v>88</v>
      </c>
      <c r="AY239" s="15" t="s">
        <v>165</v>
      </c>
      <c r="BE239" s="204">
        <f>IF(N239="základná",J239,0)</f>
        <v>0</v>
      </c>
      <c r="BF239" s="204">
        <f>IF(N239="znížená",J239,0)</f>
        <v>0</v>
      </c>
      <c r="BG239" s="204">
        <f>IF(N239="zákl. prenesená",J239,0)</f>
        <v>0</v>
      </c>
      <c r="BH239" s="204">
        <f>IF(N239="zníž. prenesená",J239,0)</f>
        <v>0</v>
      </c>
      <c r="BI239" s="204">
        <f>IF(N239="nulová",J239,0)</f>
        <v>0</v>
      </c>
      <c r="BJ239" s="15" t="s">
        <v>88</v>
      </c>
      <c r="BK239" s="205">
        <f>ROUND(I239*H239,3)</f>
        <v>0</v>
      </c>
      <c r="BL239" s="15" t="s">
        <v>235</v>
      </c>
      <c r="BM239" s="203" t="s">
        <v>1262</v>
      </c>
    </row>
    <row r="240" s="2" customFormat="1" ht="22.2" customHeight="1">
      <c r="A240" s="34"/>
      <c r="B240" s="156"/>
      <c r="C240" s="211" t="s">
        <v>591</v>
      </c>
      <c r="D240" s="211" t="s">
        <v>277</v>
      </c>
      <c r="E240" s="212" t="s">
        <v>537</v>
      </c>
      <c r="F240" s="213" t="s">
        <v>538</v>
      </c>
      <c r="G240" s="214" t="s">
        <v>170</v>
      </c>
      <c r="H240" s="215">
        <v>567.49000000000001</v>
      </c>
      <c r="I240" s="216"/>
      <c r="J240" s="215">
        <f>ROUND(I240*H240,3)</f>
        <v>0</v>
      </c>
      <c r="K240" s="217"/>
      <c r="L240" s="218"/>
      <c r="M240" s="219" t="s">
        <v>1</v>
      </c>
      <c r="N240" s="220" t="s">
        <v>41</v>
      </c>
      <c r="O240" s="73"/>
      <c r="P240" s="201">
        <f>O240*H240</f>
        <v>0</v>
      </c>
      <c r="Q240" s="201">
        <v>0.0034299999999999999</v>
      </c>
      <c r="R240" s="201">
        <f>Q240*H240</f>
        <v>1.9464907</v>
      </c>
      <c r="S240" s="201">
        <v>0</v>
      </c>
      <c r="T240" s="202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3" t="s">
        <v>403</v>
      </c>
      <c r="AT240" s="203" t="s">
        <v>277</v>
      </c>
      <c r="AU240" s="203" t="s">
        <v>88</v>
      </c>
      <c r="AY240" s="15" t="s">
        <v>165</v>
      </c>
      <c r="BE240" s="204">
        <f>IF(N240="základná",J240,0)</f>
        <v>0</v>
      </c>
      <c r="BF240" s="204">
        <f>IF(N240="znížená",J240,0)</f>
        <v>0</v>
      </c>
      <c r="BG240" s="204">
        <f>IF(N240="zákl. prenesená",J240,0)</f>
        <v>0</v>
      </c>
      <c r="BH240" s="204">
        <f>IF(N240="zníž. prenesená",J240,0)</f>
        <v>0</v>
      </c>
      <c r="BI240" s="204">
        <f>IF(N240="nulová",J240,0)</f>
        <v>0</v>
      </c>
      <c r="BJ240" s="15" t="s">
        <v>88</v>
      </c>
      <c r="BK240" s="205">
        <f>ROUND(I240*H240,3)</f>
        <v>0</v>
      </c>
      <c r="BL240" s="15" t="s">
        <v>235</v>
      </c>
      <c r="BM240" s="203" t="s">
        <v>1263</v>
      </c>
    </row>
    <row r="241" s="2" customFormat="1" ht="13.8" customHeight="1">
      <c r="A241" s="34"/>
      <c r="B241" s="156"/>
      <c r="C241" s="211" t="s">
        <v>595</v>
      </c>
      <c r="D241" s="211" t="s">
        <v>277</v>
      </c>
      <c r="E241" s="212" t="s">
        <v>1027</v>
      </c>
      <c r="F241" s="213" t="s">
        <v>1264</v>
      </c>
      <c r="G241" s="214" t="s">
        <v>189</v>
      </c>
      <c r="H241" s="215">
        <v>440</v>
      </c>
      <c r="I241" s="216"/>
      <c r="J241" s="215">
        <f>ROUND(I241*H241,3)</f>
        <v>0</v>
      </c>
      <c r="K241" s="217"/>
      <c r="L241" s="218"/>
      <c r="M241" s="219" t="s">
        <v>1</v>
      </c>
      <c r="N241" s="220" t="s">
        <v>41</v>
      </c>
      <c r="O241" s="73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3" t="s">
        <v>403</v>
      </c>
      <c r="AT241" s="203" t="s">
        <v>277</v>
      </c>
      <c r="AU241" s="203" t="s">
        <v>88</v>
      </c>
      <c r="AY241" s="15" t="s">
        <v>165</v>
      </c>
      <c r="BE241" s="204">
        <f>IF(N241="základná",J241,0)</f>
        <v>0</v>
      </c>
      <c r="BF241" s="204">
        <f>IF(N241="znížená",J241,0)</f>
        <v>0</v>
      </c>
      <c r="BG241" s="204">
        <f>IF(N241="zákl. prenesená",J241,0)</f>
        <v>0</v>
      </c>
      <c r="BH241" s="204">
        <f>IF(N241="zníž. prenesená",J241,0)</f>
        <v>0</v>
      </c>
      <c r="BI241" s="204">
        <f>IF(N241="nulová",J241,0)</f>
        <v>0</v>
      </c>
      <c r="BJ241" s="15" t="s">
        <v>88</v>
      </c>
      <c r="BK241" s="205">
        <f>ROUND(I241*H241,3)</f>
        <v>0</v>
      </c>
      <c r="BL241" s="15" t="s">
        <v>235</v>
      </c>
      <c r="BM241" s="203" t="s">
        <v>1265</v>
      </c>
    </row>
    <row r="242" s="2" customFormat="1" ht="22.2" customHeight="1">
      <c r="A242" s="34"/>
      <c r="B242" s="156"/>
      <c r="C242" s="192" t="s">
        <v>599</v>
      </c>
      <c r="D242" s="192" t="s">
        <v>167</v>
      </c>
      <c r="E242" s="193" t="s">
        <v>1013</v>
      </c>
      <c r="F242" s="194" t="s">
        <v>1014</v>
      </c>
      <c r="G242" s="195" t="s">
        <v>170</v>
      </c>
      <c r="H242" s="196">
        <v>515.89999999999998</v>
      </c>
      <c r="I242" s="197"/>
      <c r="J242" s="196">
        <f>ROUND(I242*H242,3)</f>
        <v>0</v>
      </c>
      <c r="K242" s="198"/>
      <c r="L242" s="35"/>
      <c r="M242" s="199" t="s">
        <v>1</v>
      </c>
      <c r="N242" s="200" t="s">
        <v>41</v>
      </c>
      <c r="O242" s="73"/>
      <c r="P242" s="201">
        <f>O242*H242</f>
        <v>0</v>
      </c>
      <c r="Q242" s="201">
        <v>0</v>
      </c>
      <c r="R242" s="201">
        <f>Q242*H242</f>
        <v>0</v>
      </c>
      <c r="S242" s="201">
        <v>0</v>
      </c>
      <c r="T242" s="202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03" t="s">
        <v>235</v>
      </c>
      <c r="AT242" s="203" t="s">
        <v>167</v>
      </c>
      <c r="AU242" s="203" t="s">
        <v>88</v>
      </c>
      <c r="AY242" s="15" t="s">
        <v>165</v>
      </c>
      <c r="BE242" s="204">
        <f>IF(N242="základná",J242,0)</f>
        <v>0</v>
      </c>
      <c r="BF242" s="204">
        <f>IF(N242="znížená",J242,0)</f>
        <v>0</v>
      </c>
      <c r="BG242" s="204">
        <f>IF(N242="zákl. prenesená",J242,0)</f>
        <v>0</v>
      </c>
      <c r="BH242" s="204">
        <f>IF(N242="zníž. prenesená",J242,0)</f>
        <v>0</v>
      </c>
      <c r="BI242" s="204">
        <f>IF(N242="nulová",J242,0)</f>
        <v>0</v>
      </c>
      <c r="BJ242" s="15" t="s">
        <v>88</v>
      </c>
      <c r="BK242" s="205">
        <f>ROUND(I242*H242,3)</f>
        <v>0</v>
      </c>
      <c r="BL242" s="15" t="s">
        <v>235</v>
      </c>
      <c r="BM242" s="203" t="s">
        <v>1266</v>
      </c>
    </row>
    <row r="243" s="2" customFormat="1" ht="22.2" customHeight="1">
      <c r="A243" s="34"/>
      <c r="B243" s="156"/>
      <c r="C243" s="211" t="s">
        <v>603</v>
      </c>
      <c r="D243" s="211" t="s">
        <v>277</v>
      </c>
      <c r="E243" s="212" t="s">
        <v>1016</v>
      </c>
      <c r="F243" s="213" t="s">
        <v>1017</v>
      </c>
      <c r="G243" s="214" t="s">
        <v>305</v>
      </c>
      <c r="H243" s="215">
        <v>67.066999999999993</v>
      </c>
      <c r="I243" s="216"/>
      <c r="J243" s="215">
        <f>ROUND(I243*H243,3)</f>
        <v>0</v>
      </c>
      <c r="K243" s="217"/>
      <c r="L243" s="218"/>
      <c r="M243" s="219" t="s">
        <v>1</v>
      </c>
      <c r="N243" s="220" t="s">
        <v>41</v>
      </c>
      <c r="O243" s="73"/>
      <c r="P243" s="201">
        <f>O243*H243</f>
        <v>0</v>
      </c>
      <c r="Q243" s="201">
        <v>0.024500000000000001</v>
      </c>
      <c r="R243" s="201">
        <f>Q243*H243</f>
        <v>1.6431414999999998</v>
      </c>
      <c r="S243" s="201">
        <v>0</v>
      </c>
      <c r="T243" s="202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3" t="s">
        <v>403</v>
      </c>
      <c r="AT243" s="203" t="s">
        <v>277</v>
      </c>
      <c r="AU243" s="203" t="s">
        <v>88</v>
      </c>
      <c r="AY243" s="15" t="s">
        <v>165</v>
      </c>
      <c r="BE243" s="204">
        <f>IF(N243="základná",J243,0)</f>
        <v>0</v>
      </c>
      <c r="BF243" s="204">
        <f>IF(N243="znížená",J243,0)</f>
        <v>0</v>
      </c>
      <c r="BG243" s="204">
        <f>IF(N243="zákl. prenesená",J243,0)</f>
        <v>0</v>
      </c>
      <c r="BH243" s="204">
        <f>IF(N243="zníž. prenesená",J243,0)</f>
        <v>0</v>
      </c>
      <c r="BI243" s="204">
        <f>IF(N243="nulová",J243,0)</f>
        <v>0</v>
      </c>
      <c r="BJ243" s="15" t="s">
        <v>88</v>
      </c>
      <c r="BK243" s="205">
        <f>ROUND(I243*H243,3)</f>
        <v>0</v>
      </c>
      <c r="BL243" s="15" t="s">
        <v>235</v>
      </c>
      <c r="BM243" s="203" t="s">
        <v>1267</v>
      </c>
    </row>
    <row r="244" s="2" customFormat="1" ht="22.2" customHeight="1">
      <c r="A244" s="34"/>
      <c r="B244" s="156"/>
      <c r="C244" s="192" t="s">
        <v>607</v>
      </c>
      <c r="D244" s="192" t="s">
        <v>167</v>
      </c>
      <c r="E244" s="193" t="s">
        <v>540</v>
      </c>
      <c r="F244" s="194" t="s">
        <v>541</v>
      </c>
      <c r="G244" s="195" t="s">
        <v>181</v>
      </c>
      <c r="H244" s="196">
        <v>154.09999999999999</v>
      </c>
      <c r="I244" s="197"/>
      <c r="J244" s="196">
        <f>ROUND(I244*H244,3)</f>
        <v>0</v>
      </c>
      <c r="K244" s="198"/>
      <c r="L244" s="35"/>
      <c r="M244" s="199" t="s">
        <v>1</v>
      </c>
      <c r="N244" s="200" t="s">
        <v>41</v>
      </c>
      <c r="O244" s="73"/>
      <c r="P244" s="201">
        <f>O244*H244</f>
        <v>0</v>
      </c>
      <c r="Q244" s="201">
        <v>0</v>
      </c>
      <c r="R244" s="201">
        <f>Q244*H244</f>
        <v>0</v>
      </c>
      <c r="S244" s="201">
        <v>0</v>
      </c>
      <c r="T244" s="202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203" t="s">
        <v>235</v>
      </c>
      <c r="AT244" s="203" t="s">
        <v>167</v>
      </c>
      <c r="AU244" s="203" t="s">
        <v>88</v>
      </c>
      <c r="AY244" s="15" t="s">
        <v>165</v>
      </c>
      <c r="BE244" s="204">
        <f>IF(N244="základná",J244,0)</f>
        <v>0</v>
      </c>
      <c r="BF244" s="204">
        <f>IF(N244="znížená",J244,0)</f>
        <v>0</v>
      </c>
      <c r="BG244" s="204">
        <f>IF(N244="zákl. prenesená",J244,0)</f>
        <v>0</v>
      </c>
      <c r="BH244" s="204">
        <f>IF(N244="zníž. prenesená",J244,0)</f>
        <v>0</v>
      </c>
      <c r="BI244" s="204">
        <f>IF(N244="nulová",J244,0)</f>
        <v>0</v>
      </c>
      <c r="BJ244" s="15" t="s">
        <v>88</v>
      </c>
      <c r="BK244" s="205">
        <f>ROUND(I244*H244,3)</f>
        <v>0</v>
      </c>
      <c r="BL244" s="15" t="s">
        <v>235</v>
      </c>
      <c r="BM244" s="203" t="s">
        <v>1268</v>
      </c>
    </row>
    <row r="245" s="2" customFormat="1" ht="22.2" customHeight="1">
      <c r="A245" s="34"/>
      <c r="B245" s="156"/>
      <c r="C245" s="211" t="s">
        <v>611</v>
      </c>
      <c r="D245" s="211" t="s">
        <v>277</v>
      </c>
      <c r="E245" s="212" t="s">
        <v>544</v>
      </c>
      <c r="F245" s="213" t="s">
        <v>545</v>
      </c>
      <c r="G245" s="214" t="s">
        <v>181</v>
      </c>
      <c r="H245" s="215">
        <v>161.80500000000001</v>
      </c>
      <c r="I245" s="216"/>
      <c r="J245" s="215">
        <f>ROUND(I245*H245,3)</f>
        <v>0</v>
      </c>
      <c r="K245" s="217"/>
      <c r="L245" s="218"/>
      <c r="M245" s="219" t="s">
        <v>1</v>
      </c>
      <c r="N245" s="220" t="s">
        <v>41</v>
      </c>
      <c r="O245" s="73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3" t="s">
        <v>403</v>
      </c>
      <c r="AT245" s="203" t="s">
        <v>277</v>
      </c>
      <c r="AU245" s="203" t="s">
        <v>88</v>
      </c>
      <c r="AY245" s="15" t="s">
        <v>165</v>
      </c>
      <c r="BE245" s="204">
        <f>IF(N245="základná",J245,0)</f>
        <v>0</v>
      </c>
      <c r="BF245" s="204">
        <f>IF(N245="znížená",J245,0)</f>
        <v>0</v>
      </c>
      <c r="BG245" s="204">
        <f>IF(N245="zákl. prenesená",J245,0)</f>
        <v>0</v>
      </c>
      <c r="BH245" s="204">
        <f>IF(N245="zníž. prenesená",J245,0)</f>
        <v>0</v>
      </c>
      <c r="BI245" s="204">
        <f>IF(N245="nulová",J245,0)</f>
        <v>0</v>
      </c>
      <c r="BJ245" s="15" t="s">
        <v>88</v>
      </c>
      <c r="BK245" s="205">
        <f>ROUND(I245*H245,3)</f>
        <v>0</v>
      </c>
      <c r="BL245" s="15" t="s">
        <v>235</v>
      </c>
      <c r="BM245" s="203" t="s">
        <v>1269</v>
      </c>
    </row>
    <row r="246" s="2" customFormat="1" ht="22.2" customHeight="1">
      <c r="A246" s="34"/>
      <c r="B246" s="156"/>
      <c r="C246" s="192" t="s">
        <v>615</v>
      </c>
      <c r="D246" s="192" t="s">
        <v>167</v>
      </c>
      <c r="E246" s="193" t="s">
        <v>1021</v>
      </c>
      <c r="F246" s="194" t="s">
        <v>1022</v>
      </c>
      <c r="G246" s="195" t="s">
        <v>170</v>
      </c>
      <c r="H246" s="196">
        <v>586.5</v>
      </c>
      <c r="I246" s="197"/>
      <c r="J246" s="196">
        <f>ROUND(I246*H246,3)</f>
        <v>0</v>
      </c>
      <c r="K246" s="198"/>
      <c r="L246" s="35"/>
      <c r="M246" s="199" t="s">
        <v>1</v>
      </c>
      <c r="N246" s="200" t="s">
        <v>41</v>
      </c>
      <c r="O246" s="73"/>
      <c r="P246" s="201">
        <f>O246*H246</f>
        <v>0</v>
      </c>
      <c r="Q246" s="201">
        <v>0.0011590000000000001</v>
      </c>
      <c r="R246" s="201">
        <f>Q246*H246</f>
        <v>0.67975350000000001</v>
      </c>
      <c r="S246" s="201">
        <v>0</v>
      </c>
      <c r="T246" s="202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3" t="s">
        <v>235</v>
      </c>
      <c r="AT246" s="203" t="s">
        <v>167</v>
      </c>
      <c r="AU246" s="203" t="s">
        <v>88</v>
      </c>
      <c r="AY246" s="15" t="s">
        <v>165</v>
      </c>
      <c r="BE246" s="204">
        <f>IF(N246="základná",J246,0)</f>
        <v>0</v>
      </c>
      <c r="BF246" s="204">
        <f>IF(N246="znížená",J246,0)</f>
        <v>0</v>
      </c>
      <c r="BG246" s="204">
        <f>IF(N246="zákl. prenesená",J246,0)</f>
        <v>0</v>
      </c>
      <c r="BH246" s="204">
        <f>IF(N246="zníž. prenesená",J246,0)</f>
        <v>0</v>
      </c>
      <c r="BI246" s="204">
        <f>IF(N246="nulová",J246,0)</f>
        <v>0</v>
      </c>
      <c r="BJ246" s="15" t="s">
        <v>88</v>
      </c>
      <c r="BK246" s="205">
        <f>ROUND(I246*H246,3)</f>
        <v>0</v>
      </c>
      <c r="BL246" s="15" t="s">
        <v>235</v>
      </c>
      <c r="BM246" s="203" t="s">
        <v>1270</v>
      </c>
    </row>
    <row r="247" s="2" customFormat="1" ht="22.2" customHeight="1">
      <c r="A247" s="34"/>
      <c r="B247" s="156"/>
      <c r="C247" s="211" t="s">
        <v>619</v>
      </c>
      <c r="D247" s="211" t="s">
        <v>277</v>
      </c>
      <c r="E247" s="212" t="s">
        <v>1271</v>
      </c>
      <c r="F247" s="213" t="s">
        <v>1272</v>
      </c>
      <c r="G247" s="214" t="s">
        <v>170</v>
      </c>
      <c r="H247" s="215">
        <v>615.82500000000005</v>
      </c>
      <c r="I247" s="216"/>
      <c r="J247" s="215">
        <f>ROUND(I247*H247,3)</f>
        <v>0</v>
      </c>
      <c r="K247" s="217"/>
      <c r="L247" s="218"/>
      <c r="M247" s="219" t="s">
        <v>1</v>
      </c>
      <c r="N247" s="220" t="s">
        <v>41</v>
      </c>
      <c r="O247" s="73"/>
      <c r="P247" s="201">
        <f>O247*H247</f>
        <v>0</v>
      </c>
      <c r="Q247" s="201">
        <v>0.0024499999999999999</v>
      </c>
      <c r="R247" s="201">
        <f>Q247*H247</f>
        <v>1.5087712500000001</v>
      </c>
      <c r="S247" s="201">
        <v>0</v>
      </c>
      <c r="T247" s="202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3" t="s">
        <v>403</v>
      </c>
      <c r="AT247" s="203" t="s">
        <v>277</v>
      </c>
      <c r="AU247" s="203" t="s">
        <v>88</v>
      </c>
      <c r="AY247" s="15" t="s">
        <v>165</v>
      </c>
      <c r="BE247" s="204">
        <f>IF(N247="základná",J247,0)</f>
        <v>0</v>
      </c>
      <c r="BF247" s="204">
        <f>IF(N247="znížená",J247,0)</f>
        <v>0</v>
      </c>
      <c r="BG247" s="204">
        <f>IF(N247="zákl. prenesená",J247,0)</f>
        <v>0</v>
      </c>
      <c r="BH247" s="204">
        <f>IF(N247="zníž. prenesená",J247,0)</f>
        <v>0</v>
      </c>
      <c r="BI247" s="204">
        <f>IF(N247="nulová",J247,0)</f>
        <v>0</v>
      </c>
      <c r="BJ247" s="15" t="s">
        <v>88</v>
      </c>
      <c r="BK247" s="205">
        <f>ROUND(I247*H247,3)</f>
        <v>0</v>
      </c>
      <c r="BL247" s="15" t="s">
        <v>235</v>
      </c>
      <c r="BM247" s="203" t="s">
        <v>1273</v>
      </c>
    </row>
    <row r="248" s="2" customFormat="1" ht="22.2" customHeight="1">
      <c r="A248" s="34"/>
      <c r="B248" s="156"/>
      <c r="C248" s="211" t="s">
        <v>623</v>
      </c>
      <c r="D248" s="211" t="s">
        <v>277</v>
      </c>
      <c r="E248" s="212" t="s">
        <v>1274</v>
      </c>
      <c r="F248" s="213" t="s">
        <v>1275</v>
      </c>
      <c r="G248" s="214" t="s">
        <v>170</v>
      </c>
      <c r="H248" s="215">
        <v>615.82500000000005</v>
      </c>
      <c r="I248" s="216"/>
      <c r="J248" s="215">
        <f>ROUND(I248*H248,3)</f>
        <v>0</v>
      </c>
      <c r="K248" s="217"/>
      <c r="L248" s="218"/>
      <c r="M248" s="219" t="s">
        <v>1</v>
      </c>
      <c r="N248" s="220" t="s">
        <v>41</v>
      </c>
      <c r="O248" s="73"/>
      <c r="P248" s="201">
        <f>O248*H248</f>
        <v>0</v>
      </c>
      <c r="Q248" s="201">
        <v>0.0029399999999999999</v>
      </c>
      <c r="R248" s="201">
        <f>Q248*H248</f>
        <v>1.8105255</v>
      </c>
      <c r="S248" s="201">
        <v>0</v>
      </c>
      <c r="T248" s="202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3" t="s">
        <v>403</v>
      </c>
      <c r="AT248" s="203" t="s">
        <v>277</v>
      </c>
      <c r="AU248" s="203" t="s">
        <v>88</v>
      </c>
      <c r="AY248" s="15" t="s">
        <v>165</v>
      </c>
      <c r="BE248" s="204">
        <f>IF(N248="základná",J248,0)</f>
        <v>0</v>
      </c>
      <c r="BF248" s="204">
        <f>IF(N248="znížená",J248,0)</f>
        <v>0</v>
      </c>
      <c r="BG248" s="204">
        <f>IF(N248="zákl. prenesená",J248,0)</f>
        <v>0</v>
      </c>
      <c r="BH248" s="204">
        <f>IF(N248="zníž. prenesená",J248,0)</f>
        <v>0</v>
      </c>
      <c r="BI248" s="204">
        <f>IF(N248="nulová",J248,0)</f>
        <v>0</v>
      </c>
      <c r="BJ248" s="15" t="s">
        <v>88</v>
      </c>
      <c r="BK248" s="205">
        <f>ROUND(I248*H248,3)</f>
        <v>0</v>
      </c>
      <c r="BL248" s="15" t="s">
        <v>235</v>
      </c>
      <c r="BM248" s="203" t="s">
        <v>1276</v>
      </c>
    </row>
    <row r="249" s="2" customFormat="1" ht="22.2" customHeight="1">
      <c r="A249" s="34"/>
      <c r="B249" s="156"/>
      <c r="C249" s="192" t="s">
        <v>627</v>
      </c>
      <c r="D249" s="192" t="s">
        <v>167</v>
      </c>
      <c r="E249" s="193" t="s">
        <v>1030</v>
      </c>
      <c r="F249" s="194" t="s">
        <v>1031</v>
      </c>
      <c r="G249" s="195" t="s">
        <v>170</v>
      </c>
      <c r="H249" s="196">
        <v>69.230000000000004</v>
      </c>
      <c r="I249" s="197"/>
      <c r="J249" s="196">
        <f>ROUND(I249*H249,3)</f>
        <v>0</v>
      </c>
      <c r="K249" s="198"/>
      <c r="L249" s="35"/>
      <c r="M249" s="199" t="s">
        <v>1</v>
      </c>
      <c r="N249" s="200" t="s">
        <v>41</v>
      </c>
      <c r="O249" s="73"/>
      <c r="P249" s="201">
        <f>O249*H249</f>
        <v>0</v>
      </c>
      <c r="Q249" s="201">
        <v>0.00012</v>
      </c>
      <c r="R249" s="201">
        <f>Q249*H249</f>
        <v>0.0083076000000000001</v>
      </c>
      <c r="S249" s="201">
        <v>0</v>
      </c>
      <c r="T249" s="202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3" t="s">
        <v>235</v>
      </c>
      <c r="AT249" s="203" t="s">
        <v>167</v>
      </c>
      <c r="AU249" s="203" t="s">
        <v>88</v>
      </c>
      <c r="AY249" s="15" t="s">
        <v>165</v>
      </c>
      <c r="BE249" s="204">
        <f>IF(N249="základná",J249,0)</f>
        <v>0</v>
      </c>
      <c r="BF249" s="204">
        <f>IF(N249="znížená",J249,0)</f>
        <v>0</v>
      </c>
      <c r="BG249" s="204">
        <f>IF(N249="zákl. prenesená",J249,0)</f>
        <v>0</v>
      </c>
      <c r="BH249" s="204">
        <f>IF(N249="zníž. prenesená",J249,0)</f>
        <v>0</v>
      </c>
      <c r="BI249" s="204">
        <f>IF(N249="nulová",J249,0)</f>
        <v>0</v>
      </c>
      <c r="BJ249" s="15" t="s">
        <v>88</v>
      </c>
      <c r="BK249" s="205">
        <f>ROUND(I249*H249,3)</f>
        <v>0</v>
      </c>
      <c r="BL249" s="15" t="s">
        <v>235</v>
      </c>
      <c r="BM249" s="203" t="s">
        <v>1277</v>
      </c>
    </row>
    <row r="250" s="2" customFormat="1" ht="22.2" customHeight="1">
      <c r="A250" s="34"/>
      <c r="B250" s="156"/>
      <c r="C250" s="211" t="s">
        <v>631</v>
      </c>
      <c r="D250" s="211" t="s">
        <v>277</v>
      </c>
      <c r="E250" s="212" t="s">
        <v>1024</v>
      </c>
      <c r="F250" s="213" t="s">
        <v>1025</v>
      </c>
      <c r="G250" s="214" t="s">
        <v>170</v>
      </c>
      <c r="H250" s="215">
        <v>72.691999999999993</v>
      </c>
      <c r="I250" s="216"/>
      <c r="J250" s="215">
        <f>ROUND(I250*H250,3)</f>
        <v>0</v>
      </c>
      <c r="K250" s="217"/>
      <c r="L250" s="218"/>
      <c r="M250" s="219" t="s">
        <v>1</v>
      </c>
      <c r="N250" s="220" t="s">
        <v>41</v>
      </c>
      <c r="O250" s="73"/>
      <c r="P250" s="201">
        <f>O250*H250</f>
        <v>0</v>
      </c>
      <c r="Q250" s="201">
        <v>0.0024499999999999999</v>
      </c>
      <c r="R250" s="201">
        <f>Q250*H250</f>
        <v>0.17809539999999999</v>
      </c>
      <c r="S250" s="201">
        <v>0</v>
      </c>
      <c r="T250" s="202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3" t="s">
        <v>403</v>
      </c>
      <c r="AT250" s="203" t="s">
        <v>277</v>
      </c>
      <c r="AU250" s="203" t="s">
        <v>88</v>
      </c>
      <c r="AY250" s="15" t="s">
        <v>165</v>
      </c>
      <c r="BE250" s="204">
        <f>IF(N250="základná",J250,0)</f>
        <v>0</v>
      </c>
      <c r="BF250" s="204">
        <f>IF(N250="znížená",J250,0)</f>
        <v>0</v>
      </c>
      <c r="BG250" s="204">
        <f>IF(N250="zákl. prenesená",J250,0)</f>
        <v>0</v>
      </c>
      <c r="BH250" s="204">
        <f>IF(N250="zníž. prenesená",J250,0)</f>
        <v>0</v>
      </c>
      <c r="BI250" s="204">
        <f>IF(N250="nulová",J250,0)</f>
        <v>0</v>
      </c>
      <c r="BJ250" s="15" t="s">
        <v>88</v>
      </c>
      <c r="BK250" s="205">
        <f>ROUND(I250*H250,3)</f>
        <v>0</v>
      </c>
      <c r="BL250" s="15" t="s">
        <v>235</v>
      </c>
      <c r="BM250" s="203" t="s">
        <v>1278</v>
      </c>
    </row>
    <row r="251" s="2" customFormat="1" ht="13.8" customHeight="1">
      <c r="A251" s="34"/>
      <c r="B251" s="156"/>
      <c r="C251" s="192" t="s">
        <v>637</v>
      </c>
      <c r="D251" s="192" t="s">
        <v>167</v>
      </c>
      <c r="E251" s="193" t="s">
        <v>548</v>
      </c>
      <c r="F251" s="194" t="s">
        <v>549</v>
      </c>
      <c r="G251" s="195" t="s">
        <v>170</v>
      </c>
      <c r="H251" s="196">
        <v>28.199999999999999</v>
      </c>
      <c r="I251" s="197"/>
      <c r="J251" s="196">
        <f>ROUND(I251*H251,3)</f>
        <v>0</v>
      </c>
      <c r="K251" s="198"/>
      <c r="L251" s="35"/>
      <c r="M251" s="199" t="s">
        <v>1</v>
      </c>
      <c r="N251" s="200" t="s">
        <v>41</v>
      </c>
      <c r="O251" s="73"/>
      <c r="P251" s="201">
        <f>O251*H251</f>
        <v>0</v>
      </c>
      <c r="Q251" s="201">
        <v>0.0040000000000000001</v>
      </c>
      <c r="R251" s="201">
        <f>Q251*H251</f>
        <v>0.1128</v>
      </c>
      <c r="S251" s="201">
        <v>0</v>
      </c>
      <c r="T251" s="202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203" t="s">
        <v>235</v>
      </c>
      <c r="AT251" s="203" t="s">
        <v>167</v>
      </c>
      <c r="AU251" s="203" t="s">
        <v>88</v>
      </c>
      <c r="AY251" s="15" t="s">
        <v>165</v>
      </c>
      <c r="BE251" s="204">
        <f>IF(N251="základná",J251,0)</f>
        <v>0</v>
      </c>
      <c r="BF251" s="204">
        <f>IF(N251="znížená",J251,0)</f>
        <v>0</v>
      </c>
      <c r="BG251" s="204">
        <f>IF(N251="zákl. prenesená",J251,0)</f>
        <v>0</v>
      </c>
      <c r="BH251" s="204">
        <f>IF(N251="zníž. prenesená",J251,0)</f>
        <v>0</v>
      </c>
      <c r="BI251" s="204">
        <f>IF(N251="nulová",J251,0)</f>
        <v>0</v>
      </c>
      <c r="BJ251" s="15" t="s">
        <v>88</v>
      </c>
      <c r="BK251" s="205">
        <f>ROUND(I251*H251,3)</f>
        <v>0</v>
      </c>
      <c r="BL251" s="15" t="s">
        <v>235</v>
      </c>
      <c r="BM251" s="203" t="s">
        <v>1279</v>
      </c>
    </row>
    <row r="252" s="2" customFormat="1" ht="22.2" customHeight="1">
      <c r="A252" s="34"/>
      <c r="B252" s="156"/>
      <c r="C252" s="211" t="s">
        <v>641</v>
      </c>
      <c r="D252" s="211" t="s">
        <v>277</v>
      </c>
      <c r="E252" s="212" t="s">
        <v>552</v>
      </c>
      <c r="F252" s="213" t="s">
        <v>553</v>
      </c>
      <c r="G252" s="214" t="s">
        <v>170</v>
      </c>
      <c r="H252" s="215">
        <v>29.609999999999999</v>
      </c>
      <c r="I252" s="216"/>
      <c r="J252" s="215">
        <f>ROUND(I252*H252,3)</f>
        <v>0</v>
      </c>
      <c r="K252" s="217"/>
      <c r="L252" s="218"/>
      <c r="M252" s="219" t="s">
        <v>1</v>
      </c>
      <c r="N252" s="220" t="s">
        <v>41</v>
      </c>
      <c r="O252" s="73"/>
      <c r="P252" s="201">
        <f>O252*H252</f>
        <v>0</v>
      </c>
      <c r="Q252" s="201">
        <v>0.00089999999999999998</v>
      </c>
      <c r="R252" s="201">
        <f>Q252*H252</f>
        <v>0.026648999999999999</v>
      </c>
      <c r="S252" s="201">
        <v>0</v>
      </c>
      <c r="T252" s="202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3" t="s">
        <v>403</v>
      </c>
      <c r="AT252" s="203" t="s">
        <v>277</v>
      </c>
      <c r="AU252" s="203" t="s">
        <v>88</v>
      </c>
      <c r="AY252" s="15" t="s">
        <v>165</v>
      </c>
      <c r="BE252" s="204">
        <f>IF(N252="základná",J252,0)</f>
        <v>0</v>
      </c>
      <c r="BF252" s="204">
        <f>IF(N252="znížená",J252,0)</f>
        <v>0</v>
      </c>
      <c r="BG252" s="204">
        <f>IF(N252="zákl. prenesená",J252,0)</f>
        <v>0</v>
      </c>
      <c r="BH252" s="204">
        <f>IF(N252="zníž. prenesená",J252,0)</f>
        <v>0</v>
      </c>
      <c r="BI252" s="204">
        <f>IF(N252="nulová",J252,0)</f>
        <v>0</v>
      </c>
      <c r="BJ252" s="15" t="s">
        <v>88</v>
      </c>
      <c r="BK252" s="205">
        <f>ROUND(I252*H252,3)</f>
        <v>0</v>
      </c>
      <c r="BL252" s="15" t="s">
        <v>235</v>
      </c>
      <c r="BM252" s="203" t="s">
        <v>1280</v>
      </c>
    </row>
    <row r="253" s="2" customFormat="1" ht="13.8" customHeight="1">
      <c r="A253" s="34"/>
      <c r="B253" s="156"/>
      <c r="C253" s="192" t="s">
        <v>645</v>
      </c>
      <c r="D253" s="192" t="s">
        <v>167</v>
      </c>
      <c r="E253" s="193" t="s">
        <v>1281</v>
      </c>
      <c r="F253" s="194" t="s">
        <v>1282</v>
      </c>
      <c r="G253" s="195" t="s">
        <v>170</v>
      </c>
      <c r="H253" s="196">
        <v>23.640000000000001</v>
      </c>
      <c r="I253" s="197"/>
      <c r="J253" s="196">
        <f>ROUND(I253*H253,3)</f>
        <v>0</v>
      </c>
      <c r="K253" s="198"/>
      <c r="L253" s="35"/>
      <c r="M253" s="199" t="s">
        <v>1</v>
      </c>
      <c r="N253" s="200" t="s">
        <v>41</v>
      </c>
      <c r="O253" s="73"/>
      <c r="P253" s="201">
        <f>O253*H253</f>
        <v>0</v>
      </c>
      <c r="Q253" s="201">
        <v>0.00012</v>
      </c>
      <c r="R253" s="201">
        <f>Q253*H253</f>
        <v>0.0028368</v>
      </c>
      <c r="S253" s="201">
        <v>0</v>
      </c>
      <c r="T253" s="202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03" t="s">
        <v>235</v>
      </c>
      <c r="AT253" s="203" t="s">
        <v>167</v>
      </c>
      <c r="AU253" s="203" t="s">
        <v>88</v>
      </c>
      <c r="AY253" s="15" t="s">
        <v>165</v>
      </c>
      <c r="BE253" s="204">
        <f>IF(N253="základná",J253,0)</f>
        <v>0</v>
      </c>
      <c r="BF253" s="204">
        <f>IF(N253="znížená",J253,0)</f>
        <v>0</v>
      </c>
      <c r="BG253" s="204">
        <f>IF(N253="zákl. prenesená",J253,0)</f>
        <v>0</v>
      </c>
      <c r="BH253" s="204">
        <f>IF(N253="zníž. prenesená",J253,0)</f>
        <v>0</v>
      </c>
      <c r="BI253" s="204">
        <f>IF(N253="nulová",J253,0)</f>
        <v>0</v>
      </c>
      <c r="BJ253" s="15" t="s">
        <v>88</v>
      </c>
      <c r="BK253" s="205">
        <f>ROUND(I253*H253,3)</f>
        <v>0</v>
      </c>
      <c r="BL253" s="15" t="s">
        <v>235</v>
      </c>
      <c r="BM253" s="203" t="s">
        <v>1283</v>
      </c>
    </row>
    <row r="254" s="2" customFormat="1" ht="22.2" customHeight="1">
      <c r="A254" s="34"/>
      <c r="B254" s="156"/>
      <c r="C254" s="211" t="s">
        <v>649</v>
      </c>
      <c r="D254" s="211" t="s">
        <v>277</v>
      </c>
      <c r="E254" s="212" t="s">
        <v>1284</v>
      </c>
      <c r="F254" s="213" t="s">
        <v>526</v>
      </c>
      <c r="G254" s="214" t="s">
        <v>170</v>
      </c>
      <c r="H254" s="215">
        <v>19.908000000000001</v>
      </c>
      <c r="I254" s="216"/>
      <c r="J254" s="215">
        <f>ROUND(I254*H254,3)</f>
        <v>0</v>
      </c>
      <c r="K254" s="217"/>
      <c r="L254" s="218"/>
      <c r="M254" s="219" t="s">
        <v>1</v>
      </c>
      <c r="N254" s="220" t="s">
        <v>41</v>
      </c>
      <c r="O254" s="73"/>
      <c r="P254" s="201">
        <f>O254*H254</f>
        <v>0</v>
      </c>
      <c r="Q254" s="201">
        <v>0.0030000000000000001</v>
      </c>
      <c r="R254" s="201">
        <f>Q254*H254</f>
        <v>0.059724000000000006</v>
      </c>
      <c r="S254" s="201">
        <v>0</v>
      </c>
      <c r="T254" s="202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3" t="s">
        <v>403</v>
      </c>
      <c r="AT254" s="203" t="s">
        <v>277</v>
      </c>
      <c r="AU254" s="203" t="s">
        <v>88</v>
      </c>
      <c r="AY254" s="15" t="s">
        <v>165</v>
      </c>
      <c r="BE254" s="204">
        <f>IF(N254="základná",J254,0)</f>
        <v>0</v>
      </c>
      <c r="BF254" s="204">
        <f>IF(N254="znížená",J254,0)</f>
        <v>0</v>
      </c>
      <c r="BG254" s="204">
        <f>IF(N254="zákl. prenesená",J254,0)</f>
        <v>0</v>
      </c>
      <c r="BH254" s="204">
        <f>IF(N254="zníž. prenesená",J254,0)</f>
        <v>0</v>
      </c>
      <c r="BI254" s="204">
        <f>IF(N254="nulová",J254,0)</f>
        <v>0</v>
      </c>
      <c r="BJ254" s="15" t="s">
        <v>88</v>
      </c>
      <c r="BK254" s="205">
        <f>ROUND(I254*H254,3)</f>
        <v>0</v>
      </c>
      <c r="BL254" s="15" t="s">
        <v>235</v>
      </c>
      <c r="BM254" s="203" t="s">
        <v>1285</v>
      </c>
    </row>
    <row r="255" s="2" customFormat="1" ht="22.2" customHeight="1">
      <c r="A255" s="34"/>
      <c r="B255" s="156"/>
      <c r="C255" s="211" t="s">
        <v>653</v>
      </c>
      <c r="D255" s="211" t="s">
        <v>277</v>
      </c>
      <c r="E255" s="212" t="s">
        <v>529</v>
      </c>
      <c r="F255" s="213" t="s">
        <v>530</v>
      </c>
      <c r="G255" s="214" t="s">
        <v>170</v>
      </c>
      <c r="H255" s="215">
        <v>4.9139999999999997</v>
      </c>
      <c r="I255" s="216"/>
      <c r="J255" s="215">
        <f>ROUND(I255*H255,3)</f>
        <v>0</v>
      </c>
      <c r="K255" s="217"/>
      <c r="L255" s="218"/>
      <c r="M255" s="219" t="s">
        <v>1</v>
      </c>
      <c r="N255" s="220" t="s">
        <v>41</v>
      </c>
      <c r="O255" s="73"/>
      <c r="P255" s="201">
        <f>O255*H255</f>
        <v>0</v>
      </c>
      <c r="Q255" s="201">
        <v>0.0047999999999999996</v>
      </c>
      <c r="R255" s="201">
        <f>Q255*H255</f>
        <v>0.023587199999999996</v>
      </c>
      <c r="S255" s="201">
        <v>0</v>
      </c>
      <c r="T255" s="202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3" t="s">
        <v>403</v>
      </c>
      <c r="AT255" s="203" t="s">
        <v>277</v>
      </c>
      <c r="AU255" s="203" t="s">
        <v>88</v>
      </c>
      <c r="AY255" s="15" t="s">
        <v>165</v>
      </c>
      <c r="BE255" s="204">
        <f>IF(N255="základná",J255,0)</f>
        <v>0</v>
      </c>
      <c r="BF255" s="204">
        <f>IF(N255="znížená",J255,0)</f>
        <v>0</v>
      </c>
      <c r="BG255" s="204">
        <f>IF(N255="zákl. prenesená",J255,0)</f>
        <v>0</v>
      </c>
      <c r="BH255" s="204">
        <f>IF(N255="zníž. prenesená",J255,0)</f>
        <v>0</v>
      </c>
      <c r="BI255" s="204">
        <f>IF(N255="nulová",J255,0)</f>
        <v>0</v>
      </c>
      <c r="BJ255" s="15" t="s">
        <v>88</v>
      </c>
      <c r="BK255" s="205">
        <f>ROUND(I255*H255,3)</f>
        <v>0</v>
      </c>
      <c r="BL255" s="15" t="s">
        <v>235</v>
      </c>
      <c r="BM255" s="203" t="s">
        <v>1286</v>
      </c>
    </row>
    <row r="256" s="2" customFormat="1" ht="22.2" customHeight="1">
      <c r="A256" s="34"/>
      <c r="B256" s="156"/>
      <c r="C256" s="192" t="s">
        <v>657</v>
      </c>
      <c r="D256" s="192" t="s">
        <v>167</v>
      </c>
      <c r="E256" s="193" t="s">
        <v>1037</v>
      </c>
      <c r="F256" s="194" t="s">
        <v>1287</v>
      </c>
      <c r="G256" s="195" t="s">
        <v>181</v>
      </c>
      <c r="H256" s="196">
        <v>30.5</v>
      </c>
      <c r="I256" s="197"/>
      <c r="J256" s="196">
        <f>ROUND(I256*H256,3)</f>
        <v>0</v>
      </c>
      <c r="K256" s="198"/>
      <c r="L256" s="35"/>
      <c r="M256" s="199" t="s">
        <v>1</v>
      </c>
      <c r="N256" s="200" t="s">
        <v>41</v>
      </c>
      <c r="O256" s="73"/>
      <c r="P256" s="201">
        <f>O256*H256</f>
        <v>0</v>
      </c>
      <c r="Q256" s="201">
        <v>0</v>
      </c>
      <c r="R256" s="201">
        <f>Q256*H256</f>
        <v>0</v>
      </c>
      <c r="S256" s="201">
        <v>0</v>
      </c>
      <c r="T256" s="202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3" t="s">
        <v>235</v>
      </c>
      <c r="AT256" s="203" t="s">
        <v>167</v>
      </c>
      <c r="AU256" s="203" t="s">
        <v>88</v>
      </c>
      <c r="AY256" s="15" t="s">
        <v>165</v>
      </c>
      <c r="BE256" s="204">
        <f>IF(N256="základná",J256,0)</f>
        <v>0</v>
      </c>
      <c r="BF256" s="204">
        <f>IF(N256="znížená",J256,0)</f>
        <v>0</v>
      </c>
      <c r="BG256" s="204">
        <f>IF(N256="zákl. prenesená",J256,0)</f>
        <v>0</v>
      </c>
      <c r="BH256" s="204">
        <f>IF(N256="zníž. prenesená",J256,0)</f>
        <v>0</v>
      </c>
      <c r="BI256" s="204">
        <f>IF(N256="nulová",J256,0)</f>
        <v>0</v>
      </c>
      <c r="BJ256" s="15" t="s">
        <v>88</v>
      </c>
      <c r="BK256" s="205">
        <f>ROUND(I256*H256,3)</f>
        <v>0</v>
      </c>
      <c r="BL256" s="15" t="s">
        <v>235</v>
      </c>
      <c r="BM256" s="203" t="s">
        <v>1288</v>
      </c>
    </row>
    <row r="257" s="2" customFormat="1" ht="22.2" customHeight="1">
      <c r="A257" s="34"/>
      <c r="B257" s="156"/>
      <c r="C257" s="211" t="s">
        <v>661</v>
      </c>
      <c r="D257" s="211" t="s">
        <v>277</v>
      </c>
      <c r="E257" s="212" t="s">
        <v>1040</v>
      </c>
      <c r="F257" s="213" t="s">
        <v>1041</v>
      </c>
      <c r="G257" s="214" t="s">
        <v>170</v>
      </c>
      <c r="H257" s="215">
        <v>6.0999999999999996</v>
      </c>
      <c r="I257" s="216"/>
      <c r="J257" s="215">
        <f>ROUND(I257*H257,3)</f>
        <v>0</v>
      </c>
      <c r="K257" s="217"/>
      <c r="L257" s="218"/>
      <c r="M257" s="219" t="s">
        <v>1</v>
      </c>
      <c r="N257" s="220" t="s">
        <v>41</v>
      </c>
      <c r="O257" s="73"/>
      <c r="P257" s="201">
        <f>O257*H257</f>
        <v>0</v>
      </c>
      <c r="Q257" s="201">
        <v>0.0035100000000000001</v>
      </c>
      <c r="R257" s="201">
        <f>Q257*H257</f>
        <v>0.021410999999999999</v>
      </c>
      <c r="S257" s="201">
        <v>0</v>
      </c>
      <c r="T257" s="202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3" t="s">
        <v>403</v>
      </c>
      <c r="AT257" s="203" t="s">
        <v>277</v>
      </c>
      <c r="AU257" s="203" t="s">
        <v>88</v>
      </c>
      <c r="AY257" s="15" t="s">
        <v>165</v>
      </c>
      <c r="BE257" s="204">
        <f>IF(N257="základná",J257,0)</f>
        <v>0</v>
      </c>
      <c r="BF257" s="204">
        <f>IF(N257="znížená",J257,0)</f>
        <v>0</v>
      </c>
      <c r="BG257" s="204">
        <f>IF(N257="zákl. prenesená",J257,0)</f>
        <v>0</v>
      </c>
      <c r="BH257" s="204">
        <f>IF(N257="zníž. prenesená",J257,0)</f>
        <v>0</v>
      </c>
      <c r="BI257" s="204">
        <f>IF(N257="nulová",J257,0)</f>
        <v>0</v>
      </c>
      <c r="BJ257" s="15" t="s">
        <v>88</v>
      </c>
      <c r="BK257" s="205">
        <f>ROUND(I257*H257,3)</f>
        <v>0</v>
      </c>
      <c r="BL257" s="15" t="s">
        <v>235</v>
      </c>
      <c r="BM257" s="203" t="s">
        <v>1289</v>
      </c>
    </row>
    <row r="258" s="2" customFormat="1" ht="22.2" customHeight="1">
      <c r="A258" s="34"/>
      <c r="B258" s="156"/>
      <c r="C258" s="192" t="s">
        <v>665</v>
      </c>
      <c r="D258" s="192" t="s">
        <v>167</v>
      </c>
      <c r="E258" s="193" t="s">
        <v>556</v>
      </c>
      <c r="F258" s="194" t="s">
        <v>557</v>
      </c>
      <c r="G258" s="195" t="s">
        <v>490</v>
      </c>
      <c r="H258" s="197"/>
      <c r="I258" s="197"/>
      <c r="J258" s="196">
        <f>ROUND(I258*H258,3)</f>
        <v>0</v>
      </c>
      <c r="K258" s="198"/>
      <c r="L258" s="35"/>
      <c r="M258" s="199" t="s">
        <v>1</v>
      </c>
      <c r="N258" s="200" t="s">
        <v>41</v>
      </c>
      <c r="O258" s="73"/>
      <c r="P258" s="201">
        <f>O258*H258</f>
        <v>0</v>
      </c>
      <c r="Q258" s="201">
        <v>0</v>
      </c>
      <c r="R258" s="201">
        <f>Q258*H258</f>
        <v>0</v>
      </c>
      <c r="S258" s="201">
        <v>0</v>
      </c>
      <c r="T258" s="202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3" t="s">
        <v>235</v>
      </c>
      <c r="AT258" s="203" t="s">
        <v>167</v>
      </c>
      <c r="AU258" s="203" t="s">
        <v>88</v>
      </c>
      <c r="AY258" s="15" t="s">
        <v>165</v>
      </c>
      <c r="BE258" s="204">
        <f>IF(N258="základná",J258,0)</f>
        <v>0</v>
      </c>
      <c r="BF258" s="204">
        <f>IF(N258="znížená",J258,0)</f>
        <v>0</v>
      </c>
      <c r="BG258" s="204">
        <f>IF(N258="zákl. prenesená",J258,0)</f>
        <v>0</v>
      </c>
      <c r="BH258" s="204">
        <f>IF(N258="zníž. prenesená",J258,0)</f>
        <v>0</v>
      </c>
      <c r="BI258" s="204">
        <f>IF(N258="nulová",J258,0)</f>
        <v>0</v>
      </c>
      <c r="BJ258" s="15" t="s">
        <v>88</v>
      </c>
      <c r="BK258" s="205">
        <f>ROUND(I258*H258,3)</f>
        <v>0</v>
      </c>
      <c r="BL258" s="15" t="s">
        <v>235</v>
      </c>
      <c r="BM258" s="203" t="s">
        <v>1290</v>
      </c>
    </row>
    <row r="259" s="12" customFormat="1" ht="22.8" customHeight="1">
      <c r="A259" s="12"/>
      <c r="B259" s="179"/>
      <c r="C259" s="12"/>
      <c r="D259" s="180" t="s">
        <v>74</v>
      </c>
      <c r="E259" s="190" t="s">
        <v>1044</v>
      </c>
      <c r="F259" s="190" t="s">
        <v>1045</v>
      </c>
      <c r="G259" s="12"/>
      <c r="H259" s="12"/>
      <c r="I259" s="182"/>
      <c r="J259" s="191">
        <f>BK259</f>
        <v>0</v>
      </c>
      <c r="K259" s="12"/>
      <c r="L259" s="179"/>
      <c r="M259" s="184"/>
      <c r="N259" s="185"/>
      <c r="O259" s="185"/>
      <c r="P259" s="186">
        <f>SUM(P260:P264)</f>
        <v>0</v>
      </c>
      <c r="Q259" s="185"/>
      <c r="R259" s="186">
        <f>SUM(R260:R264)</f>
        <v>0.35853873947000003</v>
      </c>
      <c r="S259" s="185"/>
      <c r="T259" s="187">
        <f>SUM(T260:T264)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80" t="s">
        <v>88</v>
      </c>
      <c r="AT259" s="188" t="s">
        <v>74</v>
      </c>
      <c r="AU259" s="188" t="s">
        <v>82</v>
      </c>
      <c r="AY259" s="180" t="s">
        <v>165</v>
      </c>
      <c r="BK259" s="189">
        <f>SUM(BK260:BK264)</f>
        <v>0</v>
      </c>
    </row>
    <row r="260" s="2" customFormat="1" ht="22.2" customHeight="1">
      <c r="A260" s="34"/>
      <c r="B260" s="156"/>
      <c r="C260" s="192" t="s">
        <v>669</v>
      </c>
      <c r="D260" s="192" t="s">
        <v>167</v>
      </c>
      <c r="E260" s="193" t="s">
        <v>1291</v>
      </c>
      <c r="F260" s="194" t="s">
        <v>1292</v>
      </c>
      <c r="G260" s="195" t="s">
        <v>181</v>
      </c>
      <c r="H260" s="196">
        <v>30.5</v>
      </c>
      <c r="I260" s="197"/>
      <c r="J260" s="196">
        <f>ROUND(I260*H260,3)</f>
        <v>0</v>
      </c>
      <c r="K260" s="198"/>
      <c r="L260" s="35"/>
      <c r="M260" s="199" t="s">
        <v>1</v>
      </c>
      <c r="N260" s="200" t="s">
        <v>41</v>
      </c>
      <c r="O260" s="73"/>
      <c r="P260" s="201">
        <f>O260*H260</f>
        <v>0</v>
      </c>
      <c r="Q260" s="201">
        <v>0.00025999999999999998</v>
      </c>
      <c r="R260" s="201">
        <f>Q260*H260</f>
        <v>0.0079299999999999995</v>
      </c>
      <c r="S260" s="201">
        <v>0</v>
      </c>
      <c r="T260" s="202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3" t="s">
        <v>235</v>
      </c>
      <c r="AT260" s="203" t="s">
        <v>167</v>
      </c>
      <c r="AU260" s="203" t="s">
        <v>88</v>
      </c>
      <c r="AY260" s="15" t="s">
        <v>165</v>
      </c>
      <c r="BE260" s="204">
        <f>IF(N260="základná",J260,0)</f>
        <v>0</v>
      </c>
      <c r="BF260" s="204">
        <f>IF(N260="znížená",J260,0)</f>
        <v>0</v>
      </c>
      <c r="BG260" s="204">
        <f>IF(N260="zákl. prenesená",J260,0)</f>
        <v>0</v>
      </c>
      <c r="BH260" s="204">
        <f>IF(N260="zníž. prenesená",J260,0)</f>
        <v>0</v>
      </c>
      <c r="BI260" s="204">
        <f>IF(N260="nulová",J260,0)</f>
        <v>0</v>
      </c>
      <c r="BJ260" s="15" t="s">
        <v>88</v>
      </c>
      <c r="BK260" s="205">
        <f>ROUND(I260*H260,3)</f>
        <v>0</v>
      </c>
      <c r="BL260" s="15" t="s">
        <v>235</v>
      </c>
      <c r="BM260" s="203" t="s">
        <v>1293</v>
      </c>
    </row>
    <row r="261" s="2" customFormat="1" ht="22.2" customHeight="1">
      <c r="A261" s="34"/>
      <c r="B261" s="156"/>
      <c r="C261" s="211" t="s">
        <v>673</v>
      </c>
      <c r="D261" s="211" t="s">
        <v>277</v>
      </c>
      <c r="E261" s="212" t="s">
        <v>1294</v>
      </c>
      <c r="F261" s="213" t="s">
        <v>1295</v>
      </c>
      <c r="G261" s="214" t="s">
        <v>305</v>
      </c>
      <c r="H261" s="215">
        <v>0.11</v>
      </c>
      <c r="I261" s="216"/>
      <c r="J261" s="215">
        <f>ROUND(I261*H261,3)</f>
        <v>0</v>
      </c>
      <c r="K261" s="217"/>
      <c r="L261" s="218"/>
      <c r="M261" s="219" t="s">
        <v>1</v>
      </c>
      <c r="N261" s="220" t="s">
        <v>41</v>
      </c>
      <c r="O261" s="73"/>
      <c r="P261" s="201">
        <f>O261*H261</f>
        <v>0</v>
      </c>
      <c r="Q261" s="201">
        <v>0.5</v>
      </c>
      <c r="R261" s="201">
        <f>Q261*H261</f>
        <v>0.055</v>
      </c>
      <c r="S261" s="201">
        <v>0</v>
      </c>
      <c r="T261" s="202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203" t="s">
        <v>403</v>
      </c>
      <c r="AT261" s="203" t="s">
        <v>277</v>
      </c>
      <c r="AU261" s="203" t="s">
        <v>88</v>
      </c>
      <c r="AY261" s="15" t="s">
        <v>165</v>
      </c>
      <c r="BE261" s="204">
        <f>IF(N261="základná",J261,0)</f>
        <v>0</v>
      </c>
      <c r="BF261" s="204">
        <f>IF(N261="znížená",J261,0)</f>
        <v>0</v>
      </c>
      <c r="BG261" s="204">
        <f>IF(N261="zákl. prenesená",J261,0)</f>
        <v>0</v>
      </c>
      <c r="BH261" s="204">
        <f>IF(N261="zníž. prenesená",J261,0)</f>
        <v>0</v>
      </c>
      <c r="BI261" s="204">
        <f>IF(N261="nulová",J261,0)</f>
        <v>0</v>
      </c>
      <c r="BJ261" s="15" t="s">
        <v>88</v>
      </c>
      <c r="BK261" s="205">
        <f>ROUND(I261*H261,3)</f>
        <v>0</v>
      </c>
      <c r="BL261" s="15" t="s">
        <v>235</v>
      </c>
      <c r="BM261" s="203" t="s">
        <v>1296</v>
      </c>
    </row>
    <row r="262" s="2" customFormat="1" ht="34.8" customHeight="1">
      <c r="A262" s="34"/>
      <c r="B262" s="156"/>
      <c r="C262" s="192" t="s">
        <v>677</v>
      </c>
      <c r="D262" s="192" t="s">
        <v>167</v>
      </c>
      <c r="E262" s="193" t="s">
        <v>1297</v>
      </c>
      <c r="F262" s="194" t="s">
        <v>1298</v>
      </c>
      <c r="G262" s="195" t="s">
        <v>305</v>
      </c>
      <c r="H262" s="196">
        <v>0.11</v>
      </c>
      <c r="I262" s="197"/>
      <c r="J262" s="196">
        <f>ROUND(I262*H262,3)</f>
        <v>0</v>
      </c>
      <c r="K262" s="198"/>
      <c r="L262" s="35"/>
      <c r="M262" s="199" t="s">
        <v>1</v>
      </c>
      <c r="N262" s="200" t="s">
        <v>41</v>
      </c>
      <c r="O262" s="73"/>
      <c r="P262" s="201">
        <f>O262*H262</f>
        <v>0</v>
      </c>
      <c r="Q262" s="201">
        <v>0.023115177000000001</v>
      </c>
      <c r="R262" s="201">
        <f>Q262*H262</f>
        <v>0.0025426694700000003</v>
      </c>
      <c r="S262" s="201">
        <v>0</v>
      </c>
      <c r="T262" s="202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3" t="s">
        <v>235</v>
      </c>
      <c r="AT262" s="203" t="s">
        <v>167</v>
      </c>
      <c r="AU262" s="203" t="s">
        <v>88</v>
      </c>
      <c r="AY262" s="15" t="s">
        <v>165</v>
      </c>
      <c r="BE262" s="204">
        <f>IF(N262="základná",J262,0)</f>
        <v>0</v>
      </c>
      <c r="BF262" s="204">
        <f>IF(N262="znížená",J262,0)</f>
        <v>0</v>
      </c>
      <c r="BG262" s="204">
        <f>IF(N262="zákl. prenesená",J262,0)</f>
        <v>0</v>
      </c>
      <c r="BH262" s="204">
        <f>IF(N262="zníž. prenesená",J262,0)</f>
        <v>0</v>
      </c>
      <c r="BI262" s="204">
        <f>IF(N262="nulová",J262,0)</f>
        <v>0</v>
      </c>
      <c r="BJ262" s="15" t="s">
        <v>88</v>
      </c>
      <c r="BK262" s="205">
        <f>ROUND(I262*H262,3)</f>
        <v>0</v>
      </c>
      <c r="BL262" s="15" t="s">
        <v>235</v>
      </c>
      <c r="BM262" s="203" t="s">
        <v>1299</v>
      </c>
    </row>
    <row r="263" s="2" customFormat="1" ht="22.2" customHeight="1">
      <c r="A263" s="34"/>
      <c r="B263" s="156"/>
      <c r="C263" s="192" t="s">
        <v>463</v>
      </c>
      <c r="D263" s="192" t="s">
        <v>167</v>
      </c>
      <c r="E263" s="193" t="s">
        <v>1046</v>
      </c>
      <c r="F263" s="194" t="s">
        <v>1300</v>
      </c>
      <c r="G263" s="195" t="s">
        <v>170</v>
      </c>
      <c r="H263" s="196">
        <v>23.914000000000001</v>
      </c>
      <c r="I263" s="197"/>
      <c r="J263" s="196">
        <f>ROUND(I263*H263,3)</f>
        <v>0</v>
      </c>
      <c r="K263" s="198"/>
      <c r="L263" s="35"/>
      <c r="M263" s="199" t="s">
        <v>1</v>
      </c>
      <c r="N263" s="200" t="s">
        <v>41</v>
      </c>
      <c r="O263" s="73"/>
      <c r="P263" s="201">
        <f>O263*H263</f>
        <v>0</v>
      </c>
      <c r="Q263" s="201">
        <v>0.012255</v>
      </c>
      <c r="R263" s="201">
        <f>Q263*H263</f>
        <v>0.29306607000000001</v>
      </c>
      <c r="S263" s="201">
        <v>0</v>
      </c>
      <c r="T263" s="202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03" t="s">
        <v>235</v>
      </c>
      <c r="AT263" s="203" t="s">
        <v>167</v>
      </c>
      <c r="AU263" s="203" t="s">
        <v>88</v>
      </c>
      <c r="AY263" s="15" t="s">
        <v>165</v>
      </c>
      <c r="BE263" s="204">
        <f>IF(N263="základná",J263,0)</f>
        <v>0</v>
      </c>
      <c r="BF263" s="204">
        <f>IF(N263="znížená",J263,0)</f>
        <v>0</v>
      </c>
      <c r="BG263" s="204">
        <f>IF(N263="zákl. prenesená",J263,0)</f>
        <v>0</v>
      </c>
      <c r="BH263" s="204">
        <f>IF(N263="zníž. prenesená",J263,0)</f>
        <v>0</v>
      </c>
      <c r="BI263" s="204">
        <f>IF(N263="nulová",J263,0)</f>
        <v>0</v>
      </c>
      <c r="BJ263" s="15" t="s">
        <v>88</v>
      </c>
      <c r="BK263" s="205">
        <f>ROUND(I263*H263,3)</f>
        <v>0</v>
      </c>
      <c r="BL263" s="15" t="s">
        <v>235</v>
      </c>
      <c r="BM263" s="203" t="s">
        <v>1301</v>
      </c>
    </row>
    <row r="264" s="2" customFormat="1" ht="22.2" customHeight="1">
      <c r="A264" s="34"/>
      <c r="B264" s="156"/>
      <c r="C264" s="192" t="s">
        <v>684</v>
      </c>
      <c r="D264" s="192" t="s">
        <v>167</v>
      </c>
      <c r="E264" s="193" t="s">
        <v>1302</v>
      </c>
      <c r="F264" s="194" t="s">
        <v>1303</v>
      </c>
      <c r="G264" s="195" t="s">
        <v>490</v>
      </c>
      <c r="H264" s="197"/>
      <c r="I264" s="197"/>
      <c r="J264" s="196">
        <f>ROUND(I264*H264,3)</f>
        <v>0</v>
      </c>
      <c r="K264" s="198"/>
      <c r="L264" s="35"/>
      <c r="M264" s="199" t="s">
        <v>1</v>
      </c>
      <c r="N264" s="200" t="s">
        <v>41</v>
      </c>
      <c r="O264" s="73"/>
      <c r="P264" s="201">
        <f>O264*H264</f>
        <v>0</v>
      </c>
      <c r="Q264" s="201">
        <v>0</v>
      </c>
      <c r="R264" s="201">
        <f>Q264*H264</f>
        <v>0</v>
      </c>
      <c r="S264" s="201">
        <v>0</v>
      </c>
      <c r="T264" s="202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3" t="s">
        <v>235</v>
      </c>
      <c r="AT264" s="203" t="s">
        <v>167</v>
      </c>
      <c r="AU264" s="203" t="s">
        <v>88</v>
      </c>
      <c r="AY264" s="15" t="s">
        <v>165</v>
      </c>
      <c r="BE264" s="204">
        <f>IF(N264="základná",J264,0)</f>
        <v>0</v>
      </c>
      <c r="BF264" s="204">
        <f>IF(N264="znížená",J264,0)</f>
        <v>0</v>
      </c>
      <c r="BG264" s="204">
        <f>IF(N264="zákl. prenesená",J264,0)</f>
        <v>0</v>
      </c>
      <c r="BH264" s="204">
        <f>IF(N264="zníž. prenesená",J264,0)</f>
        <v>0</v>
      </c>
      <c r="BI264" s="204">
        <f>IF(N264="nulová",J264,0)</f>
        <v>0</v>
      </c>
      <c r="BJ264" s="15" t="s">
        <v>88</v>
      </c>
      <c r="BK264" s="205">
        <f>ROUND(I264*H264,3)</f>
        <v>0</v>
      </c>
      <c r="BL264" s="15" t="s">
        <v>235</v>
      </c>
      <c r="BM264" s="203" t="s">
        <v>1304</v>
      </c>
    </row>
    <row r="265" s="12" customFormat="1" ht="22.8" customHeight="1">
      <c r="A265" s="12"/>
      <c r="B265" s="179"/>
      <c r="C265" s="12"/>
      <c r="D265" s="180" t="s">
        <v>74</v>
      </c>
      <c r="E265" s="190" t="s">
        <v>239</v>
      </c>
      <c r="F265" s="190" t="s">
        <v>240</v>
      </c>
      <c r="G265" s="12"/>
      <c r="H265" s="12"/>
      <c r="I265" s="182"/>
      <c r="J265" s="191">
        <f>BK265</f>
        <v>0</v>
      </c>
      <c r="K265" s="12"/>
      <c r="L265" s="179"/>
      <c r="M265" s="184"/>
      <c r="N265" s="185"/>
      <c r="O265" s="185"/>
      <c r="P265" s="186">
        <f>SUM(P266:P286)</f>
        <v>0</v>
      </c>
      <c r="Q265" s="185"/>
      <c r="R265" s="186">
        <f>SUM(R266:R286)</f>
        <v>2.3970902624000003</v>
      </c>
      <c r="S265" s="185"/>
      <c r="T265" s="187">
        <f>SUM(T266:T286)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80" t="s">
        <v>88</v>
      </c>
      <c r="AT265" s="188" t="s">
        <v>74</v>
      </c>
      <c r="AU265" s="188" t="s">
        <v>82</v>
      </c>
      <c r="AY265" s="180" t="s">
        <v>165</v>
      </c>
      <c r="BK265" s="189">
        <f>SUM(BK266:BK286)</f>
        <v>0</v>
      </c>
    </row>
    <row r="266" s="2" customFormat="1" ht="34.8" customHeight="1">
      <c r="A266" s="34"/>
      <c r="B266" s="156"/>
      <c r="C266" s="192" t="s">
        <v>688</v>
      </c>
      <c r="D266" s="192" t="s">
        <v>167</v>
      </c>
      <c r="E266" s="193" t="s">
        <v>560</v>
      </c>
      <c r="F266" s="194" t="s">
        <v>1305</v>
      </c>
      <c r="G266" s="195" t="s">
        <v>181</v>
      </c>
      <c r="H266" s="196">
        <v>59.399999999999999</v>
      </c>
      <c r="I266" s="197"/>
      <c r="J266" s="196">
        <f>ROUND(I266*H266,3)</f>
        <v>0</v>
      </c>
      <c r="K266" s="198"/>
      <c r="L266" s="35"/>
      <c r="M266" s="199" t="s">
        <v>1</v>
      </c>
      <c r="N266" s="200" t="s">
        <v>41</v>
      </c>
      <c r="O266" s="73"/>
      <c r="P266" s="201">
        <f>O266*H266</f>
        <v>0</v>
      </c>
      <c r="Q266" s="201">
        <v>0.0027512539999999999</v>
      </c>
      <c r="R266" s="201">
        <f>Q266*H266</f>
        <v>0.16342448759999997</v>
      </c>
      <c r="S266" s="201">
        <v>0</v>
      </c>
      <c r="T266" s="202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3" t="s">
        <v>235</v>
      </c>
      <c r="AT266" s="203" t="s">
        <v>167</v>
      </c>
      <c r="AU266" s="203" t="s">
        <v>88</v>
      </c>
      <c r="AY266" s="15" t="s">
        <v>165</v>
      </c>
      <c r="BE266" s="204">
        <f>IF(N266="základná",J266,0)</f>
        <v>0</v>
      </c>
      <c r="BF266" s="204">
        <f>IF(N266="znížená",J266,0)</f>
        <v>0</v>
      </c>
      <c r="BG266" s="204">
        <f>IF(N266="zákl. prenesená",J266,0)</f>
        <v>0</v>
      </c>
      <c r="BH266" s="204">
        <f>IF(N266="zníž. prenesená",J266,0)</f>
        <v>0</v>
      </c>
      <c r="BI266" s="204">
        <f>IF(N266="nulová",J266,0)</f>
        <v>0</v>
      </c>
      <c r="BJ266" s="15" t="s">
        <v>88</v>
      </c>
      <c r="BK266" s="205">
        <f>ROUND(I266*H266,3)</f>
        <v>0</v>
      </c>
      <c r="BL266" s="15" t="s">
        <v>235</v>
      </c>
      <c r="BM266" s="203" t="s">
        <v>1306</v>
      </c>
    </row>
    <row r="267" s="2" customFormat="1" ht="22.2" customHeight="1">
      <c r="A267" s="34"/>
      <c r="B267" s="156"/>
      <c r="C267" s="192" t="s">
        <v>692</v>
      </c>
      <c r="D267" s="192" t="s">
        <v>167</v>
      </c>
      <c r="E267" s="193" t="s">
        <v>564</v>
      </c>
      <c r="F267" s="194" t="s">
        <v>1307</v>
      </c>
      <c r="G267" s="195" t="s">
        <v>181</v>
      </c>
      <c r="H267" s="196">
        <v>31.600000000000001</v>
      </c>
      <c r="I267" s="197"/>
      <c r="J267" s="196">
        <f>ROUND(I267*H267,3)</f>
        <v>0</v>
      </c>
      <c r="K267" s="198"/>
      <c r="L267" s="35"/>
      <c r="M267" s="199" t="s">
        <v>1</v>
      </c>
      <c r="N267" s="200" t="s">
        <v>41</v>
      </c>
      <c r="O267" s="73"/>
      <c r="P267" s="201">
        <f>O267*H267</f>
        <v>0</v>
      </c>
      <c r="Q267" s="201">
        <v>0.0021449500000000001</v>
      </c>
      <c r="R267" s="201">
        <f>Q267*H267</f>
        <v>0.067780420000000008</v>
      </c>
      <c r="S267" s="201">
        <v>0</v>
      </c>
      <c r="T267" s="202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3" t="s">
        <v>235</v>
      </c>
      <c r="AT267" s="203" t="s">
        <v>167</v>
      </c>
      <c r="AU267" s="203" t="s">
        <v>88</v>
      </c>
      <c r="AY267" s="15" t="s">
        <v>165</v>
      </c>
      <c r="BE267" s="204">
        <f>IF(N267="základná",J267,0)</f>
        <v>0</v>
      </c>
      <c r="BF267" s="204">
        <f>IF(N267="znížená",J267,0)</f>
        <v>0</v>
      </c>
      <c r="BG267" s="204">
        <f>IF(N267="zákl. prenesená",J267,0)</f>
        <v>0</v>
      </c>
      <c r="BH267" s="204">
        <f>IF(N267="zníž. prenesená",J267,0)</f>
        <v>0</v>
      </c>
      <c r="BI267" s="204">
        <f>IF(N267="nulová",J267,0)</f>
        <v>0</v>
      </c>
      <c r="BJ267" s="15" t="s">
        <v>88</v>
      </c>
      <c r="BK267" s="205">
        <f>ROUND(I267*H267,3)</f>
        <v>0</v>
      </c>
      <c r="BL267" s="15" t="s">
        <v>235</v>
      </c>
      <c r="BM267" s="203" t="s">
        <v>1308</v>
      </c>
    </row>
    <row r="268" s="2" customFormat="1" ht="22.2" customHeight="1">
      <c r="A268" s="34"/>
      <c r="B268" s="156"/>
      <c r="C268" s="192" t="s">
        <v>696</v>
      </c>
      <c r="D268" s="192" t="s">
        <v>167</v>
      </c>
      <c r="E268" s="193" t="s">
        <v>1053</v>
      </c>
      <c r="F268" s="194" t="s">
        <v>1054</v>
      </c>
      <c r="G268" s="195" t="s">
        <v>181</v>
      </c>
      <c r="H268" s="196">
        <v>60</v>
      </c>
      <c r="I268" s="197"/>
      <c r="J268" s="196">
        <f>ROUND(I268*H268,3)</f>
        <v>0</v>
      </c>
      <c r="K268" s="198"/>
      <c r="L268" s="35"/>
      <c r="M268" s="199" t="s">
        <v>1</v>
      </c>
      <c r="N268" s="200" t="s">
        <v>41</v>
      </c>
      <c r="O268" s="73"/>
      <c r="P268" s="201">
        <f>O268*H268</f>
        <v>0</v>
      </c>
      <c r="Q268" s="201">
        <v>0.0046343629999999999</v>
      </c>
      <c r="R268" s="201">
        <f>Q268*H268</f>
        <v>0.27806177999999998</v>
      </c>
      <c r="S268" s="201">
        <v>0</v>
      </c>
      <c r="T268" s="202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3" t="s">
        <v>235</v>
      </c>
      <c r="AT268" s="203" t="s">
        <v>167</v>
      </c>
      <c r="AU268" s="203" t="s">
        <v>88</v>
      </c>
      <c r="AY268" s="15" t="s">
        <v>165</v>
      </c>
      <c r="BE268" s="204">
        <f>IF(N268="základná",J268,0)</f>
        <v>0</v>
      </c>
      <c r="BF268" s="204">
        <f>IF(N268="znížená",J268,0)</f>
        <v>0</v>
      </c>
      <c r="BG268" s="204">
        <f>IF(N268="zákl. prenesená",J268,0)</f>
        <v>0</v>
      </c>
      <c r="BH268" s="204">
        <f>IF(N268="zníž. prenesená",J268,0)</f>
        <v>0</v>
      </c>
      <c r="BI268" s="204">
        <f>IF(N268="nulová",J268,0)</f>
        <v>0</v>
      </c>
      <c r="BJ268" s="15" t="s">
        <v>88</v>
      </c>
      <c r="BK268" s="205">
        <f>ROUND(I268*H268,3)</f>
        <v>0</v>
      </c>
      <c r="BL268" s="15" t="s">
        <v>235</v>
      </c>
      <c r="BM268" s="203" t="s">
        <v>1309</v>
      </c>
    </row>
    <row r="269" s="2" customFormat="1" ht="22.2" customHeight="1">
      <c r="A269" s="34"/>
      <c r="B269" s="156"/>
      <c r="C269" s="192" t="s">
        <v>700</v>
      </c>
      <c r="D269" s="192" t="s">
        <v>167</v>
      </c>
      <c r="E269" s="193" t="s">
        <v>568</v>
      </c>
      <c r="F269" s="194" t="s">
        <v>569</v>
      </c>
      <c r="G269" s="195" t="s">
        <v>189</v>
      </c>
      <c r="H269" s="196">
        <v>11</v>
      </c>
      <c r="I269" s="197"/>
      <c r="J269" s="196">
        <f>ROUND(I269*H269,3)</f>
        <v>0</v>
      </c>
      <c r="K269" s="198"/>
      <c r="L269" s="35"/>
      <c r="M269" s="199" t="s">
        <v>1</v>
      </c>
      <c r="N269" s="200" t="s">
        <v>41</v>
      </c>
      <c r="O269" s="73"/>
      <c r="P269" s="201">
        <f>O269*H269</f>
        <v>0</v>
      </c>
      <c r="Q269" s="201">
        <v>0.0018764999999999999</v>
      </c>
      <c r="R269" s="201">
        <f>Q269*H269</f>
        <v>0.0206415</v>
      </c>
      <c r="S269" s="201">
        <v>0</v>
      </c>
      <c r="T269" s="202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3" t="s">
        <v>235</v>
      </c>
      <c r="AT269" s="203" t="s">
        <v>167</v>
      </c>
      <c r="AU269" s="203" t="s">
        <v>88</v>
      </c>
      <c r="AY269" s="15" t="s">
        <v>165</v>
      </c>
      <c r="BE269" s="204">
        <f>IF(N269="základná",J269,0)</f>
        <v>0</v>
      </c>
      <c r="BF269" s="204">
        <f>IF(N269="znížená",J269,0)</f>
        <v>0</v>
      </c>
      <c r="BG269" s="204">
        <f>IF(N269="zákl. prenesená",J269,0)</f>
        <v>0</v>
      </c>
      <c r="BH269" s="204">
        <f>IF(N269="zníž. prenesená",J269,0)</f>
        <v>0</v>
      </c>
      <c r="BI269" s="204">
        <f>IF(N269="nulová",J269,0)</f>
        <v>0</v>
      </c>
      <c r="BJ269" s="15" t="s">
        <v>88</v>
      </c>
      <c r="BK269" s="205">
        <f>ROUND(I269*H269,3)</f>
        <v>0</v>
      </c>
      <c r="BL269" s="15" t="s">
        <v>235</v>
      </c>
      <c r="BM269" s="203" t="s">
        <v>1310</v>
      </c>
    </row>
    <row r="270" s="2" customFormat="1" ht="22.2" customHeight="1">
      <c r="A270" s="34"/>
      <c r="B270" s="156"/>
      <c r="C270" s="192" t="s">
        <v>704</v>
      </c>
      <c r="D270" s="192" t="s">
        <v>167</v>
      </c>
      <c r="E270" s="193" t="s">
        <v>576</v>
      </c>
      <c r="F270" s="194" t="s">
        <v>1060</v>
      </c>
      <c r="G270" s="195" t="s">
        <v>189</v>
      </c>
      <c r="H270" s="196">
        <v>294</v>
      </c>
      <c r="I270" s="197"/>
      <c r="J270" s="196">
        <f>ROUND(I270*H270,3)</f>
        <v>0</v>
      </c>
      <c r="K270" s="198"/>
      <c r="L270" s="35"/>
      <c r="M270" s="199" t="s">
        <v>1</v>
      </c>
      <c r="N270" s="200" t="s">
        <v>41</v>
      </c>
      <c r="O270" s="73"/>
      <c r="P270" s="201">
        <f>O270*H270</f>
        <v>0</v>
      </c>
      <c r="Q270" s="201">
        <v>4.0000000000000003E-05</v>
      </c>
      <c r="R270" s="201">
        <f>Q270*H270</f>
        <v>0.011760000000000001</v>
      </c>
      <c r="S270" s="201">
        <v>0</v>
      </c>
      <c r="T270" s="202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3" t="s">
        <v>235</v>
      </c>
      <c r="AT270" s="203" t="s">
        <v>167</v>
      </c>
      <c r="AU270" s="203" t="s">
        <v>88</v>
      </c>
      <c r="AY270" s="15" t="s">
        <v>165</v>
      </c>
      <c r="BE270" s="204">
        <f>IF(N270="základná",J270,0)</f>
        <v>0</v>
      </c>
      <c r="BF270" s="204">
        <f>IF(N270="znížená",J270,0)</f>
        <v>0</v>
      </c>
      <c r="BG270" s="204">
        <f>IF(N270="zákl. prenesená",J270,0)</f>
        <v>0</v>
      </c>
      <c r="BH270" s="204">
        <f>IF(N270="zníž. prenesená",J270,0)</f>
        <v>0</v>
      </c>
      <c r="BI270" s="204">
        <f>IF(N270="nulová",J270,0)</f>
        <v>0</v>
      </c>
      <c r="BJ270" s="15" t="s">
        <v>88</v>
      </c>
      <c r="BK270" s="205">
        <f>ROUND(I270*H270,3)</f>
        <v>0</v>
      </c>
      <c r="BL270" s="15" t="s">
        <v>235</v>
      </c>
      <c r="BM270" s="203" t="s">
        <v>1311</v>
      </c>
    </row>
    <row r="271" s="2" customFormat="1" ht="22.2" customHeight="1">
      <c r="A271" s="34"/>
      <c r="B271" s="156"/>
      <c r="C271" s="192" t="s">
        <v>708</v>
      </c>
      <c r="D271" s="192" t="s">
        <v>167</v>
      </c>
      <c r="E271" s="193" t="s">
        <v>1312</v>
      </c>
      <c r="F271" s="194" t="s">
        <v>1313</v>
      </c>
      <c r="G271" s="195" t="s">
        <v>181</v>
      </c>
      <c r="H271" s="196">
        <v>5.9000000000000004</v>
      </c>
      <c r="I271" s="197"/>
      <c r="J271" s="196">
        <f>ROUND(I271*H271,3)</f>
        <v>0</v>
      </c>
      <c r="K271" s="198"/>
      <c r="L271" s="35"/>
      <c r="M271" s="199" t="s">
        <v>1</v>
      </c>
      <c r="N271" s="200" t="s">
        <v>41</v>
      </c>
      <c r="O271" s="73"/>
      <c r="P271" s="201">
        <f>O271*H271</f>
        <v>0</v>
      </c>
      <c r="Q271" s="201">
        <v>0.0021900000000000001</v>
      </c>
      <c r="R271" s="201">
        <f>Q271*H271</f>
        <v>0.012921000000000002</v>
      </c>
      <c r="S271" s="201">
        <v>0</v>
      </c>
      <c r="T271" s="202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3" t="s">
        <v>235</v>
      </c>
      <c r="AT271" s="203" t="s">
        <v>167</v>
      </c>
      <c r="AU271" s="203" t="s">
        <v>88</v>
      </c>
      <c r="AY271" s="15" t="s">
        <v>165</v>
      </c>
      <c r="BE271" s="204">
        <f>IF(N271="základná",J271,0)</f>
        <v>0</v>
      </c>
      <c r="BF271" s="204">
        <f>IF(N271="znížená",J271,0)</f>
        <v>0</v>
      </c>
      <c r="BG271" s="204">
        <f>IF(N271="zákl. prenesená",J271,0)</f>
        <v>0</v>
      </c>
      <c r="BH271" s="204">
        <f>IF(N271="zníž. prenesená",J271,0)</f>
        <v>0</v>
      </c>
      <c r="BI271" s="204">
        <f>IF(N271="nulová",J271,0)</f>
        <v>0</v>
      </c>
      <c r="BJ271" s="15" t="s">
        <v>88</v>
      </c>
      <c r="BK271" s="205">
        <f>ROUND(I271*H271,3)</f>
        <v>0</v>
      </c>
      <c r="BL271" s="15" t="s">
        <v>235</v>
      </c>
      <c r="BM271" s="203" t="s">
        <v>1314</v>
      </c>
    </row>
    <row r="272" s="2" customFormat="1" ht="22.2" customHeight="1">
      <c r="A272" s="34"/>
      <c r="B272" s="156"/>
      <c r="C272" s="192" t="s">
        <v>714</v>
      </c>
      <c r="D272" s="192" t="s">
        <v>167</v>
      </c>
      <c r="E272" s="193" t="s">
        <v>1315</v>
      </c>
      <c r="F272" s="194" t="s">
        <v>1316</v>
      </c>
      <c r="G272" s="195" t="s">
        <v>181</v>
      </c>
      <c r="H272" s="196">
        <v>9.8000000000000007</v>
      </c>
      <c r="I272" s="197"/>
      <c r="J272" s="196">
        <f>ROUND(I272*H272,3)</f>
        <v>0</v>
      </c>
      <c r="K272" s="198"/>
      <c r="L272" s="35"/>
      <c r="M272" s="199" t="s">
        <v>1</v>
      </c>
      <c r="N272" s="200" t="s">
        <v>41</v>
      </c>
      <c r="O272" s="73"/>
      <c r="P272" s="201">
        <f>O272*H272</f>
        <v>0</v>
      </c>
      <c r="Q272" s="201">
        <v>0.0042399999999999998</v>
      </c>
      <c r="R272" s="201">
        <f>Q272*H272</f>
        <v>0.041551999999999999</v>
      </c>
      <c r="S272" s="201">
        <v>0</v>
      </c>
      <c r="T272" s="202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03" t="s">
        <v>235</v>
      </c>
      <c r="AT272" s="203" t="s">
        <v>167</v>
      </c>
      <c r="AU272" s="203" t="s">
        <v>88</v>
      </c>
      <c r="AY272" s="15" t="s">
        <v>165</v>
      </c>
      <c r="BE272" s="204">
        <f>IF(N272="základná",J272,0)</f>
        <v>0</v>
      </c>
      <c r="BF272" s="204">
        <f>IF(N272="znížená",J272,0)</f>
        <v>0</v>
      </c>
      <c r="BG272" s="204">
        <f>IF(N272="zákl. prenesená",J272,0)</f>
        <v>0</v>
      </c>
      <c r="BH272" s="204">
        <f>IF(N272="zníž. prenesená",J272,0)</f>
        <v>0</v>
      </c>
      <c r="BI272" s="204">
        <f>IF(N272="nulová",J272,0)</f>
        <v>0</v>
      </c>
      <c r="BJ272" s="15" t="s">
        <v>88</v>
      </c>
      <c r="BK272" s="205">
        <f>ROUND(I272*H272,3)</f>
        <v>0</v>
      </c>
      <c r="BL272" s="15" t="s">
        <v>235</v>
      </c>
      <c r="BM272" s="203" t="s">
        <v>1317</v>
      </c>
    </row>
    <row r="273" s="2" customFormat="1" ht="22.2" customHeight="1">
      <c r="A273" s="34"/>
      <c r="B273" s="156"/>
      <c r="C273" s="192" t="s">
        <v>718</v>
      </c>
      <c r="D273" s="192" t="s">
        <v>167</v>
      </c>
      <c r="E273" s="193" t="s">
        <v>1318</v>
      </c>
      <c r="F273" s="194" t="s">
        <v>1319</v>
      </c>
      <c r="G273" s="195" t="s">
        <v>181</v>
      </c>
      <c r="H273" s="196">
        <v>16</v>
      </c>
      <c r="I273" s="197"/>
      <c r="J273" s="196">
        <f>ROUND(I273*H273,3)</f>
        <v>0</v>
      </c>
      <c r="K273" s="198"/>
      <c r="L273" s="35"/>
      <c r="M273" s="199" t="s">
        <v>1</v>
      </c>
      <c r="N273" s="200" t="s">
        <v>41</v>
      </c>
      <c r="O273" s="73"/>
      <c r="P273" s="201">
        <f>O273*H273</f>
        <v>0</v>
      </c>
      <c r="Q273" s="201">
        <v>0.0055500000000000002</v>
      </c>
      <c r="R273" s="201">
        <f>Q273*H273</f>
        <v>0.088800000000000004</v>
      </c>
      <c r="S273" s="201">
        <v>0</v>
      </c>
      <c r="T273" s="202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3" t="s">
        <v>235</v>
      </c>
      <c r="AT273" s="203" t="s">
        <v>167</v>
      </c>
      <c r="AU273" s="203" t="s">
        <v>88</v>
      </c>
      <c r="AY273" s="15" t="s">
        <v>165</v>
      </c>
      <c r="BE273" s="204">
        <f>IF(N273="základná",J273,0)</f>
        <v>0</v>
      </c>
      <c r="BF273" s="204">
        <f>IF(N273="znížená",J273,0)</f>
        <v>0</v>
      </c>
      <c r="BG273" s="204">
        <f>IF(N273="zákl. prenesená",J273,0)</f>
        <v>0</v>
      </c>
      <c r="BH273" s="204">
        <f>IF(N273="zníž. prenesená",J273,0)</f>
        <v>0</v>
      </c>
      <c r="BI273" s="204">
        <f>IF(N273="nulová",J273,0)</f>
        <v>0</v>
      </c>
      <c r="BJ273" s="15" t="s">
        <v>88</v>
      </c>
      <c r="BK273" s="205">
        <f>ROUND(I273*H273,3)</f>
        <v>0</v>
      </c>
      <c r="BL273" s="15" t="s">
        <v>235</v>
      </c>
      <c r="BM273" s="203" t="s">
        <v>1320</v>
      </c>
    </row>
    <row r="274" s="2" customFormat="1" ht="22.2" customHeight="1">
      <c r="A274" s="34"/>
      <c r="B274" s="156"/>
      <c r="C274" s="192" t="s">
        <v>722</v>
      </c>
      <c r="D274" s="192" t="s">
        <v>167</v>
      </c>
      <c r="E274" s="193" t="s">
        <v>1321</v>
      </c>
      <c r="F274" s="194" t="s">
        <v>1322</v>
      </c>
      <c r="G274" s="195" t="s">
        <v>181</v>
      </c>
      <c r="H274" s="196">
        <v>0.80000000000000004</v>
      </c>
      <c r="I274" s="197"/>
      <c r="J274" s="196">
        <f>ROUND(I274*H274,3)</f>
        <v>0</v>
      </c>
      <c r="K274" s="198"/>
      <c r="L274" s="35"/>
      <c r="M274" s="199" t="s">
        <v>1</v>
      </c>
      <c r="N274" s="200" t="s">
        <v>41</v>
      </c>
      <c r="O274" s="73"/>
      <c r="P274" s="201">
        <f>O274*H274</f>
        <v>0</v>
      </c>
      <c r="Q274" s="201">
        <v>0.0062899999999999996</v>
      </c>
      <c r="R274" s="201">
        <f>Q274*H274</f>
        <v>0.005032</v>
      </c>
      <c r="S274" s="201">
        <v>0</v>
      </c>
      <c r="T274" s="202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203" t="s">
        <v>235</v>
      </c>
      <c r="AT274" s="203" t="s">
        <v>167</v>
      </c>
      <c r="AU274" s="203" t="s">
        <v>88</v>
      </c>
      <c r="AY274" s="15" t="s">
        <v>165</v>
      </c>
      <c r="BE274" s="204">
        <f>IF(N274="základná",J274,0)</f>
        <v>0</v>
      </c>
      <c r="BF274" s="204">
        <f>IF(N274="znížená",J274,0)</f>
        <v>0</v>
      </c>
      <c r="BG274" s="204">
        <f>IF(N274="zákl. prenesená",J274,0)</f>
        <v>0</v>
      </c>
      <c r="BH274" s="204">
        <f>IF(N274="zníž. prenesená",J274,0)</f>
        <v>0</v>
      </c>
      <c r="BI274" s="204">
        <f>IF(N274="nulová",J274,0)</f>
        <v>0</v>
      </c>
      <c r="BJ274" s="15" t="s">
        <v>88</v>
      </c>
      <c r="BK274" s="205">
        <f>ROUND(I274*H274,3)</f>
        <v>0</v>
      </c>
      <c r="BL274" s="15" t="s">
        <v>235</v>
      </c>
      <c r="BM274" s="203" t="s">
        <v>1323</v>
      </c>
    </row>
    <row r="275" s="2" customFormat="1" ht="22.2" customHeight="1">
      <c r="A275" s="34"/>
      <c r="B275" s="156"/>
      <c r="C275" s="192" t="s">
        <v>726</v>
      </c>
      <c r="D275" s="192" t="s">
        <v>167</v>
      </c>
      <c r="E275" s="193" t="s">
        <v>580</v>
      </c>
      <c r="F275" s="194" t="s">
        <v>581</v>
      </c>
      <c r="G275" s="195" t="s">
        <v>181</v>
      </c>
      <c r="H275" s="196">
        <v>278.69999999999999</v>
      </c>
      <c r="I275" s="197"/>
      <c r="J275" s="196">
        <f>ROUND(I275*H275,3)</f>
        <v>0</v>
      </c>
      <c r="K275" s="198"/>
      <c r="L275" s="35"/>
      <c r="M275" s="199" t="s">
        <v>1</v>
      </c>
      <c r="N275" s="200" t="s">
        <v>41</v>
      </c>
      <c r="O275" s="73"/>
      <c r="P275" s="201">
        <f>O275*H275</f>
        <v>0</v>
      </c>
      <c r="Q275" s="201">
        <v>0.0029125639999999999</v>
      </c>
      <c r="R275" s="201">
        <f>Q275*H275</f>
        <v>0.8117315867999999</v>
      </c>
      <c r="S275" s="201">
        <v>0</v>
      </c>
      <c r="T275" s="202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3" t="s">
        <v>235</v>
      </c>
      <c r="AT275" s="203" t="s">
        <v>167</v>
      </c>
      <c r="AU275" s="203" t="s">
        <v>88</v>
      </c>
      <c r="AY275" s="15" t="s">
        <v>165</v>
      </c>
      <c r="BE275" s="204">
        <f>IF(N275="základná",J275,0)</f>
        <v>0</v>
      </c>
      <c r="BF275" s="204">
        <f>IF(N275="znížená",J275,0)</f>
        <v>0</v>
      </c>
      <c r="BG275" s="204">
        <f>IF(N275="zákl. prenesená",J275,0)</f>
        <v>0</v>
      </c>
      <c r="BH275" s="204">
        <f>IF(N275="zníž. prenesená",J275,0)</f>
        <v>0</v>
      </c>
      <c r="BI275" s="204">
        <f>IF(N275="nulová",J275,0)</f>
        <v>0</v>
      </c>
      <c r="BJ275" s="15" t="s">
        <v>88</v>
      </c>
      <c r="BK275" s="205">
        <f>ROUND(I275*H275,3)</f>
        <v>0</v>
      </c>
      <c r="BL275" s="15" t="s">
        <v>235</v>
      </c>
      <c r="BM275" s="203" t="s">
        <v>1324</v>
      </c>
    </row>
    <row r="276" s="2" customFormat="1" ht="22.2" customHeight="1">
      <c r="A276" s="34"/>
      <c r="B276" s="156"/>
      <c r="C276" s="192" t="s">
        <v>731</v>
      </c>
      <c r="D276" s="192" t="s">
        <v>167</v>
      </c>
      <c r="E276" s="193" t="s">
        <v>1325</v>
      </c>
      <c r="F276" s="194" t="s">
        <v>1326</v>
      </c>
      <c r="G276" s="195" t="s">
        <v>181</v>
      </c>
      <c r="H276" s="196">
        <v>15.699999999999999</v>
      </c>
      <c r="I276" s="197"/>
      <c r="J276" s="196">
        <f>ROUND(I276*H276,3)</f>
        <v>0</v>
      </c>
      <c r="K276" s="198"/>
      <c r="L276" s="35"/>
      <c r="M276" s="199" t="s">
        <v>1</v>
      </c>
      <c r="N276" s="200" t="s">
        <v>41</v>
      </c>
      <c r="O276" s="73"/>
      <c r="P276" s="201">
        <f>O276*H276</f>
        <v>0</v>
      </c>
      <c r="Q276" s="201">
        <v>0.00173032</v>
      </c>
      <c r="R276" s="201">
        <f>Q276*H276</f>
        <v>0.027166024</v>
      </c>
      <c r="S276" s="201">
        <v>0</v>
      </c>
      <c r="T276" s="202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203" t="s">
        <v>235</v>
      </c>
      <c r="AT276" s="203" t="s">
        <v>167</v>
      </c>
      <c r="AU276" s="203" t="s">
        <v>88</v>
      </c>
      <c r="AY276" s="15" t="s">
        <v>165</v>
      </c>
      <c r="BE276" s="204">
        <f>IF(N276="základná",J276,0)</f>
        <v>0</v>
      </c>
      <c r="BF276" s="204">
        <f>IF(N276="znížená",J276,0)</f>
        <v>0</v>
      </c>
      <c r="BG276" s="204">
        <f>IF(N276="zákl. prenesená",J276,0)</f>
        <v>0</v>
      </c>
      <c r="BH276" s="204">
        <f>IF(N276="zníž. prenesená",J276,0)</f>
        <v>0</v>
      </c>
      <c r="BI276" s="204">
        <f>IF(N276="nulová",J276,0)</f>
        <v>0</v>
      </c>
      <c r="BJ276" s="15" t="s">
        <v>88</v>
      </c>
      <c r="BK276" s="205">
        <f>ROUND(I276*H276,3)</f>
        <v>0</v>
      </c>
      <c r="BL276" s="15" t="s">
        <v>235</v>
      </c>
      <c r="BM276" s="203" t="s">
        <v>1327</v>
      </c>
    </row>
    <row r="277" s="2" customFormat="1" ht="22.2" customHeight="1">
      <c r="A277" s="34"/>
      <c r="B277" s="156"/>
      <c r="C277" s="192" t="s">
        <v>1088</v>
      </c>
      <c r="D277" s="192" t="s">
        <v>167</v>
      </c>
      <c r="E277" s="193" t="s">
        <v>592</v>
      </c>
      <c r="F277" s="194" t="s">
        <v>1328</v>
      </c>
      <c r="G277" s="195" t="s">
        <v>181</v>
      </c>
      <c r="H277" s="196">
        <v>40.399999999999999</v>
      </c>
      <c r="I277" s="197"/>
      <c r="J277" s="196">
        <f>ROUND(I277*H277,3)</f>
        <v>0</v>
      </c>
      <c r="K277" s="198"/>
      <c r="L277" s="35"/>
      <c r="M277" s="199" t="s">
        <v>1</v>
      </c>
      <c r="N277" s="200" t="s">
        <v>41</v>
      </c>
      <c r="O277" s="73"/>
      <c r="P277" s="201">
        <f>O277*H277</f>
        <v>0</v>
      </c>
      <c r="Q277" s="201">
        <v>0.0051220500000000004</v>
      </c>
      <c r="R277" s="201">
        <f>Q277*H277</f>
        <v>0.20693082000000002</v>
      </c>
      <c r="S277" s="201">
        <v>0</v>
      </c>
      <c r="T277" s="202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3" t="s">
        <v>235</v>
      </c>
      <c r="AT277" s="203" t="s">
        <v>167</v>
      </c>
      <c r="AU277" s="203" t="s">
        <v>88</v>
      </c>
      <c r="AY277" s="15" t="s">
        <v>165</v>
      </c>
      <c r="BE277" s="204">
        <f>IF(N277="základná",J277,0)</f>
        <v>0</v>
      </c>
      <c r="BF277" s="204">
        <f>IF(N277="znížená",J277,0)</f>
        <v>0</v>
      </c>
      <c r="BG277" s="204">
        <f>IF(N277="zákl. prenesená",J277,0)</f>
        <v>0</v>
      </c>
      <c r="BH277" s="204">
        <f>IF(N277="zníž. prenesená",J277,0)</f>
        <v>0</v>
      </c>
      <c r="BI277" s="204">
        <f>IF(N277="nulová",J277,0)</f>
        <v>0</v>
      </c>
      <c r="BJ277" s="15" t="s">
        <v>88</v>
      </c>
      <c r="BK277" s="205">
        <f>ROUND(I277*H277,3)</f>
        <v>0</v>
      </c>
      <c r="BL277" s="15" t="s">
        <v>235</v>
      </c>
      <c r="BM277" s="203" t="s">
        <v>1329</v>
      </c>
    </row>
    <row r="278" s="2" customFormat="1" ht="22.2" customHeight="1">
      <c r="A278" s="34"/>
      <c r="B278" s="156"/>
      <c r="C278" s="192" t="s">
        <v>1091</v>
      </c>
      <c r="D278" s="192" t="s">
        <v>167</v>
      </c>
      <c r="E278" s="193" t="s">
        <v>596</v>
      </c>
      <c r="F278" s="194" t="s">
        <v>1330</v>
      </c>
      <c r="G278" s="195" t="s">
        <v>181</v>
      </c>
      <c r="H278" s="196">
        <v>74.700000000000003</v>
      </c>
      <c r="I278" s="197"/>
      <c r="J278" s="196">
        <f>ROUND(I278*H278,3)</f>
        <v>0</v>
      </c>
      <c r="K278" s="198"/>
      <c r="L278" s="35"/>
      <c r="M278" s="199" t="s">
        <v>1</v>
      </c>
      <c r="N278" s="200" t="s">
        <v>41</v>
      </c>
      <c r="O278" s="73"/>
      <c r="P278" s="201">
        <f>O278*H278</f>
        <v>0</v>
      </c>
      <c r="Q278" s="201">
        <v>0.0063673200000000001</v>
      </c>
      <c r="R278" s="201">
        <f>Q278*H278</f>
        <v>0.47563880400000003</v>
      </c>
      <c r="S278" s="201">
        <v>0</v>
      </c>
      <c r="T278" s="202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3" t="s">
        <v>235</v>
      </c>
      <c r="AT278" s="203" t="s">
        <v>167</v>
      </c>
      <c r="AU278" s="203" t="s">
        <v>88</v>
      </c>
      <c r="AY278" s="15" t="s">
        <v>165</v>
      </c>
      <c r="BE278" s="204">
        <f>IF(N278="základná",J278,0)</f>
        <v>0</v>
      </c>
      <c r="BF278" s="204">
        <f>IF(N278="znížená",J278,0)</f>
        <v>0</v>
      </c>
      <c r="BG278" s="204">
        <f>IF(N278="zákl. prenesená",J278,0)</f>
        <v>0</v>
      </c>
      <c r="BH278" s="204">
        <f>IF(N278="zníž. prenesená",J278,0)</f>
        <v>0</v>
      </c>
      <c r="BI278" s="204">
        <f>IF(N278="nulová",J278,0)</f>
        <v>0</v>
      </c>
      <c r="BJ278" s="15" t="s">
        <v>88</v>
      </c>
      <c r="BK278" s="205">
        <f>ROUND(I278*H278,3)</f>
        <v>0</v>
      </c>
      <c r="BL278" s="15" t="s">
        <v>235</v>
      </c>
      <c r="BM278" s="203" t="s">
        <v>1331</v>
      </c>
    </row>
    <row r="279" s="2" customFormat="1" ht="22.2" customHeight="1">
      <c r="A279" s="34"/>
      <c r="B279" s="156"/>
      <c r="C279" s="192" t="s">
        <v>1094</v>
      </c>
      <c r="D279" s="192" t="s">
        <v>167</v>
      </c>
      <c r="E279" s="193" t="s">
        <v>604</v>
      </c>
      <c r="F279" s="194" t="s">
        <v>605</v>
      </c>
      <c r="G279" s="195" t="s">
        <v>189</v>
      </c>
      <c r="H279" s="196">
        <v>7</v>
      </c>
      <c r="I279" s="197"/>
      <c r="J279" s="196">
        <f>ROUND(I279*H279,3)</f>
        <v>0</v>
      </c>
      <c r="K279" s="198"/>
      <c r="L279" s="35"/>
      <c r="M279" s="199" t="s">
        <v>1</v>
      </c>
      <c r="N279" s="200" t="s">
        <v>41</v>
      </c>
      <c r="O279" s="73"/>
      <c r="P279" s="201">
        <f>O279*H279</f>
        <v>0</v>
      </c>
      <c r="Q279" s="201">
        <v>3.8699999999999999E-05</v>
      </c>
      <c r="R279" s="201">
        <f>Q279*H279</f>
        <v>0.00027089999999999997</v>
      </c>
      <c r="S279" s="201">
        <v>0</v>
      </c>
      <c r="T279" s="202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3" t="s">
        <v>235</v>
      </c>
      <c r="AT279" s="203" t="s">
        <v>167</v>
      </c>
      <c r="AU279" s="203" t="s">
        <v>88</v>
      </c>
      <c r="AY279" s="15" t="s">
        <v>165</v>
      </c>
      <c r="BE279" s="204">
        <f>IF(N279="základná",J279,0)</f>
        <v>0</v>
      </c>
      <c r="BF279" s="204">
        <f>IF(N279="znížená",J279,0)</f>
        <v>0</v>
      </c>
      <c r="BG279" s="204">
        <f>IF(N279="zákl. prenesená",J279,0)</f>
        <v>0</v>
      </c>
      <c r="BH279" s="204">
        <f>IF(N279="zníž. prenesená",J279,0)</f>
        <v>0</v>
      </c>
      <c r="BI279" s="204">
        <f>IF(N279="nulová",J279,0)</f>
        <v>0</v>
      </c>
      <c r="BJ279" s="15" t="s">
        <v>88</v>
      </c>
      <c r="BK279" s="205">
        <f>ROUND(I279*H279,3)</f>
        <v>0</v>
      </c>
      <c r="BL279" s="15" t="s">
        <v>235</v>
      </c>
      <c r="BM279" s="203" t="s">
        <v>1332</v>
      </c>
    </row>
    <row r="280" s="2" customFormat="1" ht="22.2" customHeight="1">
      <c r="A280" s="34"/>
      <c r="B280" s="156"/>
      <c r="C280" s="211" t="s">
        <v>1097</v>
      </c>
      <c r="D280" s="211" t="s">
        <v>277</v>
      </c>
      <c r="E280" s="212" t="s">
        <v>608</v>
      </c>
      <c r="F280" s="213" t="s">
        <v>609</v>
      </c>
      <c r="G280" s="214" t="s">
        <v>189</v>
      </c>
      <c r="H280" s="215">
        <v>7</v>
      </c>
      <c r="I280" s="216"/>
      <c r="J280" s="215">
        <f>ROUND(I280*H280,3)</f>
        <v>0</v>
      </c>
      <c r="K280" s="217"/>
      <c r="L280" s="218"/>
      <c r="M280" s="219" t="s">
        <v>1</v>
      </c>
      <c r="N280" s="220" t="s">
        <v>41</v>
      </c>
      <c r="O280" s="73"/>
      <c r="P280" s="201">
        <f>O280*H280</f>
        <v>0</v>
      </c>
      <c r="Q280" s="201">
        <v>0</v>
      </c>
      <c r="R280" s="201">
        <f>Q280*H280</f>
        <v>0</v>
      </c>
      <c r="S280" s="201">
        <v>0</v>
      </c>
      <c r="T280" s="202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3" t="s">
        <v>403</v>
      </c>
      <c r="AT280" s="203" t="s">
        <v>277</v>
      </c>
      <c r="AU280" s="203" t="s">
        <v>88</v>
      </c>
      <c r="AY280" s="15" t="s">
        <v>165</v>
      </c>
      <c r="BE280" s="204">
        <f>IF(N280="základná",J280,0)</f>
        <v>0</v>
      </c>
      <c r="BF280" s="204">
        <f>IF(N280="znížená",J280,0)</f>
        <v>0</v>
      </c>
      <c r="BG280" s="204">
        <f>IF(N280="zákl. prenesená",J280,0)</f>
        <v>0</v>
      </c>
      <c r="BH280" s="204">
        <f>IF(N280="zníž. prenesená",J280,0)</f>
        <v>0</v>
      </c>
      <c r="BI280" s="204">
        <f>IF(N280="nulová",J280,0)</f>
        <v>0</v>
      </c>
      <c r="BJ280" s="15" t="s">
        <v>88</v>
      </c>
      <c r="BK280" s="205">
        <f>ROUND(I280*H280,3)</f>
        <v>0</v>
      </c>
      <c r="BL280" s="15" t="s">
        <v>235</v>
      </c>
      <c r="BM280" s="203" t="s">
        <v>1333</v>
      </c>
    </row>
    <row r="281" s="2" customFormat="1" ht="22.2" customHeight="1">
      <c r="A281" s="34"/>
      <c r="B281" s="156"/>
      <c r="C281" s="192" t="s">
        <v>1101</v>
      </c>
      <c r="D281" s="192" t="s">
        <v>167</v>
      </c>
      <c r="E281" s="193" t="s">
        <v>612</v>
      </c>
      <c r="F281" s="194" t="s">
        <v>613</v>
      </c>
      <c r="G281" s="195" t="s">
        <v>189</v>
      </c>
      <c r="H281" s="196">
        <v>1</v>
      </c>
      <c r="I281" s="197"/>
      <c r="J281" s="196">
        <f>ROUND(I281*H281,3)</f>
        <v>0</v>
      </c>
      <c r="K281" s="198"/>
      <c r="L281" s="35"/>
      <c r="M281" s="199" t="s">
        <v>1</v>
      </c>
      <c r="N281" s="200" t="s">
        <v>41</v>
      </c>
      <c r="O281" s="73"/>
      <c r="P281" s="201">
        <f>O281*H281</f>
        <v>0</v>
      </c>
      <c r="Q281" s="201">
        <v>8.9439999999999997E-05</v>
      </c>
      <c r="R281" s="201">
        <f>Q281*H281</f>
        <v>8.9439999999999997E-05</v>
      </c>
      <c r="S281" s="201">
        <v>0</v>
      </c>
      <c r="T281" s="202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203" t="s">
        <v>235</v>
      </c>
      <c r="AT281" s="203" t="s">
        <v>167</v>
      </c>
      <c r="AU281" s="203" t="s">
        <v>88</v>
      </c>
      <c r="AY281" s="15" t="s">
        <v>165</v>
      </c>
      <c r="BE281" s="204">
        <f>IF(N281="základná",J281,0)</f>
        <v>0</v>
      </c>
      <c r="BF281" s="204">
        <f>IF(N281="znížená",J281,0)</f>
        <v>0</v>
      </c>
      <c r="BG281" s="204">
        <f>IF(N281="zákl. prenesená",J281,0)</f>
        <v>0</v>
      </c>
      <c r="BH281" s="204">
        <f>IF(N281="zníž. prenesená",J281,0)</f>
        <v>0</v>
      </c>
      <c r="BI281" s="204">
        <f>IF(N281="nulová",J281,0)</f>
        <v>0</v>
      </c>
      <c r="BJ281" s="15" t="s">
        <v>88</v>
      </c>
      <c r="BK281" s="205">
        <f>ROUND(I281*H281,3)</f>
        <v>0</v>
      </c>
      <c r="BL281" s="15" t="s">
        <v>235</v>
      </c>
      <c r="BM281" s="203" t="s">
        <v>1334</v>
      </c>
    </row>
    <row r="282" s="2" customFormat="1" ht="22.2" customHeight="1">
      <c r="A282" s="34"/>
      <c r="B282" s="156"/>
      <c r="C282" s="211" t="s">
        <v>1103</v>
      </c>
      <c r="D282" s="211" t="s">
        <v>277</v>
      </c>
      <c r="E282" s="212" t="s">
        <v>616</v>
      </c>
      <c r="F282" s="213" t="s">
        <v>617</v>
      </c>
      <c r="G282" s="214" t="s">
        <v>189</v>
      </c>
      <c r="H282" s="215">
        <v>1</v>
      </c>
      <c r="I282" s="216"/>
      <c r="J282" s="215">
        <f>ROUND(I282*H282,3)</f>
        <v>0</v>
      </c>
      <c r="K282" s="217"/>
      <c r="L282" s="218"/>
      <c r="M282" s="219" t="s">
        <v>1</v>
      </c>
      <c r="N282" s="220" t="s">
        <v>41</v>
      </c>
      <c r="O282" s="73"/>
      <c r="P282" s="201">
        <f>O282*H282</f>
        <v>0</v>
      </c>
      <c r="Q282" s="201">
        <v>0.00038000000000000002</v>
      </c>
      <c r="R282" s="201">
        <f>Q282*H282</f>
        <v>0.00038000000000000002</v>
      </c>
      <c r="S282" s="201">
        <v>0</v>
      </c>
      <c r="T282" s="202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3" t="s">
        <v>403</v>
      </c>
      <c r="AT282" s="203" t="s">
        <v>277</v>
      </c>
      <c r="AU282" s="203" t="s">
        <v>88</v>
      </c>
      <c r="AY282" s="15" t="s">
        <v>165</v>
      </c>
      <c r="BE282" s="204">
        <f>IF(N282="základná",J282,0)</f>
        <v>0</v>
      </c>
      <c r="BF282" s="204">
        <f>IF(N282="znížená",J282,0)</f>
        <v>0</v>
      </c>
      <c r="BG282" s="204">
        <f>IF(N282="zákl. prenesená",J282,0)</f>
        <v>0</v>
      </c>
      <c r="BH282" s="204">
        <f>IF(N282="zníž. prenesená",J282,0)</f>
        <v>0</v>
      </c>
      <c r="BI282" s="204">
        <f>IF(N282="nulová",J282,0)</f>
        <v>0</v>
      </c>
      <c r="BJ282" s="15" t="s">
        <v>88</v>
      </c>
      <c r="BK282" s="205">
        <f>ROUND(I282*H282,3)</f>
        <v>0</v>
      </c>
      <c r="BL282" s="15" t="s">
        <v>235</v>
      </c>
      <c r="BM282" s="203" t="s">
        <v>1335</v>
      </c>
    </row>
    <row r="283" s="2" customFormat="1" ht="34.8" customHeight="1">
      <c r="A283" s="34"/>
      <c r="B283" s="156"/>
      <c r="C283" s="192" t="s">
        <v>1105</v>
      </c>
      <c r="D283" s="192" t="s">
        <v>167</v>
      </c>
      <c r="E283" s="193" t="s">
        <v>620</v>
      </c>
      <c r="F283" s="194" t="s">
        <v>621</v>
      </c>
      <c r="G283" s="195" t="s">
        <v>189</v>
      </c>
      <c r="H283" s="196">
        <v>98</v>
      </c>
      <c r="I283" s="197"/>
      <c r="J283" s="196">
        <f>ROUND(I283*H283,3)</f>
        <v>0</v>
      </c>
      <c r="K283" s="198"/>
      <c r="L283" s="35"/>
      <c r="M283" s="199" t="s">
        <v>1</v>
      </c>
      <c r="N283" s="200" t="s">
        <v>41</v>
      </c>
      <c r="O283" s="73"/>
      <c r="P283" s="201">
        <f>O283*H283</f>
        <v>0</v>
      </c>
      <c r="Q283" s="201">
        <v>0</v>
      </c>
      <c r="R283" s="201">
        <f>Q283*H283</f>
        <v>0</v>
      </c>
      <c r="S283" s="201">
        <v>0</v>
      </c>
      <c r="T283" s="202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3" t="s">
        <v>235</v>
      </c>
      <c r="AT283" s="203" t="s">
        <v>167</v>
      </c>
      <c r="AU283" s="203" t="s">
        <v>88</v>
      </c>
      <c r="AY283" s="15" t="s">
        <v>165</v>
      </c>
      <c r="BE283" s="204">
        <f>IF(N283="základná",J283,0)</f>
        <v>0</v>
      </c>
      <c r="BF283" s="204">
        <f>IF(N283="znížená",J283,0)</f>
        <v>0</v>
      </c>
      <c r="BG283" s="204">
        <f>IF(N283="zákl. prenesená",J283,0)</f>
        <v>0</v>
      </c>
      <c r="BH283" s="204">
        <f>IF(N283="zníž. prenesená",J283,0)</f>
        <v>0</v>
      </c>
      <c r="BI283" s="204">
        <f>IF(N283="nulová",J283,0)</f>
        <v>0</v>
      </c>
      <c r="BJ283" s="15" t="s">
        <v>88</v>
      </c>
      <c r="BK283" s="205">
        <f>ROUND(I283*H283,3)</f>
        <v>0</v>
      </c>
      <c r="BL283" s="15" t="s">
        <v>235</v>
      </c>
      <c r="BM283" s="203" t="s">
        <v>1336</v>
      </c>
    </row>
    <row r="284" s="2" customFormat="1" ht="22.2" customHeight="1">
      <c r="A284" s="34"/>
      <c r="B284" s="156"/>
      <c r="C284" s="211" t="s">
        <v>1337</v>
      </c>
      <c r="D284" s="211" t="s">
        <v>277</v>
      </c>
      <c r="E284" s="212" t="s">
        <v>624</v>
      </c>
      <c r="F284" s="213" t="s">
        <v>625</v>
      </c>
      <c r="G284" s="214" t="s">
        <v>189</v>
      </c>
      <c r="H284" s="215">
        <v>98</v>
      </c>
      <c r="I284" s="216"/>
      <c r="J284" s="215">
        <f>ROUND(I284*H284,3)</f>
        <v>0</v>
      </c>
      <c r="K284" s="217"/>
      <c r="L284" s="218"/>
      <c r="M284" s="219" t="s">
        <v>1</v>
      </c>
      <c r="N284" s="220" t="s">
        <v>41</v>
      </c>
      <c r="O284" s="73"/>
      <c r="P284" s="201">
        <f>O284*H284</f>
        <v>0</v>
      </c>
      <c r="Q284" s="201">
        <v>0.00025000000000000001</v>
      </c>
      <c r="R284" s="201">
        <f>Q284*H284</f>
        <v>0.024500000000000001</v>
      </c>
      <c r="S284" s="201">
        <v>0</v>
      </c>
      <c r="T284" s="202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3" t="s">
        <v>403</v>
      </c>
      <c r="AT284" s="203" t="s">
        <v>277</v>
      </c>
      <c r="AU284" s="203" t="s">
        <v>88</v>
      </c>
      <c r="AY284" s="15" t="s">
        <v>165</v>
      </c>
      <c r="BE284" s="204">
        <f>IF(N284="základná",J284,0)</f>
        <v>0</v>
      </c>
      <c r="BF284" s="204">
        <f>IF(N284="znížená",J284,0)</f>
        <v>0</v>
      </c>
      <c r="BG284" s="204">
        <f>IF(N284="zákl. prenesená",J284,0)</f>
        <v>0</v>
      </c>
      <c r="BH284" s="204">
        <f>IF(N284="zníž. prenesená",J284,0)</f>
        <v>0</v>
      </c>
      <c r="BI284" s="204">
        <f>IF(N284="nulová",J284,0)</f>
        <v>0</v>
      </c>
      <c r="BJ284" s="15" t="s">
        <v>88</v>
      </c>
      <c r="BK284" s="205">
        <f>ROUND(I284*H284,3)</f>
        <v>0</v>
      </c>
      <c r="BL284" s="15" t="s">
        <v>235</v>
      </c>
      <c r="BM284" s="203" t="s">
        <v>1338</v>
      </c>
    </row>
    <row r="285" s="2" customFormat="1" ht="22.2" customHeight="1">
      <c r="A285" s="34"/>
      <c r="B285" s="156"/>
      <c r="C285" s="192" t="s">
        <v>1339</v>
      </c>
      <c r="D285" s="192" t="s">
        <v>167</v>
      </c>
      <c r="E285" s="193" t="s">
        <v>628</v>
      </c>
      <c r="F285" s="194" t="s">
        <v>629</v>
      </c>
      <c r="G285" s="195" t="s">
        <v>181</v>
      </c>
      <c r="H285" s="196">
        <v>77.5</v>
      </c>
      <c r="I285" s="197"/>
      <c r="J285" s="196">
        <f>ROUND(I285*H285,3)</f>
        <v>0</v>
      </c>
      <c r="K285" s="198"/>
      <c r="L285" s="35"/>
      <c r="M285" s="199" t="s">
        <v>1</v>
      </c>
      <c r="N285" s="200" t="s">
        <v>41</v>
      </c>
      <c r="O285" s="73"/>
      <c r="P285" s="201">
        <f>O285*H285</f>
        <v>0</v>
      </c>
      <c r="Q285" s="201">
        <v>0.0020698000000000001</v>
      </c>
      <c r="R285" s="201">
        <f>Q285*H285</f>
        <v>0.16040950000000001</v>
      </c>
      <c r="S285" s="201">
        <v>0</v>
      </c>
      <c r="T285" s="202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3" t="s">
        <v>235</v>
      </c>
      <c r="AT285" s="203" t="s">
        <v>167</v>
      </c>
      <c r="AU285" s="203" t="s">
        <v>88</v>
      </c>
      <c r="AY285" s="15" t="s">
        <v>165</v>
      </c>
      <c r="BE285" s="204">
        <f>IF(N285="základná",J285,0)</f>
        <v>0</v>
      </c>
      <c r="BF285" s="204">
        <f>IF(N285="znížená",J285,0)</f>
        <v>0</v>
      </c>
      <c r="BG285" s="204">
        <f>IF(N285="zákl. prenesená",J285,0)</f>
        <v>0</v>
      </c>
      <c r="BH285" s="204">
        <f>IF(N285="zníž. prenesená",J285,0)</f>
        <v>0</v>
      </c>
      <c r="BI285" s="204">
        <f>IF(N285="nulová",J285,0)</f>
        <v>0</v>
      </c>
      <c r="BJ285" s="15" t="s">
        <v>88</v>
      </c>
      <c r="BK285" s="205">
        <f>ROUND(I285*H285,3)</f>
        <v>0</v>
      </c>
      <c r="BL285" s="15" t="s">
        <v>235</v>
      </c>
      <c r="BM285" s="203" t="s">
        <v>1340</v>
      </c>
    </row>
    <row r="286" s="2" customFormat="1" ht="22.2" customHeight="1">
      <c r="A286" s="34"/>
      <c r="B286" s="156"/>
      <c r="C286" s="192" t="s">
        <v>1341</v>
      </c>
      <c r="D286" s="192" t="s">
        <v>167</v>
      </c>
      <c r="E286" s="193" t="s">
        <v>632</v>
      </c>
      <c r="F286" s="194" t="s">
        <v>633</v>
      </c>
      <c r="G286" s="195" t="s">
        <v>490</v>
      </c>
      <c r="H286" s="197"/>
      <c r="I286" s="197"/>
      <c r="J286" s="196">
        <f>ROUND(I286*H286,3)</f>
        <v>0</v>
      </c>
      <c r="K286" s="198"/>
      <c r="L286" s="35"/>
      <c r="M286" s="199" t="s">
        <v>1</v>
      </c>
      <c r="N286" s="200" t="s">
        <v>41</v>
      </c>
      <c r="O286" s="73"/>
      <c r="P286" s="201">
        <f>O286*H286</f>
        <v>0</v>
      </c>
      <c r="Q286" s="201">
        <v>0</v>
      </c>
      <c r="R286" s="201">
        <f>Q286*H286</f>
        <v>0</v>
      </c>
      <c r="S286" s="201">
        <v>0</v>
      </c>
      <c r="T286" s="202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3" t="s">
        <v>235</v>
      </c>
      <c r="AT286" s="203" t="s">
        <v>167</v>
      </c>
      <c r="AU286" s="203" t="s">
        <v>88</v>
      </c>
      <c r="AY286" s="15" t="s">
        <v>165</v>
      </c>
      <c r="BE286" s="204">
        <f>IF(N286="základná",J286,0)</f>
        <v>0</v>
      </c>
      <c r="BF286" s="204">
        <f>IF(N286="znížená",J286,0)</f>
        <v>0</v>
      </c>
      <c r="BG286" s="204">
        <f>IF(N286="zákl. prenesená",J286,0)</f>
        <v>0</v>
      </c>
      <c r="BH286" s="204">
        <f>IF(N286="zníž. prenesená",J286,0)</f>
        <v>0</v>
      </c>
      <c r="BI286" s="204">
        <f>IF(N286="nulová",J286,0)</f>
        <v>0</v>
      </c>
      <c r="BJ286" s="15" t="s">
        <v>88</v>
      </c>
      <c r="BK286" s="205">
        <f>ROUND(I286*H286,3)</f>
        <v>0</v>
      </c>
      <c r="BL286" s="15" t="s">
        <v>235</v>
      </c>
      <c r="BM286" s="203" t="s">
        <v>1342</v>
      </c>
    </row>
    <row r="287" s="12" customFormat="1" ht="22.8" customHeight="1">
      <c r="A287" s="12"/>
      <c r="B287" s="179"/>
      <c r="C287" s="12"/>
      <c r="D287" s="180" t="s">
        <v>74</v>
      </c>
      <c r="E287" s="190" t="s">
        <v>635</v>
      </c>
      <c r="F287" s="190" t="s">
        <v>636</v>
      </c>
      <c r="G287" s="12"/>
      <c r="H287" s="12"/>
      <c r="I287" s="182"/>
      <c r="J287" s="191">
        <f>BK287</f>
        <v>0</v>
      </c>
      <c r="K287" s="12"/>
      <c r="L287" s="179"/>
      <c r="M287" s="184"/>
      <c r="N287" s="185"/>
      <c r="O287" s="185"/>
      <c r="P287" s="186">
        <f>P288</f>
        <v>0</v>
      </c>
      <c r="Q287" s="185"/>
      <c r="R287" s="186">
        <f>R288</f>
        <v>0</v>
      </c>
      <c r="S287" s="185"/>
      <c r="T287" s="187">
        <f>T288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80" t="s">
        <v>88</v>
      </c>
      <c r="AT287" s="188" t="s">
        <v>74</v>
      </c>
      <c r="AU287" s="188" t="s">
        <v>82</v>
      </c>
      <c r="AY287" s="180" t="s">
        <v>165</v>
      </c>
      <c r="BK287" s="189">
        <f>BK288</f>
        <v>0</v>
      </c>
    </row>
    <row r="288" s="2" customFormat="1" ht="34.8" customHeight="1">
      <c r="A288" s="34"/>
      <c r="B288" s="156"/>
      <c r="C288" s="192" t="s">
        <v>1343</v>
      </c>
      <c r="D288" s="192" t="s">
        <v>167</v>
      </c>
      <c r="E288" s="193" t="s">
        <v>638</v>
      </c>
      <c r="F288" s="194" t="s">
        <v>639</v>
      </c>
      <c r="G288" s="195" t="s">
        <v>170</v>
      </c>
      <c r="H288" s="196">
        <v>586.5</v>
      </c>
      <c r="I288" s="197"/>
      <c r="J288" s="196">
        <f>ROUND(I288*H288,3)</f>
        <v>0</v>
      </c>
      <c r="K288" s="198"/>
      <c r="L288" s="35"/>
      <c r="M288" s="199" t="s">
        <v>1</v>
      </c>
      <c r="N288" s="200" t="s">
        <v>41</v>
      </c>
      <c r="O288" s="73"/>
      <c r="P288" s="201">
        <f>O288*H288</f>
        <v>0</v>
      </c>
      <c r="Q288" s="201">
        <v>0</v>
      </c>
      <c r="R288" s="201">
        <f>Q288*H288</f>
        <v>0</v>
      </c>
      <c r="S288" s="201">
        <v>0</v>
      </c>
      <c r="T288" s="202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3" t="s">
        <v>235</v>
      </c>
      <c r="AT288" s="203" t="s">
        <v>167</v>
      </c>
      <c r="AU288" s="203" t="s">
        <v>88</v>
      </c>
      <c r="AY288" s="15" t="s">
        <v>165</v>
      </c>
      <c r="BE288" s="204">
        <f>IF(N288="základná",J288,0)</f>
        <v>0</v>
      </c>
      <c r="BF288" s="204">
        <f>IF(N288="znížená",J288,0)</f>
        <v>0</v>
      </c>
      <c r="BG288" s="204">
        <f>IF(N288="zákl. prenesená",J288,0)</f>
        <v>0</v>
      </c>
      <c r="BH288" s="204">
        <f>IF(N288="zníž. prenesená",J288,0)</f>
        <v>0</v>
      </c>
      <c r="BI288" s="204">
        <f>IF(N288="nulová",J288,0)</f>
        <v>0</v>
      </c>
      <c r="BJ288" s="15" t="s">
        <v>88</v>
      </c>
      <c r="BK288" s="205">
        <f>ROUND(I288*H288,3)</f>
        <v>0</v>
      </c>
      <c r="BL288" s="15" t="s">
        <v>235</v>
      </c>
      <c r="BM288" s="203" t="s">
        <v>1344</v>
      </c>
    </row>
    <row r="289" s="12" customFormat="1" ht="22.8" customHeight="1">
      <c r="A289" s="12"/>
      <c r="B289" s="179"/>
      <c r="C289" s="12"/>
      <c r="D289" s="180" t="s">
        <v>74</v>
      </c>
      <c r="E289" s="190" t="s">
        <v>264</v>
      </c>
      <c r="F289" s="190" t="s">
        <v>265</v>
      </c>
      <c r="G289" s="12"/>
      <c r="H289" s="12"/>
      <c r="I289" s="182"/>
      <c r="J289" s="191">
        <f>BK289</f>
        <v>0</v>
      </c>
      <c r="K289" s="12"/>
      <c r="L289" s="179"/>
      <c r="M289" s="184"/>
      <c r="N289" s="185"/>
      <c r="O289" s="185"/>
      <c r="P289" s="186">
        <f>SUM(P290:P296)</f>
        <v>0</v>
      </c>
      <c r="Q289" s="185"/>
      <c r="R289" s="186">
        <f>SUM(R290:R296)</f>
        <v>0.43381749999999991</v>
      </c>
      <c r="S289" s="185"/>
      <c r="T289" s="187">
        <f>SUM(T290:T296)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80" t="s">
        <v>88</v>
      </c>
      <c r="AT289" s="188" t="s">
        <v>74</v>
      </c>
      <c r="AU289" s="188" t="s">
        <v>82</v>
      </c>
      <c r="AY289" s="180" t="s">
        <v>165</v>
      </c>
      <c r="BK289" s="189">
        <f>SUM(BK290:BK296)</f>
        <v>0</v>
      </c>
    </row>
    <row r="290" s="2" customFormat="1" ht="22.2" customHeight="1">
      <c r="A290" s="34"/>
      <c r="B290" s="156"/>
      <c r="C290" s="192" t="s">
        <v>1345</v>
      </c>
      <c r="D290" s="192" t="s">
        <v>167</v>
      </c>
      <c r="E290" s="193" t="s">
        <v>642</v>
      </c>
      <c r="F290" s="194" t="s">
        <v>643</v>
      </c>
      <c r="G290" s="195" t="s">
        <v>181</v>
      </c>
      <c r="H290" s="196">
        <v>32.799999999999997</v>
      </c>
      <c r="I290" s="197"/>
      <c r="J290" s="196">
        <f>ROUND(I290*H290,3)</f>
        <v>0</v>
      </c>
      <c r="K290" s="198"/>
      <c r="L290" s="35"/>
      <c r="M290" s="199" t="s">
        <v>1</v>
      </c>
      <c r="N290" s="200" t="s">
        <v>41</v>
      </c>
      <c r="O290" s="73"/>
      <c r="P290" s="201">
        <f>O290*H290</f>
        <v>0</v>
      </c>
      <c r="Q290" s="201">
        <v>0.000215</v>
      </c>
      <c r="R290" s="201">
        <f>Q290*H290</f>
        <v>0.0070519999999999992</v>
      </c>
      <c r="S290" s="201">
        <v>0</v>
      </c>
      <c r="T290" s="202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03" t="s">
        <v>235</v>
      </c>
      <c r="AT290" s="203" t="s">
        <v>167</v>
      </c>
      <c r="AU290" s="203" t="s">
        <v>88</v>
      </c>
      <c r="AY290" s="15" t="s">
        <v>165</v>
      </c>
      <c r="BE290" s="204">
        <f>IF(N290="základná",J290,0)</f>
        <v>0</v>
      </c>
      <c r="BF290" s="204">
        <f>IF(N290="znížená",J290,0)</f>
        <v>0</v>
      </c>
      <c r="BG290" s="204">
        <f>IF(N290="zákl. prenesená",J290,0)</f>
        <v>0</v>
      </c>
      <c r="BH290" s="204">
        <f>IF(N290="zníž. prenesená",J290,0)</f>
        <v>0</v>
      </c>
      <c r="BI290" s="204">
        <f>IF(N290="nulová",J290,0)</f>
        <v>0</v>
      </c>
      <c r="BJ290" s="15" t="s">
        <v>88</v>
      </c>
      <c r="BK290" s="205">
        <f>ROUND(I290*H290,3)</f>
        <v>0</v>
      </c>
      <c r="BL290" s="15" t="s">
        <v>235</v>
      </c>
      <c r="BM290" s="203" t="s">
        <v>1346</v>
      </c>
    </row>
    <row r="291" s="2" customFormat="1" ht="13.8" customHeight="1">
      <c r="A291" s="34"/>
      <c r="B291" s="156"/>
      <c r="C291" s="211" t="s">
        <v>1347</v>
      </c>
      <c r="D291" s="211" t="s">
        <v>277</v>
      </c>
      <c r="E291" s="212" t="s">
        <v>646</v>
      </c>
      <c r="F291" s="213" t="s">
        <v>647</v>
      </c>
      <c r="G291" s="214" t="s">
        <v>170</v>
      </c>
      <c r="H291" s="215">
        <v>16.719999999999999</v>
      </c>
      <c r="I291" s="216"/>
      <c r="J291" s="215">
        <f>ROUND(I291*H291,3)</f>
        <v>0</v>
      </c>
      <c r="K291" s="217"/>
      <c r="L291" s="218"/>
      <c r="M291" s="219" t="s">
        <v>1</v>
      </c>
      <c r="N291" s="220" t="s">
        <v>41</v>
      </c>
      <c r="O291" s="73"/>
      <c r="P291" s="201">
        <f>O291*H291</f>
        <v>0</v>
      </c>
      <c r="Q291" s="201">
        <v>0.021999999999999999</v>
      </c>
      <c r="R291" s="201">
        <f>Q291*H291</f>
        <v>0.36783999999999994</v>
      </c>
      <c r="S291" s="201">
        <v>0</v>
      </c>
      <c r="T291" s="202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3" t="s">
        <v>403</v>
      </c>
      <c r="AT291" s="203" t="s">
        <v>277</v>
      </c>
      <c r="AU291" s="203" t="s">
        <v>88</v>
      </c>
      <c r="AY291" s="15" t="s">
        <v>165</v>
      </c>
      <c r="BE291" s="204">
        <f>IF(N291="základná",J291,0)</f>
        <v>0</v>
      </c>
      <c r="BF291" s="204">
        <f>IF(N291="znížená",J291,0)</f>
        <v>0</v>
      </c>
      <c r="BG291" s="204">
        <f>IF(N291="zákl. prenesená",J291,0)</f>
        <v>0</v>
      </c>
      <c r="BH291" s="204">
        <f>IF(N291="zníž. prenesená",J291,0)</f>
        <v>0</v>
      </c>
      <c r="BI291" s="204">
        <f>IF(N291="nulová",J291,0)</f>
        <v>0</v>
      </c>
      <c r="BJ291" s="15" t="s">
        <v>88</v>
      </c>
      <c r="BK291" s="205">
        <f>ROUND(I291*H291,3)</f>
        <v>0</v>
      </c>
      <c r="BL291" s="15" t="s">
        <v>235</v>
      </c>
      <c r="BM291" s="203" t="s">
        <v>1348</v>
      </c>
    </row>
    <row r="292" s="2" customFormat="1" ht="13.8" customHeight="1">
      <c r="A292" s="34"/>
      <c r="B292" s="156"/>
      <c r="C292" s="192" t="s">
        <v>1349</v>
      </c>
      <c r="D292" s="192" t="s">
        <v>167</v>
      </c>
      <c r="E292" s="193" t="s">
        <v>650</v>
      </c>
      <c r="F292" s="194" t="s">
        <v>651</v>
      </c>
      <c r="G292" s="195" t="s">
        <v>181</v>
      </c>
      <c r="H292" s="196">
        <v>3.8999999999999999</v>
      </c>
      <c r="I292" s="197"/>
      <c r="J292" s="196">
        <f>ROUND(I292*H292,3)</f>
        <v>0</v>
      </c>
      <c r="K292" s="198"/>
      <c r="L292" s="35"/>
      <c r="M292" s="199" t="s">
        <v>1</v>
      </c>
      <c r="N292" s="200" t="s">
        <v>41</v>
      </c>
      <c r="O292" s="73"/>
      <c r="P292" s="201">
        <f>O292*H292</f>
        <v>0</v>
      </c>
      <c r="Q292" s="201">
        <v>0.00042499999999999998</v>
      </c>
      <c r="R292" s="201">
        <f>Q292*H292</f>
        <v>0.0016574999999999999</v>
      </c>
      <c r="S292" s="201">
        <v>0</v>
      </c>
      <c r="T292" s="202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03" t="s">
        <v>235</v>
      </c>
      <c r="AT292" s="203" t="s">
        <v>167</v>
      </c>
      <c r="AU292" s="203" t="s">
        <v>88</v>
      </c>
      <c r="AY292" s="15" t="s">
        <v>165</v>
      </c>
      <c r="BE292" s="204">
        <f>IF(N292="základná",J292,0)</f>
        <v>0</v>
      </c>
      <c r="BF292" s="204">
        <f>IF(N292="znížená",J292,0)</f>
        <v>0</v>
      </c>
      <c r="BG292" s="204">
        <f>IF(N292="zákl. prenesená",J292,0)</f>
        <v>0</v>
      </c>
      <c r="BH292" s="204">
        <f>IF(N292="zníž. prenesená",J292,0)</f>
        <v>0</v>
      </c>
      <c r="BI292" s="204">
        <f>IF(N292="nulová",J292,0)</f>
        <v>0</v>
      </c>
      <c r="BJ292" s="15" t="s">
        <v>88</v>
      </c>
      <c r="BK292" s="205">
        <f>ROUND(I292*H292,3)</f>
        <v>0</v>
      </c>
      <c r="BL292" s="15" t="s">
        <v>235</v>
      </c>
      <c r="BM292" s="203" t="s">
        <v>1350</v>
      </c>
    </row>
    <row r="293" s="2" customFormat="1" ht="13.8" customHeight="1">
      <c r="A293" s="34"/>
      <c r="B293" s="156"/>
      <c r="C293" s="211" t="s">
        <v>1351</v>
      </c>
      <c r="D293" s="211" t="s">
        <v>277</v>
      </c>
      <c r="E293" s="212" t="s">
        <v>654</v>
      </c>
      <c r="F293" s="213" t="s">
        <v>1352</v>
      </c>
      <c r="G293" s="214" t="s">
        <v>189</v>
      </c>
      <c r="H293" s="215">
        <v>1</v>
      </c>
      <c r="I293" s="216"/>
      <c r="J293" s="215">
        <f>ROUND(I293*H293,3)</f>
        <v>0</v>
      </c>
      <c r="K293" s="217"/>
      <c r="L293" s="218"/>
      <c r="M293" s="219" t="s">
        <v>1</v>
      </c>
      <c r="N293" s="220" t="s">
        <v>41</v>
      </c>
      <c r="O293" s="73"/>
      <c r="P293" s="201">
        <f>O293*H293</f>
        <v>0</v>
      </c>
      <c r="Q293" s="201">
        <v>0.046019999999999998</v>
      </c>
      <c r="R293" s="201">
        <f>Q293*H293</f>
        <v>0.046019999999999998</v>
      </c>
      <c r="S293" s="201">
        <v>0</v>
      </c>
      <c r="T293" s="202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03" t="s">
        <v>403</v>
      </c>
      <c r="AT293" s="203" t="s">
        <v>277</v>
      </c>
      <c r="AU293" s="203" t="s">
        <v>88</v>
      </c>
      <c r="AY293" s="15" t="s">
        <v>165</v>
      </c>
      <c r="BE293" s="204">
        <f>IF(N293="základná",J293,0)</f>
        <v>0</v>
      </c>
      <c r="BF293" s="204">
        <f>IF(N293="znížená",J293,0)</f>
        <v>0</v>
      </c>
      <c r="BG293" s="204">
        <f>IF(N293="zákl. prenesená",J293,0)</f>
        <v>0</v>
      </c>
      <c r="BH293" s="204">
        <f>IF(N293="zníž. prenesená",J293,0)</f>
        <v>0</v>
      </c>
      <c r="BI293" s="204">
        <f>IF(N293="nulová",J293,0)</f>
        <v>0</v>
      </c>
      <c r="BJ293" s="15" t="s">
        <v>88</v>
      </c>
      <c r="BK293" s="205">
        <f>ROUND(I293*H293,3)</f>
        <v>0</v>
      </c>
      <c r="BL293" s="15" t="s">
        <v>235</v>
      </c>
      <c r="BM293" s="203" t="s">
        <v>1353</v>
      </c>
    </row>
    <row r="294" s="2" customFormat="1" ht="22.2" customHeight="1">
      <c r="A294" s="34"/>
      <c r="B294" s="156"/>
      <c r="C294" s="192" t="s">
        <v>1354</v>
      </c>
      <c r="D294" s="192" t="s">
        <v>167</v>
      </c>
      <c r="E294" s="193" t="s">
        <v>658</v>
      </c>
      <c r="F294" s="194" t="s">
        <v>659</v>
      </c>
      <c r="G294" s="195" t="s">
        <v>189</v>
      </c>
      <c r="H294" s="196">
        <v>4</v>
      </c>
      <c r="I294" s="197"/>
      <c r="J294" s="196">
        <f>ROUND(I294*H294,3)</f>
        <v>0</v>
      </c>
      <c r="K294" s="198"/>
      <c r="L294" s="35"/>
      <c r="M294" s="199" t="s">
        <v>1</v>
      </c>
      <c r="N294" s="200" t="s">
        <v>41</v>
      </c>
      <c r="O294" s="73"/>
      <c r="P294" s="201">
        <f>O294*H294</f>
        <v>0</v>
      </c>
      <c r="Q294" s="201">
        <v>0.00030400000000000002</v>
      </c>
      <c r="R294" s="201">
        <f>Q294*H294</f>
        <v>0.0012160000000000001</v>
      </c>
      <c r="S294" s="201">
        <v>0</v>
      </c>
      <c r="T294" s="202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3" t="s">
        <v>235</v>
      </c>
      <c r="AT294" s="203" t="s">
        <v>167</v>
      </c>
      <c r="AU294" s="203" t="s">
        <v>88</v>
      </c>
      <c r="AY294" s="15" t="s">
        <v>165</v>
      </c>
      <c r="BE294" s="204">
        <f>IF(N294="základná",J294,0)</f>
        <v>0</v>
      </c>
      <c r="BF294" s="204">
        <f>IF(N294="znížená",J294,0)</f>
        <v>0</v>
      </c>
      <c r="BG294" s="204">
        <f>IF(N294="zákl. prenesená",J294,0)</f>
        <v>0</v>
      </c>
      <c r="BH294" s="204">
        <f>IF(N294="zníž. prenesená",J294,0)</f>
        <v>0</v>
      </c>
      <c r="BI294" s="204">
        <f>IF(N294="nulová",J294,0)</f>
        <v>0</v>
      </c>
      <c r="BJ294" s="15" t="s">
        <v>88</v>
      </c>
      <c r="BK294" s="205">
        <f>ROUND(I294*H294,3)</f>
        <v>0</v>
      </c>
      <c r="BL294" s="15" t="s">
        <v>235</v>
      </c>
      <c r="BM294" s="203" t="s">
        <v>1355</v>
      </c>
    </row>
    <row r="295" s="2" customFormat="1" ht="13.8" customHeight="1">
      <c r="A295" s="34"/>
      <c r="B295" s="156"/>
      <c r="C295" s="211" t="s">
        <v>729</v>
      </c>
      <c r="D295" s="211" t="s">
        <v>277</v>
      </c>
      <c r="E295" s="212" t="s">
        <v>666</v>
      </c>
      <c r="F295" s="213" t="s">
        <v>667</v>
      </c>
      <c r="G295" s="214" t="s">
        <v>181</v>
      </c>
      <c r="H295" s="215">
        <v>8.8000000000000007</v>
      </c>
      <c r="I295" s="216"/>
      <c r="J295" s="215">
        <f>ROUND(I295*H295,3)</f>
        <v>0</v>
      </c>
      <c r="K295" s="217"/>
      <c r="L295" s="218"/>
      <c r="M295" s="219" t="s">
        <v>1</v>
      </c>
      <c r="N295" s="220" t="s">
        <v>41</v>
      </c>
      <c r="O295" s="73"/>
      <c r="P295" s="201">
        <f>O295*H295</f>
        <v>0</v>
      </c>
      <c r="Q295" s="201">
        <v>0.00114</v>
      </c>
      <c r="R295" s="201">
        <f>Q295*H295</f>
        <v>0.010032000000000001</v>
      </c>
      <c r="S295" s="201">
        <v>0</v>
      </c>
      <c r="T295" s="202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03" t="s">
        <v>403</v>
      </c>
      <c r="AT295" s="203" t="s">
        <v>277</v>
      </c>
      <c r="AU295" s="203" t="s">
        <v>88</v>
      </c>
      <c r="AY295" s="15" t="s">
        <v>165</v>
      </c>
      <c r="BE295" s="204">
        <f>IF(N295="základná",J295,0)</f>
        <v>0</v>
      </c>
      <c r="BF295" s="204">
        <f>IF(N295="znížená",J295,0)</f>
        <v>0</v>
      </c>
      <c r="BG295" s="204">
        <f>IF(N295="zákl. prenesená",J295,0)</f>
        <v>0</v>
      </c>
      <c r="BH295" s="204">
        <f>IF(N295="zníž. prenesená",J295,0)</f>
        <v>0</v>
      </c>
      <c r="BI295" s="204">
        <f>IF(N295="nulová",J295,0)</f>
        <v>0</v>
      </c>
      <c r="BJ295" s="15" t="s">
        <v>88</v>
      </c>
      <c r="BK295" s="205">
        <f>ROUND(I295*H295,3)</f>
        <v>0</v>
      </c>
      <c r="BL295" s="15" t="s">
        <v>235</v>
      </c>
      <c r="BM295" s="203" t="s">
        <v>1356</v>
      </c>
    </row>
    <row r="296" s="2" customFormat="1" ht="22.2" customHeight="1">
      <c r="A296" s="34"/>
      <c r="B296" s="156"/>
      <c r="C296" s="192" t="s">
        <v>1357</v>
      </c>
      <c r="D296" s="192" t="s">
        <v>167</v>
      </c>
      <c r="E296" s="193" t="s">
        <v>670</v>
      </c>
      <c r="F296" s="194" t="s">
        <v>671</v>
      </c>
      <c r="G296" s="195" t="s">
        <v>490</v>
      </c>
      <c r="H296" s="197"/>
      <c r="I296" s="197"/>
      <c r="J296" s="196">
        <f>ROUND(I296*H296,3)</f>
        <v>0</v>
      </c>
      <c r="K296" s="198"/>
      <c r="L296" s="35"/>
      <c r="M296" s="199" t="s">
        <v>1</v>
      </c>
      <c r="N296" s="200" t="s">
        <v>41</v>
      </c>
      <c r="O296" s="73"/>
      <c r="P296" s="201">
        <f>O296*H296</f>
        <v>0</v>
      </c>
      <c r="Q296" s="201">
        <v>0</v>
      </c>
      <c r="R296" s="201">
        <f>Q296*H296</f>
        <v>0</v>
      </c>
      <c r="S296" s="201">
        <v>0</v>
      </c>
      <c r="T296" s="202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3" t="s">
        <v>235</v>
      </c>
      <c r="AT296" s="203" t="s">
        <v>167</v>
      </c>
      <c r="AU296" s="203" t="s">
        <v>88</v>
      </c>
      <c r="AY296" s="15" t="s">
        <v>165</v>
      </c>
      <c r="BE296" s="204">
        <f>IF(N296="základná",J296,0)</f>
        <v>0</v>
      </c>
      <c r="BF296" s="204">
        <f>IF(N296="znížená",J296,0)</f>
        <v>0</v>
      </c>
      <c r="BG296" s="204">
        <f>IF(N296="zákl. prenesená",J296,0)</f>
        <v>0</v>
      </c>
      <c r="BH296" s="204">
        <f>IF(N296="zníž. prenesená",J296,0)</f>
        <v>0</v>
      </c>
      <c r="BI296" s="204">
        <f>IF(N296="nulová",J296,0)</f>
        <v>0</v>
      </c>
      <c r="BJ296" s="15" t="s">
        <v>88</v>
      </c>
      <c r="BK296" s="205">
        <f>ROUND(I296*H296,3)</f>
        <v>0</v>
      </c>
      <c r="BL296" s="15" t="s">
        <v>235</v>
      </c>
      <c r="BM296" s="203" t="s">
        <v>1358</v>
      </c>
    </row>
    <row r="297" s="12" customFormat="1" ht="22.8" customHeight="1">
      <c r="A297" s="12"/>
      <c r="B297" s="179"/>
      <c r="C297" s="12"/>
      <c r="D297" s="180" t="s">
        <v>74</v>
      </c>
      <c r="E297" s="190" t="s">
        <v>270</v>
      </c>
      <c r="F297" s="190" t="s">
        <v>271</v>
      </c>
      <c r="G297" s="12"/>
      <c r="H297" s="12"/>
      <c r="I297" s="182"/>
      <c r="J297" s="191">
        <f>BK297</f>
        <v>0</v>
      </c>
      <c r="K297" s="12"/>
      <c r="L297" s="179"/>
      <c r="M297" s="184"/>
      <c r="N297" s="185"/>
      <c r="O297" s="185"/>
      <c r="P297" s="186">
        <f>SUM(P298:P303)</f>
        <v>0</v>
      </c>
      <c r="Q297" s="185"/>
      <c r="R297" s="186">
        <f>SUM(R298:R303)</f>
        <v>0.44205480000000003</v>
      </c>
      <c r="S297" s="185"/>
      <c r="T297" s="187">
        <f>SUM(T298:T303)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80" t="s">
        <v>88</v>
      </c>
      <c r="AT297" s="188" t="s">
        <v>74</v>
      </c>
      <c r="AU297" s="188" t="s">
        <v>82</v>
      </c>
      <c r="AY297" s="180" t="s">
        <v>165</v>
      </c>
      <c r="BK297" s="189">
        <f>SUM(BK298:BK303)</f>
        <v>0</v>
      </c>
    </row>
    <row r="298" s="2" customFormat="1" ht="22.2" customHeight="1">
      <c r="A298" s="34"/>
      <c r="B298" s="156"/>
      <c r="C298" s="192" t="s">
        <v>1359</v>
      </c>
      <c r="D298" s="192" t="s">
        <v>167</v>
      </c>
      <c r="E298" s="193" t="s">
        <v>689</v>
      </c>
      <c r="F298" s="194" t="s">
        <v>690</v>
      </c>
      <c r="G298" s="195" t="s">
        <v>189</v>
      </c>
      <c r="H298" s="196">
        <v>1</v>
      </c>
      <c r="I298" s="197"/>
      <c r="J298" s="196">
        <f>ROUND(I298*H298,3)</f>
        <v>0</v>
      </c>
      <c r="K298" s="198"/>
      <c r="L298" s="35"/>
      <c r="M298" s="199" t="s">
        <v>1</v>
      </c>
      <c r="N298" s="200" t="s">
        <v>41</v>
      </c>
      <c r="O298" s="73"/>
      <c r="P298" s="201">
        <f>O298*H298</f>
        <v>0</v>
      </c>
      <c r="Q298" s="201">
        <v>0</v>
      </c>
      <c r="R298" s="201">
        <f>Q298*H298</f>
        <v>0</v>
      </c>
      <c r="S298" s="201">
        <v>0</v>
      </c>
      <c r="T298" s="202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03" t="s">
        <v>235</v>
      </c>
      <c r="AT298" s="203" t="s">
        <v>167</v>
      </c>
      <c r="AU298" s="203" t="s">
        <v>88</v>
      </c>
      <c r="AY298" s="15" t="s">
        <v>165</v>
      </c>
      <c r="BE298" s="204">
        <f>IF(N298="základná",J298,0)</f>
        <v>0</v>
      </c>
      <c r="BF298" s="204">
        <f>IF(N298="znížená",J298,0)</f>
        <v>0</v>
      </c>
      <c r="BG298" s="204">
        <f>IF(N298="zákl. prenesená",J298,0)</f>
        <v>0</v>
      </c>
      <c r="BH298" s="204">
        <f>IF(N298="zníž. prenesená",J298,0)</f>
        <v>0</v>
      </c>
      <c r="BI298" s="204">
        <f>IF(N298="nulová",J298,0)</f>
        <v>0</v>
      </c>
      <c r="BJ298" s="15" t="s">
        <v>88</v>
      </c>
      <c r="BK298" s="205">
        <f>ROUND(I298*H298,3)</f>
        <v>0</v>
      </c>
      <c r="BL298" s="15" t="s">
        <v>235</v>
      </c>
      <c r="BM298" s="203" t="s">
        <v>1360</v>
      </c>
    </row>
    <row r="299" s="2" customFormat="1" ht="13.8" customHeight="1">
      <c r="A299" s="34"/>
      <c r="B299" s="156"/>
      <c r="C299" s="211" t="s">
        <v>1361</v>
      </c>
      <c r="D299" s="211" t="s">
        <v>277</v>
      </c>
      <c r="E299" s="212" t="s">
        <v>693</v>
      </c>
      <c r="F299" s="213" t="s">
        <v>1362</v>
      </c>
      <c r="G299" s="214" t="s">
        <v>189</v>
      </c>
      <c r="H299" s="215">
        <v>1</v>
      </c>
      <c r="I299" s="216"/>
      <c r="J299" s="215">
        <f>ROUND(I299*H299,3)</f>
        <v>0</v>
      </c>
      <c r="K299" s="217"/>
      <c r="L299" s="218"/>
      <c r="M299" s="219" t="s">
        <v>1</v>
      </c>
      <c r="N299" s="220" t="s">
        <v>41</v>
      </c>
      <c r="O299" s="73"/>
      <c r="P299" s="201">
        <f>O299*H299</f>
        <v>0</v>
      </c>
      <c r="Q299" s="201">
        <v>0.029700000000000001</v>
      </c>
      <c r="R299" s="201">
        <f>Q299*H299</f>
        <v>0.029700000000000001</v>
      </c>
      <c r="S299" s="201">
        <v>0</v>
      </c>
      <c r="T299" s="202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203" t="s">
        <v>403</v>
      </c>
      <c r="AT299" s="203" t="s">
        <v>277</v>
      </c>
      <c r="AU299" s="203" t="s">
        <v>88</v>
      </c>
      <c r="AY299" s="15" t="s">
        <v>165</v>
      </c>
      <c r="BE299" s="204">
        <f>IF(N299="základná",J299,0)</f>
        <v>0</v>
      </c>
      <c r="BF299" s="204">
        <f>IF(N299="znížená",J299,0)</f>
        <v>0</v>
      </c>
      <c r="BG299" s="204">
        <f>IF(N299="zákl. prenesená",J299,0)</f>
        <v>0</v>
      </c>
      <c r="BH299" s="204">
        <f>IF(N299="zníž. prenesená",J299,0)</f>
        <v>0</v>
      </c>
      <c r="BI299" s="204">
        <f>IF(N299="nulová",J299,0)</f>
        <v>0</v>
      </c>
      <c r="BJ299" s="15" t="s">
        <v>88</v>
      </c>
      <c r="BK299" s="205">
        <f>ROUND(I299*H299,3)</f>
        <v>0</v>
      </c>
      <c r="BL299" s="15" t="s">
        <v>235</v>
      </c>
      <c r="BM299" s="203" t="s">
        <v>1363</v>
      </c>
    </row>
    <row r="300" s="2" customFormat="1" ht="22.2" customHeight="1">
      <c r="A300" s="34"/>
      <c r="B300" s="156"/>
      <c r="C300" s="192" t="s">
        <v>1364</v>
      </c>
      <c r="D300" s="192" t="s">
        <v>167</v>
      </c>
      <c r="E300" s="193" t="s">
        <v>697</v>
      </c>
      <c r="F300" s="194" t="s">
        <v>698</v>
      </c>
      <c r="G300" s="195" t="s">
        <v>189</v>
      </c>
      <c r="H300" s="196">
        <v>11</v>
      </c>
      <c r="I300" s="197"/>
      <c r="J300" s="196">
        <f>ROUND(I300*H300,3)</f>
        <v>0</v>
      </c>
      <c r="K300" s="198"/>
      <c r="L300" s="35"/>
      <c r="M300" s="199" t="s">
        <v>1</v>
      </c>
      <c r="N300" s="200" t="s">
        <v>41</v>
      </c>
      <c r="O300" s="73"/>
      <c r="P300" s="201">
        <f>O300*H300</f>
        <v>0</v>
      </c>
      <c r="Q300" s="201">
        <v>0</v>
      </c>
      <c r="R300" s="201">
        <f>Q300*H300</f>
        <v>0</v>
      </c>
      <c r="S300" s="201">
        <v>0</v>
      </c>
      <c r="T300" s="202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203" t="s">
        <v>235</v>
      </c>
      <c r="AT300" s="203" t="s">
        <v>167</v>
      </c>
      <c r="AU300" s="203" t="s">
        <v>88</v>
      </c>
      <c r="AY300" s="15" t="s">
        <v>165</v>
      </c>
      <c r="BE300" s="204">
        <f>IF(N300="základná",J300,0)</f>
        <v>0</v>
      </c>
      <c r="BF300" s="204">
        <f>IF(N300="znížená",J300,0)</f>
        <v>0</v>
      </c>
      <c r="BG300" s="204">
        <f>IF(N300="zákl. prenesená",J300,0)</f>
        <v>0</v>
      </c>
      <c r="BH300" s="204">
        <f>IF(N300="zníž. prenesená",J300,0)</f>
        <v>0</v>
      </c>
      <c r="BI300" s="204">
        <f>IF(N300="nulová",J300,0)</f>
        <v>0</v>
      </c>
      <c r="BJ300" s="15" t="s">
        <v>88</v>
      </c>
      <c r="BK300" s="205">
        <f>ROUND(I300*H300,3)</f>
        <v>0</v>
      </c>
      <c r="BL300" s="15" t="s">
        <v>235</v>
      </c>
      <c r="BM300" s="203" t="s">
        <v>1365</v>
      </c>
    </row>
    <row r="301" s="2" customFormat="1" ht="13.8" customHeight="1">
      <c r="A301" s="34"/>
      <c r="B301" s="156"/>
      <c r="C301" s="211" t="s">
        <v>1366</v>
      </c>
      <c r="D301" s="211" t="s">
        <v>277</v>
      </c>
      <c r="E301" s="212" t="s">
        <v>701</v>
      </c>
      <c r="F301" s="213" t="s">
        <v>1367</v>
      </c>
      <c r="G301" s="214" t="s">
        <v>189</v>
      </c>
      <c r="H301" s="215">
        <v>11</v>
      </c>
      <c r="I301" s="216"/>
      <c r="J301" s="215">
        <f>ROUND(I301*H301,3)</f>
        <v>0</v>
      </c>
      <c r="K301" s="217"/>
      <c r="L301" s="218"/>
      <c r="M301" s="219" t="s">
        <v>1</v>
      </c>
      <c r="N301" s="220" t="s">
        <v>41</v>
      </c>
      <c r="O301" s="73"/>
      <c r="P301" s="201">
        <f>O301*H301</f>
        <v>0</v>
      </c>
      <c r="Q301" s="201">
        <v>0.033750000000000002</v>
      </c>
      <c r="R301" s="201">
        <f>Q301*H301</f>
        <v>0.37125000000000002</v>
      </c>
      <c r="S301" s="201">
        <v>0</v>
      </c>
      <c r="T301" s="202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03" t="s">
        <v>403</v>
      </c>
      <c r="AT301" s="203" t="s">
        <v>277</v>
      </c>
      <c r="AU301" s="203" t="s">
        <v>88</v>
      </c>
      <c r="AY301" s="15" t="s">
        <v>165</v>
      </c>
      <c r="BE301" s="204">
        <f>IF(N301="základná",J301,0)</f>
        <v>0</v>
      </c>
      <c r="BF301" s="204">
        <f>IF(N301="znížená",J301,0)</f>
        <v>0</v>
      </c>
      <c r="BG301" s="204">
        <f>IF(N301="zákl. prenesená",J301,0)</f>
        <v>0</v>
      </c>
      <c r="BH301" s="204">
        <f>IF(N301="zníž. prenesená",J301,0)</f>
        <v>0</v>
      </c>
      <c r="BI301" s="204">
        <f>IF(N301="nulová",J301,0)</f>
        <v>0</v>
      </c>
      <c r="BJ301" s="15" t="s">
        <v>88</v>
      </c>
      <c r="BK301" s="205">
        <f>ROUND(I301*H301,3)</f>
        <v>0</v>
      </c>
      <c r="BL301" s="15" t="s">
        <v>235</v>
      </c>
      <c r="BM301" s="203" t="s">
        <v>1368</v>
      </c>
    </row>
    <row r="302" s="2" customFormat="1" ht="34.8" customHeight="1">
      <c r="A302" s="34"/>
      <c r="B302" s="156"/>
      <c r="C302" s="192" t="s">
        <v>1369</v>
      </c>
      <c r="D302" s="192" t="s">
        <v>167</v>
      </c>
      <c r="E302" s="193" t="s">
        <v>1370</v>
      </c>
      <c r="F302" s="194" t="s">
        <v>1371</v>
      </c>
      <c r="G302" s="195" t="s">
        <v>275</v>
      </c>
      <c r="H302" s="196">
        <v>456.72000000000003</v>
      </c>
      <c r="I302" s="197"/>
      <c r="J302" s="196">
        <f>ROUND(I302*H302,3)</f>
        <v>0</v>
      </c>
      <c r="K302" s="198"/>
      <c r="L302" s="35"/>
      <c r="M302" s="199" t="s">
        <v>1</v>
      </c>
      <c r="N302" s="200" t="s">
        <v>41</v>
      </c>
      <c r="O302" s="73"/>
      <c r="P302" s="201">
        <f>O302*H302</f>
        <v>0</v>
      </c>
      <c r="Q302" s="201">
        <v>9.0000000000000006E-05</v>
      </c>
      <c r="R302" s="201">
        <f>Q302*H302</f>
        <v>0.041104800000000004</v>
      </c>
      <c r="S302" s="201">
        <v>0</v>
      </c>
      <c r="T302" s="202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03" t="s">
        <v>235</v>
      </c>
      <c r="AT302" s="203" t="s">
        <v>167</v>
      </c>
      <c r="AU302" s="203" t="s">
        <v>88</v>
      </c>
      <c r="AY302" s="15" t="s">
        <v>165</v>
      </c>
      <c r="BE302" s="204">
        <f>IF(N302="základná",J302,0)</f>
        <v>0</v>
      </c>
      <c r="BF302" s="204">
        <f>IF(N302="znížená",J302,0)</f>
        <v>0</v>
      </c>
      <c r="BG302" s="204">
        <f>IF(N302="zákl. prenesená",J302,0)</f>
        <v>0</v>
      </c>
      <c r="BH302" s="204">
        <f>IF(N302="zníž. prenesená",J302,0)</f>
        <v>0</v>
      </c>
      <c r="BI302" s="204">
        <f>IF(N302="nulová",J302,0)</f>
        <v>0</v>
      </c>
      <c r="BJ302" s="15" t="s">
        <v>88</v>
      </c>
      <c r="BK302" s="205">
        <f>ROUND(I302*H302,3)</f>
        <v>0</v>
      </c>
      <c r="BL302" s="15" t="s">
        <v>235</v>
      </c>
      <c r="BM302" s="203" t="s">
        <v>1372</v>
      </c>
    </row>
    <row r="303" s="2" customFormat="1" ht="22.2" customHeight="1">
      <c r="A303" s="34"/>
      <c r="B303" s="156"/>
      <c r="C303" s="192" t="s">
        <v>1373</v>
      </c>
      <c r="D303" s="192" t="s">
        <v>167</v>
      </c>
      <c r="E303" s="193" t="s">
        <v>709</v>
      </c>
      <c r="F303" s="194" t="s">
        <v>710</v>
      </c>
      <c r="G303" s="195" t="s">
        <v>490</v>
      </c>
      <c r="H303" s="197"/>
      <c r="I303" s="197"/>
      <c r="J303" s="196">
        <f>ROUND(I303*H303,3)</f>
        <v>0</v>
      </c>
      <c r="K303" s="198"/>
      <c r="L303" s="35"/>
      <c r="M303" s="199" t="s">
        <v>1</v>
      </c>
      <c r="N303" s="200" t="s">
        <v>41</v>
      </c>
      <c r="O303" s="73"/>
      <c r="P303" s="201">
        <f>O303*H303</f>
        <v>0</v>
      </c>
      <c r="Q303" s="201">
        <v>0</v>
      </c>
      <c r="R303" s="201">
        <f>Q303*H303</f>
        <v>0</v>
      </c>
      <c r="S303" s="201">
        <v>0</v>
      </c>
      <c r="T303" s="202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3" t="s">
        <v>235</v>
      </c>
      <c r="AT303" s="203" t="s">
        <v>167</v>
      </c>
      <c r="AU303" s="203" t="s">
        <v>88</v>
      </c>
      <c r="AY303" s="15" t="s">
        <v>165</v>
      </c>
      <c r="BE303" s="204">
        <f>IF(N303="základná",J303,0)</f>
        <v>0</v>
      </c>
      <c r="BF303" s="204">
        <f>IF(N303="znížená",J303,0)</f>
        <v>0</v>
      </c>
      <c r="BG303" s="204">
        <f>IF(N303="zákl. prenesená",J303,0)</f>
        <v>0</v>
      </c>
      <c r="BH303" s="204">
        <f>IF(N303="zníž. prenesená",J303,0)</f>
        <v>0</v>
      </c>
      <c r="BI303" s="204">
        <f>IF(N303="nulová",J303,0)</f>
        <v>0</v>
      </c>
      <c r="BJ303" s="15" t="s">
        <v>88</v>
      </c>
      <c r="BK303" s="205">
        <f>ROUND(I303*H303,3)</f>
        <v>0</v>
      </c>
      <c r="BL303" s="15" t="s">
        <v>235</v>
      </c>
      <c r="BM303" s="203" t="s">
        <v>1374</v>
      </c>
    </row>
    <row r="304" s="12" customFormat="1" ht="22.8" customHeight="1">
      <c r="A304" s="12"/>
      <c r="B304" s="179"/>
      <c r="C304" s="12"/>
      <c r="D304" s="180" t="s">
        <v>74</v>
      </c>
      <c r="E304" s="190" t="s">
        <v>1375</v>
      </c>
      <c r="F304" s="190" t="s">
        <v>1376</v>
      </c>
      <c r="G304" s="12"/>
      <c r="H304" s="12"/>
      <c r="I304" s="182"/>
      <c r="J304" s="191">
        <f>BK304</f>
        <v>0</v>
      </c>
      <c r="K304" s="12"/>
      <c r="L304" s="179"/>
      <c r="M304" s="184"/>
      <c r="N304" s="185"/>
      <c r="O304" s="185"/>
      <c r="P304" s="186">
        <f>SUM(P305:P306)</f>
        <v>0</v>
      </c>
      <c r="Q304" s="185"/>
      <c r="R304" s="186">
        <f>SUM(R305:R306)</f>
        <v>0.0041785000000000008</v>
      </c>
      <c r="S304" s="185"/>
      <c r="T304" s="187">
        <f>SUM(T305:T306)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180" t="s">
        <v>88</v>
      </c>
      <c r="AT304" s="188" t="s">
        <v>74</v>
      </c>
      <c r="AU304" s="188" t="s">
        <v>82</v>
      </c>
      <c r="AY304" s="180" t="s">
        <v>165</v>
      </c>
      <c r="BK304" s="189">
        <f>SUM(BK305:BK306)</f>
        <v>0</v>
      </c>
    </row>
    <row r="305" s="2" customFormat="1" ht="34.8" customHeight="1">
      <c r="A305" s="34"/>
      <c r="B305" s="156"/>
      <c r="C305" s="192" t="s">
        <v>1377</v>
      </c>
      <c r="D305" s="192" t="s">
        <v>167</v>
      </c>
      <c r="E305" s="193" t="s">
        <v>1378</v>
      </c>
      <c r="F305" s="194" t="s">
        <v>1379</v>
      </c>
      <c r="G305" s="195" t="s">
        <v>170</v>
      </c>
      <c r="H305" s="196">
        <v>25</v>
      </c>
      <c r="I305" s="197"/>
      <c r="J305" s="196">
        <f>ROUND(I305*H305,3)</f>
        <v>0</v>
      </c>
      <c r="K305" s="198"/>
      <c r="L305" s="35"/>
      <c r="M305" s="199" t="s">
        <v>1</v>
      </c>
      <c r="N305" s="200" t="s">
        <v>41</v>
      </c>
      <c r="O305" s="73"/>
      <c r="P305" s="201">
        <f>O305*H305</f>
        <v>0</v>
      </c>
      <c r="Q305" s="201">
        <v>0.00016584</v>
      </c>
      <c r="R305" s="201">
        <f>Q305*H305</f>
        <v>0.0041460000000000004</v>
      </c>
      <c r="S305" s="201">
        <v>0</v>
      </c>
      <c r="T305" s="202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3" t="s">
        <v>235</v>
      </c>
      <c r="AT305" s="203" t="s">
        <v>167</v>
      </c>
      <c r="AU305" s="203" t="s">
        <v>88</v>
      </c>
      <c r="AY305" s="15" t="s">
        <v>165</v>
      </c>
      <c r="BE305" s="204">
        <f>IF(N305="základná",J305,0)</f>
        <v>0</v>
      </c>
      <c r="BF305" s="204">
        <f>IF(N305="znížená",J305,0)</f>
        <v>0</v>
      </c>
      <c r="BG305" s="204">
        <f>IF(N305="zákl. prenesená",J305,0)</f>
        <v>0</v>
      </c>
      <c r="BH305" s="204">
        <f>IF(N305="zníž. prenesená",J305,0)</f>
        <v>0</v>
      </c>
      <c r="BI305" s="204">
        <f>IF(N305="nulová",J305,0)</f>
        <v>0</v>
      </c>
      <c r="BJ305" s="15" t="s">
        <v>88</v>
      </c>
      <c r="BK305" s="205">
        <f>ROUND(I305*H305,3)</f>
        <v>0</v>
      </c>
      <c r="BL305" s="15" t="s">
        <v>235</v>
      </c>
      <c r="BM305" s="203" t="s">
        <v>1380</v>
      </c>
    </row>
    <row r="306" s="2" customFormat="1" ht="22.2" customHeight="1">
      <c r="A306" s="34"/>
      <c r="B306" s="156"/>
      <c r="C306" s="192" t="s">
        <v>1381</v>
      </c>
      <c r="D306" s="192" t="s">
        <v>167</v>
      </c>
      <c r="E306" s="193" t="s">
        <v>1382</v>
      </c>
      <c r="F306" s="194" t="s">
        <v>1383</v>
      </c>
      <c r="G306" s="195" t="s">
        <v>170</v>
      </c>
      <c r="H306" s="196">
        <v>25</v>
      </c>
      <c r="I306" s="197"/>
      <c r="J306" s="196">
        <f>ROUND(I306*H306,3)</f>
        <v>0</v>
      </c>
      <c r="K306" s="198"/>
      <c r="L306" s="35"/>
      <c r="M306" s="199" t="s">
        <v>1</v>
      </c>
      <c r="N306" s="200" t="s">
        <v>41</v>
      </c>
      <c r="O306" s="73"/>
      <c r="P306" s="201">
        <f>O306*H306</f>
        <v>0</v>
      </c>
      <c r="Q306" s="201">
        <v>1.3000000000000001E-06</v>
      </c>
      <c r="R306" s="201">
        <f>Q306*H306</f>
        <v>3.2500000000000004E-05</v>
      </c>
      <c r="S306" s="201">
        <v>0</v>
      </c>
      <c r="T306" s="202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203" t="s">
        <v>235</v>
      </c>
      <c r="AT306" s="203" t="s">
        <v>167</v>
      </c>
      <c r="AU306" s="203" t="s">
        <v>88</v>
      </c>
      <c r="AY306" s="15" t="s">
        <v>165</v>
      </c>
      <c r="BE306" s="204">
        <f>IF(N306="základná",J306,0)</f>
        <v>0</v>
      </c>
      <c r="BF306" s="204">
        <f>IF(N306="znížená",J306,0)</f>
        <v>0</v>
      </c>
      <c r="BG306" s="204">
        <f>IF(N306="zákl. prenesená",J306,0)</f>
        <v>0</v>
      </c>
      <c r="BH306" s="204">
        <f>IF(N306="zníž. prenesená",J306,0)</f>
        <v>0</v>
      </c>
      <c r="BI306" s="204">
        <f>IF(N306="nulová",J306,0)</f>
        <v>0</v>
      </c>
      <c r="BJ306" s="15" t="s">
        <v>88</v>
      </c>
      <c r="BK306" s="205">
        <f>ROUND(I306*H306,3)</f>
        <v>0</v>
      </c>
      <c r="BL306" s="15" t="s">
        <v>235</v>
      </c>
      <c r="BM306" s="203" t="s">
        <v>1384</v>
      </c>
    </row>
    <row r="307" s="12" customFormat="1" ht="22.8" customHeight="1">
      <c r="A307" s="12"/>
      <c r="B307" s="179"/>
      <c r="C307" s="12"/>
      <c r="D307" s="180" t="s">
        <v>74</v>
      </c>
      <c r="E307" s="190" t="s">
        <v>712</v>
      </c>
      <c r="F307" s="190" t="s">
        <v>713</v>
      </c>
      <c r="G307" s="12"/>
      <c r="H307" s="12"/>
      <c r="I307" s="182"/>
      <c r="J307" s="191">
        <f>BK307</f>
        <v>0</v>
      </c>
      <c r="K307" s="12"/>
      <c r="L307" s="179"/>
      <c r="M307" s="184"/>
      <c r="N307" s="185"/>
      <c r="O307" s="185"/>
      <c r="P307" s="186">
        <f>SUM(P308:P309)</f>
        <v>0</v>
      </c>
      <c r="Q307" s="185"/>
      <c r="R307" s="186">
        <f>SUM(R308:R309)</f>
        <v>0.0048680714999999996</v>
      </c>
      <c r="S307" s="185"/>
      <c r="T307" s="187">
        <f>SUM(T308:T309)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80" t="s">
        <v>88</v>
      </c>
      <c r="AT307" s="188" t="s">
        <v>74</v>
      </c>
      <c r="AU307" s="188" t="s">
        <v>82</v>
      </c>
      <c r="AY307" s="180" t="s">
        <v>165</v>
      </c>
      <c r="BK307" s="189">
        <f>SUM(BK308:BK309)</f>
        <v>0</v>
      </c>
    </row>
    <row r="308" s="2" customFormat="1" ht="22.2" customHeight="1">
      <c r="A308" s="34"/>
      <c r="B308" s="156"/>
      <c r="C308" s="192" t="s">
        <v>1385</v>
      </c>
      <c r="D308" s="192" t="s">
        <v>167</v>
      </c>
      <c r="E308" s="193" t="s">
        <v>715</v>
      </c>
      <c r="F308" s="194" t="s">
        <v>716</v>
      </c>
      <c r="G308" s="195" t="s">
        <v>170</v>
      </c>
      <c r="H308" s="196">
        <v>11.01</v>
      </c>
      <c r="I308" s="197"/>
      <c r="J308" s="196">
        <f>ROUND(I308*H308,3)</f>
        <v>0</v>
      </c>
      <c r="K308" s="198"/>
      <c r="L308" s="35"/>
      <c r="M308" s="199" t="s">
        <v>1</v>
      </c>
      <c r="N308" s="200" t="s">
        <v>41</v>
      </c>
      <c r="O308" s="73"/>
      <c r="P308" s="201">
        <f>O308*H308</f>
        <v>0</v>
      </c>
      <c r="Q308" s="201">
        <v>0.00016574999999999999</v>
      </c>
      <c r="R308" s="201">
        <f>Q308*H308</f>
        <v>0.0018249074999999999</v>
      </c>
      <c r="S308" s="201">
        <v>0</v>
      </c>
      <c r="T308" s="202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03" t="s">
        <v>235</v>
      </c>
      <c r="AT308" s="203" t="s">
        <v>167</v>
      </c>
      <c r="AU308" s="203" t="s">
        <v>88</v>
      </c>
      <c r="AY308" s="15" t="s">
        <v>165</v>
      </c>
      <c r="BE308" s="204">
        <f>IF(N308="základná",J308,0)</f>
        <v>0</v>
      </c>
      <c r="BF308" s="204">
        <f>IF(N308="znížená",J308,0)</f>
        <v>0</v>
      </c>
      <c r="BG308" s="204">
        <f>IF(N308="zákl. prenesená",J308,0)</f>
        <v>0</v>
      </c>
      <c r="BH308" s="204">
        <f>IF(N308="zníž. prenesená",J308,0)</f>
        <v>0</v>
      </c>
      <c r="BI308" s="204">
        <f>IF(N308="nulová",J308,0)</f>
        <v>0</v>
      </c>
      <c r="BJ308" s="15" t="s">
        <v>88</v>
      </c>
      <c r="BK308" s="205">
        <f>ROUND(I308*H308,3)</f>
        <v>0</v>
      </c>
      <c r="BL308" s="15" t="s">
        <v>235</v>
      </c>
      <c r="BM308" s="203" t="s">
        <v>1386</v>
      </c>
    </row>
    <row r="309" s="2" customFormat="1" ht="34.8" customHeight="1">
      <c r="A309" s="34"/>
      <c r="B309" s="156"/>
      <c r="C309" s="192" t="s">
        <v>1387</v>
      </c>
      <c r="D309" s="192" t="s">
        <v>167</v>
      </c>
      <c r="E309" s="193" t="s">
        <v>719</v>
      </c>
      <c r="F309" s="194" t="s">
        <v>720</v>
      </c>
      <c r="G309" s="195" t="s">
        <v>170</v>
      </c>
      <c r="H309" s="196">
        <v>11.01</v>
      </c>
      <c r="I309" s="197"/>
      <c r="J309" s="196">
        <f>ROUND(I309*H309,3)</f>
        <v>0</v>
      </c>
      <c r="K309" s="198"/>
      <c r="L309" s="35"/>
      <c r="M309" s="199" t="s">
        <v>1</v>
      </c>
      <c r="N309" s="200" t="s">
        <v>41</v>
      </c>
      <c r="O309" s="73"/>
      <c r="P309" s="201">
        <f>O309*H309</f>
        <v>0</v>
      </c>
      <c r="Q309" s="201">
        <v>0.0002764</v>
      </c>
      <c r="R309" s="201">
        <f>Q309*H309</f>
        <v>0.0030431640000000001</v>
      </c>
      <c r="S309" s="201">
        <v>0</v>
      </c>
      <c r="T309" s="202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3" t="s">
        <v>235</v>
      </c>
      <c r="AT309" s="203" t="s">
        <v>167</v>
      </c>
      <c r="AU309" s="203" t="s">
        <v>88</v>
      </c>
      <c r="AY309" s="15" t="s">
        <v>165</v>
      </c>
      <c r="BE309" s="204">
        <f>IF(N309="základná",J309,0)</f>
        <v>0</v>
      </c>
      <c r="BF309" s="204">
        <f>IF(N309="znížená",J309,0)</f>
        <v>0</v>
      </c>
      <c r="BG309" s="204">
        <f>IF(N309="zákl. prenesená",J309,0)</f>
        <v>0</v>
      </c>
      <c r="BH309" s="204">
        <f>IF(N309="zníž. prenesená",J309,0)</f>
        <v>0</v>
      </c>
      <c r="BI309" s="204">
        <f>IF(N309="nulová",J309,0)</f>
        <v>0</v>
      </c>
      <c r="BJ309" s="15" t="s">
        <v>88</v>
      </c>
      <c r="BK309" s="205">
        <f>ROUND(I309*H309,3)</f>
        <v>0</v>
      </c>
      <c r="BL309" s="15" t="s">
        <v>235</v>
      </c>
      <c r="BM309" s="203" t="s">
        <v>1388</v>
      </c>
    </row>
    <row r="310" s="12" customFormat="1" ht="25.92" customHeight="1">
      <c r="A310" s="12"/>
      <c r="B310" s="179"/>
      <c r="C310" s="12"/>
      <c r="D310" s="180" t="s">
        <v>74</v>
      </c>
      <c r="E310" s="181" t="s">
        <v>277</v>
      </c>
      <c r="F310" s="181" t="s">
        <v>278</v>
      </c>
      <c r="G310" s="12"/>
      <c r="H310" s="12"/>
      <c r="I310" s="182"/>
      <c r="J310" s="183">
        <f>BK310</f>
        <v>0</v>
      </c>
      <c r="K310" s="12"/>
      <c r="L310" s="179"/>
      <c r="M310" s="184"/>
      <c r="N310" s="185"/>
      <c r="O310" s="185"/>
      <c r="P310" s="186">
        <f>P311</f>
        <v>0</v>
      </c>
      <c r="Q310" s="185"/>
      <c r="R310" s="186">
        <f>R311</f>
        <v>0.034439999999999998</v>
      </c>
      <c r="S310" s="185"/>
      <c r="T310" s="187">
        <f>T311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80" t="s">
        <v>178</v>
      </c>
      <c r="AT310" s="188" t="s">
        <v>74</v>
      </c>
      <c r="AU310" s="188" t="s">
        <v>75</v>
      </c>
      <c r="AY310" s="180" t="s">
        <v>165</v>
      </c>
      <c r="BK310" s="189">
        <f>BK311</f>
        <v>0</v>
      </c>
    </row>
    <row r="311" s="12" customFormat="1" ht="22.8" customHeight="1">
      <c r="A311" s="12"/>
      <c r="B311" s="179"/>
      <c r="C311" s="12"/>
      <c r="D311" s="180" t="s">
        <v>74</v>
      </c>
      <c r="E311" s="190" t="s">
        <v>279</v>
      </c>
      <c r="F311" s="190" t="s">
        <v>280</v>
      </c>
      <c r="G311" s="12"/>
      <c r="H311" s="12"/>
      <c r="I311" s="182"/>
      <c r="J311" s="191">
        <f>BK311</f>
        <v>0</v>
      </c>
      <c r="K311" s="12"/>
      <c r="L311" s="179"/>
      <c r="M311" s="184"/>
      <c r="N311" s="185"/>
      <c r="O311" s="185"/>
      <c r="P311" s="186">
        <f>SUM(P312:P314)</f>
        <v>0</v>
      </c>
      <c r="Q311" s="185"/>
      <c r="R311" s="186">
        <f>SUM(R312:R314)</f>
        <v>0.034439999999999998</v>
      </c>
      <c r="S311" s="185"/>
      <c r="T311" s="187">
        <f>SUM(T312:T314)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180" t="s">
        <v>178</v>
      </c>
      <c r="AT311" s="188" t="s">
        <v>74</v>
      </c>
      <c r="AU311" s="188" t="s">
        <v>82</v>
      </c>
      <c r="AY311" s="180" t="s">
        <v>165</v>
      </c>
      <c r="BK311" s="189">
        <f>SUM(BK312:BK314)</f>
        <v>0</v>
      </c>
    </row>
    <row r="312" s="2" customFormat="1" ht="13.8" customHeight="1">
      <c r="A312" s="34"/>
      <c r="B312" s="156"/>
      <c r="C312" s="192" t="s">
        <v>1389</v>
      </c>
      <c r="D312" s="192" t="s">
        <v>167</v>
      </c>
      <c r="E312" s="193" t="s">
        <v>723</v>
      </c>
      <c r="F312" s="194" t="s">
        <v>724</v>
      </c>
      <c r="G312" s="195" t="s">
        <v>189</v>
      </c>
      <c r="H312" s="196">
        <v>12</v>
      </c>
      <c r="I312" s="197"/>
      <c r="J312" s="196">
        <f>ROUND(I312*H312,3)</f>
        <v>0</v>
      </c>
      <c r="K312" s="198"/>
      <c r="L312" s="35"/>
      <c r="M312" s="199" t="s">
        <v>1</v>
      </c>
      <c r="N312" s="200" t="s">
        <v>41</v>
      </c>
      <c r="O312" s="73"/>
      <c r="P312" s="201">
        <f>O312*H312</f>
        <v>0</v>
      </c>
      <c r="Q312" s="201">
        <v>0</v>
      </c>
      <c r="R312" s="201">
        <f>Q312*H312</f>
        <v>0</v>
      </c>
      <c r="S312" s="201">
        <v>0</v>
      </c>
      <c r="T312" s="202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3" t="s">
        <v>284</v>
      </c>
      <c r="AT312" s="203" t="s">
        <v>167</v>
      </c>
      <c r="AU312" s="203" t="s">
        <v>88</v>
      </c>
      <c r="AY312" s="15" t="s">
        <v>165</v>
      </c>
      <c r="BE312" s="204">
        <f>IF(N312="základná",J312,0)</f>
        <v>0</v>
      </c>
      <c r="BF312" s="204">
        <f>IF(N312="znížená",J312,0)</f>
        <v>0</v>
      </c>
      <c r="BG312" s="204">
        <f>IF(N312="zákl. prenesená",J312,0)</f>
        <v>0</v>
      </c>
      <c r="BH312" s="204">
        <f>IF(N312="zníž. prenesená",J312,0)</f>
        <v>0</v>
      </c>
      <c r="BI312" s="204">
        <f>IF(N312="nulová",J312,0)</f>
        <v>0</v>
      </c>
      <c r="BJ312" s="15" t="s">
        <v>88</v>
      </c>
      <c r="BK312" s="205">
        <f>ROUND(I312*H312,3)</f>
        <v>0</v>
      </c>
      <c r="BL312" s="15" t="s">
        <v>284</v>
      </c>
      <c r="BM312" s="203" t="s">
        <v>1390</v>
      </c>
    </row>
    <row r="313" s="2" customFormat="1" ht="13.8" customHeight="1">
      <c r="A313" s="34"/>
      <c r="B313" s="156"/>
      <c r="C313" s="211" t="s">
        <v>1391</v>
      </c>
      <c r="D313" s="211" t="s">
        <v>277</v>
      </c>
      <c r="E313" s="212" t="s">
        <v>727</v>
      </c>
      <c r="F313" s="213" t="s">
        <v>728</v>
      </c>
      <c r="G313" s="214" t="s">
        <v>189</v>
      </c>
      <c r="H313" s="215">
        <v>12</v>
      </c>
      <c r="I313" s="216"/>
      <c r="J313" s="215">
        <f>ROUND(I313*H313,3)</f>
        <v>0</v>
      </c>
      <c r="K313" s="217"/>
      <c r="L313" s="218"/>
      <c r="M313" s="219" t="s">
        <v>1</v>
      </c>
      <c r="N313" s="220" t="s">
        <v>41</v>
      </c>
      <c r="O313" s="73"/>
      <c r="P313" s="201">
        <f>O313*H313</f>
        <v>0</v>
      </c>
      <c r="Q313" s="201">
        <v>0.0027699999999999999</v>
      </c>
      <c r="R313" s="201">
        <f>Q313*H313</f>
        <v>0.033239999999999999</v>
      </c>
      <c r="S313" s="201">
        <v>0</v>
      </c>
      <c r="T313" s="202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03" t="s">
        <v>729</v>
      </c>
      <c r="AT313" s="203" t="s">
        <v>277</v>
      </c>
      <c r="AU313" s="203" t="s">
        <v>88</v>
      </c>
      <c r="AY313" s="15" t="s">
        <v>165</v>
      </c>
      <c r="BE313" s="204">
        <f>IF(N313="základná",J313,0)</f>
        <v>0</v>
      </c>
      <c r="BF313" s="204">
        <f>IF(N313="znížená",J313,0)</f>
        <v>0</v>
      </c>
      <c r="BG313" s="204">
        <f>IF(N313="zákl. prenesená",J313,0)</f>
        <v>0</v>
      </c>
      <c r="BH313" s="204">
        <f>IF(N313="zníž. prenesená",J313,0)</f>
        <v>0</v>
      </c>
      <c r="BI313" s="204">
        <f>IF(N313="nulová",J313,0)</f>
        <v>0</v>
      </c>
      <c r="BJ313" s="15" t="s">
        <v>88</v>
      </c>
      <c r="BK313" s="205">
        <f>ROUND(I313*H313,3)</f>
        <v>0</v>
      </c>
      <c r="BL313" s="15" t="s">
        <v>729</v>
      </c>
      <c r="BM313" s="203" t="s">
        <v>1392</v>
      </c>
    </row>
    <row r="314" s="2" customFormat="1" ht="13.8" customHeight="1">
      <c r="A314" s="34"/>
      <c r="B314" s="156"/>
      <c r="C314" s="211" t="s">
        <v>1393</v>
      </c>
      <c r="D314" s="211" t="s">
        <v>277</v>
      </c>
      <c r="E314" s="212" t="s">
        <v>732</v>
      </c>
      <c r="F314" s="213" t="s">
        <v>733</v>
      </c>
      <c r="G314" s="214" t="s">
        <v>189</v>
      </c>
      <c r="H314" s="215">
        <v>12</v>
      </c>
      <c r="I314" s="216"/>
      <c r="J314" s="215">
        <f>ROUND(I314*H314,3)</f>
        <v>0</v>
      </c>
      <c r="K314" s="217"/>
      <c r="L314" s="218"/>
      <c r="M314" s="221" t="s">
        <v>1</v>
      </c>
      <c r="N314" s="222" t="s">
        <v>41</v>
      </c>
      <c r="O314" s="208"/>
      <c r="P314" s="209">
        <f>O314*H314</f>
        <v>0</v>
      </c>
      <c r="Q314" s="209">
        <v>0.00010000000000000001</v>
      </c>
      <c r="R314" s="209">
        <f>Q314*H314</f>
        <v>0.0012000000000000001</v>
      </c>
      <c r="S314" s="209">
        <v>0</v>
      </c>
      <c r="T314" s="210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203" t="s">
        <v>729</v>
      </c>
      <c r="AT314" s="203" t="s">
        <v>277</v>
      </c>
      <c r="AU314" s="203" t="s">
        <v>88</v>
      </c>
      <c r="AY314" s="15" t="s">
        <v>165</v>
      </c>
      <c r="BE314" s="204">
        <f>IF(N314="základná",J314,0)</f>
        <v>0</v>
      </c>
      <c r="BF314" s="204">
        <f>IF(N314="znížená",J314,0)</f>
        <v>0</v>
      </c>
      <c r="BG314" s="204">
        <f>IF(N314="zákl. prenesená",J314,0)</f>
        <v>0</v>
      </c>
      <c r="BH314" s="204">
        <f>IF(N314="zníž. prenesená",J314,0)</f>
        <v>0</v>
      </c>
      <c r="BI314" s="204">
        <f>IF(N314="nulová",J314,0)</f>
        <v>0</v>
      </c>
      <c r="BJ314" s="15" t="s">
        <v>88</v>
      </c>
      <c r="BK314" s="205">
        <f>ROUND(I314*H314,3)</f>
        <v>0</v>
      </c>
      <c r="BL314" s="15" t="s">
        <v>729</v>
      </c>
      <c r="BM314" s="203" t="s">
        <v>1394</v>
      </c>
    </row>
    <row r="315" s="2" customFormat="1" ht="6.96" customHeight="1">
      <c r="A315" s="34"/>
      <c r="B315" s="56"/>
      <c r="C315" s="57"/>
      <c r="D315" s="57"/>
      <c r="E315" s="57"/>
      <c r="F315" s="57"/>
      <c r="G315" s="57"/>
      <c r="H315" s="57"/>
      <c r="I315" s="57"/>
      <c r="J315" s="57"/>
      <c r="K315" s="57"/>
      <c r="L315" s="35"/>
      <c r="M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</row>
  </sheetData>
  <autoFilter ref="C150:K314"/>
  <mergeCells count="17">
    <mergeCell ref="E7:H7"/>
    <mergeCell ref="E9:H9"/>
    <mergeCell ref="E11:H11"/>
    <mergeCell ref="E20:H20"/>
    <mergeCell ref="E29:H29"/>
    <mergeCell ref="E85:H85"/>
    <mergeCell ref="E87:H87"/>
    <mergeCell ref="E89:H89"/>
    <mergeCell ref="D123:F123"/>
    <mergeCell ref="D124:F124"/>
    <mergeCell ref="D125:F125"/>
    <mergeCell ref="D126:F126"/>
    <mergeCell ref="D127:F127"/>
    <mergeCell ref="E139:H139"/>
    <mergeCell ref="E141:H141"/>
    <mergeCell ref="E143:H14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>
    <f:field ref="objname" par="" text="2020-072REV - SPŠ J. Murgaša B.Bystrica - kompletná rekonštrukcia objektov - zníženie energetickej náročnosti [zadanie]" edit="true"/>
    <f:field ref="objsubject" par="" text="" edit="true"/>
    <f:field ref="objcreatedby" par="" text="Oravcová, Nora, Ing."/>
    <f:field ref="objcreatedat" par="" date="2021-12-15T12:10:10" text="15. 12. 2021 12:10:10"/>
    <f:field ref="objchangedby" par="" text="Oravcová, Nora, Ing."/>
    <f:field ref="objmodifiedat" par="" date="2021-12-15T12:10:16" text="15. 12. 2021 12:10:16"/>
    <f:field ref="doc_FSCFOLIO_1_1001_FieldDocumentNumber" par="" text=""/>
    <f:field ref="doc_FSCFOLIO_1_1001_FieldSubject" par="" text=""/>
    <f:field ref="FSCFOLIO_1_1001_FieldCurrentUser" par="" text="Mgr. Jana Vašičková"/>
    <f:field ref="CCAPRECONFIG_15_1001_Objektname" par="" text="2020-072REV - SPŠ J. Murgaša B.Bystrica - kompletná rekonštrukcia objektov - zníženie energetickej náročnosti [zadanie]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PETO-PC\Peťo</dc:creator>
  <cp:lastModifiedBy>PETO-PC\Peťo</cp:lastModifiedBy>
  <dcterms:created xsi:type="dcterms:W3CDTF">2021-05-25T05:08:29Z</dcterms:created>
  <dcterms:modified xsi:type="dcterms:W3CDTF">2021-05-25T05:08:37Z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KBBSK@103.510:viz_AttrStrFileSubject" pid="2" fmtid="{D5CDD505-2E9C-101B-9397-08002B2CF9AE}">
    <vt:lpwstr/>
  </property>
  <property name="FSC#SKBBSK@103.510:viz_AttrStrCisloZmluvy" pid="3" fmtid="{D5CDD505-2E9C-101B-9397-08002B2CF9AE}">
    <vt:lpwstr/>
  </property>
  <property name="FSC#SKBBSK@103.510:viz_AttrStrCisloDodatku" pid="4" fmtid="{D5CDD505-2E9C-101B-9397-08002B2CF9AE}">
    <vt:lpwstr/>
  </property>
  <property name="FSC#SKBBSK@103.510:viz_AttrStrCisloZmlVDodatku" pid="5" fmtid="{D5CDD505-2E9C-101B-9397-08002B2CF9AE}">
    <vt:lpwstr/>
  </property>
  <property name="FSC#SKEDITIONREG@103.510:a_acceptor" pid="6" fmtid="{D5CDD505-2E9C-101B-9397-08002B2CF9AE}">
    <vt:lpwstr/>
  </property>
  <property name="FSC#SKEDITIONREG@103.510:a_clearedat" pid="7" fmtid="{D5CDD505-2E9C-101B-9397-08002B2CF9AE}">
    <vt:lpwstr/>
  </property>
  <property name="FSC#SKEDITIONREG@103.510:a_clearedby" pid="8" fmtid="{D5CDD505-2E9C-101B-9397-08002B2CF9AE}">
    <vt:lpwstr/>
  </property>
  <property name="FSC#SKEDITIONREG@103.510:a_comm" pid="9" fmtid="{D5CDD505-2E9C-101B-9397-08002B2CF9AE}">
    <vt:lpwstr/>
  </property>
  <property name="FSC#SKEDITIONREG@103.510:a_decisionattachments" pid="10" fmtid="{D5CDD505-2E9C-101B-9397-08002B2CF9AE}">
    <vt:lpwstr/>
  </property>
  <property name="FSC#SKEDITIONREG@103.510:a_deliveredat" pid="11" fmtid="{D5CDD505-2E9C-101B-9397-08002B2CF9AE}">
    <vt:lpwstr/>
  </property>
  <property name="FSC#SKEDITIONREG@103.510:a_delivery" pid="12" fmtid="{D5CDD505-2E9C-101B-9397-08002B2CF9AE}">
    <vt:lpwstr/>
  </property>
  <property name="FSC#SKEDITIONREG@103.510:a_extension" pid="13" fmtid="{D5CDD505-2E9C-101B-9397-08002B2CF9AE}">
    <vt:lpwstr/>
  </property>
  <property name="FSC#SKEDITIONREG@103.510:a_filenumber" pid="14" fmtid="{D5CDD505-2E9C-101B-9397-08002B2CF9AE}">
    <vt:lpwstr/>
  </property>
  <property name="FSC#SKEDITIONREG@103.510:a_fileresponsible" pid="15" fmtid="{D5CDD505-2E9C-101B-9397-08002B2CF9AE}">
    <vt:lpwstr/>
  </property>
  <property name="FSC#SKEDITIONREG@103.510:a_fileresporg" pid="16" fmtid="{D5CDD505-2E9C-101B-9397-08002B2CF9AE}">
    <vt:lpwstr/>
  </property>
  <property name="FSC#SKEDITIONREG@103.510:a_fileresporg_email_OU" pid="17" fmtid="{D5CDD505-2E9C-101B-9397-08002B2CF9AE}">
    <vt:lpwstr/>
  </property>
  <property name="FSC#SKEDITIONREG@103.510:a_fileresporg_emailaddress" pid="18" fmtid="{D5CDD505-2E9C-101B-9397-08002B2CF9AE}">
    <vt:lpwstr/>
  </property>
  <property name="FSC#SKEDITIONREG@103.510:a_fileresporg_fax" pid="19" fmtid="{D5CDD505-2E9C-101B-9397-08002B2CF9AE}">
    <vt:lpwstr/>
  </property>
  <property name="FSC#SKEDITIONREG@103.510:a_fileresporg_fax_OU" pid="20" fmtid="{D5CDD505-2E9C-101B-9397-08002B2CF9AE}">
    <vt:lpwstr/>
  </property>
  <property name="FSC#SKEDITIONREG@103.510:a_fileresporg_function" pid="21" fmtid="{D5CDD505-2E9C-101B-9397-08002B2CF9AE}">
    <vt:lpwstr/>
  </property>
  <property name="FSC#SKEDITIONREG@103.510:a_fileresporg_function_OU" pid="22" fmtid="{D5CDD505-2E9C-101B-9397-08002B2CF9AE}">
    <vt:lpwstr/>
  </property>
  <property name="FSC#SKEDITIONREG@103.510:a_fileresporg_head" pid="23" fmtid="{D5CDD505-2E9C-101B-9397-08002B2CF9AE}">
    <vt:lpwstr/>
  </property>
  <property name="FSC#SKEDITIONREG@103.510:a_fileresporg_head_OU" pid="24" fmtid="{D5CDD505-2E9C-101B-9397-08002B2CF9AE}">
    <vt:lpwstr/>
  </property>
  <property name="FSC#SKEDITIONREG@103.510:a_fileresporg_OU" pid="25" fmtid="{D5CDD505-2E9C-101B-9397-08002B2CF9AE}">
    <vt:lpwstr/>
  </property>
  <property name="FSC#SKEDITIONREG@103.510:a_fileresporg_phone" pid="26" fmtid="{D5CDD505-2E9C-101B-9397-08002B2CF9AE}">
    <vt:lpwstr/>
  </property>
  <property name="FSC#SKEDITIONREG@103.510:a_fileresporg_phone_OU" pid="27" fmtid="{D5CDD505-2E9C-101B-9397-08002B2CF9AE}">
    <vt:lpwstr/>
  </property>
  <property name="FSC#SKEDITIONREG@103.510:a_incattachments" pid="28" fmtid="{D5CDD505-2E9C-101B-9397-08002B2CF9AE}">
    <vt:lpwstr/>
  </property>
  <property name="FSC#SKEDITIONREG@103.510:a_incnr" pid="29" fmtid="{D5CDD505-2E9C-101B-9397-08002B2CF9AE}">
    <vt:lpwstr/>
  </property>
  <property name="FSC#SKEDITIONREG@103.510:a_objcreatedstr" pid="30" fmtid="{D5CDD505-2E9C-101B-9397-08002B2CF9AE}">
    <vt:lpwstr/>
  </property>
  <property name="FSC#SKEDITIONREG@103.510:a_ordernumber" pid="31" fmtid="{D5CDD505-2E9C-101B-9397-08002B2CF9AE}">
    <vt:lpwstr/>
  </property>
  <property name="FSC#SKEDITIONREG@103.510:a_oursign" pid="32" fmtid="{D5CDD505-2E9C-101B-9397-08002B2CF9AE}">
    <vt:lpwstr/>
  </property>
  <property name="FSC#SKEDITIONREG@103.510:a_sendersign" pid="33" fmtid="{D5CDD505-2E9C-101B-9397-08002B2CF9AE}">
    <vt:lpwstr/>
  </property>
  <property name="FSC#SKEDITIONREG@103.510:a_shortou" pid="34" fmtid="{D5CDD505-2E9C-101B-9397-08002B2CF9AE}">
    <vt:lpwstr/>
  </property>
  <property name="FSC#SKEDITIONREG@103.510:a_testsalutation" pid="35" fmtid="{D5CDD505-2E9C-101B-9397-08002B2CF9AE}">
    <vt:lpwstr/>
  </property>
  <property name="FSC#SKEDITIONREG@103.510:a_validfrom" pid="36" fmtid="{D5CDD505-2E9C-101B-9397-08002B2CF9AE}">
    <vt:lpwstr/>
  </property>
  <property name="FSC#SKEDITIONREG@103.510:as_activity" pid="37" fmtid="{D5CDD505-2E9C-101B-9397-08002B2CF9AE}">
    <vt:lpwstr/>
  </property>
  <property name="FSC#SKEDITIONREG@103.510:as_docdate" pid="38" fmtid="{D5CDD505-2E9C-101B-9397-08002B2CF9AE}">
    <vt:lpwstr/>
  </property>
  <property name="FSC#SKEDITIONREG@103.510:as_establishdate" pid="39" fmtid="{D5CDD505-2E9C-101B-9397-08002B2CF9AE}">
    <vt:lpwstr/>
  </property>
  <property name="FSC#SKEDITIONREG@103.510:as_fileresphead" pid="40" fmtid="{D5CDD505-2E9C-101B-9397-08002B2CF9AE}">
    <vt:lpwstr/>
  </property>
  <property name="FSC#SKEDITIONREG@103.510:as_filerespheadfnct" pid="41" fmtid="{D5CDD505-2E9C-101B-9397-08002B2CF9AE}">
    <vt:lpwstr/>
  </property>
  <property name="FSC#SKEDITIONREG@103.510:as_fileresponsible" pid="42" fmtid="{D5CDD505-2E9C-101B-9397-08002B2CF9AE}">
    <vt:lpwstr/>
  </property>
  <property name="FSC#SKEDITIONREG@103.510:as_filesubj" pid="43" fmtid="{D5CDD505-2E9C-101B-9397-08002B2CF9AE}">
    <vt:lpwstr/>
  </property>
  <property name="FSC#SKEDITIONREG@103.510:as_objname" pid="44" fmtid="{D5CDD505-2E9C-101B-9397-08002B2CF9AE}">
    <vt:lpwstr/>
  </property>
  <property name="FSC#SKEDITIONREG@103.510:as_ou" pid="45" fmtid="{D5CDD505-2E9C-101B-9397-08002B2CF9AE}">
    <vt:lpwstr/>
  </property>
  <property name="FSC#SKEDITIONREG@103.510:as_owner" pid="46" fmtid="{D5CDD505-2E9C-101B-9397-08002B2CF9AE}">
    <vt:lpwstr>Mgr. Martin Daniš</vt:lpwstr>
  </property>
  <property name="FSC#SKEDITIONREG@103.510:as_phonelink" pid="47" fmtid="{D5CDD505-2E9C-101B-9397-08002B2CF9AE}">
    <vt:lpwstr/>
  </property>
  <property name="FSC#SKEDITIONREG@103.510:oz_externAdr" pid="48" fmtid="{D5CDD505-2E9C-101B-9397-08002B2CF9AE}">
    <vt:lpwstr/>
  </property>
  <property name="FSC#SKEDITIONREG@103.510:a_depositperiod" pid="49" fmtid="{D5CDD505-2E9C-101B-9397-08002B2CF9AE}">
    <vt:lpwstr/>
  </property>
  <property name="FSC#SKEDITIONREG@103.510:a_disposestate" pid="50" fmtid="{D5CDD505-2E9C-101B-9397-08002B2CF9AE}">
    <vt:lpwstr/>
  </property>
  <property name="FSC#SKEDITIONREG@103.510:a_fileresponsiblefnct" pid="51" fmtid="{D5CDD505-2E9C-101B-9397-08002B2CF9AE}">
    <vt:lpwstr/>
  </property>
  <property name="FSC#SKEDITIONREG@103.510:a_fileresporg_position" pid="52" fmtid="{D5CDD505-2E9C-101B-9397-08002B2CF9AE}">
    <vt:lpwstr/>
  </property>
  <property name="FSC#SKEDITIONREG@103.510:a_fileresporg_position_OU" pid="53" fmtid="{D5CDD505-2E9C-101B-9397-08002B2CF9AE}">
    <vt:lpwstr/>
  </property>
  <property name="FSC#SKEDITIONREG@103.510:a_osobnecislosprac" pid="54" fmtid="{D5CDD505-2E9C-101B-9397-08002B2CF9AE}">
    <vt:lpwstr/>
  </property>
  <property name="FSC#SKEDITIONREG@103.510:a_registrysign" pid="55" fmtid="{D5CDD505-2E9C-101B-9397-08002B2CF9AE}">
    <vt:lpwstr/>
  </property>
  <property name="FSC#SKEDITIONREG@103.510:a_subfileatt" pid="56" fmtid="{D5CDD505-2E9C-101B-9397-08002B2CF9AE}">
    <vt:lpwstr/>
  </property>
  <property name="FSC#SKEDITIONREG@103.510:as_filesubjall" pid="57" fmtid="{D5CDD505-2E9C-101B-9397-08002B2CF9AE}">
    <vt:lpwstr/>
  </property>
  <property name="FSC#SKEDITIONREG@103.510:CreatedAt" pid="58" fmtid="{D5CDD505-2E9C-101B-9397-08002B2CF9AE}">
    <vt:lpwstr>15. 12. 2021, 12:10</vt:lpwstr>
  </property>
  <property name="FSC#SKEDITIONREG@103.510:curruserrolegroup" pid="59" fmtid="{D5CDD505-2E9C-101B-9397-08002B2CF9AE}">
    <vt:lpwstr>Oddelenie verejného obstarávania a investícií</vt:lpwstr>
  </property>
  <property name="FSC#SKEDITIONREG@103.510:currusersubst" pid="60" fmtid="{D5CDD505-2E9C-101B-9397-08002B2CF9AE}">
    <vt:lpwstr/>
  </property>
  <property name="FSC#SKEDITIONREG@103.510:emailsprac" pid="61" fmtid="{D5CDD505-2E9C-101B-9397-08002B2CF9AE}">
    <vt:lpwstr/>
  </property>
  <property name="FSC#SKEDITIONREG@103.510:ms_VyskladaniePoznamok" pid="62" fmtid="{D5CDD505-2E9C-101B-9397-08002B2CF9AE}">
    <vt:lpwstr/>
  </property>
  <property name="FSC#SKEDITIONREG@103.510:oumlname_fnct" pid="63" fmtid="{D5CDD505-2E9C-101B-9397-08002B2CF9AE}">
    <vt:lpwstr/>
  </property>
  <property name="FSC#SKEDITIONREG@103.510:sk_org_city" pid="64" fmtid="{D5CDD505-2E9C-101B-9397-08002B2CF9AE}">
    <vt:lpwstr>Banská Bystrica</vt:lpwstr>
  </property>
  <property name="FSC#SKEDITIONREG@103.510:sk_org_dic" pid="65" fmtid="{D5CDD505-2E9C-101B-9397-08002B2CF9AE}">
    <vt:lpwstr/>
  </property>
  <property name="FSC#SKEDITIONREG@103.510:sk_org_email" pid="66" fmtid="{D5CDD505-2E9C-101B-9397-08002B2CF9AE}">
    <vt:lpwstr>podatelna@bbsk.sk</vt:lpwstr>
  </property>
  <property name="FSC#SKEDITIONREG@103.510:sk_org_fax" pid="67" fmtid="{D5CDD505-2E9C-101B-9397-08002B2CF9AE}">
    <vt:lpwstr/>
  </property>
  <property name="FSC#SKEDITIONREG@103.510:sk_org_fullname" pid="68" fmtid="{D5CDD505-2E9C-101B-9397-08002B2CF9AE}">
    <vt:lpwstr>Banskobystrický samosprávny kraj</vt:lpwstr>
  </property>
  <property name="FSC#SKEDITIONREG@103.510:sk_org_ico" pid="69" fmtid="{D5CDD505-2E9C-101B-9397-08002B2CF9AE}">
    <vt:lpwstr>37828100</vt:lpwstr>
  </property>
  <property name="FSC#SKEDITIONREG@103.510:sk_org_phone" pid="70" fmtid="{D5CDD505-2E9C-101B-9397-08002B2CF9AE}">
    <vt:lpwstr/>
  </property>
  <property name="FSC#SKEDITIONREG@103.510:sk_org_shortname" pid="71" fmtid="{D5CDD505-2E9C-101B-9397-08002B2CF9AE}">
    <vt:lpwstr/>
  </property>
  <property name="FSC#SKEDITIONREG@103.510:sk_org_state" pid="72" fmtid="{D5CDD505-2E9C-101B-9397-08002B2CF9AE}">
    <vt:lpwstr/>
  </property>
  <property name="FSC#SKEDITIONREG@103.510:sk_org_street" pid="73" fmtid="{D5CDD505-2E9C-101B-9397-08002B2CF9AE}">
    <vt:lpwstr>Námestie SNP 23/23</vt:lpwstr>
  </property>
  <property name="FSC#SKEDITIONREG@103.510:sk_org_zip" pid="74" fmtid="{D5CDD505-2E9C-101B-9397-08002B2CF9AE}">
    <vt:lpwstr>974 01</vt:lpwstr>
  </property>
  <property name="FSC#SKEDITIONREG@103.510:viz_clearedat" pid="75" fmtid="{D5CDD505-2E9C-101B-9397-08002B2CF9AE}">
    <vt:lpwstr/>
  </property>
  <property name="FSC#SKEDITIONREG@103.510:viz_clearedby" pid="76" fmtid="{D5CDD505-2E9C-101B-9397-08002B2CF9AE}">
    <vt:lpwstr/>
  </property>
  <property name="FSC#SKEDITIONREG@103.510:viz_comm" pid="77" fmtid="{D5CDD505-2E9C-101B-9397-08002B2CF9AE}">
    <vt:lpwstr/>
  </property>
  <property name="FSC#SKEDITIONREG@103.510:viz_decisionattachments" pid="78" fmtid="{D5CDD505-2E9C-101B-9397-08002B2CF9AE}">
    <vt:lpwstr/>
  </property>
  <property name="FSC#SKEDITIONREG@103.510:viz_deliveredat" pid="79" fmtid="{D5CDD505-2E9C-101B-9397-08002B2CF9AE}">
    <vt:lpwstr/>
  </property>
  <property name="FSC#SKEDITIONREG@103.510:viz_delivery" pid="80" fmtid="{D5CDD505-2E9C-101B-9397-08002B2CF9AE}">
    <vt:lpwstr/>
  </property>
  <property name="FSC#SKEDITIONREG@103.510:viz_extension" pid="81" fmtid="{D5CDD505-2E9C-101B-9397-08002B2CF9AE}">
    <vt:lpwstr/>
  </property>
  <property name="FSC#SKEDITIONREG@103.510:viz_filenumber" pid="82" fmtid="{D5CDD505-2E9C-101B-9397-08002B2CF9AE}">
    <vt:lpwstr/>
  </property>
  <property name="FSC#SKEDITIONREG@103.510:viz_fileresponsible" pid="83" fmtid="{D5CDD505-2E9C-101B-9397-08002B2CF9AE}">
    <vt:lpwstr/>
  </property>
  <property name="FSC#SKEDITIONREG@103.510:viz_fileresporg" pid="84" fmtid="{D5CDD505-2E9C-101B-9397-08002B2CF9AE}">
    <vt:lpwstr/>
  </property>
  <property name="FSC#SKEDITIONREG@103.510:viz_fileresporg_email_OU" pid="85" fmtid="{D5CDD505-2E9C-101B-9397-08002B2CF9AE}">
    <vt:lpwstr/>
  </property>
  <property name="FSC#SKEDITIONREG@103.510:viz_fileresporg_emailaddress" pid="86" fmtid="{D5CDD505-2E9C-101B-9397-08002B2CF9AE}">
    <vt:lpwstr/>
  </property>
  <property name="FSC#SKEDITIONREG@103.510:viz_fileresporg_fax" pid="87" fmtid="{D5CDD505-2E9C-101B-9397-08002B2CF9AE}">
    <vt:lpwstr/>
  </property>
  <property name="FSC#SKEDITIONREG@103.510:viz_fileresporg_fax_OU" pid="88" fmtid="{D5CDD505-2E9C-101B-9397-08002B2CF9AE}">
    <vt:lpwstr/>
  </property>
  <property name="FSC#SKEDITIONREG@103.510:viz_fileresporg_function" pid="89" fmtid="{D5CDD505-2E9C-101B-9397-08002B2CF9AE}">
    <vt:lpwstr/>
  </property>
  <property name="FSC#SKEDITIONREG@103.510:viz_fileresporg_function_OU" pid="90" fmtid="{D5CDD505-2E9C-101B-9397-08002B2CF9AE}">
    <vt:lpwstr/>
  </property>
  <property name="FSC#SKEDITIONREG@103.510:viz_fileresporg_head" pid="91" fmtid="{D5CDD505-2E9C-101B-9397-08002B2CF9AE}">
    <vt:lpwstr/>
  </property>
  <property name="FSC#SKEDITIONREG@103.510:viz_fileresporg_head_OU" pid="92" fmtid="{D5CDD505-2E9C-101B-9397-08002B2CF9AE}">
    <vt:lpwstr/>
  </property>
  <property name="FSC#SKEDITIONREG@103.510:viz_fileresporg_longname" pid="93" fmtid="{D5CDD505-2E9C-101B-9397-08002B2CF9AE}">
    <vt:lpwstr/>
  </property>
  <property name="FSC#SKEDITIONREG@103.510:viz_fileresporg_mesto" pid="94" fmtid="{D5CDD505-2E9C-101B-9397-08002B2CF9AE}">
    <vt:lpwstr/>
  </property>
  <property name="FSC#SKEDITIONREG@103.510:viz_fileresporg_odbor" pid="95" fmtid="{D5CDD505-2E9C-101B-9397-08002B2CF9AE}">
    <vt:lpwstr/>
  </property>
  <property name="FSC#SKEDITIONREG@103.510:viz_fileresporg_odbor_function" pid="96" fmtid="{D5CDD505-2E9C-101B-9397-08002B2CF9AE}">
    <vt:lpwstr/>
  </property>
  <property name="FSC#SKEDITIONREG@103.510:viz_fileresporg_odbor_head" pid="97" fmtid="{D5CDD505-2E9C-101B-9397-08002B2CF9AE}">
    <vt:lpwstr/>
  </property>
  <property name="FSC#SKEDITIONREG@103.510:viz_fileresporg_OU" pid="98" fmtid="{D5CDD505-2E9C-101B-9397-08002B2CF9AE}">
    <vt:lpwstr/>
  </property>
  <property name="FSC#SKEDITIONREG@103.510:viz_fileresporg_phone" pid="99" fmtid="{D5CDD505-2E9C-101B-9397-08002B2CF9AE}">
    <vt:lpwstr/>
  </property>
  <property name="FSC#SKEDITIONREG@103.510:viz_fileresporg_phone_OU" pid="100" fmtid="{D5CDD505-2E9C-101B-9397-08002B2CF9AE}">
    <vt:lpwstr/>
  </property>
  <property name="FSC#SKEDITIONREG@103.510:viz_fileresporg_position" pid="101" fmtid="{D5CDD505-2E9C-101B-9397-08002B2CF9AE}">
    <vt:lpwstr/>
  </property>
  <property name="FSC#SKEDITIONREG@103.510:viz_fileresporg_position_OU" pid="102" fmtid="{D5CDD505-2E9C-101B-9397-08002B2CF9AE}">
    <vt:lpwstr/>
  </property>
  <property name="FSC#SKEDITIONREG@103.510:viz_fileresporg_psc" pid="103" fmtid="{D5CDD505-2E9C-101B-9397-08002B2CF9AE}">
    <vt:lpwstr/>
  </property>
  <property name="FSC#SKEDITIONREG@103.510:viz_fileresporg_sekcia" pid="104" fmtid="{D5CDD505-2E9C-101B-9397-08002B2CF9AE}">
    <vt:lpwstr/>
  </property>
  <property name="FSC#SKEDITIONREG@103.510:viz_fileresporg_sekcia_function" pid="105" fmtid="{D5CDD505-2E9C-101B-9397-08002B2CF9AE}">
    <vt:lpwstr/>
  </property>
  <property name="FSC#SKEDITIONREG@103.510:viz_fileresporg_sekcia_head" pid="106" fmtid="{D5CDD505-2E9C-101B-9397-08002B2CF9AE}">
    <vt:lpwstr/>
  </property>
  <property name="FSC#SKEDITIONREG@103.510:viz_fileresporg_stat" pid="107" fmtid="{D5CDD505-2E9C-101B-9397-08002B2CF9AE}">
    <vt:lpwstr/>
  </property>
  <property name="FSC#SKEDITIONREG@103.510:viz_fileresporg_ulica" pid="108" fmtid="{D5CDD505-2E9C-101B-9397-08002B2CF9AE}">
    <vt:lpwstr/>
  </property>
  <property name="FSC#SKEDITIONREG@103.510:viz_fileresporgknazov" pid="109" fmtid="{D5CDD505-2E9C-101B-9397-08002B2CF9AE}">
    <vt:lpwstr/>
  </property>
  <property name="FSC#SKEDITIONREG@103.510:viz_filesubj" pid="110" fmtid="{D5CDD505-2E9C-101B-9397-08002B2CF9AE}">
    <vt:lpwstr/>
  </property>
  <property name="FSC#SKEDITIONREG@103.510:viz_incattachments" pid="111" fmtid="{D5CDD505-2E9C-101B-9397-08002B2CF9AE}">
    <vt:lpwstr/>
  </property>
  <property name="FSC#SKEDITIONREG@103.510:viz_incnr" pid="112" fmtid="{D5CDD505-2E9C-101B-9397-08002B2CF9AE}">
    <vt:lpwstr/>
  </property>
  <property name="FSC#SKEDITIONREG@103.510:viz_intletterrecivers" pid="113" fmtid="{D5CDD505-2E9C-101B-9397-08002B2CF9AE}">
    <vt:lpwstr/>
  </property>
  <property name="FSC#SKEDITIONREG@103.510:viz_objcreatedstr" pid="114" fmtid="{D5CDD505-2E9C-101B-9397-08002B2CF9AE}">
    <vt:lpwstr/>
  </property>
  <property name="FSC#SKEDITIONREG@103.510:viz_ordernumber" pid="115" fmtid="{D5CDD505-2E9C-101B-9397-08002B2CF9AE}">
    <vt:lpwstr/>
  </property>
  <property name="FSC#SKEDITIONREG@103.510:viz_oursign" pid="116" fmtid="{D5CDD505-2E9C-101B-9397-08002B2CF9AE}">
    <vt:lpwstr/>
  </property>
  <property name="FSC#SKEDITIONREG@103.510:viz_responseto_createdby" pid="117" fmtid="{D5CDD505-2E9C-101B-9397-08002B2CF9AE}">
    <vt:lpwstr/>
  </property>
  <property name="FSC#SKEDITIONREG@103.510:viz_sendersign" pid="118" fmtid="{D5CDD505-2E9C-101B-9397-08002B2CF9AE}">
    <vt:lpwstr/>
  </property>
  <property name="FSC#SKEDITIONREG@103.510:viz_shortfileresporg" pid="119" fmtid="{D5CDD505-2E9C-101B-9397-08002B2CF9AE}">
    <vt:lpwstr/>
  </property>
  <property name="FSC#SKEDITIONREG@103.510:viz_tel_number" pid="120" fmtid="{D5CDD505-2E9C-101B-9397-08002B2CF9AE}">
    <vt:lpwstr/>
  </property>
  <property name="FSC#SKEDITIONREG@103.510:viz_tel_number2" pid="121" fmtid="{D5CDD505-2E9C-101B-9397-08002B2CF9AE}">
    <vt:lpwstr/>
  </property>
  <property name="FSC#SKEDITIONREG@103.510:viz_testsalutation" pid="122" fmtid="{D5CDD505-2E9C-101B-9397-08002B2CF9AE}">
    <vt:lpwstr/>
  </property>
  <property name="FSC#SKEDITIONREG@103.510:viz_validfrom" pid="123" fmtid="{D5CDD505-2E9C-101B-9397-08002B2CF9AE}">
    <vt:lpwstr/>
  </property>
  <property name="FSC#SKEDITIONREG@103.510:zaznam_jeden_adresat" pid="124" fmtid="{D5CDD505-2E9C-101B-9397-08002B2CF9AE}">
    <vt:lpwstr/>
  </property>
  <property name="FSC#SKEDITIONREG@103.510:zaznam_vnut_adresati_1" pid="125" fmtid="{D5CDD505-2E9C-101B-9397-08002B2CF9AE}">
    <vt:lpwstr/>
  </property>
  <property name="FSC#SKEDITIONREG@103.510:zaznam_vnut_adresati_10" pid="126" fmtid="{D5CDD505-2E9C-101B-9397-08002B2CF9AE}">
    <vt:lpwstr/>
  </property>
  <property name="FSC#SKEDITIONREG@103.510:zaznam_vnut_adresati_11" pid="127" fmtid="{D5CDD505-2E9C-101B-9397-08002B2CF9AE}">
    <vt:lpwstr/>
  </property>
  <property name="FSC#SKEDITIONREG@103.510:zaznam_vnut_adresati_12" pid="128" fmtid="{D5CDD505-2E9C-101B-9397-08002B2CF9AE}">
    <vt:lpwstr/>
  </property>
  <property name="FSC#SKEDITIONREG@103.510:zaznam_vnut_adresati_13" pid="129" fmtid="{D5CDD505-2E9C-101B-9397-08002B2CF9AE}">
    <vt:lpwstr/>
  </property>
  <property name="FSC#SKEDITIONREG@103.510:zaznam_vnut_adresati_14" pid="130" fmtid="{D5CDD505-2E9C-101B-9397-08002B2CF9AE}">
    <vt:lpwstr/>
  </property>
  <property name="FSC#SKEDITIONREG@103.510:zaznam_vnut_adresati_15" pid="131" fmtid="{D5CDD505-2E9C-101B-9397-08002B2CF9AE}">
    <vt:lpwstr/>
  </property>
  <property name="FSC#SKEDITIONREG@103.510:zaznam_vnut_adresati_16" pid="132" fmtid="{D5CDD505-2E9C-101B-9397-08002B2CF9AE}">
    <vt:lpwstr/>
  </property>
  <property name="FSC#SKEDITIONREG@103.510:zaznam_vnut_adresati_17" pid="133" fmtid="{D5CDD505-2E9C-101B-9397-08002B2CF9AE}">
    <vt:lpwstr/>
  </property>
  <property name="FSC#SKEDITIONREG@103.510:zaznam_vnut_adresati_18" pid="134" fmtid="{D5CDD505-2E9C-101B-9397-08002B2CF9AE}">
    <vt:lpwstr/>
  </property>
  <property name="FSC#SKEDITIONREG@103.510:zaznam_vnut_adresati_19" pid="135" fmtid="{D5CDD505-2E9C-101B-9397-08002B2CF9AE}">
    <vt:lpwstr/>
  </property>
  <property name="FSC#SKEDITIONREG@103.510:zaznam_vnut_adresati_2" pid="136" fmtid="{D5CDD505-2E9C-101B-9397-08002B2CF9AE}">
    <vt:lpwstr/>
  </property>
  <property name="FSC#SKEDITIONREG@103.510:zaznam_vnut_adresati_20" pid="137" fmtid="{D5CDD505-2E9C-101B-9397-08002B2CF9AE}">
    <vt:lpwstr/>
  </property>
  <property name="FSC#SKEDITIONREG@103.510:zaznam_vnut_adresati_21" pid="138" fmtid="{D5CDD505-2E9C-101B-9397-08002B2CF9AE}">
    <vt:lpwstr/>
  </property>
  <property name="FSC#SKEDITIONREG@103.510:zaznam_vnut_adresati_22" pid="139" fmtid="{D5CDD505-2E9C-101B-9397-08002B2CF9AE}">
    <vt:lpwstr/>
  </property>
  <property name="FSC#SKEDITIONREG@103.510:zaznam_vnut_adresati_23" pid="140" fmtid="{D5CDD505-2E9C-101B-9397-08002B2CF9AE}">
    <vt:lpwstr/>
  </property>
  <property name="FSC#SKEDITIONREG@103.510:zaznam_vnut_adresati_24" pid="141" fmtid="{D5CDD505-2E9C-101B-9397-08002B2CF9AE}">
    <vt:lpwstr/>
  </property>
  <property name="FSC#SKEDITIONREG@103.510:zaznam_vnut_adresati_25" pid="142" fmtid="{D5CDD505-2E9C-101B-9397-08002B2CF9AE}">
    <vt:lpwstr/>
  </property>
  <property name="FSC#SKEDITIONREG@103.510:zaznam_vnut_adresati_26" pid="143" fmtid="{D5CDD505-2E9C-101B-9397-08002B2CF9AE}">
    <vt:lpwstr/>
  </property>
  <property name="FSC#SKEDITIONREG@103.510:zaznam_vnut_adresati_27" pid="144" fmtid="{D5CDD505-2E9C-101B-9397-08002B2CF9AE}">
    <vt:lpwstr/>
  </property>
  <property name="FSC#SKEDITIONREG@103.510:zaznam_vnut_adresati_28" pid="145" fmtid="{D5CDD505-2E9C-101B-9397-08002B2CF9AE}">
    <vt:lpwstr/>
  </property>
  <property name="FSC#SKEDITIONREG@103.510:zaznam_vnut_adresati_29" pid="146" fmtid="{D5CDD505-2E9C-101B-9397-08002B2CF9AE}">
    <vt:lpwstr/>
  </property>
  <property name="FSC#SKEDITIONREG@103.510:zaznam_vnut_adresati_3" pid="147" fmtid="{D5CDD505-2E9C-101B-9397-08002B2CF9AE}">
    <vt:lpwstr/>
  </property>
  <property name="FSC#SKEDITIONREG@103.510:zaznam_vnut_adresati_30" pid="148" fmtid="{D5CDD505-2E9C-101B-9397-08002B2CF9AE}">
    <vt:lpwstr/>
  </property>
  <property name="FSC#SKEDITIONREG@103.510:zaznam_vnut_adresati_31" pid="149" fmtid="{D5CDD505-2E9C-101B-9397-08002B2CF9AE}">
    <vt:lpwstr/>
  </property>
  <property name="FSC#SKEDITIONREG@103.510:zaznam_vnut_adresati_32" pid="150" fmtid="{D5CDD505-2E9C-101B-9397-08002B2CF9AE}">
    <vt:lpwstr/>
  </property>
  <property name="FSC#SKEDITIONREG@103.510:zaznam_vnut_adresati_33" pid="151" fmtid="{D5CDD505-2E9C-101B-9397-08002B2CF9AE}">
    <vt:lpwstr/>
  </property>
  <property name="FSC#SKEDITIONREG@103.510:zaznam_vnut_adresati_34" pid="152" fmtid="{D5CDD505-2E9C-101B-9397-08002B2CF9AE}">
    <vt:lpwstr/>
  </property>
  <property name="FSC#SKEDITIONREG@103.510:zaznam_vnut_adresati_35" pid="153" fmtid="{D5CDD505-2E9C-101B-9397-08002B2CF9AE}">
    <vt:lpwstr/>
  </property>
  <property name="FSC#SKEDITIONREG@103.510:zaznam_vnut_adresati_36" pid="154" fmtid="{D5CDD505-2E9C-101B-9397-08002B2CF9AE}">
    <vt:lpwstr/>
  </property>
  <property name="FSC#SKEDITIONREG@103.510:zaznam_vnut_adresati_37" pid="155" fmtid="{D5CDD505-2E9C-101B-9397-08002B2CF9AE}">
    <vt:lpwstr/>
  </property>
  <property name="FSC#SKEDITIONREG@103.510:zaznam_vnut_adresati_38" pid="156" fmtid="{D5CDD505-2E9C-101B-9397-08002B2CF9AE}">
    <vt:lpwstr/>
  </property>
  <property name="FSC#SKEDITIONREG@103.510:zaznam_vnut_adresati_39" pid="157" fmtid="{D5CDD505-2E9C-101B-9397-08002B2CF9AE}">
    <vt:lpwstr/>
  </property>
  <property name="FSC#SKEDITIONREG@103.510:zaznam_vnut_adresati_4" pid="158" fmtid="{D5CDD505-2E9C-101B-9397-08002B2CF9AE}">
    <vt:lpwstr/>
  </property>
  <property name="FSC#SKEDITIONREG@103.510:zaznam_vnut_adresati_40" pid="159" fmtid="{D5CDD505-2E9C-101B-9397-08002B2CF9AE}">
    <vt:lpwstr/>
  </property>
  <property name="FSC#SKEDITIONREG@103.510:zaznam_vnut_adresati_41" pid="160" fmtid="{D5CDD505-2E9C-101B-9397-08002B2CF9AE}">
    <vt:lpwstr/>
  </property>
  <property name="FSC#SKEDITIONREG@103.510:zaznam_vnut_adresati_42" pid="161" fmtid="{D5CDD505-2E9C-101B-9397-08002B2CF9AE}">
    <vt:lpwstr/>
  </property>
  <property name="FSC#SKEDITIONREG@103.510:zaznam_vnut_adresati_43" pid="162" fmtid="{D5CDD505-2E9C-101B-9397-08002B2CF9AE}">
    <vt:lpwstr/>
  </property>
  <property name="FSC#SKEDITIONREG@103.510:zaznam_vnut_adresati_44" pid="163" fmtid="{D5CDD505-2E9C-101B-9397-08002B2CF9AE}">
    <vt:lpwstr/>
  </property>
  <property name="FSC#SKEDITIONREG@103.510:zaznam_vnut_adresati_45" pid="164" fmtid="{D5CDD505-2E9C-101B-9397-08002B2CF9AE}">
    <vt:lpwstr/>
  </property>
  <property name="FSC#SKEDITIONREG@103.510:zaznam_vnut_adresati_46" pid="165" fmtid="{D5CDD505-2E9C-101B-9397-08002B2CF9AE}">
    <vt:lpwstr/>
  </property>
  <property name="FSC#SKEDITIONREG@103.510:zaznam_vnut_adresati_47" pid="166" fmtid="{D5CDD505-2E9C-101B-9397-08002B2CF9AE}">
    <vt:lpwstr/>
  </property>
  <property name="FSC#SKEDITIONREG@103.510:zaznam_vnut_adresati_48" pid="167" fmtid="{D5CDD505-2E9C-101B-9397-08002B2CF9AE}">
    <vt:lpwstr/>
  </property>
  <property name="FSC#SKEDITIONREG@103.510:zaznam_vnut_adresati_49" pid="168" fmtid="{D5CDD505-2E9C-101B-9397-08002B2CF9AE}">
    <vt:lpwstr/>
  </property>
  <property name="FSC#SKEDITIONREG@103.510:zaznam_vnut_adresati_5" pid="169" fmtid="{D5CDD505-2E9C-101B-9397-08002B2CF9AE}">
    <vt:lpwstr/>
  </property>
  <property name="FSC#SKEDITIONREG@103.510:zaznam_vnut_adresati_50" pid="170" fmtid="{D5CDD505-2E9C-101B-9397-08002B2CF9AE}">
    <vt:lpwstr/>
  </property>
  <property name="FSC#SKEDITIONREG@103.510:zaznam_vnut_adresati_51" pid="171" fmtid="{D5CDD505-2E9C-101B-9397-08002B2CF9AE}">
    <vt:lpwstr/>
  </property>
  <property name="FSC#SKEDITIONREG@103.510:zaznam_vnut_adresati_52" pid="172" fmtid="{D5CDD505-2E9C-101B-9397-08002B2CF9AE}">
    <vt:lpwstr/>
  </property>
  <property name="FSC#SKEDITIONREG@103.510:zaznam_vnut_adresati_53" pid="173" fmtid="{D5CDD505-2E9C-101B-9397-08002B2CF9AE}">
    <vt:lpwstr/>
  </property>
  <property name="FSC#SKEDITIONREG@103.510:zaznam_vnut_adresati_54" pid="174" fmtid="{D5CDD505-2E9C-101B-9397-08002B2CF9AE}">
    <vt:lpwstr/>
  </property>
  <property name="FSC#SKEDITIONREG@103.510:zaznam_vnut_adresati_55" pid="175" fmtid="{D5CDD505-2E9C-101B-9397-08002B2CF9AE}">
    <vt:lpwstr/>
  </property>
  <property name="FSC#SKEDITIONREG@103.510:zaznam_vnut_adresati_56" pid="176" fmtid="{D5CDD505-2E9C-101B-9397-08002B2CF9AE}">
    <vt:lpwstr/>
  </property>
  <property name="FSC#SKEDITIONREG@103.510:zaznam_vnut_adresati_57" pid="177" fmtid="{D5CDD505-2E9C-101B-9397-08002B2CF9AE}">
    <vt:lpwstr/>
  </property>
  <property name="FSC#SKEDITIONREG@103.510:zaznam_vnut_adresati_58" pid="178" fmtid="{D5CDD505-2E9C-101B-9397-08002B2CF9AE}">
    <vt:lpwstr/>
  </property>
  <property name="FSC#SKEDITIONREG@103.510:zaznam_vnut_adresati_59" pid="179" fmtid="{D5CDD505-2E9C-101B-9397-08002B2CF9AE}">
    <vt:lpwstr/>
  </property>
  <property name="FSC#SKEDITIONREG@103.510:zaznam_vnut_adresati_6" pid="180" fmtid="{D5CDD505-2E9C-101B-9397-08002B2CF9AE}">
    <vt:lpwstr/>
  </property>
  <property name="FSC#SKEDITIONREG@103.510:zaznam_vnut_adresati_60" pid="181" fmtid="{D5CDD505-2E9C-101B-9397-08002B2CF9AE}">
    <vt:lpwstr/>
  </property>
  <property name="FSC#SKEDITIONREG@103.510:zaznam_vnut_adresati_61" pid="182" fmtid="{D5CDD505-2E9C-101B-9397-08002B2CF9AE}">
    <vt:lpwstr/>
  </property>
  <property name="FSC#SKEDITIONREG@103.510:zaznam_vnut_adresati_62" pid="183" fmtid="{D5CDD505-2E9C-101B-9397-08002B2CF9AE}">
    <vt:lpwstr/>
  </property>
  <property name="FSC#SKEDITIONREG@103.510:zaznam_vnut_adresati_63" pid="184" fmtid="{D5CDD505-2E9C-101B-9397-08002B2CF9AE}">
    <vt:lpwstr/>
  </property>
  <property name="FSC#SKEDITIONREG@103.510:zaznam_vnut_adresati_64" pid="185" fmtid="{D5CDD505-2E9C-101B-9397-08002B2CF9AE}">
    <vt:lpwstr/>
  </property>
  <property name="FSC#SKEDITIONREG@103.510:zaznam_vnut_adresati_65" pid="186" fmtid="{D5CDD505-2E9C-101B-9397-08002B2CF9AE}">
    <vt:lpwstr/>
  </property>
  <property name="FSC#SKEDITIONREG@103.510:zaznam_vnut_adresati_66" pid="187" fmtid="{D5CDD505-2E9C-101B-9397-08002B2CF9AE}">
    <vt:lpwstr/>
  </property>
  <property name="FSC#SKEDITIONREG@103.510:zaznam_vnut_adresati_67" pid="188" fmtid="{D5CDD505-2E9C-101B-9397-08002B2CF9AE}">
    <vt:lpwstr/>
  </property>
  <property name="FSC#SKEDITIONREG@103.510:zaznam_vnut_adresati_68" pid="189" fmtid="{D5CDD505-2E9C-101B-9397-08002B2CF9AE}">
    <vt:lpwstr/>
  </property>
  <property name="FSC#SKEDITIONREG@103.510:zaznam_vnut_adresati_69" pid="190" fmtid="{D5CDD505-2E9C-101B-9397-08002B2CF9AE}">
    <vt:lpwstr/>
  </property>
  <property name="FSC#SKEDITIONREG@103.510:zaznam_vnut_adresati_7" pid="191" fmtid="{D5CDD505-2E9C-101B-9397-08002B2CF9AE}">
    <vt:lpwstr/>
  </property>
  <property name="FSC#SKEDITIONREG@103.510:zaznam_vnut_adresati_70" pid="192" fmtid="{D5CDD505-2E9C-101B-9397-08002B2CF9AE}">
    <vt:lpwstr/>
  </property>
  <property name="FSC#SKEDITIONREG@103.510:zaznam_vnut_adresati_8" pid="193" fmtid="{D5CDD505-2E9C-101B-9397-08002B2CF9AE}">
    <vt:lpwstr/>
  </property>
  <property name="FSC#SKEDITIONREG@103.510:zaznam_vnut_adresati_9" pid="194" fmtid="{D5CDD505-2E9C-101B-9397-08002B2CF9AE}">
    <vt:lpwstr/>
  </property>
  <property name="FSC#SKEDITIONREG@103.510:zaznam_vonk_adresati_1" pid="195" fmtid="{D5CDD505-2E9C-101B-9397-08002B2CF9AE}">
    <vt:lpwstr/>
  </property>
  <property name="FSC#SKEDITIONREG@103.510:zaznam_vonk_adresati_2" pid="196" fmtid="{D5CDD505-2E9C-101B-9397-08002B2CF9AE}">
    <vt:lpwstr/>
  </property>
  <property name="FSC#SKEDITIONREG@103.510:zaznam_vonk_adresati_3" pid="197" fmtid="{D5CDD505-2E9C-101B-9397-08002B2CF9AE}">
    <vt:lpwstr/>
  </property>
  <property name="FSC#SKEDITIONREG@103.510:zaznam_vonk_adresati_4" pid="198" fmtid="{D5CDD505-2E9C-101B-9397-08002B2CF9AE}">
    <vt:lpwstr/>
  </property>
  <property name="FSC#SKEDITIONREG@103.510:zaznam_vonk_adresati_5" pid="199" fmtid="{D5CDD505-2E9C-101B-9397-08002B2CF9AE}">
    <vt:lpwstr/>
  </property>
  <property name="FSC#SKEDITIONREG@103.510:zaznam_vonk_adresati_6" pid="200" fmtid="{D5CDD505-2E9C-101B-9397-08002B2CF9AE}">
    <vt:lpwstr/>
  </property>
  <property name="FSC#SKEDITIONREG@103.510:zaznam_vonk_adresati_7" pid="201" fmtid="{D5CDD505-2E9C-101B-9397-08002B2CF9AE}">
    <vt:lpwstr/>
  </property>
  <property name="FSC#SKEDITIONREG@103.510:zaznam_vonk_adresati_8" pid="202" fmtid="{D5CDD505-2E9C-101B-9397-08002B2CF9AE}">
    <vt:lpwstr/>
  </property>
  <property name="FSC#SKEDITIONREG@103.510:zaznam_vonk_adresati_9" pid="203" fmtid="{D5CDD505-2E9C-101B-9397-08002B2CF9AE}">
    <vt:lpwstr/>
  </property>
  <property name="FSC#SKEDITIONREG@103.510:zaznam_vonk_adresati_10" pid="204" fmtid="{D5CDD505-2E9C-101B-9397-08002B2CF9AE}">
    <vt:lpwstr/>
  </property>
  <property name="FSC#SKEDITIONREG@103.510:zaznam_vonk_adresati_11" pid="205" fmtid="{D5CDD505-2E9C-101B-9397-08002B2CF9AE}">
    <vt:lpwstr/>
  </property>
  <property name="FSC#SKEDITIONREG@103.510:zaznam_vonk_adresati_12" pid="206" fmtid="{D5CDD505-2E9C-101B-9397-08002B2CF9AE}">
    <vt:lpwstr/>
  </property>
  <property name="FSC#SKEDITIONREG@103.510:zaznam_vonk_adresati_13" pid="207" fmtid="{D5CDD505-2E9C-101B-9397-08002B2CF9AE}">
    <vt:lpwstr/>
  </property>
  <property name="FSC#SKEDITIONREG@103.510:zaznam_vonk_adresati_14" pid="208" fmtid="{D5CDD505-2E9C-101B-9397-08002B2CF9AE}">
    <vt:lpwstr/>
  </property>
  <property name="FSC#SKEDITIONREG@103.510:zaznam_vonk_adresati_15" pid="209" fmtid="{D5CDD505-2E9C-101B-9397-08002B2CF9AE}">
    <vt:lpwstr/>
  </property>
  <property name="FSC#SKEDITIONREG@103.510:zaznam_vonk_adresati_16" pid="210" fmtid="{D5CDD505-2E9C-101B-9397-08002B2CF9AE}">
    <vt:lpwstr/>
  </property>
  <property name="FSC#SKEDITIONREG@103.510:zaznam_vonk_adresati_17" pid="211" fmtid="{D5CDD505-2E9C-101B-9397-08002B2CF9AE}">
    <vt:lpwstr/>
  </property>
  <property name="FSC#SKEDITIONREG@103.510:zaznam_vonk_adresati_18" pid="212" fmtid="{D5CDD505-2E9C-101B-9397-08002B2CF9AE}">
    <vt:lpwstr/>
  </property>
  <property name="FSC#SKEDITIONREG@103.510:zaznam_vonk_adresati_19" pid="213" fmtid="{D5CDD505-2E9C-101B-9397-08002B2CF9AE}">
    <vt:lpwstr/>
  </property>
  <property name="FSC#SKEDITIONREG@103.510:zaznam_vonk_adresati_20" pid="214" fmtid="{D5CDD505-2E9C-101B-9397-08002B2CF9AE}">
    <vt:lpwstr/>
  </property>
  <property name="FSC#SKEDITIONREG@103.510:zaznam_vonk_adresati_21" pid="215" fmtid="{D5CDD505-2E9C-101B-9397-08002B2CF9AE}">
    <vt:lpwstr/>
  </property>
  <property name="FSC#SKEDITIONREG@103.510:zaznam_vonk_adresati_22" pid="216" fmtid="{D5CDD505-2E9C-101B-9397-08002B2CF9AE}">
    <vt:lpwstr/>
  </property>
  <property name="FSC#SKEDITIONREG@103.510:zaznam_vonk_adresati_23" pid="217" fmtid="{D5CDD505-2E9C-101B-9397-08002B2CF9AE}">
    <vt:lpwstr/>
  </property>
  <property name="FSC#SKEDITIONREG@103.510:zaznam_vonk_adresati_24" pid="218" fmtid="{D5CDD505-2E9C-101B-9397-08002B2CF9AE}">
    <vt:lpwstr/>
  </property>
  <property name="FSC#SKEDITIONREG@103.510:zaznam_vonk_adresati_25" pid="219" fmtid="{D5CDD505-2E9C-101B-9397-08002B2CF9AE}">
    <vt:lpwstr/>
  </property>
  <property name="FSC#SKEDITIONREG@103.510:zaznam_vonk_adresati_26" pid="220" fmtid="{D5CDD505-2E9C-101B-9397-08002B2CF9AE}">
    <vt:lpwstr/>
  </property>
  <property name="FSC#SKEDITIONREG@103.510:zaznam_vonk_adresati_27" pid="221" fmtid="{D5CDD505-2E9C-101B-9397-08002B2CF9AE}">
    <vt:lpwstr/>
  </property>
  <property name="FSC#SKEDITIONREG@103.510:zaznam_vonk_adresati_28" pid="222" fmtid="{D5CDD505-2E9C-101B-9397-08002B2CF9AE}">
    <vt:lpwstr/>
  </property>
  <property name="FSC#SKEDITIONREG@103.510:zaznam_vonk_adresati_29" pid="223" fmtid="{D5CDD505-2E9C-101B-9397-08002B2CF9AE}">
    <vt:lpwstr/>
  </property>
  <property name="FSC#SKEDITIONREG@103.510:zaznam_vonk_adresati_30" pid="224" fmtid="{D5CDD505-2E9C-101B-9397-08002B2CF9AE}">
    <vt:lpwstr/>
  </property>
  <property name="FSC#SKEDITIONREG@103.510:zaznam_vonk_adresati_31" pid="225" fmtid="{D5CDD505-2E9C-101B-9397-08002B2CF9AE}">
    <vt:lpwstr/>
  </property>
  <property name="FSC#SKEDITIONREG@103.510:zaznam_vonk_adresati_32" pid="226" fmtid="{D5CDD505-2E9C-101B-9397-08002B2CF9AE}">
    <vt:lpwstr/>
  </property>
  <property name="FSC#SKEDITIONREG@103.510:zaznam_vonk_adresati_33" pid="227" fmtid="{D5CDD505-2E9C-101B-9397-08002B2CF9AE}">
    <vt:lpwstr/>
  </property>
  <property name="FSC#SKEDITIONREG@103.510:zaznam_vonk_adresati_34" pid="228" fmtid="{D5CDD505-2E9C-101B-9397-08002B2CF9AE}">
    <vt:lpwstr/>
  </property>
  <property name="FSC#SKEDITIONREG@103.510:zaznam_vonk_adresati_35" pid="229" fmtid="{D5CDD505-2E9C-101B-9397-08002B2CF9AE}">
    <vt:lpwstr/>
  </property>
  <property name="FSC#SKEDITIONREG@103.510:Stazovatel" pid="230" fmtid="{D5CDD505-2E9C-101B-9397-08002B2CF9AE}">
    <vt:lpwstr/>
  </property>
  <property name="FSC#SKEDITIONREG@103.510:ProtiKomu" pid="231" fmtid="{D5CDD505-2E9C-101B-9397-08002B2CF9AE}">
    <vt:lpwstr/>
  </property>
  <property name="FSC#SKEDITIONREG@103.510:EvCisloStaz" pid="232" fmtid="{D5CDD505-2E9C-101B-9397-08002B2CF9AE}">
    <vt:lpwstr/>
  </property>
  <property name="FSC#SKEDITIONREG@103.510:jod_AttrDateSkutocnyDatumVydania" pid="233" fmtid="{D5CDD505-2E9C-101B-9397-08002B2CF9AE}">
    <vt:lpwstr/>
  </property>
  <property name="FSC#SKEDITIONREG@103.510:jod_AttrNumCisloZmeny" pid="234" fmtid="{D5CDD505-2E9C-101B-9397-08002B2CF9AE}">
    <vt:lpwstr/>
  </property>
  <property name="FSC#SKEDITIONREG@103.510:jod_AttrStrRegCisloZaznamu" pid="235" fmtid="{D5CDD505-2E9C-101B-9397-08002B2CF9AE}">
    <vt:lpwstr/>
  </property>
  <property name="FSC#SKEDITIONREG@103.510:jod_cislodoc" pid="236" fmtid="{D5CDD505-2E9C-101B-9397-08002B2CF9AE}">
    <vt:lpwstr/>
  </property>
  <property name="FSC#SKEDITIONREG@103.510:jod_druh" pid="237" fmtid="{D5CDD505-2E9C-101B-9397-08002B2CF9AE}">
    <vt:lpwstr/>
  </property>
  <property name="FSC#SKEDITIONREG@103.510:jod_lu" pid="238" fmtid="{D5CDD505-2E9C-101B-9397-08002B2CF9AE}">
    <vt:lpwstr/>
  </property>
  <property name="FSC#SKEDITIONREG@103.510:jod_nazov" pid="239" fmtid="{D5CDD505-2E9C-101B-9397-08002B2CF9AE}">
    <vt:lpwstr/>
  </property>
  <property name="FSC#SKEDITIONREG@103.510:jod_typ" pid="240" fmtid="{D5CDD505-2E9C-101B-9397-08002B2CF9AE}">
    <vt:lpwstr/>
  </property>
  <property name="FSC#SKEDITIONREG@103.510:jod_zh" pid="241" fmtid="{D5CDD505-2E9C-101B-9397-08002B2CF9AE}">
    <vt:lpwstr/>
  </property>
  <property name="FSC#SKEDITIONREG@103.510:jod_sAttrDatePlatnostDo" pid="242" fmtid="{D5CDD505-2E9C-101B-9397-08002B2CF9AE}">
    <vt:lpwstr/>
  </property>
  <property name="FSC#SKEDITIONREG@103.510:jod_sAttrDatePlatnostOd" pid="243" fmtid="{D5CDD505-2E9C-101B-9397-08002B2CF9AE}">
    <vt:lpwstr/>
  </property>
  <property name="FSC#SKEDITIONREG@103.510:jod_sAttrDateUcinnostDoc" pid="244" fmtid="{D5CDD505-2E9C-101B-9397-08002B2CF9AE}">
    <vt:lpwstr/>
  </property>
  <property name="FSC#SKEDITIONREG@103.510:a_telephone" pid="245" fmtid="{D5CDD505-2E9C-101B-9397-08002B2CF9AE}">
    <vt:lpwstr/>
  </property>
  <property name="FSC#SKEDITIONREG@103.510:a_email" pid="246" fmtid="{D5CDD505-2E9C-101B-9397-08002B2CF9AE}">
    <vt:lpwstr/>
  </property>
  <property name="FSC#SKEDITIONREG@103.510:a_nazovOU" pid="247" fmtid="{D5CDD505-2E9C-101B-9397-08002B2CF9AE}">
    <vt:lpwstr/>
  </property>
  <property name="FSC#SKEDITIONREG@103.510:a_veduciOU" pid="248" fmtid="{D5CDD505-2E9C-101B-9397-08002B2CF9AE}">
    <vt:lpwstr/>
  </property>
  <property name="FSC#SKEDITIONREG@103.510:a_nadradeneOU" pid="249" fmtid="{D5CDD505-2E9C-101B-9397-08002B2CF9AE}">
    <vt:lpwstr/>
  </property>
  <property name="FSC#SKEDITIONREG@103.510:a_veduciOd" pid="250" fmtid="{D5CDD505-2E9C-101B-9397-08002B2CF9AE}">
    <vt:lpwstr/>
  </property>
  <property name="FSC#SKEDITIONREG@103.510:a_komu" pid="251" fmtid="{D5CDD505-2E9C-101B-9397-08002B2CF9AE}">
    <vt:lpwstr/>
  </property>
  <property name="FSC#SKEDITIONREG@103.510:a_nasecislo" pid="252" fmtid="{D5CDD505-2E9C-101B-9397-08002B2CF9AE}">
    <vt:lpwstr/>
  </property>
  <property name="FSC#SKEDITIONREG@103.510:a_riaditelOdboru" pid="253" fmtid="{D5CDD505-2E9C-101B-9397-08002B2CF9AE}">
    <vt:lpwstr/>
  </property>
  <property name="FSC#SKEDITIONREG@103.510:zaz_fileresporg_addrstreet" pid="254" fmtid="{D5CDD505-2E9C-101B-9397-08002B2CF9AE}">
    <vt:lpwstr/>
  </property>
  <property name="FSC#SKEDITIONREG@103.510:zaz_fileresporg_addrzipcode" pid="255" fmtid="{D5CDD505-2E9C-101B-9397-08002B2CF9AE}">
    <vt:lpwstr/>
  </property>
  <property name="FSC#SKEDITIONREG@103.510:zaz_fileresporg_addrcity" pid="256" fmtid="{D5CDD505-2E9C-101B-9397-08002B2CF9AE}">
    <vt:lpwstr/>
  </property>
  <property name="FSC#SKMODSYS@103.500:mdnazov" pid="257" fmtid="{D5CDD505-2E9C-101B-9397-08002B2CF9AE}">
    <vt:lpwstr/>
  </property>
  <property name="FSC#SKMODSYS@103.500:mdfileresp" pid="258" fmtid="{D5CDD505-2E9C-101B-9397-08002B2CF9AE}">
    <vt:lpwstr/>
  </property>
  <property name="FSC#SKMODSYS@103.500:mdfileresporg" pid="259" fmtid="{D5CDD505-2E9C-101B-9397-08002B2CF9AE}">
    <vt:lpwstr/>
  </property>
  <property name="FSC#SKMODSYS@103.500:mdcreateat" pid="260" fmtid="{D5CDD505-2E9C-101B-9397-08002B2CF9AE}">
    <vt:lpwstr>15. 12. 2021</vt:lpwstr>
  </property>
  <property name="FSC#SKCP@103.500:cp_AttrPtrOrgUtvar" pid="261" fmtid="{D5CDD505-2E9C-101B-9397-08002B2CF9AE}">
    <vt:lpwstr/>
  </property>
  <property name="FSC#SKCP@103.500:cp_AttrStrEvCisloCP" pid="262" fmtid="{D5CDD505-2E9C-101B-9397-08002B2CF9AE}">
    <vt:lpwstr/>
  </property>
  <property name="FSC#SKCP@103.500:cp_zamestnanec" pid="263" fmtid="{D5CDD505-2E9C-101B-9397-08002B2CF9AE}">
    <vt:lpwstr/>
  </property>
  <property name="FSC#SKCP@103.500:cpt_miestoRokovania" pid="264" fmtid="{D5CDD505-2E9C-101B-9397-08002B2CF9AE}">
    <vt:lpwstr/>
  </property>
  <property name="FSC#SKCP@103.500:cpt_datumCesty" pid="265" fmtid="{D5CDD505-2E9C-101B-9397-08002B2CF9AE}">
    <vt:lpwstr/>
  </property>
  <property name="FSC#SKCP@103.500:cpt_ucelCesty" pid="266" fmtid="{D5CDD505-2E9C-101B-9397-08002B2CF9AE}">
    <vt:lpwstr/>
  </property>
  <property name="FSC#SKCP@103.500:cpz_miestoRokovania" pid="267" fmtid="{D5CDD505-2E9C-101B-9397-08002B2CF9AE}">
    <vt:lpwstr/>
  </property>
  <property name="FSC#SKCP@103.500:cpz_datumCesty" pid="268" fmtid="{D5CDD505-2E9C-101B-9397-08002B2CF9AE}">
    <vt:lpwstr/>
  </property>
  <property name="FSC#SKCP@103.500:cpz_ucelCesty" pid="269" fmtid="{D5CDD505-2E9C-101B-9397-08002B2CF9AE}">
    <vt:lpwstr/>
  </property>
  <property name="FSC#SKCP@103.500:cpz_datumVypracovania" pid="270" fmtid="{D5CDD505-2E9C-101B-9397-08002B2CF9AE}">
    <vt:lpwstr/>
  </property>
  <property name="FSC#SKCP@103.500:cpz_datPodpSchv1" pid="271" fmtid="{D5CDD505-2E9C-101B-9397-08002B2CF9AE}">
    <vt:lpwstr/>
  </property>
  <property name="FSC#SKCP@103.500:cpz_datPodpSchv2" pid="272" fmtid="{D5CDD505-2E9C-101B-9397-08002B2CF9AE}">
    <vt:lpwstr/>
  </property>
  <property name="FSC#SKCP@103.500:cpz_datPodpSchv3" pid="273" fmtid="{D5CDD505-2E9C-101B-9397-08002B2CF9AE}">
    <vt:lpwstr/>
  </property>
  <property name="FSC#SKCP@103.500:cpz_PodpSchv1" pid="274" fmtid="{D5CDD505-2E9C-101B-9397-08002B2CF9AE}">
    <vt:lpwstr/>
  </property>
  <property name="FSC#SKCP@103.500:cpz_PodpSchv2" pid="275" fmtid="{D5CDD505-2E9C-101B-9397-08002B2CF9AE}">
    <vt:lpwstr/>
  </property>
  <property name="FSC#SKCP@103.500:cpz_PodpSchv3" pid="276" fmtid="{D5CDD505-2E9C-101B-9397-08002B2CF9AE}">
    <vt:lpwstr/>
  </property>
  <property name="FSC#SKCP@103.500:cpz_Funkcia" pid="277" fmtid="{D5CDD505-2E9C-101B-9397-08002B2CF9AE}">
    <vt:lpwstr/>
  </property>
  <property name="FSC#SKCP@103.500:cp_Spolucestujuci" pid="278" fmtid="{D5CDD505-2E9C-101B-9397-08002B2CF9AE}">
    <vt:lpwstr/>
  </property>
  <property name="FSC#SKNAD@103.500:nad_objname" pid="279" fmtid="{D5CDD505-2E9C-101B-9397-08002B2CF9AE}">
    <vt:lpwstr/>
  </property>
  <property name="FSC#SKNAD@103.500:nad_AttrStrNazov" pid="280" fmtid="{D5CDD505-2E9C-101B-9397-08002B2CF9AE}">
    <vt:lpwstr/>
  </property>
  <property name="FSC#SKNAD@103.500:nad_AttrPtrSpracovatel" pid="281" fmtid="{D5CDD505-2E9C-101B-9397-08002B2CF9AE}">
    <vt:lpwstr/>
  </property>
  <property name="FSC#SKNAD@103.500:nad_AttrPtrGestor1" pid="282" fmtid="{D5CDD505-2E9C-101B-9397-08002B2CF9AE}">
    <vt:lpwstr/>
  </property>
  <property name="FSC#SKNAD@103.500:nad_AttrPtrGestor1Funkcia" pid="283" fmtid="{D5CDD505-2E9C-101B-9397-08002B2CF9AE}">
    <vt:lpwstr/>
  </property>
  <property name="FSC#SKNAD@103.500:nad_AttrPtrGestor1OU" pid="284" fmtid="{D5CDD505-2E9C-101B-9397-08002B2CF9AE}">
    <vt:lpwstr/>
  </property>
  <property name="FSC#SKNAD@103.500:nad_AttrPtrGestor2" pid="285" fmtid="{D5CDD505-2E9C-101B-9397-08002B2CF9AE}">
    <vt:lpwstr/>
  </property>
  <property name="FSC#SKNAD@103.500:nad_AttrPtrGestor2Funkcia" pid="286" fmtid="{D5CDD505-2E9C-101B-9397-08002B2CF9AE}">
    <vt:lpwstr/>
  </property>
  <property name="FSC#SKNAD@103.500:nad_schvalil" pid="287" fmtid="{D5CDD505-2E9C-101B-9397-08002B2CF9AE}">
    <vt:lpwstr/>
  </property>
  <property name="FSC#SKNAD@103.500:nad_schvalilfunkcia" pid="288" fmtid="{D5CDD505-2E9C-101B-9397-08002B2CF9AE}">
    <vt:lpwstr/>
  </property>
  <property name="FSC#SKNAD@103.500:nad_vr" pid="289" fmtid="{D5CDD505-2E9C-101B-9397-08002B2CF9AE}">
    <vt:lpwstr/>
  </property>
  <property name="FSC#SKNAD@103.500:nad_AttrDateDatumPodpisania" pid="290" fmtid="{D5CDD505-2E9C-101B-9397-08002B2CF9AE}">
    <vt:lpwstr/>
  </property>
  <property name="FSC#SKNAD@103.500:nad_pripobjname" pid="291" fmtid="{D5CDD505-2E9C-101B-9397-08002B2CF9AE}">
    <vt:lpwstr/>
  </property>
  <property name="FSC#SKNAD@103.500:nad_pripVytvorilKto" pid="292" fmtid="{D5CDD505-2E9C-101B-9397-08002B2CF9AE}">
    <vt:lpwstr/>
  </property>
  <property name="FSC#SKNAD@103.500:nad_pripVytvorilKedy" pid="293" fmtid="{D5CDD505-2E9C-101B-9397-08002B2CF9AE}">
    <vt:lpwstr>15.12.2021, 12:10</vt:lpwstr>
  </property>
  <property name="FSC#SKNAD@103.500:nad_AttrStrCisloNA" pid="294" fmtid="{D5CDD505-2E9C-101B-9397-08002B2CF9AE}">
    <vt:lpwstr/>
  </property>
  <property name="FSC#SKNAD@103.500:nad_AttrDateUcinnaOd" pid="295" fmtid="{D5CDD505-2E9C-101B-9397-08002B2CF9AE}">
    <vt:lpwstr/>
  </property>
  <property name="FSC#SKNAD@103.500:nad_AttrDateUcinnaDo" pid="296" fmtid="{D5CDD505-2E9C-101B-9397-08002B2CF9AE}">
    <vt:lpwstr/>
  </property>
  <property name="FSC#SKNAD@103.500:nad_AttrPtrPredchadzajuceNA" pid="297" fmtid="{D5CDD505-2E9C-101B-9397-08002B2CF9AE}">
    <vt:lpwstr/>
  </property>
  <property name="FSC#SKNAD@103.500:nad_AttrPtrSpracovatelOU" pid="298" fmtid="{D5CDD505-2E9C-101B-9397-08002B2CF9AE}">
    <vt:lpwstr/>
  </property>
  <property name="FSC#SKNAD@103.500:nad_AttrPtrPatriKNA" pid="299" fmtid="{D5CDD505-2E9C-101B-9397-08002B2CF9AE}">
    <vt:lpwstr/>
  </property>
  <property name="FSC#SKNAD@103.500:nad_AttrIntCisloDodatku" pid="300" fmtid="{D5CDD505-2E9C-101B-9397-08002B2CF9AE}">
    <vt:lpwstr/>
  </property>
  <property name="FSC#SKNAD@103.500:nad_AttrPtrSpracVeduci" pid="301" fmtid="{D5CDD505-2E9C-101B-9397-08002B2CF9AE}">
    <vt:lpwstr/>
  </property>
  <property name="FSC#SKNAD@103.500:nad_AttrPtrSpracVeduciOU" pid="302" fmtid="{D5CDD505-2E9C-101B-9397-08002B2CF9AE}">
    <vt:lpwstr/>
  </property>
  <property name="FSC#SKNAD@103.500:nad_spis" pid="303" fmtid="{D5CDD505-2E9C-101B-9397-08002B2CF9AE}">
    <vt:lpwstr/>
  </property>
  <property name="FSC#SKPUPP@103.500:pupp_riaditelPorady" pid="304" fmtid="{D5CDD505-2E9C-101B-9397-08002B2CF9AE}">
    <vt:lpwstr/>
  </property>
  <property name="FSC#SKPUPP@103.500:pupp_cisloporady" pid="305" fmtid="{D5CDD505-2E9C-101B-9397-08002B2CF9AE}">
    <vt:lpwstr/>
  </property>
  <property name="FSC#SKPUPP@103.500:pupp_konanieOHodine" pid="306" fmtid="{D5CDD505-2E9C-101B-9397-08002B2CF9AE}">
    <vt:lpwstr/>
  </property>
  <property name="FSC#SKPUPP@103.500:pupp_datPorMesiacString" pid="307" fmtid="{D5CDD505-2E9C-101B-9397-08002B2CF9AE}">
    <vt:lpwstr/>
  </property>
  <property name="FSC#SKPUPP@103.500:pupp_datumporady" pid="308" fmtid="{D5CDD505-2E9C-101B-9397-08002B2CF9AE}">
    <vt:lpwstr/>
  </property>
  <property name="FSC#SKPUPP@103.500:pupp_konaniedo" pid="309" fmtid="{D5CDD505-2E9C-101B-9397-08002B2CF9AE}">
    <vt:lpwstr/>
  </property>
  <property name="FSC#SKPUPP@103.500:pupp_konanieod" pid="310" fmtid="{D5CDD505-2E9C-101B-9397-08002B2CF9AE}">
    <vt:lpwstr/>
  </property>
  <property name="FSC#SKPUPP@103.500:pupp_menopp" pid="311" fmtid="{D5CDD505-2E9C-101B-9397-08002B2CF9AE}">
    <vt:lpwstr/>
  </property>
  <property name="FSC#SKPUPP@103.500:pupp_miestokonania" pid="312" fmtid="{D5CDD505-2E9C-101B-9397-08002B2CF9AE}">
    <vt:lpwstr/>
  </property>
  <property name="FSC#SKPUPP@103.500:pupp_temaporady" pid="313" fmtid="{D5CDD505-2E9C-101B-9397-08002B2CF9AE}">
    <vt:lpwstr/>
  </property>
  <property name="FSC#SKPUPP@103.500:pupp_ucastnici" pid="314" fmtid="{D5CDD505-2E9C-101B-9397-08002B2CF9AE}">
    <vt:lpwstr/>
  </property>
  <property name="FSC#SKPUPP@103.500:pupp_ulohy" pid="315" fmtid="{D5CDD505-2E9C-101B-9397-08002B2CF9AE}">
    <vt:lpwstr>test</vt:lpwstr>
  </property>
  <property name="FSC#SKPUPP@103.500:pupp_ucastnici_funkcie" pid="316" fmtid="{D5CDD505-2E9C-101B-9397-08002B2CF9AE}">
    <vt:lpwstr/>
  </property>
  <property name="FSC#SKPUPP@103.500:pupp_nazov_ulohy" pid="317" fmtid="{D5CDD505-2E9C-101B-9397-08002B2CF9AE}">
    <vt:lpwstr/>
  </property>
  <property name="FSC#SKPUPP@103.500:pupp_cislo_ulohy" pid="318" fmtid="{D5CDD505-2E9C-101B-9397-08002B2CF9AE}">
    <vt:lpwstr/>
  </property>
  <property name="FSC#SKPUPP@103.500:pupp_riesitel_ulohy" pid="319" fmtid="{D5CDD505-2E9C-101B-9397-08002B2CF9AE}">
    <vt:lpwstr/>
  </property>
  <property name="FSC#SKPUPP@103.500:pupp_vybavit_ulohy" pid="320" fmtid="{D5CDD505-2E9C-101B-9397-08002B2CF9AE}">
    <vt:lpwstr/>
  </property>
  <property name="FSC#SKPUPP@103.500:pupp_orgutvar" pid="321" fmtid="{D5CDD505-2E9C-101B-9397-08002B2CF9AE}">
    <vt:lpwstr/>
  </property>
  <property name="FSC#SKCPINTEGREG@103.510:cpt_emailaddress" pid="322" fmtid="{D5CDD505-2E9C-101B-9397-08002B2CF9AE}">
    <vt:lpwstr/>
  </property>
  <property name="FSC#SKCPINTEGREG@103.510:cpt_najblizsiodbor" pid="323" fmtid="{D5CDD505-2E9C-101B-9397-08002B2CF9AE}">
    <vt:lpwstr/>
  </property>
  <property name="FSC#SKCPINTEGREG@103.510:cpt_extension" pid="324" fmtid="{D5CDD505-2E9C-101B-9397-08002B2CF9AE}">
    <vt:lpwstr/>
  </property>
  <property name="FSC#COOELAK@1.1001:Subject" pid="325" fmtid="{D5CDD505-2E9C-101B-9397-08002B2CF9AE}">
    <vt:lpwstr/>
  </property>
  <property name="FSC#COOELAK@1.1001:FileReference" pid="326" fmtid="{D5CDD505-2E9C-101B-9397-08002B2CF9AE}">
    <vt:lpwstr/>
  </property>
  <property name="FSC#COOELAK@1.1001:FileRefYear" pid="327" fmtid="{D5CDD505-2E9C-101B-9397-08002B2CF9AE}">
    <vt:lpwstr/>
  </property>
  <property name="FSC#COOELAK@1.1001:FileRefOrdinal" pid="328" fmtid="{D5CDD505-2E9C-101B-9397-08002B2CF9AE}">
    <vt:lpwstr/>
  </property>
  <property name="FSC#COOELAK@1.1001:FileRefOU" pid="329" fmtid="{D5CDD505-2E9C-101B-9397-08002B2CF9AE}">
    <vt:lpwstr/>
  </property>
  <property name="FSC#COOELAK@1.1001:Organization" pid="330" fmtid="{D5CDD505-2E9C-101B-9397-08002B2CF9AE}">
    <vt:lpwstr/>
  </property>
  <property name="FSC#COOELAK@1.1001:Owner" pid="331" fmtid="{D5CDD505-2E9C-101B-9397-08002B2CF9AE}">
    <vt:lpwstr>Daniš, Martin, Mgr.</vt:lpwstr>
  </property>
  <property name="FSC#COOELAK@1.1001:OwnerExtension" pid="332" fmtid="{D5CDD505-2E9C-101B-9397-08002B2CF9AE}">
    <vt:lpwstr/>
  </property>
  <property name="FSC#COOELAK@1.1001:OwnerFaxExtension" pid="333" fmtid="{D5CDD505-2E9C-101B-9397-08002B2CF9AE}">
    <vt:lpwstr/>
  </property>
  <property name="FSC#COOELAK@1.1001:DispatchedBy" pid="334" fmtid="{D5CDD505-2E9C-101B-9397-08002B2CF9AE}">
    <vt:lpwstr/>
  </property>
  <property name="FSC#COOELAK@1.1001:DispatchedAt" pid="335" fmtid="{D5CDD505-2E9C-101B-9397-08002B2CF9AE}">
    <vt:lpwstr/>
  </property>
  <property name="FSC#COOELAK@1.1001:ApprovedBy" pid="336" fmtid="{D5CDD505-2E9C-101B-9397-08002B2CF9AE}">
    <vt:lpwstr/>
  </property>
  <property name="FSC#COOELAK@1.1001:ApprovedAt" pid="337" fmtid="{D5CDD505-2E9C-101B-9397-08002B2CF9AE}">
    <vt:lpwstr/>
  </property>
  <property name="FSC#COOELAK@1.1001:Department" pid="338" fmtid="{D5CDD505-2E9C-101B-9397-08002B2CF9AE}">
    <vt:lpwstr>ODDVOI (Oddelenie verejného obstarávania a investícií)</vt:lpwstr>
  </property>
  <property name="FSC#COOELAK@1.1001:CreatedAt" pid="339" fmtid="{D5CDD505-2E9C-101B-9397-08002B2CF9AE}">
    <vt:lpwstr>15.12.2021</vt:lpwstr>
  </property>
  <property name="FSC#COOELAK@1.1001:OU" pid="340" fmtid="{D5CDD505-2E9C-101B-9397-08002B2CF9AE}">
    <vt:lpwstr>ODDVOI (Oddelenie verejného obstarávania a investícií)</vt:lpwstr>
  </property>
  <property name="FSC#COOELAK@1.1001:Priority" pid="341" fmtid="{D5CDD505-2E9C-101B-9397-08002B2CF9AE}">
    <vt:lpwstr> ()</vt:lpwstr>
  </property>
  <property name="FSC#COOELAK@1.1001:ObjBarCode" pid="342" fmtid="{D5CDD505-2E9C-101B-9397-08002B2CF9AE}">
    <vt:lpwstr>*COO.2090.100.9.4537359*</vt:lpwstr>
  </property>
  <property name="FSC#COOELAK@1.1001:RefBarCode" pid="343" fmtid="{D5CDD505-2E9C-101B-9397-08002B2CF9AE}">
    <vt:lpwstr/>
  </property>
  <property name="FSC#COOELAK@1.1001:FileRefBarCode" pid="344" fmtid="{D5CDD505-2E9C-101B-9397-08002B2CF9AE}">
    <vt:lpwstr>**</vt:lpwstr>
  </property>
  <property name="FSC#COOELAK@1.1001:ExternalRef" pid="345" fmtid="{D5CDD505-2E9C-101B-9397-08002B2CF9AE}">
    <vt:lpwstr/>
  </property>
  <property name="FSC#COOELAK@1.1001:IncomingNumber" pid="346" fmtid="{D5CDD505-2E9C-101B-9397-08002B2CF9AE}">
    <vt:lpwstr/>
  </property>
  <property name="FSC#COOELAK@1.1001:IncomingSubject" pid="347" fmtid="{D5CDD505-2E9C-101B-9397-08002B2CF9AE}">
    <vt:lpwstr/>
  </property>
  <property name="FSC#COOELAK@1.1001:ProcessResponsible" pid="348" fmtid="{D5CDD505-2E9C-101B-9397-08002B2CF9AE}">
    <vt:lpwstr/>
  </property>
  <property name="FSC#COOELAK@1.1001:ProcessResponsiblePhone" pid="349" fmtid="{D5CDD505-2E9C-101B-9397-08002B2CF9AE}">
    <vt:lpwstr/>
  </property>
  <property name="FSC#COOELAK@1.1001:ProcessResponsibleMail" pid="350" fmtid="{D5CDD505-2E9C-101B-9397-08002B2CF9AE}">
    <vt:lpwstr/>
  </property>
  <property name="FSC#COOELAK@1.1001:ProcessResponsibleFax" pid="351" fmtid="{D5CDD505-2E9C-101B-9397-08002B2CF9AE}">
    <vt:lpwstr/>
  </property>
  <property name="FSC#COOELAK@1.1001:ApproverFirstName" pid="352" fmtid="{D5CDD505-2E9C-101B-9397-08002B2CF9AE}">
    <vt:lpwstr/>
  </property>
  <property name="FSC#COOELAK@1.1001:ApproverSurName" pid="353" fmtid="{D5CDD505-2E9C-101B-9397-08002B2CF9AE}">
    <vt:lpwstr/>
  </property>
  <property name="FSC#COOELAK@1.1001:ApproverTitle" pid="354" fmtid="{D5CDD505-2E9C-101B-9397-08002B2CF9AE}">
    <vt:lpwstr/>
  </property>
  <property name="FSC#COOELAK@1.1001:ExternalDate" pid="355" fmtid="{D5CDD505-2E9C-101B-9397-08002B2CF9AE}">
    <vt:lpwstr/>
  </property>
  <property name="FSC#COOELAK@1.1001:SettlementApprovedAt" pid="356" fmtid="{D5CDD505-2E9C-101B-9397-08002B2CF9AE}">
    <vt:lpwstr/>
  </property>
  <property name="FSC#COOELAK@1.1001:BaseNumber" pid="357" fmtid="{D5CDD505-2E9C-101B-9397-08002B2CF9AE}">
    <vt:lpwstr/>
  </property>
  <property name="FSC#COOELAK@1.1001:CurrentUserRolePos" pid="358" fmtid="{D5CDD505-2E9C-101B-9397-08002B2CF9AE}">
    <vt:lpwstr>Odborný referent VIII</vt:lpwstr>
  </property>
  <property name="FSC#COOELAK@1.1001:CurrentUserEmail" pid="359" fmtid="{D5CDD505-2E9C-101B-9397-08002B2CF9AE}">
    <vt:lpwstr>jana.vasickova@bbsk.sk</vt:lpwstr>
  </property>
  <property name="FSC#ELAKGOV@1.1001:PersonalSubjGender" pid="360" fmtid="{D5CDD505-2E9C-101B-9397-08002B2CF9AE}">
    <vt:lpwstr/>
  </property>
  <property name="FSC#ELAKGOV@1.1001:PersonalSubjFirstName" pid="361" fmtid="{D5CDD505-2E9C-101B-9397-08002B2CF9AE}">
    <vt:lpwstr/>
  </property>
  <property name="FSC#ELAKGOV@1.1001:PersonalSubjSurName" pid="362" fmtid="{D5CDD505-2E9C-101B-9397-08002B2CF9AE}">
    <vt:lpwstr/>
  </property>
  <property name="FSC#ELAKGOV@1.1001:PersonalSubjSalutation" pid="363" fmtid="{D5CDD505-2E9C-101B-9397-08002B2CF9AE}">
    <vt:lpwstr/>
  </property>
  <property name="FSC#ELAKGOV@1.1001:PersonalSubjAddress" pid="364" fmtid="{D5CDD505-2E9C-101B-9397-08002B2CF9AE}">
    <vt:lpwstr/>
  </property>
  <property name="FSC#ATSTATECFG@1.1001:Office" pid="365" fmtid="{D5CDD505-2E9C-101B-9397-08002B2CF9AE}">
    <vt:lpwstr/>
  </property>
  <property name="FSC#ATSTATECFG@1.1001:Agent" pid="366" fmtid="{D5CDD505-2E9C-101B-9397-08002B2CF9AE}">
    <vt:lpwstr/>
  </property>
  <property name="FSC#ATSTATECFG@1.1001:AgentPhone" pid="367" fmtid="{D5CDD505-2E9C-101B-9397-08002B2CF9AE}">
    <vt:lpwstr/>
  </property>
  <property name="FSC#ATSTATECFG@1.1001:DepartmentFax" pid="368" fmtid="{D5CDD505-2E9C-101B-9397-08002B2CF9AE}">
    <vt:lpwstr/>
  </property>
  <property name="FSC#ATSTATECFG@1.1001:DepartmentEmail" pid="369" fmtid="{D5CDD505-2E9C-101B-9397-08002B2CF9AE}">
    <vt:lpwstr/>
  </property>
  <property name="FSC#ATSTATECFG@1.1001:SubfileDate" pid="370" fmtid="{D5CDD505-2E9C-101B-9397-08002B2CF9AE}">
    <vt:lpwstr/>
  </property>
  <property name="FSC#ATSTATECFG@1.1001:SubfileSubject" pid="371" fmtid="{D5CDD505-2E9C-101B-9397-08002B2CF9AE}">
    <vt:lpwstr/>
  </property>
  <property name="FSC#ATSTATECFG@1.1001:DepartmentZipCode" pid="372" fmtid="{D5CDD505-2E9C-101B-9397-08002B2CF9AE}">
    <vt:lpwstr/>
  </property>
  <property name="FSC#ATSTATECFG@1.1001:DepartmentCountry" pid="373" fmtid="{D5CDD505-2E9C-101B-9397-08002B2CF9AE}">
    <vt:lpwstr/>
  </property>
  <property name="FSC#ATSTATECFG@1.1001:DepartmentCity" pid="374" fmtid="{D5CDD505-2E9C-101B-9397-08002B2CF9AE}">
    <vt:lpwstr/>
  </property>
  <property name="FSC#ATSTATECFG@1.1001:DepartmentStreet" pid="375" fmtid="{D5CDD505-2E9C-101B-9397-08002B2CF9AE}">
    <vt:lpwstr/>
  </property>
  <property name="FSC#ATSTATECFG@1.1001:DepartmentDVR" pid="376" fmtid="{D5CDD505-2E9C-101B-9397-08002B2CF9AE}">
    <vt:lpwstr/>
  </property>
  <property name="FSC#ATSTATECFG@1.1001:DepartmentUID" pid="377" fmtid="{D5CDD505-2E9C-101B-9397-08002B2CF9AE}">
    <vt:lpwstr/>
  </property>
  <property name="FSC#ATSTATECFG@1.1001:SubfileReference" pid="378" fmtid="{D5CDD505-2E9C-101B-9397-08002B2CF9AE}">
    <vt:lpwstr/>
  </property>
  <property name="FSC#ATSTATECFG@1.1001:Clause" pid="379" fmtid="{D5CDD505-2E9C-101B-9397-08002B2CF9AE}">
    <vt:lpwstr/>
  </property>
  <property name="FSC#ATSTATECFG@1.1001:ApprovedSignature" pid="380" fmtid="{D5CDD505-2E9C-101B-9397-08002B2CF9AE}">
    <vt:lpwstr/>
  </property>
  <property name="FSC#ATSTATECFG@1.1001:BankAccount" pid="381" fmtid="{D5CDD505-2E9C-101B-9397-08002B2CF9AE}">
    <vt:lpwstr/>
  </property>
  <property name="FSC#ATSTATECFG@1.1001:BankAccountOwner" pid="382" fmtid="{D5CDD505-2E9C-101B-9397-08002B2CF9AE}">
    <vt:lpwstr/>
  </property>
  <property name="FSC#ATSTATECFG@1.1001:BankInstitute" pid="383" fmtid="{D5CDD505-2E9C-101B-9397-08002B2CF9AE}">
    <vt:lpwstr/>
  </property>
  <property name="FSC#ATSTATECFG@1.1001:BankAccountID" pid="384" fmtid="{D5CDD505-2E9C-101B-9397-08002B2CF9AE}">
    <vt:lpwstr/>
  </property>
  <property name="FSC#ATSTATECFG@1.1001:BankAccountIBAN" pid="385" fmtid="{D5CDD505-2E9C-101B-9397-08002B2CF9AE}">
    <vt:lpwstr/>
  </property>
  <property name="FSC#ATSTATECFG@1.1001:BankAccountBIC" pid="386" fmtid="{D5CDD505-2E9C-101B-9397-08002B2CF9AE}">
    <vt:lpwstr/>
  </property>
  <property name="FSC#ATSTATECFG@1.1001:BankName" pid="387" fmtid="{D5CDD505-2E9C-101B-9397-08002B2CF9AE}">
    <vt:lpwstr/>
  </property>
  <property name="FSC#COOELAK@1.1001:ObjectAddressees" pid="388" fmtid="{D5CDD505-2E9C-101B-9397-08002B2CF9AE}">
    <vt:lpwstr/>
  </property>
  <property name="FSC#SKCONV@103.510:docname" pid="389" fmtid="{D5CDD505-2E9C-101B-9397-08002B2CF9AE}">
    <vt:lpwstr/>
  </property>
  <property name="FSC#COOSYSTEM@1.1:Container" pid="390" fmtid="{D5CDD505-2E9C-101B-9397-08002B2CF9AE}">
    <vt:lpwstr>COO.2090.100.9.4537359</vt:lpwstr>
  </property>
  <property name="FSC#FSCFOLIO@1.1001:docpropproject" pid="391" fmtid="{D5CDD505-2E9C-101B-9397-08002B2CF9AE}">
    <vt:lpwstr/>
  </property>
</Properties>
</file>