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/>
  <mc:AlternateContent xmlns:mc="http://schemas.openxmlformats.org/markup-compatibility/2006">
    <mc:Choice Requires="x15">
      <x15ac:absPath xmlns:x15ac="http://schemas.microsoft.com/office/spreadsheetml/2010/11/ac" url="F:\VO_ZAKAZKY_2022\STRAZSKE-MS-OPLZ\podklady\PD Materská škola Strážske-20220128T154514Z-001\VYKAZ VYMER\"/>
    </mc:Choice>
  </mc:AlternateContent>
  <xr:revisionPtr revIDLastSave="0" documentId="13_ncr:1_{8B81B2DF-BA01-4855-BFB1-1455AA73ADC2}" xr6:coauthVersionLast="47" xr6:coauthVersionMax="47" xr10:uidLastSave="{00000000-0000-0000-0000-000000000000}"/>
  <bookViews>
    <workbookView xWindow="-28920" yWindow="15" windowWidth="29040" windowHeight="15990" xr2:uid="{00000000-000D-0000-FFFF-FFFF00000000}"/>
  </bookViews>
  <sheets>
    <sheet name="Rekapitulácia stavby" sheetId="1" r:id="rId1"/>
    <sheet name="uk - vykurovanie" sheetId="2" r:id="rId2"/>
  </sheets>
  <definedNames>
    <definedName name="_xlnm._FilterDatabase" localSheetId="1" hidden="1">'uk - vykurovanie'!$C$123:$K$201</definedName>
    <definedName name="_xlnm.Print_Titles" localSheetId="0">'Rekapitulácia stavby'!$92:$92</definedName>
    <definedName name="_xlnm.Print_Titles" localSheetId="1">'uk - vykurovanie'!$123:$123</definedName>
    <definedName name="_xlnm.Print_Area" localSheetId="0">'Rekapitulácia stavby'!$D$4:$AO$76,'Rekapitulácia stavby'!$C$82:$AQ$96</definedName>
    <definedName name="_xlnm.Print_Area" localSheetId="1">'uk - vykurovanie'!$C$111:$J$201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F118" i="2"/>
  <c r="E116" i="2"/>
  <c r="F89" i="2"/>
  <c r="E87" i="2"/>
  <c r="J24" i="2"/>
  <c r="E24" i="2"/>
  <c r="J121" i="2" s="1"/>
  <c r="J23" i="2"/>
  <c r="J21" i="2"/>
  <c r="E21" i="2"/>
  <c r="J91" i="2" s="1"/>
  <c r="J20" i="2"/>
  <c r="J18" i="2"/>
  <c r="E18" i="2"/>
  <c r="F121" i="2" s="1"/>
  <c r="J17" i="2"/>
  <c r="J15" i="2"/>
  <c r="E15" i="2"/>
  <c r="F91" i="2" s="1"/>
  <c r="J14" i="2"/>
  <c r="J12" i="2"/>
  <c r="E7" i="2"/>
  <c r="E114" i="2" s="1"/>
  <c r="L90" i="1"/>
  <c r="AM90" i="1"/>
  <c r="AM89" i="1"/>
  <c r="L89" i="1"/>
  <c r="AM87" i="1"/>
  <c r="L87" i="1"/>
  <c r="L85" i="1"/>
  <c r="L84" i="1"/>
  <c r="BK200" i="2"/>
  <c r="BK199" i="2"/>
  <c r="J197" i="2"/>
  <c r="BK196" i="2"/>
  <c r="BK192" i="2"/>
  <c r="BK176" i="2"/>
  <c r="J175" i="2"/>
  <c r="BK171" i="2"/>
  <c r="J169" i="2"/>
  <c r="J168" i="2"/>
  <c r="BK166" i="2"/>
  <c r="BK165" i="2"/>
  <c r="BK164" i="2"/>
  <c r="BK162" i="2"/>
  <c r="BK161" i="2"/>
  <c r="J160" i="2"/>
  <c r="BK157" i="2"/>
  <c r="BK152" i="2"/>
  <c r="J151" i="2"/>
  <c r="BK149" i="2"/>
  <c r="BK148" i="2"/>
  <c r="J147" i="2"/>
  <c r="BK146" i="2"/>
  <c r="BK145" i="2"/>
  <c r="J144" i="2"/>
  <c r="BK143" i="2"/>
  <c r="BK141" i="2"/>
  <c r="BK140" i="2"/>
  <c r="BK139" i="2"/>
  <c r="J138" i="2"/>
  <c r="BK135" i="2"/>
  <c r="J134" i="2"/>
  <c r="BK128" i="2"/>
  <c r="J127" i="2"/>
  <c r="J199" i="2"/>
  <c r="BK197" i="2"/>
  <c r="BK194" i="2"/>
  <c r="BK193" i="2"/>
  <c r="J192" i="2"/>
  <c r="J191" i="2"/>
  <c r="BK190" i="2"/>
  <c r="BK189" i="2"/>
  <c r="BK188" i="2"/>
  <c r="J188" i="2"/>
  <c r="BK187" i="2"/>
  <c r="J187" i="2"/>
  <c r="BK186" i="2"/>
  <c r="J186" i="2"/>
  <c r="BK185" i="2"/>
  <c r="J184" i="2"/>
  <c r="BK183" i="2"/>
  <c r="J181" i="2"/>
  <c r="BK180" i="2"/>
  <c r="J179" i="2"/>
  <c r="J178" i="2"/>
  <c r="J177" i="2"/>
  <c r="J174" i="2"/>
  <c r="BK173" i="2"/>
  <c r="BK172" i="2"/>
  <c r="BK170" i="2"/>
  <c r="J163" i="2"/>
  <c r="J162" i="2"/>
  <c r="J161" i="2"/>
  <c r="J159" i="2"/>
  <c r="J158" i="2"/>
  <c r="J157" i="2"/>
  <c r="J156" i="2"/>
  <c r="J155" i="2"/>
  <c r="BK154" i="2"/>
  <c r="J152" i="2"/>
  <c r="J149" i="2"/>
  <c r="J148" i="2"/>
  <c r="J146" i="2"/>
  <c r="BK142" i="2"/>
  <c r="J141" i="2"/>
  <c r="J140" i="2"/>
  <c r="BK138" i="2"/>
  <c r="J136" i="2"/>
  <c r="J135" i="2"/>
  <c r="J133" i="2"/>
  <c r="J132" i="2"/>
  <c r="BK131" i="2"/>
  <c r="J128" i="2"/>
  <c r="J143" i="2"/>
  <c r="J142" i="2"/>
  <c r="BK136" i="2"/>
  <c r="BK132" i="2"/>
  <c r="BK127" i="2"/>
  <c r="BK201" i="2"/>
  <c r="J201" i="2"/>
  <c r="J200" i="2"/>
  <c r="J196" i="2"/>
  <c r="BK195" i="2"/>
  <c r="J195" i="2"/>
  <c r="J194" i="2"/>
  <c r="J193" i="2"/>
  <c r="BK191" i="2"/>
  <c r="J190" i="2"/>
  <c r="J189" i="2"/>
  <c r="J185" i="2"/>
  <c r="BK184" i="2"/>
  <c r="J183" i="2"/>
  <c r="BK182" i="2"/>
  <c r="J182" i="2"/>
  <c r="BK181" i="2"/>
  <c r="J180" i="2"/>
  <c r="BK179" i="2"/>
  <c r="BK178" i="2"/>
  <c r="BK177" i="2"/>
  <c r="J176" i="2"/>
  <c r="BK175" i="2"/>
  <c r="BK174" i="2"/>
  <c r="J173" i="2"/>
  <c r="J172" i="2"/>
  <c r="J171" i="2"/>
  <c r="J170" i="2"/>
  <c r="BK169" i="2"/>
  <c r="BK168" i="2"/>
  <c r="J166" i="2"/>
  <c r="J165" i="2"/>
  <c r="J164" i="2"/>
  <c r="BK163" i="2"/>
  <c r="BK160" i="2"/>
  <c r="BK159" i="2"/>
  <c r="BK158" i="2"/>
  <c r="BK156" i="2"/>
  <c r="BK155" i="2"/>
  <c r="J154" i="2"/>
  <c r="BK153" i="2"/>
  <c r="J153" i="2"/>
  <c r="BK151" i="2"/>
  <c r="BK147" i="2"/>
  <c r="J145" i="2"/>
  <c r="BK144" i="2"/>
  <c r="J139" i="2"/>
  <c r="BK134" i="2"/>
  <c r="BK133" i="2"/>
  <c r="J131" i="2"/>
  <c r="AS94" i="1"/>
  <c r="T126" i="2" l="1"/>
  <c r="T125" i="2"/>
  <c r="R130" i="2"/>
  <c r="T137" i="2"/>
  <c r="R150" i="2"/>
  <c r="P167" i="2"/>
  <c r="P198" i="2"/>
  <c r="BK130" i="2"/>
  <c r="J130" i="2" s="1"/>
  <c r="J100" i="2" s="1"/>
  <c r="BK137" i="2"/>
  <c r="J137" i="2" s="1"/>
  <c r="J101" i="2" s="1"/>
  <c r="BK150" i="2"/>
  <c r="J150" i="2" s="1"/>
  <c r="J102" i="2" s="1"/>
  <c r="BK167" i="2"/>
  <c r="J167" i="2"/>
  <c r="J103" i="2" s="1"/>
  <c r="BK198" i="2"/>
  <c r="J198" i="2" s="1"/>
  <c r="J104" i="2" s="1"/>
  <c r="BK126" i="2"/>
  <c r="BK125" i="2" s="1"/>
  <c r="J125" i="2" s="1"/>
  <c r="J97" i="2" s="1"/>
  <c r="R126" i="2"/>
  <c r="R125" i="2" s="1"/>
  <c r="P130" i="2"/>
  <c r="P137" i="2"/>
  <c r="P150" i="2"/>
  <c r="T167" i="2"/>
  <c r="T198" i="2"/>
  <c r="P126" i="2"/>
  <c r="P125" i="2" s="1"/>
  <c r="T130" i="2"/>
  <c r="R137" i="2"/>
  <c r="T150" i="2"/>
  <c r="R167" i="2"/>
  <c r="R198" i="2"/>
  <c r="E85" i="2"/>
  <c r="J89" i="2"/>
  <c r="J92" i="2"/>
  <c r="J120" i="2"/>
  <c r="BF133" i="2"/>
  <c r="BF141" i="2"/>
  <c r="BF143" i="2"/>
  <c r="BF144" i="2"/>
  <c r="BF149" i="2"/>
  <c r="BF152" i="2"/>
  <c r="BF153" i="2"/>
  <c r="BF156" i="2"/>
  <c r="BF160" i="2"/>
  <c r="BF161" i="2"/>
  <c r="BF170" i="2"/>
  <c r="BF175" i="2"/>
  <c r="BF177" i="2"/>
  <c r="BF179" i="2"/>
  <c r="BF181" i="2"/>
  <c r="BF188" i="2"/>
  <c r="BF189" i="2"/>
  <c r="BF192" i="2"/>
  <c r="BF200" i="2"/>
  <c r="BF201" i="2"/>
  <c r="F92" i="2"/>
  <c r="F120" i="2"/>
  <c r="BF138" i="2"/>
  <c r="BF147" i="2"/>
  <c r="BF127" i="2"/>
  <c r="BF131" i="2"/>
  <c r="BF132" i="2"/>
  <c r="BF134" i="2"/>
  <c r="BF135" i="2"/>
  <c r="BF136" i="2"/>
  <c r="BF139" i="2"/>
  <c r="BF140" i="2"/>
  <c r="BF151" i="2"/>
  <c r="BF159" i="2"/>
  <c r="BF163" i="2"/>
  <c r="BF164" i="2"/>
  <c r="BF165" i="2"/>
  <c r="BF168" i="2"/>
  <c r="BF172" i="2"/>
  <c r="BF174" i="2"/>
  <c r="BF178" i="2"/>
  <c r="BF180" i="2"/>
  <c r="BF182" i="2"/>
  <c r="BF183" i="2"/>
  <c r="BF184" i="2"/>
  <c r="BF185" i="2"/>
  <c r="BF186" i="2"/>
  <c r="BF187" i="2"/>
  <c r="BF190" i="2"/>
  <c r="BF191" i="2"/>
  <c r="BF194" i="2"/>
  <c r="BF199" i="2"/>
  <c r="BF128" i="2"/>
  <c r="BF142" i="2"/>
  <c r="BF145" i="2"/>
  <c r="BF146" i="2"/>
  <c r="BF148" i="2"/>
  <c r="BF154" i="2"/>
  <c r="BF155" i="2"/>
  <c r="BF157" i="2"/>
  <c r="BF158" i="2"/>
  <c r="BF162" i="2"/>
  <c r="BF166" i="2"/>
  <c r="BF169" i="2"/>
  <c r="BF171" i="2"/>
  <c r="BF173" i="2"/>
  <c r="BF176" i="2"/>
  <c r="BF193" i="2"/>
  <c r="BF195" i="2"/>
  <c r="BF196" i="2"/>
  <c r="BF197" i="2"/>
  <c r="F36" i="2"/>
  <c r="BC95" i="1" s="1"/>
  <c r="F37" i="2"/>
  <c r="BD95" i="1" s="1"/>
  <c r="F33" i="2"/>
  <c r="AZ95" i="1" s="1"/>
  <c r="J33" i="2"/>
  <c r="AV95" i="1" s="1"/>
  <c r="F35" i="2"/>
  <c r="BB95" i="1" s="1"/>
  <c r="R129" i="2" l="1"/>
  <c r="T129" i="2"/>
  <c r="T124" i="2" s="1"/>
  <c r="P129" i="2"/>
  <c r="P124" i="2" s="1"/>
  <c r="AU95" i="1" s="1"/>
  <c r="R124" i="2"/>
  <c r="J126" i="2"/>
  <c r="J98" i="2" s="1"/>
  <c r="BK129" i="2"/>
  <c r="J129" i="2" s="1"/>
  <c r="J99" i="2" s="1"/>
  <c r="BB94" i="1"/>
  <c r="AX94" i="1" s="1"/>
  <c r="AZ94" i="1"/>
  <c r="AV94" i="1" s="1"/>
  <c r="AK29" i="1" s="1"/>
  <c r="J34" i="2"/>
  <c r="AW95" i="1" s="1"/>
  <c r="AT95" i="1" s="1"/>
  <c r="BC94" i="1"/>
  <c r="W32" i="1" s="1"/>
  <c r="F34" i="2"/>
  <c r="BA95" i="1" s="1"/>
  <c r="BD94" i="1"/>
  <c r="W33" i="1" s="1"/>
  <c r="AU94" i="1" l="1"/>
  <c r="BK124" i="2"/>
  <c r="J124" i="2" s="1"/>
  <c r="J96" i="2" s="1"/>
  <c r="W29" i="1"/>
  <c r="AY94" i="1"/>
  <c r="W31" i="1"/>
  <c r="BA94" i="1"/>
  <c r="W30" i="1" s="1"/>
  <c r="AW94" i="1" l="1"/>
  <c r="AK30" i="1" s="1"/>
  <c r="J30" i="2"/>
  <c r="AG95" i="1"/>
  <c r="AN95" i="1" s="1"/>
  <c r="J39" i="2" l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<sst xmlns="http://schemas.openxmlformats.org/spreadsheetml/2006/main" count="1268" uniqueCount="413">
  <si>
    <t>Export Komplet</t>
  </si>
  <si>
    <t/>
  </si>
  <si>
    <t>2.0</t>
  </si>
  <si>
    <t>False</t>
  </si>
  <si>
    <t>{963a69f3-3ca3-4884-896f-eb081cacde26}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</si>
  <si>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</si>
  <si>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</si>
  <si>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</si>
  <si>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</si>
  <si>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</si>
  <si>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</si>
  <si>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</si>
  <si>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19_06_06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</si>
  <si>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</si>
  <si>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</si>
  <si>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MATERSKÁ ŠKOLA STRÁŽSKE PRÍSTAVBA A REKONŠTRUKCIA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</si>
  <si>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</si>
  <si>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</si>
  <si>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</si>
  <si>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</si>
  <si>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</si>
  <si>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</si>
  <si>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</si>
  <si>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</si>
  <si>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</si>
  <si>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</si>
  <si>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</si>
  <si>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</si>
  <si>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</si>
  <si>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</si>
  <si>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</si>
  <si>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</si>
  <si>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</si>
  <si>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</si>
  <si>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</si>
  <si>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</si>
  <si>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</si>
  <si>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</si>
  <si>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</si>
  <si>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</si>
  <si>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</si>
  <si>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</si>
  <si>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</si>
  <si>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</si>
  <si>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</si>
  <si>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</si>
  <si>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</si>
  <si>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</si>
  <si>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</si>
  <si>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</si>
  <si>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</si>
  <si>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</si>
  <si>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</si>
  <si>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</si>
  <si>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</si>
  <si>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</si>
  <si>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</si>
  <si>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</si>
  <si>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</si>
  <si>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</si>
  <si>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</si>
  <si>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</si>
  <si>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</si>
  <si>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</si>
  <si>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</si>
  <si>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</si>
  <si>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</si>
  <si>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</si>
  <si>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</si>
  <si>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</si>
  <si>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</si>
  <si>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</si>
  <si>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</si>
  <si>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</si>
  <si>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</si>
  <si>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</si>
  <si>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uk</t>
  </si>
  <si>
    <t>vykurovanie</t>
  </si>
  <si>
    <t>STA</t>
  </si>
  <si>
    <t>1</t>
  </si>
  <si>
    <t>{4f05f315-cb46-409f-9a57-b6e9423dfc49}</t>
  </si>
  <si>
    <t>KRYCÍ LIST ROZPOČTU</t>
  </si>
  <si>
    <t>Objekt:</t>
  </si>
  <si>
    <t>uk - vykurovanie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</si>
  <si>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</si>
  <si>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</si>
  <si>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</si>
  <si>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</si>
  <si>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</si>
  <si>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</si>
  <si>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</si>
  <si>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</si>
  <si>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713 - Izolácie tepelné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</si>
  <si>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</si>
  <si>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</si>
  <si>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</si>
  <si>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 xml:space="preserve">    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</si>
  <si>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</si>
  <si>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</si>
  <si>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</si>
  <si>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</si>
  <si>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</si>
  <si>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</si>
  <si>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</si>
  <si>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</si>
  <si>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</si>
  <si>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</si>
  <si>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</si>
  <si>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</si>
  <si>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</si>
  <si>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</si>
  <si>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</si>
  <si>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</si>
  <si>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</si>
  <si>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</si>
  <si>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HZS000112</t>
  </si>
  <si>
    <t>Stavebno montážne práce náročnejšie (Tr 2) /prevrtávky, vysekanie drážok pre rozvody, vyspravenie/</t>
  </si>
  <si>
    <t>hod</t>
  </si>
  <si>
    <t>512</t>
  </si>
  <si>
    <t>2</t>
  </si>
  <si>
    <t>-674627755</t>
  </si>
  <si>
    <t>M</t>
  </si>
  <si>
    <t>3169020110</t>
  </si>
  <si>
    <t>Sada lešenia rámového systémového š. 1,10 do 10 m</t>
  </si>
  <si>
    <t>súbor</t>
  </si>
  <si>
    <t>262144</t>
  </si>
  <si>
    <t>1826358387</t>
  </si>
  <si>
    <t>PSV</t>
  </si>
  <si>
    <t>Práce a dodávky PSV</t>
  </si>
  <si>
    <t>713</t>
  </si>
  <si>
    <t>Izolácie tepelné</t>
  </si>
  <si>
    <t>3</t>
  </si>
  <si>
    <t>713482121</t>
  </si>
  <si>
    <t>Montáž trubíc z PE, hr.15-20 mm,vnút.priemer do 38 mm</t>
  </si>
  <si>
    <t>m</t>
  </si>
  <si>
    <t>16</t>
  </si>
  <si>
    <t>-268630287</t>
  </si>
  <si>
    <t>4</t>
  </si>
  <si>
    <t>283310002700</t>
  </si>
  <si>
    <t>Izolačná PE trubica TUBOLIT DG 18x13 mm (d potrubia x hr. izolácie), nadrezaná, AZ FLEX</t>
  </si>
  <si>
    <t>32</t>
  </si>
  <si>
    <t>346889534</t>
  </si>
  <si>
    <t>5</t>
  </si>
  <si>
    <t>2837741542</t>
  </si>
  <si>
    <t>Tubolit DG 22 x 20 izolácia-trubica AZ FLEX Armacell</t>
  </si>
  <si>
    <t>167061903</t>
  </si>
  <si>
    <t>6</t>
  </si>
  <si>
    <t>2837741555</t>
  </si>
  <si>
    <t>Tubolit DG 28 x 20 izolácia-trubica AZ FLEX Armacell</t>
  </si>
  <si>
    <t>-264101590</t>
  </si>
  <si>
    <t>7</t>
  </si>
  <si>
    <t>2837741568</t>
  </si>
  <si>
    <t>Tubolit DG 35 x 20 izolácia-trubica AZ FLEX Armacell</t>
  </si>
  <si>
    <t>1312755320</t>
  </si>
  <si>
    <t>8</t>
  </si>
  <si>
    <t>998713201</t>
  </si>
  <si>
    <t>Presun hmôt pre izolácie tepelné v objektoch výšky do 6 m</t>
  </si>
  <si>
    <t>%</t>
  </si>
  <si>
    <t>318760133</t>
  </si>
  <si>
    <t>733</t>
  </si>
  <si>
    <t>Ústredné kúrenie, rozvodné potrubie</t>
  </si>
  <si>
    <t>733125009</t>
  </si>
  <si>
    <t>Potrubie z uhlíkovej ocele spájané lisovaním 22x1,5</t>
  </si>
  <si>
    <t>1561422021</t>
  </si>
  <si>
    <t>10</t>
  </si>
  <si>
    <t>733125012</t>
  </si>
  <si>
    <t>Potrubie z uhlíkovej ocele spájané lisovaním 28x1,5</t>
  </si>
  <si>
    <t>-1571372182</t>
  </si>
  <si>
    <t>11</t>
  </si>
  <si>
    <t>733125015</t>
  </si>
  <si>
    <t>Potrubie z uhlíkovej ocele spájané lisovaním 35x1,5</t>
  </si>
  <si>
    <t>1997358804</t>
  </si>
  <si>
    <t>12</t>
  </si>
  <si>
    <t>5510900257</t>
  </si>
  <si>
    <t>Plast-hliníková rúrka  hr.Al 0,4 mm, v kotúči, 16x2    Herz</t>
  </si>
  <si>
    <t>-316708449</t>
  </si>
  <si>
    <t>13</t>
  </si>
  <si>
    <t>1609803</t>
  </si>
  <si>
    <t>Prechodka na plastovú rúrku 16x2, G 3/4", z PE-X-, PB a rúrky z kompoz. plastov:z hadic., svor. krúžku a prevl. matice G 3/4 s kužeľ. tesn.</t>
  </si>
  <si>
    <t>ks</t>
  </si>
  <si>
    <t>1671153325</t>
  </si>
  <si>
    <t>14</t>
  </si>
  <si>
    <t>733167300</t>
  </si>
  <si>
    <t>Montáž plasthliníkového potrubia 16x2</t>
  </si>
  <si>
    <t>-1617914910</t>
  </si>
  <si>
    <t>15</t>
  </si>
  <si>
    <t>733191201</t>
  </si>
  <si>
    <t>Tlaková skúška potrubia do D 35 mm</t>
  </si>
  <si>
    <t>1470081243</t>
  </si>
  <si>
    <t>733191301</t>
  </si>
  <si>
    <t>Tlaková skúška plastového potrubia do 32 mm</t>
  </si>
  <si>
    <t>518027854</t>
  </si>
  <si>
    <t>17</t>
  </si>
  <si>
    <t>733191926</t>
  </si>
  <si>
    <t>Oprava rozvodov potrubí -privarenie odbočky do DN 32</t>
  </si>
  <si>
    <t>1029897031</t>
  </si>
  <si>
    <t>18</t>
  </si>
  <si>
    <t>733192925</t>
  </si>
  <si>
    <t>Oprava rozvodov potrubí z oceľových rúrok hladkých - montáž priemer 89</t>
  </si>
  <si>
    <t>-1719298673</t>
  </si>
  <si>
    <t>19</t>
  </si>
  <si>
    <t>141110009200</t>
  </si>
  <si>
    <t>Rúra oceľová bezšvová hladká kruhová d 89 mm, hr. steny 3,6 mm, ozn. 11 353.0.</t>
  </si>
  <si>
    <t>-442777893</t>
  </si>
  <si>
    <t>998733203</t>
  </si>
  <si>
    <t>Presun hmôt pre rozvody potrubia v objektoch výšky nad 6 do 24 m</t>
  </si>
  <si>
    <t>-940734918</t>
  </si>
  <si>
    <t>734</t>
  </si>
  <si>
    <t>Ústredné kúrenie, armatúry.</t>
  </si>
  <si>
    <t>21</t>
  </si>
  <si>
    <t>73420-9114</t>
  </si>
  <si>
    <t>Montáž armatúr s dvoma závitmi G 3/4</t>
  </si>
  <si>
    <t>kus</t>
  </si>
  <si>
    <t>1528247169</t>
  </si>
  <si>
    <t>22</t>
  </si>
  <si>
    <t>1346612</t>
  </si>
  <si>
    <t>Pripáj.diel HERZ-3000 rohový,G3/4"xRp1/2",pre 2-rúrk.súst., vypúšť., napúšť.,uzatvár.,pripoj. vyku.telesa 1/2" vonk.z./rúra G 3/4"s kužeľ.tesn</t>
  </si>
  <si>
    <t>-217454666</t>
  </si>
  <si>
    <t>23</t>
  </si>
  <si>
    <t>734223208</t>
  </si>
  <si>
    <t>Montáž termostatickej hlavice kvapalinovej jednoduchej</t>
  </si>
  <si>
    <t>súb.</t>
  </si>
  <si>
    <t>-908179626</t>
  </si>
  <si>
    <t>24</t>
  </si>
  <si>
    <t>1726018</t>
  </si>
  <si>
    <t>HERZ Hlavica termostatická "H" "Klasik" závitom M 30 x 1,5, s kvapalinovým snímačom, automatická protimrazová ochrana pri cca 6°C, teplotný rozsah 6 - 28 °C</t>
  </si>
  <si>
    <t>-416123435</t>
  </si>
  <si>
    <t>25</t>
  </si>
  <si>
    <t>734209115</t>
  </si>
  <si>
    <t>Montáž závitovej armatúry s 2 závitmi G 1</t>
  </si>
  <si>
    <t>-375529189</t>
  </si>
  <si>
    <t>26</t>
  </si>
  <si>
    <t>422 3A0903</t>
  </si>
  <si>
    <t>Kohút guľový na vodu - GK  1"</t>
  </si>
  <si>
    <t>419108773</t>
  </si>
  <si>
    <t>27</t>
  </si>
  <si>
    <t>1401702</t>
  </si>
  <si>
    <t>HERZ Ventil STRÖMAX 4017 M DN 20, šikmý, vyvažovací, s meracou clonou pre meranie tlakovej diferencie, s meracími ventilčekmi, hrdlo x hrdlo</t>
  </si>
  <si>
    <t>-1724313544</t>
  </si>
  <si>
    <t>28</t>
  </si>
  <si>
    <t>73420-9116</t>
  </si>
  <si>
    <t>Montáž armatúr s dvoma závitmi G 5/4</t>
  </si>
  <si>
    <t>-1826499069</t>
  </si>
  <si>
    <t>29</t>
  </si>
  <si>
    <t>422 3A0904</t>
  </si>
  <si>
    <t>Kohút guľový na vodu - GK - 1 1/4"</t>
  </si>
  <si>
    <t>-1860581594</t>
  </si>
  <si>
    <t>30</t>
  </si>
  <si>
    <t>422 6B0604</t>
  </si>
  <si>
    <t>Filter - 11/4"</t>
  </si>
  <si>
    <t>462780510</t>
  </si>
  <si>
    <t>31</t>
  </si>
  <si>
    <t>73425-1113</t>
  </si>
  <si>
    <t>Ventily poistné závitové Prescor DN15-3bar</t>
  </si>
  <si>
    <t>-1861826831</t>
  </si>
  <si>
    <t>mat4001</t>
  </si>
  <si>
    <t>rozoberatľné spoje, šrúbenia, tvarovky</t>
  </si>
  <si>
    <t>kpl</t>
  </si>
  <si>
    <t>342200758</t>
  </si>
  <si>
    <t>33</t>
  </si>
  <si>
    <t>731291080</t>
  </si>
  <si>
    <t>Montáž rýchlomontážnej sady s 3-cestným zmiešavačom DN 32</t>
  </si>
  <si>
    <t>-1278888693</t>
  </si>
  <si>
    <t>34</t>
  </si>
  <si>
    <t>1451426</t>
  </si>
  <si>
    <t>HERZ Čerpadlová skupina PUMPFIX MIX, DN 32, s 3-cestným zmiešavacím guľovým kohútom DN 25, kvs = 10,0 m3/h, s obehovým čerpadlom s elektronicky regulovateľnými otáčkami WILO PARA 30-180/6–43/SC -12, uzatváracími ventily, spätným ventilom a teplomermi</t>
  </si>
  <si>
    <t>-1826252985</t>
  </si>
  <si>
    <t>35</t>
  </si>
  <si>
    <t>MaR-051</t>
  </si>
  <si>
    <t>Montáž prekablovanie, programovanie MaR; ovládacia elektronika</t>
  </si>
  <si>
    <t>súb</t>
  </si>
  <si>
    <t>294626459</t>
  </si>
  <si>
    <t>36</t>
  </si>
  <si>
    <t>998734201</t>
  </si>
  <si>
    <t>Presun hmôt pre armatúry v objektoch výšky do 6 m</t>
  </si>
  <si>
    <t>137124310</t>
  </si>
  <si>
    <t>735</t>
  </si>
  <si>
    <t>Ústredné kúrenie, vykurov. telesá</t>
  </si>
  <si>
    <t>37</t>
  </si>
  <si>
    <t>735154143</t>
  </si>
  <si>
    <t xml:space="preserve">Montáž vykurovacieho telesa panelového dvojradového </t>
  </si>
  <si>
    <t>-1182738320</t>
  </si>
  <si>
    <t>38</t>
  </si>
  <si>
    <t>S11VK600x0400</t>
  </si>
  <si>
    <t>Stelrad  compact typ 11 VK  600/400 (Nedefinovaná)</t>
  </si>
  <si>
    <t>-227383912</t>
  </si>
  <si>
    <t>39</t>
  </si>
  <si>
    <t>S11VK600x0500</t>
  </si>
  <si>
    <t>Stelrad  compact typ 11 VK  600/500 (Nedefinovaná)</t>
  </si>
  <si>
    <t>199130281</t>
  </si>
  <si>
    <t>40</t>
  </si>
  <si>
    <t>S11VK600x0600</t>
  </si>
  <si>
    <t>Stelrad  compact typ 11 VK  600/600 (Nedefinovaná)</t>
  </si>
  <si>
    <t>-1139880704</t>
  </si>
  <si>
    <t>41</t>
  </si>
  <si>
    <t>S11VK600x1000</t>
  </si>
  <si>
    <t>Stelrad  compact typ 11 VK  600/1000 (Nedefinovaná)</t>
  </si>
  <si>
    <t>2103244285</t>
  </si>
  <si>
    <t>42</t>
  </si>
  <si>
    <t>S21VK600x0600</t>
  </si>
  <si>
    <t>Stelrad  compact typ 21 VK  600/600 (Nedefinovaná)</t>
  </si>
  <si>
    <t>-1432733888</t>
  </si>
  <si>
    <t>43</t>
  </si>
  <si>
    <t>S21VK600x0700</t>
  </si>
  <si>
    <t>Stelrad  compact typ 21 VK  600/700 (Nedefinovaná)</t>
  </si>
  <si>
    <t>1158552208</t>
  </si>
  <si>
    <t>44</t>
  </si>
  <si>
    <t>S21VK600x0800</t>
  </si>
  <si>
    <t>Stelrad  compact typ 21 VK  600/800 (Nedefinovaná)</t>
  </si>
  <si>
    <t>-1153228421</t>
  </si>
  <si>
    <t>45</t>
  </si>
  <si>
    <t>S21VK600x0900</t>
  </si>
  <si>
    <t>Stelrad  compact typ 21 VK  600/900 (Nedefinovaná)</t>
  </si>
  <si>
    <t>1935302586</t>
  </si>
  <si>
    <t>46</t>
  </si>
  <si>
    <t>S21VK600x1100</t>
  </si>
  <si>
    <t>Stelrad  compact typ 21 VK  600/1100 (Nedefinovaná)</t>
  </si>
  <si>
    <t>-137742981</t>
  </si>
  <si>
    <t>47</t>
  </si>
  <si>
    <t>S21VK600x1200</t>
  </si>
  <si>
    <t>Stelrad  compact typ 21 VK  600/1200 (Nedefinovaná)</t>
  </si>
  <si>
    <t>-12701969</t>
  </si>
  <si>
    <t>48</t>
  </si>
  <si>
    <t>S22VK600x0800</t>
  </si>
  <si>
    <t>Stelrad  compact typ 22 VK  600/800 (Nedefinovaná)</t>
  </si>
  <si>
    <t>-172610292</t>
  </si>
  <si>
    <t>49</t>
  </si>
  <si>
    <t>S22VK600x1000</t>
  </si>
  <si>
    <t>Stelrad  compact typ 22 VK  600/1000 (Nedefinovaná)</t>
  </si>
  <si>
    <t>364974711</t>
  </si>
  <si>
    <t>50</t>
  </si>
  <si>
    <t>S22VK600x1200</t>
  </si>
  <si>
    <t>Stelrad  compact typ 22 VK  600/1200 (Nedefinovaná)</t>
  </si>
  <si>
    <t>-756319211</t>
  </si>
  <si>
    <t>51</t>
  </si>
  <si>
    <t>S22VK600x1400</t>
  </si>
  <si>
    <t>Stelrad  compact typ 22 VK  600/1400 (Nedefinovaná)</t>
  </si>
  <si>
    <t>801681314</t>
  </si>
  <si>
    <t>52</t>
  </si>
  <si>
    <t>S22VK600x1500</t>
  </si>
  <si>
    <t>Stelrad  compact typ 22 VK  600/1600 (Nedefinovaná)</t>
  </si>
  <si>
    <t>264118151</t>
  </si>
  <si>
    <t>53</t>
  </si>
  <si>
    <t>S22VK600x1800</t>
  </si>
  <si>
    <t>Stelrad  compact typ 22 VK  600/1800 (Nedefinovaná)</t>
  </si>
  <si>
    <t>1564941836</t>
  </si>
  <si>
    <t>54</t>
  </si>
  <si>
    <t>S22VK600x2000</t>
  </si>
  <si>
    <t>Stelrad  compact typ 22 VK  600/2000 (Nedefinovaná)</t>
  </si>
  <si>
    <t>626700521</t>
  </si>
  <si>
    <t>55</t>
  </si>
  <si>
    <t>1452</t>
  </si>
  <si>
    <t>Odvzdušňovacia zátka</t>
  </si>
  <si>
    <t>-1106431736</t>
  </si>
  <si>
    <t>56</t>
  </si>
  <si>
    <t>1800SSPK/817</t>
  </si>
  <si>
    <t>Konzola h=600</t>
  </si>
  <si>
    <t>905679317</t>
  </si>
  <si>
    <t>57</t>
  </si>
  <si>
    <t>1451</t>
  </si>
  <si>
    <t>Záslepka</t>
  </si>
  <si>
    <t>-92654692</t>
  </si>
  <si>
    <t>58</t>
  </si>
  <si>
    <t>1452v</t>
  </si>
  <si>
    <t>vypúšťacia zátka</t>
  </si>
  <si>
    <t>-1015928375</t>
  </si>
  <si>
    <t>59</t>
  </si>
  <si>
    <t>735158120</t>
  </si>
  <si>
    <t>Vykurovacie telesá panelové, tlaková skúška telesa vodou</t>
  </si>
  <si>
    <t>-1533601214</t>
  </si>
  <si>
    <t>60</t>
  </si>
  <si>
    <t>735311610</t>
  </si>
  <si>
    <t>Montáž zostavy rozdeľovač / zberač na stenu typ 11 cestný</t>
  </si>
  <si>
    <t>-1041036439</t>
  </si>
  <si>
    <t>61</t>
  </si>
  <si>
    <t>UV232081</t>
  </si>
  <si>
    <t>HERZ Rozdeľovače UNICOLLECT PLUS - dvojica 11-cestných rozdeľovačov, DN 25, prípojky okruhov G 3/4", pripojenie na rozvod 6/4" prevlečnou maticou, plastové vyhotovenie</t>
  </si>
  <si>
    <t>1684594833</t>
  </si>
  <si>
    <t>62</t>
  </si>
  <si>
    <t>735311620</t>
  </si>
  <si>
    <t>Montáž zostavy rozdeľovač / zberač na stenu typ 12 cestný</t>
  </si>
  <si>
    <t>-2018793295</t>
  </si>
  <si>
    <t>63</t>
  </si>
  <si>
    <t>UV232082</t>
  </si>
  <si>
    <t>HERZ Rozdeľovače UNICOLLECT PLUS - dvojica 12-cestných rozdeľovačov, DN 25, prípojky okruhov G 3/4", pripojenie na rozvod 6/4" prevlečnou maticou, plastové vyhotovenie</t>
  </si>
  <si>
    <t>1673889156</t>
  </si>
  <si>
    <t>64</t>
  </si>
  <si>
    <t>735311770</t>
  </si>
  <si>
    <t>Montáž skrinky rozdeľovača pod omietku 9-12 okruhov</t>
  </si>
  <si>
    <t>1424315479</t>
  </si>
  <si>
    <t>65</t>
  </si>
  <si>
    <t>1856925</t>
  </si>
  <si>
    <t>HERZ Skriňa rozdeľovača z oceľového pozinkovaného plechu pre montáž do steny, šírka 1050 mm, hĺbka 80-110 mm, biela</t>
  </si>
  <si>
    <t>444686844</t>
  </si>
  <si>
    <t>66</t>
  </si>
  <si>
    <t>998735201</t>
  </si>
  <si>
    <t>Presun hmôt pre vykurovacie telesá v objektoch výšky do 6 m</t>
  </si>
  <si>
    <t>-1949863773</t>
  </si>
  <si>
    <t>OST</t>
  </si>
  <si>
    <t>Ostatné</t>
  </si>
  <si>
    <t>67</t>
  </si>
  <si>
    <t>HZS000113</t>
  </si>
  <si>
    <t>Vykurovacia skúška, zaregulovanie systému UVK</t>
  </si>
  <si>
    <t>-1787631400</t>
  </si>
  <si>
    <t>68</t>
  </si>
  <si>
    <t>HZS-016</t>
  </si>
  <si>
    <t>Dokumentácia skutočného stavu po montážnych prácach</t>
  </si>
  <si>
    <t>1310924957</t>
  </si>
  <si>
    <t>69</t>
  </si>
  <si>
    <t>HZS-053</t>
  </si>
  <si>
    <t>Prvé napustenie vykurovacieho systému upravenou vodou</t>
  </si>
  <si>
    <t>l</t>
  </si>
  <si>
    <t>-1465922913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</si>
</sst>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167" fontId="31" fillId="3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N8" sqref="AN8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168" t="s">
        <v>5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199" t="s">
        <v>12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R5" s="17"/>
      <c r="BE5" s="196" t="s">
        <v>13</v>
      </c>
      <c r="BS5" s="14" t="s">
        <v>6</v>
      </c>
    </row>
    <row r="6" spans="1:74" s="1" customFormat="1" ht="36.9" customHeight="1">
      <c r="B6" s="17"/>
      <c r="D6" s="23" t="s">
        <v>14</v>
      </c>
      <c r="K6" s="200" t="s">
        <v>15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R6" s="17"/>
      <c r="BE6" s="197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197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167"/>
      <c r="AR8" s="17"/>
      <c r="BE8" s="197"/>
      <c r="BS8" s="14" t="s">
        <v>6</v>
      </c>
    </row>
    <row r="9" spans="1:74" s="1" customFormat="1" ht="14.4" customHeight="1">
      <c r="B9" s="17"/>
      <c r="AR9" s="17"/>
      <c r="BE9" s="197"/>
      <c r="BS9" s="14" t="s">
        <v>6</v>
      </c>
    </row>
    <row r="10" spans="1:74" s="1" customFormat="1" ht="12" customHeight="1">
      <c r="B10" s="17"/>
      <c r="D10" s="24" t="s">
        <v>21</v>
      </c>
      <c r="AK10" s="24" t="s">
        <v>22</v>
      </c>
      <c r="AN10" s="22" t="s">
        <v>1</v>
      </c>
      <c r="AR10" s="17"/>
      <c r="BE10" s="197"/>
      <c r="BS10" s="14" t="s">
        <v>6</v>
      </c>
    </row>
    <row r="11" spans="1:74" s="1" customFormat="1" ht="18.45" customHeight="1">
      <c r="B11" s="17"/>
      <c r="E11" s="22" t="s">
        <v>19</v>
      </c>
      <c r="AK11" s="24" t="s">
        <v>23</v>
      </c>
      <c r="AN11" s="22" t="s">
        <v>1</v>
      </c>
      <c r="AR11" s="17"/>
      <c r="BE11" s="197"/>
      <c r="BS11" s="14" t="s">
        <v>6</v>
      </c>
    </row>
    <row r="12" spans="1:74" s="1" customFormat="1" ht="6.9" customHeight="1">
      <c r="B12" s="17"/>
      <c r="AR12" s="17"/>
      <c r="BE12" s="197"/>
      <c r="BS12" s="14" t="s">
        <v>6</v>
      </c>
    </row>
    <row r="13" spans="1:74" s="1" customFormat="1" ht="12" customHeight="1">
      <c r="B13" s="17"/>
      <c r="D13" s="24" t="s">
        <v>24</v>
      </c>
      <c r="AK13" s="24" t="s">
        <v>22</v>
      </c>
      <c r="AN13" s="26" t="s">
        <v>25</v>
      </c>
      <c r="AR13" s="17"/>
      <c r="BE13" s="197"/>
      <c r="BS13" s="14" t="s">
        <v>6</v>
      </c>
    </row>
    <row r="14" spans="1:74" ht="13.2">
      <c r="B14" s="17"/>
      <c r="E14" s="201" t="s">
        <v>25</v>
      </c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4" t="s">
        <v>23</v>
      </c>
      <c r="AN14" s="26" t="s">
        <v>25</v>
      </c>
      <c r="AR14" s="17"/>
      <c r="BE14" s="197"/>
      <c r="BS14" s="14" t="s">
        <v>6</v>
      </c>
    </row>
    <row r="15" spans="1:74" s="1" customFormat="1" ht="6.9" customHeight="1">
      <c r="B15" s="17"/>
      <c r="AR15" s="17"/>
      <c r="BE15" s="197"/>
      <c r="BS15" s="14" t="s">
        <v>3</v>
      </c>
    </row>
    <row r="16" spans="1:74" s="1" customFormat="1" ht="12" customHeight="1">
      <c r="B16" s="17"/>
      <c r="D16" s="24" t="s">
        <v>26</v>
      </c>
      <c r="AK16" s="24" t="s">
        <v>22</v>
      </c>
      <c r="AN16" s="22" t="s">
        <v>1</v>
      </c>
      <c r="AR16" s="17"/>
      <c r="BE16" s="197"/>
      <c r="BS16" s="14" t="s">
        <v>3</v>
      </c>
    </row>
    <row r="17" spans="1:71" s="1" customFormat="1" ht="18.45" customHeight="1">
      <c r="B17" s="17"/>
      <c r="E17" s="22" t="s">
        <v>19</v>
      </c>
      <c r="AK17" s="24" t="s">
        <v>23</v>
      </c>
      <c r="AN17" s="22" t="s">
        <v>1</v>
      </c>
      <c r="AR17" s="17"/>
      <c r="BE17" s="197"/>
      <c r="BS17" s="14" t="s">
        <v>27</v>
      </c>
    </row>
    <row r="18" spans="1:71" s="1" customFormat="1" ht="6.9" customHeight="1">
      <c r="B18" s="17"/>
      <c r="AR18" s="17"/>
      <c r="BE18" s="197"/>
      <c r="BS18" s="14" t="s">
        <v>28</v>
      </c>
    </row>
    <row r="19" spans="1:71" s="1" customFormat="1" ht="12" customHeight="1">
      <c r="B19" s="17"/>
      <c r="D19" s="24" t="s">
        <v>29</v>
      </c>
      <c r="AK19" s="24" t="s">
        <v>22</v>
      </c>
      <c r="AN19" s="22" t="s">
        <v>1</v>
      </c>
      <c r="AR19" s="17"/>
      <c r="BE19" s="197"/>
      <c r="BS19" s="14" t="s">
        <v>28</v>
      </c>
    </row>
    <row r="20" spans="1:71" s="1" customFormat="1" ht="18.45" customHeight="1">
      <c r="B20" s="17"/>
      <c r="E20" s="22" t="s">
        <v>19</v>
      </c>
      <c r="AK20" s="24" t="s">
        <v>23</v>
      </c>
      <c r="AN20" s="22" t="s">
        <v>1</v>
      </c>
      <c r="AR20" s="17"/>
      <c r="BE20" s="197"/>
      <c r="BS20" s="14" t="s">
        <v>27</v>
      </c>
    </row>
    <row r="21" spans="1:71" s="1" customFormat="1" ht="6.9" customHeight="1">
      <c r="B21" s="17"/>
      <c r="AR21" s="17"/>
      <c r="BE21" s="197"/>
    </row>
    <row r="22" spans="1:71" s="1" customFormat="1" ht="12" customHeight="1">
      <c r="B22" s="17"/>
      <c r="D22" s="24" t="s">
        <v>30</v>
      </c>
      <c r="AR22" s="17"/>
      <c r="BE22" s="197"/>
    </row>
    <row r="23" spans="1:71" s="1" customFormat="1" ht="16.5" customHeight="1">
      <c r="B23" s="17"/>
      <c r="E23" s="203" t="s">
        <v>1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17"/>
      <c r="BE23" s="197"/>
    </row>
    <row r="24" spans="1:71" s="1" customFormat="1" ht="6.9" customHeight="1">
      <c r="B24" s="17"/>
      <c r="AR24" s="17"/>
      <c r="BE24" s="197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7"/>
    </row>
    <row r="26" spans="1:71" s="2" customFormat="1" ht="25.95" customHeight="1">
      <c r="A26" s="29"/>
      <c r="B26" s="30"/>
      <c r="C26" s="29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4">
        <f>ROUND(AG94,2)</f>
        <v>0</v>
      </c>
      <c r="AL26" s="205"/>
      <c r="AM26" s="205"/>
      <c r="AN26" s="205"/>
      <c r="AO26" s="205"/>
      <c r="AP26" s="29"/>
      <c r="AQ26" s="29"/>
      <c r="AR26" s="30"/>
      <c r="BE26" s="197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7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6" t="s">
        <v>32</v>
      </c>
      <c r="M28" s="206"/>
      <c r="N28" s="206"/>
      <c r="O28" s="206"/>
      <c r="P28" s="206"/>
      <c r="Q28" s="29"/>
      <c r="R28" s="29"/>
      <c r="S28" s="29"/>
      <c r="T28" s="29"/>
      <c r="U28" s="29"/>
      <c r="V28" s="29"/>
      <c r="W28" s="206" t="s">
        <v>33</v>
      </c>
      <c r="X28" s="206"/>
      <c r="Y28" s="206"/>
      <c r="Z28" s="206"/>
      <c r="AA28" s="206"/>
      <c r="AB28" s="206"/>
      <c r="AC28" s="206"/>
      <c r="AD28" s="206"/>
      <c r="AE28" s="206"/>
      <c r="AF28" s="29"/>
      <c r="AG28" s="29"/>
      <c r="AH28" s="29"/>
      <c r="AI28" s="29"/>
      <c r="AJ28" s="29"/>
      <c r="AK28" s="206" t="s">
        <v>34</v>
      </c>
      <c r="AL28" s="206"/>
      <c r="AM28" s="206"/>
      <c r="AN28" s="206"/>
      <c r="AO28" s="206"/>
      <c r="AP28" s="29"/>
      <c r="AQ28" s="29"/>
      <c r="AR28" s="30"/>
      <c r="BE28" s="197"/>
    </row>
    <row r="29" spans="1:71" s="3" customFormat="1" ht="14.4" customHeight="1">
      <c r="B29" s="34"/>
      <c r="D29" s="24" t="s">
        <v>35</v>
      </c>
      <c r="F29" s="24" t="s">
        <v>36</v>
      </c>
      <c r="L29" s="183">
        <v>0.2</v>
      </c>
      <c r="M29" s="182"/>
      <c r="N29" s="182"/>
      <c r="O29" s="182"/>
      <c r="P29" s="182"/>
      <c r="W29" s="181">
        <f>ROUND(AZ94, 2)</f>
        <v>0</v>
      </c>
      <c r="X29" s="182"/>
      <c r="Y29" s="182"/>
      <c r="Z29" s="182"/>
      <c r="AA29" s="182"/>
      <c r="AB29" s="182"/>
      <c r="AC29" s="182"/>
      <c r="AD29" s="182"/>
      <c r="AE29" s="182"/>
      <c r="AK29" s="181">
        <f>ROUND(AV94, 2)</f>
        <v>0</v>
      </c>
      <c r="AL29" s="182"/>
      <c r="AM29" s="182"/>
      <c r="AN29" s="182"/>
      <c r="AO29" s="182"/>
      <c r="AR29" s="34"/>
      <c r="BE29" s="198"/>
    </row>
    <row r="30" spans="1:71" s="3" customFormat="1" ht="14.4" customHeight="1">
      <c r="B30" s="34"/>
      <c r="F30" s="24" t="s">
        <v>37</v>
      </c>
      <c r="L30" s="183">
        <v>0.2</v>
      </c>
      <c r="M30" s="182"/>
      <c r="N30" s="182"/>
      <c r="O30" s="182"/>
      <c r="P30" s="182"/>
      <c r="W30" s="181">
        <f>ROUND(BA94, 2)</f>
        <v>0</v>
      </c>
      <c r="X30" s="182"/>
      <c r="Y30" s="182"/>
      <c r="Z30" s="182"/>
      <c r="AA30" s="182"/>
      <c r="AB30" s="182"/>
      <c r="AC30" s="182"/>
      <c r="AD30" s="182"/>
      <c r="AE30" s="182"/>
      <c r="AK30" s="181">
        <f>ROUND(AW94, 2)</f>
        <v>0</v>
      </c>
      <c r="AL30" s="182"/>
      <c r="AM30" s="182"/>
      <c r="AN30" s="182"/>
      <c r="AO30" s="182"/>
      <c r="AR30" s="34"/>
      <c r="BE30" s="198"/>
    </row>
    <row r="31" spans="1:71" s="3" customFormat="1" ht="14.4" hidden="1" customHeight="1">
      <c r="B31" s="34"/>
      <c r="F31" s="24" t="s">
        <v>38</v>
      </c>
      <c r="L31" s="183">
        <v>0.2</v>
      </c>
      <c r="M31" s="182"/>
      <c r="N31" s="182"/>
      <c r="O31" s="182"/>
      <c r="P31" s="182"/>
      <c r="W31" s="181">
        <f>ROUND(BB94, 2)</f>
        <v>0</v>
      </c>
      <c r="X31" s="182"/>
      <c r="Y31" s="182"/>
      <c r="Z31" s="182"/>
      <c r="AA31" s="182"/>
      <c r="AB31" s="182"/>
      <c r="AC31" s="182"/>
      <c r="AD31" s="182"/>
      <c r="AE31" s="182"/>
      <c r="AK31" s="181">
        <v>0</v>
      </c>
      <c r="AL31" s="182"/>
      <c r="AM31" s="182"/>
      <c r="AN31" s="182"/>
      <c r="AO31" s="182"/>
      <c r="AR31" s="34"/>
      <c r="BE31" s="198"/>
    </row>
    <row r="32" spans="1:71" s="3" customFormat="1" ht="14.4" hidden="1" customHeight="1">
      <c r="B32" s="34"/>
      <c r="F32" s="24" t="s">
        <v>39</v>
      </c>
      <c r="L32" s="183">
        <v>0.2</v>
      </c>
      <c r="M32" s="182"/>
      <c r="N32" s="182"/>
      <c r="O32" s="182"/>
      <c r="P32" s="182"/>
      <c r="W32" s="181">
        <f>ROUND(BC94, 2)</f>
        <v>0</v>
      </c>
      <c r="X32" s="182"/>
      <c r="Y32" s="182"/>
      <c r="Z32" s="182"/>
      <c r="AA32" s="182"/>
      <c r="AB32" s="182"/>
      <c r="AC32" s="182"/>
      <c r="AD32" s="182"/>
      <c r="AE32" s="182"/>
      <c r="AK32" s="181">
        <v>0</v>
      </c>
      <c r="AL32" s="182"/>
      <c r="AM32" s="182"/>
      <c r="AN32" s="182"/>
      <c r="AO32" s="182"/>
      <c r="AR32" s="34"/>
      <c r="BE32" s="198"/>
    </row>
    <row r="33" spans="1:57" s="3" customFormat="1" ht="14.4" hidden="1" customHeight="1">
      <c r="B33" s="34"/>
      <c r="F33" s="24" t="s">
        <v>40</v>
      </c>
      <c r="L33" s="183">
        <v>0</v>
      </c>
      <c r="M33" s="182"/>
      <c r="N33" s="182"/>
      <c r="O33" s="182"/>
      <c r="P33" s="182"/>
      <c r="W33" s="181">
        <f>ROUND(BD94, 2)</f>
        <v>0</v>
      </c>
      <c r="X33" s="182"/>
      <c r="Y33" s="182"/>
      <c r="Z33" s="182"/>
      <c r="AA33" s="182"/>
      <c r="AB33" s="182"/>
      <c r="AC33" s="182"/>
      <c r="AD33" s="182"/>
      <c r="AE33" s="182"/>
      <c r="AK33" s="181">
        <v>0</v>
      </c>
      <c r="AL33" s="182"/>
      <c r="AM33" s="182"/>
      <c r="AN33" s="182"/>
      <c r="AO33" s="182"/>
      <c r="AR33" s="34"/>
      <c r="BE33" s="198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97"/>
    </row>
    <row r="35" spans="1:57" s="2" customFormat="1" ht="25.95" customHeight="1">
      <c r="A35" s="29"/>
      <c r="B35" s="30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184" t="s">
        <v>43</v>
      </c>
      <c r="Y35" s="185"/>
      <c r="Z35" s="185"/>
      <c r="AA35" s="185"/>
      <c r="AB35" s="185"/>
      <c r="AC35" s="37"/>
      <c r="AD35" s="37"/>
      <c r="AE35" s="37"/>
      <c r="AF35" s="37"/>
      <c r="AG35" s="37"/>
      <c r="AH35" s="37"/>
      <c r="AI35" s="37"/>
      <c r="AJ35" s="37"/>
      <c r="AK35" s="186">
        <f>SUM(AK26:AK33)</f>
        <v>0</v>
      </c>
      <c r="AL35" s="185"/>
      <c r="AM35" s="185"/>
      <c r="AN35" s="185"/>
      <c r="AO35" s="187"/>
      <c r="AP35" s="35"/>
      <c r="AQ35" s="35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39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.2">
      <c r="A60" s="29"/>
      <c r="B60" s="30"/>
      <c r="C60" s="29"/>
      <c r="D60" s="42" t="s">
        <v>46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46</v>
      </c>
      <c r="AI60" s="32"/>
      <c r="AJ60" s="32"/>
      <c r="AK60" s="32"/>
      <c r="AL60" s="32"/>
      <c r="AM60" s="42" t="s">
        <v>47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.2">
      <c r="A64" s="29"/>
      <c r="B64" s="30"/>
      <c r="C64" s="29"/>
      <c r="D64" s="40" t="s">
        <v>48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49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.2">
      <c r="A75" s="29"/>
      <c r="B75" s="30"/>
      <c r="C75" s="29"/>
      <c r="D75" s="42" t="s">
        <v>46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46</v>
      </c>
      <c r="AI75" s="32"/>
      <c r="AJ75" s="32"/>
      <c r="AK75" s="32"/>
      <c r="AL75" s="32"/>
      <c r="AM75" s="42" t="s">
        <v>47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" customHeight="1">
      <c r="A82" s="29"/>
      <c r="B82" s="30"/>
      <c r="C82" s="18" t="s">
        <v>50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11</v>
      </c>
      <c r="L84" s="4" t="str">
        <f>K5</f>
        <v>19_06_06</v>
      </c>
      <c r="AR84" s="48"/>
    </row>
    <row r="85" spans="1:91" s="5" customFormat="1" ht="36.9" customHeight="1">
      <c r="B85" s="49"/>
      <c r="C85" s="50" t="s">
        <v>14</v>
      </c>
      <c r="L85" s="191" t="str">
        <f>K6</f>
        <v>MATERSKÁ ŠKOLA STRÁŽSKE PRÍSTAVBA A REKONŠTRUKCIA</v>
      </c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192"/>
      <c r="AK85" s="192"/>
      <c r="AL85" s="192"/>
      <c r="AM85" s="192"/>
      <c r="AN85" s="192"/>
      <c r="AO85" s="192"/>
      <c r="AR85" s="49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193" t="str">
        <f>IF(AN8= "","",AN8)</f>
        <v/>
      </c>
      <c r="AN87" s="193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26</v>
      </c>
      <c r="AJ89" s="29"/>
      <c r="AK89" s="29"/>
      <c r="AL89" s="29"/>
      <c r="AM89" s="194" t="str">
        <f>IF(E17="","",E17)</f>
        <v xml:space="preserve"> </v>
      </c>
      <c r="AN89" s="195"/>
      <c r="AO89" s="195"/>
      <c r="AP89" s="195"/>
      <c r="AQ89" s="29"/>
      <c r="AR89" s="30"/>
      <c r="AS89" s="177" t="s">
        <v>51</v>
      </c>
      <c r="AT89" s="178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15" customHeight="1">
      <c r="A90" s="29"/>
      <c r="B90" s="30"/>
      <c r="C90" s="24" t="s">
        <v>24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29</v>
      </c>
      <c r="AJ90" s="29"/>
      <c r="AK90" s="29"/>
      <c r="AL90" s="29"/>
      <c r="AM90" s="194" t="str">
        <f>IF(E20="","",E20)</f>
        <v xml:space="preserve"> </v>
      </c>
      <c r="AN90" s="195"/>
      <c r="AO90" s="195"/>
      <c r="AP90" s="195"/>
      <c r="AQ90" s="29"/>
      <c r="AR90" s="30"/>
      <c r="AS90" s="179"/>
      <c r="AT90" s="180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79"/>
      <c r="AT91" s="180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72" t="s">
        <v>52</v>
      </c>
      <c r="D92" s="173"/>
      <c r="E92" s="173"/>
      <c r="F92" s="173"/>
      <c r="G92" s="173"/>
      <c r="H92" s="57"/>
      <c r="I92" s="174" t="s">
        <v>53</v>
      </c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5" t="s">
        <v>54</v>
      </c>
      <c r="AH92" s="173"/>
      <c r="AI92" s="173"/>
      <c r="AJ92" s="173"/>
      <c r="AK92" s="173"/>
      <c r="AL92" s="173"/>
      <c r="AM92" s="173"/>
      <c r="AN92" s="174" t="s">
        <v>55</v>
      </c>
      <c r="AO92" s="173"/>
      <c r="AP92" s="176"/>
      <c r="AQ92" s="58" t="s">
        <v>56</v>
      </c>
      <c r="AR92" s="30"/>
      <c r="AS92" s="59" t="s">
        <v>57</v>
      </c>
      <c r="AT92" s="60" t="s">
        <v>58</v>
      </c>
      <c r="AU92" s="60" t="s">
        <v>59</v>
      </c>
      <c r="AV92" s="60" t="s">
        <v>60</v>
      </c>
      <c r="AW92" s="60" t="s">
        <v>61</v>
      </c>
      <c r="AX92" s="60" t="s">
        <v>62</v>
      </c>
      <c r="AY92" s="60" t="s">
        <v>63</v>
      </c>
      <c r="AZ92" s="60" t="s">
        <v>64</v>
      </c>
      <c r="BA92" s="60" t="s">
        <v>65</v>
      </c>
      <c r="BB92" s="60" t="s">
        <v>66</v>
      </c>
      <c r="BC92" s="60" t="s">
        <v>67</v>
      </c>
      <c r="BD92" s="61" t="s">
        <v>68</v>
      </c>
      <c r="BE92" s="29"/>
    </row>
    <row r="93" spans="1:91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" customHeight="1">
      <c r="B94" s="65"/>
      <c r="C94" s="66" t="s">
        <v>69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70">
        <f>ROUND(SUM(AG95:AG95),2)</f>
        <v>0</v>
      </c>
      <c r="AH94" s="170"/>
      <c r="AI94" s="170"/>
      <c r="AJ94" s="170"/>
      <c r="AK94" s="170"/>
      <c r="AL94" s="170"/>
      <c r="AM94" s="170"/>
      <c r="AN94" s="171">
        <f>SUM(AG94,AT94)</f>
        <v>0</v>
      </c>
      <c r="AO94" s="171"/>
      <c r="AP94" s="171"/>
      <c r="AQ94" s="69" t="s">
        <v>1</v>
      </c>
      <c r="AR94" s="65"/>
      <c r="AS94" s="70">
        <f>ROUND(SUM(AS95:AS95),2)</f>
        <v>0</v>
      </c>
      <c r="AT94" s="71">
        <f>ROUND(SUM(AV94:AW94),2)</f>
        <v>0</v>
      </c>
      <c r="AU94" s="72">
        <f>ROUND(SUM(AU95:AU95),5)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ROUND(SUM(AZ95:AZ95),2)</f>
        <v>0</v>
      </c>
      <c r="BA94" s="71">
        <f>ROUND(SUM(BA95:BA95),2)</f>
        <v>0</v>
      </c>
      <c r="BB94" s="71">
        <f>ROUND(SUM(BB95:BB95),2)</f>
        <v>0</v>
      </c>
      <c r="BC94" s="71">
        <f>ROUND(SUM(BC95:BC95),2)</f>
        <v>0</v>
      </c>
      <c r="BD94" s="73">
        <f>ROUND(SUM(BD95:BD95),2)</f>
        <v>0</v>
      </c>
      <c r="BS94" s="74" t="s">
        <v>70</v>
      </c>
      <c r="BT94" s="74" t="s">
        <v>71</v>
      </c>
      <c r="BU94" s="75" t="s">
        <v>72</v>
      </c>
      <c r="BV94" s="74" t="s">
        <v>73</v>
      </c>
      <c r="BW94" s="74" t="s">
        <v>4</v>
      </c>
      <c r="BX94" s="74" t="s">
        <v>74</v>
      </c>
      <c r="CL94" s="74" t="s">
        <v>1</v>
      </c>
    </row>
    <row r="95" spans="1:91" s="7" customFormat="1" ht="16.5" customHeight="1">
      <c r="A95" s="76" t="s">
        <v>75</v>
      </c>
      <c r="B95" s="77"/>
      <c r="C95" s="78"/>
      <c r="D95" s="190" t="s">
        <v>76</v>
      </c>
      <c r="E95" s="190"/>
      <c r="F95" s="190"/>
      <c r="G95" s="190"/>
      <c r="H95" s="190"/>
      <c r="I95" s="79"/>
      <c r="J95" s="190" t="s">
        <v>77</v>
      </c>
      <c r="K95" s="190"/>
      <c r="L95" s="190"/>
      <c r="M95" s="190"/>
      <c r="N95" s="190"/>
      <c r="O95" s="190"/>
      <c r="P95" s="190"/>
      <c r="Q95" s="190"/>
      <c r="R95" s="190"/>
      <c r="S95" s="190"/>
      <c r="T95" s="190"/>
      <c r="U95" s="190"/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  <c r="AF95" s="190"/>
      <c r="AG95" s="188">
        <f>'uk - vykurovanie'!J30</f>
        <v>0</v>
      </c>
      <c r="AH95" s="189"/>
      <c r="AI95" s="189"/>
      <c r="AJ95" s="189"/>
      <c r="AK95" s="189"/>
      <c r="AL95" s="189"/>
      <c r="AM95" s="189"/>
      <c r="AN95" s="188">
        <f>SUM(AG95,AT95)</f>
        <v>0</v>
      </c>
      <c r="AO95" s="189"/>
      <c r="AP95" s="189"/>
      <c r="AQ95" s="80" t="s">
        <v>78</v>
      </c>
      <c r="AR95" s="77"/>
      <c r="AS95" s="81">
        <v>0</v>
      </c>
      <c r="AT95" s="82">
        <f>ROUND(SUM(AV95:AW95),2)</f>
        <v>0</v>
      </c>
      <c r="AU95" s="83">
        <f>'uk - vykurovanie'!P124</f>
        <v>0</v>
      </c>
      <c r="AV95" s="82">
        <f>'uk - vykurovanie'!J33</f>
        <v>0</v>
      </c>
      <c r="AW95" s="82">
        <f>'uk - vykurovanie'!J34</f>
        <v>0</v>
      </c>
      <c r="AX95" s="82">
        <f>'uk - vykurovanie'!J35</f>
        <v>0</v>
      </c>
      <c r="AY95" s="82">
        <f>'uk - vykurovanie'!J36</f>
        <v>0</v>
      </c>
      <c r="AZ95" s="82">
        <f>'uk - vykurovanie'!F33</f>
        <v>0</v>
      </c>
      <c r="BA95" s="82">
        <f>'uk - vykurovanie'!F34</f>
        <v>0</v>
      </c>
      <c r="BB95" s="82">
        <f>'uk - vykurovanie'!F35</f>
        <v>0</v>
      </c>
      <c r="BC95" s="82">
        <f>'uk - vykurovanie'!F36</f>
        <v>0</v>
      </c>
      <c r="BD95" s="84">
        <f>'uk - vykurovanie'!F37</f>
        <v>0</v>
      </c>
      <c r="BT95" s="85" t="s">
        <v>79</v>
      </c>
      <c r="BV95" s="85" t="s">
        <v>73</v>
      </c>
      <c r="BW95" s="85" t="s">
        <v>80</v>
      </c>
      <c r="BX95" s="85" t="s">
        <v>4</v>
      </c>
      <c r="CL95" s="85" t="s">
        <v>1</v>
      </c>
      <c r="CM95" s="85" t="s">
        <v>71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AN95:AP95"/>
    <mergeCell ref="AG95:AM95"/>
    <mergeCell ref="D95:H95"/>
    <mergeCell ref="J95:AF95"/>
    <mergeCell ref="L85:AO85"/>
    <mergeCell ref="AM87:AN87"/>
    <mergeCell ref="AM89:AP89"/>
    <mergeCell ref="AM90:AP90"/>
    <mergeCell ref="L30:P30"/>
    <mergeCell ref="W31:AE31"/>
    <mergeCell ref="AK32:AO32"/>
    <mergeCell ref="L32:P32"/>
    <mergeCell ref="AR2:BE2"/>
    <mergeCell ref="AG94:AM94"/>
    <mergeCell ref="AN94:AP94"/>
    <mergeCell ref="C92:G92"/>
    <mergeCell ref="I92:AF92"/>
    <mergeCell ref="AG92:AM92"/>
    <mergeCell ref="AN92:AP92"/>
    <mergeCell ref="AS89:AT91"/>
    <mergeCell ref="W33:AE33"/>
    <mergeCell ref="AK33:AO33"/>
    <mergeCell ref="L33:P33"/>
    <mergeCell ref="X35:AB35"/>
    <mergeCell ref="AK35:AO35"/>
    <mergeCell ref="AK31:AO31"/>
    <mergeCell ref="L31:P31"/>
    <mergeCell ref="W32:AE32"/>
  </mergeCells>
  <hyperlinks>
    <hyperlink ref="A95" location="'uk - vykurovani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02"/>
  <sheetViews>
    <sheetView showGridLines="0" workbookViewId="0">
      <selection activeCell="AA121" sqref="AA121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168" t="s">
        <v>5</v>
      </c>
      <c r="M2" s="169"/>
      <c r="N2" s="169"/>
      <c r="O2" s="169"/>
      <c r="P2" s="169"/>
      <c r="Q2" s="169"/>
      <c r="R2" s="169"/>
      <c r="S2" s="169"/>
      <c r="T2" s="169"/>
      <c r="U2" s="169"/>
      <c r="V2" s="169"/>
      <c r="AT2" s="14" t="s">
        <v>80</v>
      </c>
    </row>
    <row r="3" spans="1:46" s="1" customFormat="1" ht="6.9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" hidden="1" customHeight="1">
      <c r="B4" s="17"/>
      <c r="D4" s="18" t="s">
        <v>81</v>
      </c>
      <c r="L4" s="17"/>
      <c r="M4" s="86" t="s">
        <v>9</v>
      </c>
      <c r="AT4" s="14" t="s">
        <v>3</v>
      </c>
    </row>
    <row r="5" spans="1:46" s="1" customFormat="1" ht="6.9" hidden="1" customHeight="1">
      <c r="B5" s="17"/>
      <c r="L5" s="17"/>
    </row>
    <row r="6" spans="1:46" s="1" customFormat="1" ht="12" hidden="1" customHeight="1">
      <c r="B6" s="17"/>
      <c r="D6" s="24" t="s">
        <v>14</v>
      </c>
      <c r="L6" s="17"/>
    </row>
    <row r="7" spans="1:46" s="1" customFormat="1" ht="16.5" hidden="1" customHeight="1">
      <c r="B7" s="17"/>
      <c r="E7" s="208" t="str">
        <f>'Rekapitulácia stavby'!K6</f>
        <v>MATERSKÁ ŠKOLA STRÁŽSKE PRÍSTAVBA A REKONŠTRUKCIA</v>
      </c>
      <c r="F7" s="209"/>
      <c r="G7" s="209"/>
      <c r="H7" s="209"/>
      <c r="L7" s="17"/>
    </row>
    <row r="8" spans="1:46" s="2" customFormat="1" ht="12" hidden="1" customHeight="1">
      <c r="A8" s="29"/>
      <c r="B8" s="30"/>
      <c r="C8" s="29"/>
      <c r="D8" s="24" t="s">
        <v>82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hidden="1" customHeight="1">
      <c r="A9" s="29"/>
      <c r="B9" s="30"/>
      <c r="C9" s="29"/>
      <c r="D9" s="29"/>
      <c r="E9" s="191" t="s">
        <v>83</v>
      </c>
      <c r="F9" s="207"/>
      <c r="G9" s="207"/>
      <c r="H9" s="20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idden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hidden="1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2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hidden="1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24" t="s">
        <v>20</v>
      </c>
      <c r="J12" s="52">
        <f>'Rekapitulácia stavby'!AN8</f>
        <v>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hidden="1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hidden="1" customHeight="1">
      <c r="A14" s="29"/>
      <c r="B14" s="30"/>
      <c r="C14" s="29"/>
      <c r="D14" s="24" t="s">
        <v>21</v>
      </c>
      <c r="E14" s="29"/>
      <c r="F14" s="29"/>
      <c r="G14" s="29"/>
      <c r="H14" s="29"/>
      <c r="I14" s="24" t="s">
        <v>22</v>
      </c>
      <c r="J14" s="22" t="str">
        <f>IF('Rekapitulácia stavby'!AN10="","",'Rekapitulácia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hidden="1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23</v>
      </c>
      <c r="J15" s="22" t="str">
        <f>IF('Rekapitulácia stavby'!AN11="","",'Rekapitulácia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hidden="1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hidden="1" customHeight="1">
      <c r="A17" s="29"/>
      <c r="B17" s="30"/>
      <c r="C17" s="29"/>
      <c r="D17" s="24" t="s">
        <v>24</v>
      </c>
      <c r="E17" s="29"/>
      <c r="F17" s="29"/>
      <c r="G17" s="29"/>
      <c r="H17" s="29"/>
      <c r="I17" s="24" t="s">
        <v>22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hidden="1" customHeight="1">
      <c r="A18" s="29"/>
      <c r="B18" s="30"/>
      <c r="C18" s="29"/>
      <c r="D18" s="29"/>
      <c r="E18" s="210" t="str">
        <f>'Rekapitulácia stavby'!E14</f>
        <v>Vyplň údaj</v>
      </c>
      <c r="F18" s="199"/>
      <c r="G18" s="199"/>
      <c r="H18" s="199"/>
      <c r="I18" s="24" t="s">
        <v>23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hidden="1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hidden="1" customHeight="1">
      <c r="A20" s="29"/>
      <c r="B20" s="30"/>
      <c r="C20" s="29"/>
      <c r="D20" s="24" t="s">
        <v>26</v>
      </c>
      <c r="E20" s="29"/>
      <c r="F20" s="29"/>
      <c r="G20" s="29"/>
      <c r="H20" s="29"/>
      <c r="I20" s="24" t="s">
        <v>22</v>
      </c>
      <c r="J20" s="22" t="str">
        <f>IF('Rekapitulácia stavby'!AN16="","",'Rekapitulácia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hidden="1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23</v>
      </c>
      <c r="J21" s="22" t="str">
        <f>IF('Rekapitulácia stavby'!AN17="","",'Rekapitulácia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hidden="1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hidden="1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22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hidden="1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23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hidden="1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hidden="1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hidden="1" customHeight="1">
      <c r="A27" s="87"/>
      <c r="B27" s="88"/>
      <c r="C27" s="87"/>
      <c r="D27" s="87"/>
      <c r="E27" s="203" t="s">
        <v>1</v>
      </c>
      <c r="F27" s="203"/>
      <c r="G27" s="203"/>
      <c r="H27" s="203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" hidden="1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hidden="1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hidden="1" customHeight="1">
      <c r="A30" s="29"/>
      <c r="B30" s="30"/>
      <c r="C30" s="29"/>
      <c r="D30" s="90" t="s">
        <v>31</v>
      </c>
      <c r="E30" s="29"/>
      <c r="F30" s="29"/>
      <c r="G30" s="29"/>
      <c r="H30" s="29"/>
      <c r="I30" s="29"/>
      <c r="J30" s="68">
        <f>ROUND(J124,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hidden="1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hidden="1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hidden="1" customHeight="1">
      <c r="A33" s="29"/>
      <c r="B33" s="30"/>
      <c r="C33" s="29"/>
      <c r="D33" s="91" t="s">
        <v>35</v>
      </c>
      <c r="E33" s="24" t="s">
        <v>36</v>
      </c>
      <c r="F33" s="92">
        <f>ROUND((SUM(BE124:BE201)),  2)</f>
        <v>0</v>
      </c>
      <c r="G33" s="29"/>
      <c r="H33" s="29"/>
      <c r="I33" s="93">
        <v>0.2</v>
      </c>
      <c r="J33" s="92">
        <f>ROUND(((SUM(BE124:BE201))*I33),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hidden="1" customHeight="1">
      <c r="A34" s="29"/>
      <c r="B34" s="30"/>
      <c r="C34" s="29"/>
      <c r="D34" s="29"/>
      <c r="E34" s="24" t="s">
        <v>37</v>
      </c>
      <c r="F34" s="92">
        <f>ROUND((SUM(BF124:BF201)),  2)</f>
        <v>0</v>
      </c>
      <c r="G34" s="29"/>
      <c r="H34" s="29"/>
      <c r="I34" s="93">
        <v>0.2</v>
      </c>
      <c r="J34" s="92">
        <f>ROUND(((SUM(BF124:BF201))*I34),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38</v>
      </c>
      <c r="F35" s="92">
        <f>ROUND((SUM(BG124:BG201)),  2)</f>
        <v>0</v>
      </c>
      <c r="G35" s="29"/>
      <c r="H35" s="29"/>
      <c r="I35" s="93">
        <v>0.2</v>
      </c>
      <c r="J35" s="92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39</v>
      </c>
      <c r="F36" s="92">
        <f>ROUND((SUM(BH124:BH201)),  2)</f>
        <v>0</v>
      </c>
      <c r="G36" s="29"/>
      <c r="H36" s="29"/>
      <c r="I36" s="93">
        <v>0.2</v>
      </c>
      <c r="J36" s="92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40</v>
      </c>
      <c r="F37" s="92">
        <f>ROUND((SUM(BI124:BI201)),  2)</f>
        <v>0</v>
      </c>
      <c r="G37" s="29"/>
      <c r="H37" s="29"/>
      <c r="I37" s="93">
        <v>0</v>
      </c>
      <c r="J37" s="9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hidden="1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hidden="1" customHeight="1">
      <c r="A39" s="29"/>
      <c r="B39" s="30"/>
      <c r="C39" s="94"/>
      <c r="D39" s="95" t="s">
        <v>41</v>
      </c>
      <c r="E39" s="57"/>
      <c r="F39" s="57"/>
      <c r="G39" s="96" t="s">
        <v>42</v>
      </c>
      <c r="H39" s="97" t="s">
        <v>43</v>
      </c>
      <c r="I39" s="57"/>
      <c r="J39" s="98">
        <f>SUM(J30:J37)</f>
        <v>0</v>
      </c>
      <c r="K39" s="9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hidden="1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hidden="1" customHeight="1">
      <c r="B41" s="17"/>
      <c r="L41" s="17"/>
    </row>
    <row r="42" spans="1:31" s="1" customFormat="1" ht="14.4" hidden="1" customHeight="1">
      <c r="B42" s="17"/>
      <c r="L42" s="17"/>
    </row>
    <row r="43" spans="1:31" s="1" customFormat="1" ht="14.4" hidden="1" customHeight="1">
      <c r="B43" s="17"/>
      <c r="L43" s="17"/>
    </row>
    <row r="44" spans="1:31" s="1" customFormat="1" ht="14.4" hidden="1" customHeight="1">
      <c r="B44" s="17"/>
      <c r="L44" s="17"/>
    </row>
    <row r="45" spans="1:31" s="1" customFormat="1" ht="14.4" hidden="1" customHeight="1">
      <c r="B45" s="17"/>
      <c r="L45" s="17"/>
    </row>
    <row r="46" spans="1:31" s="1" customFormat="1" ht="14.4" hidden="1" customHeight="1">
      <c r="B46" s="17"/>
      <c r="L46" s="17"/>
    </row>
    <row r="47" spans="1:31" s="1" customFormat="1" ht="14.4" hidden="1" customHeight="1">
      <c r="B47" s="17"/>
      <c r="L47" s="17"/>
    </row>
    <row r="48" spans="1:31" s="1" customFormat="1" ht="14.4" hidden="1" customHeight="1">
      <c r="B48" s="17"/>
      <c r="L48" s="17"/>
    </row>
    <row r="49" spans="1:31" s="1" customFormat="1" ht="14.4" hidden="1" customHeight="1">
      <c r="B49" s="17"/>
      <c r="L49" s="17"/>
    </row>
    <row r="50" spans="1:31" s="2" customFormat="1" ht="14.4" hidden="1" customHeight="1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3.2" hidden="1">
      <c r="A61" s="29"/>
      <c r="B61" s="30"/>
      <c r="C61" s="29"/>
      <c r="D61" s="42" t="s">
        <v>46</v>
      </c>
      <c r="E61" s="32"/>
      <c r="F61" s="100" t="s">
        <v>47</v>
      </c>
      <c r="G61" s="42" t="s">
        <v>46</v>
      </c>
      <c r="H61" s="32"/>
      <c r="I61" s="32"/>
      <c r="J61" s="101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3.2" hidden="1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3.2" hidden="1">
      <c r="A76" s="29"/>
      <c r="B76" s="30"/>
      <c r="C76" s="29"/>
      <c r="D76" s="42" t="s">
        <v>46</v>
      </c>
      <c r="E76" s="32"/>
      <c r="F76" s="100" t="s">
        <v>47</v>
      </c>
      <c r="G76" s="42" t="s">
        <v>46</v>
      </c>
      <c r="H76" s="32"/>
      <c r="I76" s="32"/>
      <c r="J76" s="101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hidden="1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idden="1"/>
    <row r="79" spans="1:31" hidden="1"/>
    <row r="80" spans="1:31" hidden="1"/>
    <row r="81" spans="1:47" s="2" customFormat="1" ht="6.9" hidden="1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84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08" t="str">
        <f>E7</f>
        <v>MATERSKÁ ŠKOLA STRÁŽSKE PRÍSTAVBA A REKONŠTRUKCIA</v>
      </c>
      <c r="F85" s="209"/>
      <c r="G85" s="209"/>
      <c r="H85" s="20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82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191" t="str">
        <f>E9</f>
        <v>uk - vykurovanie</v>
      </c>
      <c r="F87" s="207"/>
      <c r="G87" s="207"/>
      <c r="H87" s="20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24" t="s">
        <v>20</v>
      </c>
      <c r="J89" s="52">
        <f>IF(J12="","",J12)</f>
        <v>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21</v>
      </c>
      <c r="D91" s="29"/>
      <c r="E91" s="29"/>
      <c r="F91" s="22" t="str">
        <f>E15</f>
        <v xml:space="preserve"> </v>
      </c>
      <c r="G91" s="29"/>
      <c r="H91" s="29"/>
      <c r="I91" s="24" t="s">
        <v>26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24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02" t="s">
        <v>85</v>
      </c>
      <c r="D94" s="94"/>
      <c r="E94" s="94"/>
      <c r="F94" s="94"/>
      <c r="G94" s="94"/>
      <c r="H94" s="94"/>
      <c r="I94" s="94"/>
      <c r="J94" s="103" t="s">
        <v>86</v>
      </c>
      <c r="K94" s="94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04" t="s">
        <v>87</v>
      </c>
      <c r="D96" s="29"/>
      <c r="E96" s="29"/>
      <c r="F96" s="29"/>
      <c r="G96" s="29"/>
      <c r="H96" s="29"/>
      <c r="I96" s="29"/>
      <c r="J96" s="68">
        <f>J124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88</v>
      </c>
    </row>
    <row r="97" spans="1:31" s="9" customFormat="1" ht="24.9" hidden="1" customHeight="1">
      <c r="B97" s="105"/>
      <c r="D97" s="106" t="s">
        <v>89</v>
      </c>
      <c r="E97" s="107"/>
      <c r="F97" s="107"/>
      <c r="G97" s="107"/>
      <c r="H97" s="107"/>
      <c r="I97" s="107"/>
      <c r="J97" s="108">
        <f>J125</f>
        <v>0</v>
      </c>
      <c r="L97" s="105"/>
    </row>
    <row r="98" spans="1:31" s="10" customFormat="1" ht="19.95" hidden="1" customHeight="1">
      <c r="B98" s="109"/>
      <c r="D98" s="110" t="s">
        <v>90</v>
      </c>
      <c r="E98" s="111"/>
      <c r="F98" s="111"/>
      <c r="G98" s="111"/>
      <c r="H98" s="111"/>
      <c r="I98" s="111"/>
      <c r="J98" s="112">
        <f>J126</f>
        <v>0</v>
      </c>
      <c r="L98" s="109"/>
    </row>
    <row r="99" spans="1:31" s="9" customFormat="1" ht="24.9" hidden="1" customHeight="1">
      <c r="B99" s="105"/>
      <c r="D99" s="106" t="s">
        <v>91</v>
      </c>
      <c r="E99" s="107"/>
      <c r="F99" s="107"/>
      <c r="G99" s="107"/>
      <c r="H99" s="107"/>
      <c r="I99" s="107"/>
      <c r="J99" s="108">
        <f>J129</f>
        <v>0</v>
      </c>
      <c r="L99" s="105"/>
    </row>
    <row r="100" spans="1:31" s="10" customFormat="1" ht="19.95" hidden="1" customHeight="1">
      <c r="B100" s="109"/>
      <c r="D100" s="110" t="s">
        <v>92</v>
      </c>
      <c r="E100" s="111"/>
      <c r="F100" s="111"/>
      <c r="G100" s="111"/>
      <c r="H100" s="111"/>
      <c r="I100" s="111"/>
      <c r="J100" s="112">
        <f>J130</f>
        <v>0</v>
      </c>
      <c r="L100" s="109"/>
    </row>
    <row r="101" spans="1:31" s="10" customFormat="1" ht="19.95" hidden="1" customHeight="1">
      <c r="B101" s="109"/>
      <c r="D101" s="110" t="s">
        <v>93</v>
      </c>
      <c r="E101" s="111"/>
      <c r="F101" s="111"/>
      <c r="G101" s="111"/>
      <c r="H101" s="111"/>
      <c r="I101" s="111"/>
      <c r="J101" s="112">
        <f>J137</f>
        <v>0</v>
      </c>
      <c r="L101" s="109"/>
    </row>
    <row r="102" spans="1:31" s="10" customFormat="1" ht="19.95" hidden="1" customHeight="1">
      <c r="B102" s="109"/>
      <c r="D102" s="110" t="s">
        <v>94</v>
      </c>
      <c r="E102" s="111"/>
      <c r="F102" s="111"/>
      <c r="G102" s="111"/>
      <c r="H102" s="111"/>
      <c r="I102" s="111"/>
      <c r="J102" s="112">
        <f>J150</f>
        <v>0</v>
      </c>
      <c r="L102" s="109"/>
    </row>
    <row r="103" spans="1:31" s="10" customFormat="1" ht="19.95" hidden="1" customHeight="1">
      <c r="B103" s="109"/>
      <c r="D103" s="110" t="s">
        <v>95</v>
      </c>
      <c r="E103" s="111"/>
      <c r="F103" s="111"/>
      <c r="G103" s="111"/>
      <c r="H103" s="111"/>
      <c r="I103" s="111"/>
      <c r="J103" s="112">
        <f>J167</f>
        <v>0</v>
      </c>
      <c r="L103" s="109"/>
    </row>
    <row r="104" spans="1:31" s="10" customFormat="1" ht="19.95" hidden="1" customHeight="1">
      <c r="B104" s="109"/>
      <c r="D104" s="110" t="s">
        <v>96</v>
      </c>
      <c r="E104" s="111"/>
      <c r="F104" s="111"/>
      <c r="G104" s="111"/>
      <c r="H104" s="111"/>
      <c r="I104" s="111"/>
      <c r="J104" s="112">
        <f>J198</f>
        <v>0</v>
      </c>
      <c r="L104" s="109"/>
    </row>
    <row r="105" spans="1:31" s="2" customFormat="1" ht="21.75" hidden="1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" hidden="1" customHeight="1">
      <c r="A106" s="29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hidden="1"/>
    <row r="108" spans="1:31" hidden="1"/>
    <row r="109" spans="1:31" hidden="1"/>
    <row r="110" spans="1:31" s="2" customFormat="1" ht="6.9" customHeight="1">
      <c r="A110" s="29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" customHeight="1">
      <c r="A111" s="29"/>
      <c r="B111" s="30"/>
      <c r="C111" s="18" t="s">
        <v>97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14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08" t="str">
        <f>E7</f>
        <v>MATERSKÁ ŠKOLA STRÁŽSKE PRÍSTAVBA A REKONŠTRUKCIA</v>
      </c>
      <c r="F114" s="209"/>
      <c r="G114" s="209"/>
      <c r="H114" s="20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82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191" t="str">
        <f>E9</f>
        <v>uk - vykurovanie</v>
      </c>
      <c r="F116" s="207"/>
      <c r="G116" s="207"/>
      <c r="H116" s="207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4" t="s">
        <v>18</v>
      </c>
      <c r="D118" s="29"/>
      <c r="E118" s="29"/>
      <c r="F118" s="22" t="str">
        <f>F12</f>
        <v xml:space="preserve"> </v>
      </c>
      <c r="G118" s="29"/>
      <c r="H118" s="29"/>
      <c r="I118" s="24" t="s">
        <v>20</v>
      </c>
      <c r="J118" s="52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>
      <c r="A120" s="29"/>
      <c r="B120" s="30"/>
      <c r="C120" s="24" t="s">
        <v>21</v>
      </c>
      <c r="D120" s="29"/>
      <c r="E120" s="29"/>
      <c r="F120" s="22" t="str">
        <f>E15</f>
        <v xml:space="preserve"> </v>
      </c>
      <c r="G120" s="29"/>
      <c r="H120" s="29"/>
      <c r="I120" s="24" t="s">
        <v>26</v>
      </c>
      <c r="J120" s="27" t="str">
        <f>E21</f>
        <v xml:space="preserve"> 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15" customHeight="1">
      <c r="A121" s="29"/>
      <c r="B121" s="30"/>
      <c r="C121" s="24" t="s">
        <v>24</v>
      </c>
      <c r="D121" s="29"/>
      <c r="E121" s="29"/>
      <c r="F121" s="22" t="str">
        <f>IF(E18="","",E18)</f>
        <v>Vyplň údaj</v>
      </c>
      <c r="G121" s="29"/>
      <c r="H121" s="29"/>
      <c r="I121" s="24" t="s">
        <v>29</v>
      </c>
      <c r="J121" s="27" t="str">
        <f>E24</f>
        <v xml:space="preserve"> 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13"/>
      <c r="B123" s="114"/>
      <c r="C123" s="115" t="s">
        <v>98</v>
      </c>
      <c r="D123" s="116" t="s">
        <v>56</v>
      </c>
      <c r="E123" s="116" t="s">
        <v>52</v>
      </c>
      <c r="F123" s="116" t="s">
        <v>53</v>
      </c>
      <c r="G123" s="116" t="s">
        <v>99</v>
      </c>
      <c r="H123" s="116" t="s">
        <v>100</v>
      </c>
      <c r="I123" s="116" t="s">
        <v>101</v>
      </c>
      <c r="J123" s="117" t="s">
        <v>86</v>
      </c>
      <c r="K123" s="118" t="s">
        <v>102</v>
      </c>
      <c r="L123" s="119"/>
      <c r="M123" s="59" t="s">
        <v>1</v>
      </c>
      <c r="N123" s="60" t="s">
        <v>35</v>
      </c>
      <c r="O123" s="60" t="s">
        <v>103</v>
      </c>
      <c r="P123" s="60" t="s">
        <v>104</v>
      </c>
      <c r="Q123" s="60" t="s">
        <v>105</v>
      </c>
      <c r="R123" s="60" t="s">
        <v>106</v>
      </c>
      <c r="S123" s="60" t="s">
        <v>107</v>
      </c>
      <c r="T123" s="61" t="s">
        <v>108</v>
      </c>
      <c r="U123" s="113"/>
      <c r="V123" s="113"/>
      <c r="W123" s="113"/>
      <c r="X123" s="113"/>
      <c r="Y123" s="113"/>
      <c r="Z123" s="113"/>
      <c r="AA123" s="113"/>
      <c r="AB123" s="113"/>
      <c r="AC123" s="113"/>
      <c r="AD123" s="113"/>
      <c r="AE123" s="113"/>
    </row>
    <row r="124" spans="1:65" s="2" customFormat="1" ht="22.8" customHeight="1">
      <c r="A124" s="29"/>
      <c r="B124" s="30"/>
      <c r="C124" s="66" t="s">
        <v>87</v>
      </c>
      <c r="D124" s="29"/>
      <c r="E124" s="29"/>
      <c r="F124" s="29"/>
      <c r="G124" s="29"/>
      <c r="H124" s="29"/>
      <c r="I124" s="29"/>
      <c r="J124" s="120">
        <f>BK124</f>
        <v>0</v>
      </c>
      <c r="K124" s="29"/>
      <c r="L124" s="30"/>
      <c r="M124" s="62"/>
      <c r="N124" s="53"/>
      <c r="O124" s="63"/>
      <c r="P124" s="121">
        <f>P125+P129</f>
        <v>0</v>
      </c>
      <c r="Q124" s="63"/>
      <c r="R124" s="121">
        <f>R125+R129</f>
        <v>0.337892368</v>
      </c>
      <c r="S124" s="63"/>
      <c r="T124" s="122">
        <f>T125+T129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70</v>
      </c>
      <c r="AU124" s="14" t="s">
        <v>88</v>
      </c>
      <c r="BK124" s="123">
        <f>BK125+BK129</f>
        <v>0</v>
      </c>
    </row>
    <row r="125" spans="1:65" s="12" customFormat="1" ht="25.95" customHeight="1">
      <c r="B125" s="124"/>
      <c r="D125" s="125" t="s">
        <v>70</v>
      </c>
      <c r="E125" s="126" t="s">
        <v>109</v>
      </c>
      <c r="F125" s="126" t="s">
        <v>110</v>
      </c>
      <c r="I125" s="127"/>
      <c r="J125" s="128">
        <f>BK125</f>
        <v>0</v>
      </c>
      <c r="L125" s="124"/>
      <c r="M125" s="129"/>
      <c r="N125" s="130"/>
      <c r="O125" s="130"/>
      <c r="P125" s="131">
        <f>P126</f>
        <v>0</v>
      </c>
      <c r="Q125" s="130"/>
      <c r="R125" s="131">
        <f>R126</f>
        <v>0</v>
      </c>
      <c r="S125" s="130"/>
      <c r="T125" s="132">
        <f>T126</f>
        <v>0</v>
      </c>
      <c r="AR125" s="125" t="s">
        <v>79</v>
      </c>
      <c r="AT125" s="133" t="s">
        <v>70</v>
      </c>
      <c r="AU125" s="133" t="s">
        <v>71</v>
      </c>
      <c r="AY125" s="125" t="s">
        <v>111</v>
      </c>
      <c r="BK125" s="134">
        <f>BK126</f>
        <v>0</v>
      </c>
    </row>
    <row r="126" spans="1:65" s="12" customFormat="1" ht="22.8" customHeight="1">
      <c r="B126" s="124"/>
      <c r="D126" s="125" t="s">
        <v>70</v>
      </c>
      <c r="E126" s="135" t="s">
        <v>112</v>
      </c>
      <c r="F126" s="135" t="s">
        <v>113</v>
      </c>
      <c r="I126" s="127"/>
      <c r="J126" s="136">
        <f>BK126</f>
        <v>0</v>
      </c>
      <c r="L126" s="124"/>
      <c r="M126" s="129"/>
      <c r="N126" s="130"/>
      <c r="O126" s="130"/>
      <c r="P126" s="131">
        <f>SUM(P127:P128)</f>
        <v>0</v>
      </c>
      <c r="Q126" s="130"/>
      <c r="R126" s="131">
        <f>SUM(R127:R128)</f>
        <v>0</v>
      </c>
      <c r="S126" s="130"/>
      <c r="T126" s="132">
        <f>SUM(T127:T128)</f>
        <v>0</v>
      </c>
      <c r="AR126" s="125" t="s">
        <v>79</v>
      </c>
      <c r="AT126" s="133" t="s">
        <v>70</v>
      </c>
      <c r="AU126" s="133" t="s">
        <v>79</v>
      </c>
      <c r="AY126" s="125" t="s">
        <v>111</v>
      </c>
      <c r="BK126" s="134">
        <f>SUM(BK127:BK128)</f>
        <v>0</v>
      </c>
    </row>
    <row r="127" spans="1:65" s="2" customFormat="1" ht="41.4" customHeight="1">
      <c r="A127" s="29"/>
      <c r="B127" s="137"/>
      <c r="C127" s="138" t="s">
        <v>79</v>
      </c>
      <c r="D127" s="138" t="s">
        <v>114</v>
      </c>
      <c r="E127" s="139" t="s">
        <v>115</v>
      </c>
      <c r="F127" s="140" t="s">
        <v>116</v>
      </c>
      <c r="G127" s="141" t="s">
        <v>117</v>
      </c>
      <c r="H127" s="142">
        <v>24</v>
      </c>
      <c r="I127" s="143"/>
      <c r="J127" s="142">
        <f>ROUND(I127*H127,3)</f>
        <v>0</v>
      </c>
      <c r="K127" s="144"/>
      <c r="L127" s="30"/>
      <c r="M127" s="145" t="s">
        <v>1</v>
      </c>
      <c r="N127" s="146" t="s">
        <v>37</v>
      </c>
      <c r="O127" s="55"/>
      <c r="P127" s="147">
        <f>O127*H127</f>
        <v>0</v>
      </c>
      <c r="Q127" s="147">
        <v>0</v>
      </c>
      <c r="R127" s="147">
        <f>Q127*H127</f>
        <v>0</v>
      </c>
      <c r="S127" s="147">
        <v>0</v>
      </c>
      <c r="T127" s="14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49" t="s">
        <v>118</v>
      </c>
      <c r="AT127" s="149" t="s">
        <v>114</v>
      </c>
      <c r="AU127" s="149" t="s">
        <v>119</v>
      </c>
      <c r="AY127" s="14" t="s">
        <v>111</v>
      </c>
      <c r="BE127" s="150">
        <f>IF(N127="základná",J127,0)</f>
        <v>0</v>
      </c>
      <c r="BF127" s="150">
        <f>IF(N127="znížená",J127,0)</f>
        <v>0</v>
      </c>
      <c r="BG127" s="150">
        <f>IF(N127="zákl. prenesená",J127,0)</f>
        <v>0</v>
      </c>
      <c r="BH127" s="150">
        <f>IF(N127="zníž. prenesená",J127,0)</f>
        <v>0</v>
      </c>
      <c r="BI127" s="150">
        <f>IF(N127="nulová",J127,0)</f>
        <v>0</v>
      </c>
      <c r="BJ127" s="14" t="s">
        <v>119</v>
      </c>
      <c r="BK127" s="151">
        <f>ROUND(I127*H127,3)</f>
        <v>0</v>
      </c>
      <c r="BL127" s="14" t="s">
        <v>118</v>
      </c>
      <c r="BM127" s="149" t="s">
        <v>120</v>
      </c>
    </row>
    <row r="128" spans="1:65" s="2" customFormat="1" ht="45" customHeight="1">
      <c r="A128" s="29"/>
      <c r="B128" s="137"/>
      <c r="C128" s="152" t="s">
        <v>119</v>
      </c>
      <c r="D128" s="152" t="s">
        <v>121</v>
      </c>
      <c r="E128" s="153" t="s">
        <v>122</v>
      </c>
      <c r="F128" s="154" t="s">
        <v>123</v>
      </c>
      <c r="G128" s="155" t="s">
        <v>124</v>
      </c>
      <c r="H128" s="156">
        <v>1</v>
      </c>
      <c r="I128" s="157"/>
      <c r="J128" s="156">
        <f>ROUND(I128*H128,3)</f>
        <v>0</v>
      </c>
      <c r="K128" s="158"/>
      <c r="L128" s="159"/>
      <c r="M128" s="160" t="s">
        <v>1</v>
      </c>
      <c r="N128" s="161" t="s">
        <v>37</v>
      </c>
      <c r="O128" s="55"/>
      <c r="P128" s="147">
        <f>O128*H128</f>
        <v>0</v>
      </c>
      <c r="Q128" s="147">
        <v>0</v>
      </c>
      <c r="R128" s="147">
        <f>Q128*H128</f>
        <v>0</v>
      </c>
      <c r="S128" s="147">
        <v>0</v>
      </c>
      <c r="T128" s="14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49" t="s">
        <v>125</v>
      </c>
      <c r="AT128" s="149" t="s">
        <v>121</v>
      </c>
      <c r="AU128" s="149" t="s">
        <v>119</v>
      </c>
      <c r="AY128" s="14" t="s">
        <v>111</v>
      </c>
      <c r="BE128" s="150">
        <f>IF(N128="základná",J128,0)</f>
        <v>0</v>
      </c>
      <c r="BF128" s="150">
        <f>IF(N128="znížená",J128,0)</f>
        <v>0</v>
      </c>
      <c r="BG128" s="150">
        <f>IF(N128="zákl. prenesená",J128,0)</f>
        <v>0</v>
      </c>
      <c r="BH128" s="150">
        <f>IF(N128="zníž. prenesená",J128,0)</f>
        <v>0</v>
      </c>
      <c r="BI128" s="150">
        <f>IF(N128="nulová",J128,0)</f>
        <v>0</v>
      </c>
      <c r="BJ128" s="14" t="s">
        <v>119</v>
      </c>
      <c r="BK128" s="151">
        <f>ROUND(I128*H128,3)</f>
        <v>0</v>
      </c>
      <c r="BL128" s="14" t="s">
        <v>125</v>
      </c>
      <c r="BM128" s="149" t="s">
        <v>126</v>
      </c>
    </row>
    <row r="129" spans="1:65" s="12" customFormat="1" ht="25.95" customHeight="1">
      <c r="B129" s="124"/>
      <c r="D129" s="125" t="s">
        <v>70</v>
      </c>
      <c r="E129" s="126" t="s">
        <v>127</v>
      </c>
      <c r="F129" s="126" t="s">
        <v>128</v>
      </c>
      <c r="I129" s="127"/>
      <c r="J129" s="128">
        <f>BK129</f>
        <v>0</v>
      </c>
      <c r="L129" s="124"/>
      <c r="M129" s="129"/>
      <c r="N129" s="130"/>
      <c r="O129" s="130"/>
      <c r="P129" s="131">
        <f>P130+P137+P150+P167+P198</f>
        <v>0</v>
      </c>
      <c r="Q129" s="130"/>
      <c r="R129" s="131">
        <f>R130+R137+R150+R167+R198</f>
        <v>0.337892368</v>
      </c>
      <c r="S129" s="130"/>
      <c r="T129" s="132">
        <f>T130+T137+T150+T167+T198</f>
        <v>0</v>
      </c>
      <c r="AR129" s="125" t="s">
        <v>119</v>
      </c>
      <c r="AT129" s="133" t="s">
        <v>70</v>
      </c>
      <c r="AU129" s="133" t="s">
        <v>71</v>
      </c>
      <c r="AY129" s="125" t="s">
        <v>111</v>
      </c>
      <c r="BK129" s="134">
        <f>BK130+BK137+BK150+BK167+BK198</f>
        <v>0</v>
      </c>
    </row>
    <row r="130" spans="1:65" s="12" customFormat="1" ht="22.8" customHeight="1">
      <c r="B130" s="124"/>
      <c r="D130" s="125" t="s">
        <v>70</v>
      </c>
      <c r="E130" s="135" t="s">
        <v>129</v>
      </c>
      <c r="F130" s="135" t="s">
        <v>130</v>
      </c>
      <c r="I130" s="127"/>
      <c r="J130" s="136">
        <f>BK130</f>
        <v>0</v>
      </c>
      <c r="L130" s="124"/>
      <c r="M130" s="129"/>
      <c r="N130" s="130"/>
      <c r="O130" s="130"/>
      <c r="P130" s="131">
        <f>SUM(P131:P136)</f>
        <v>0</v>
      </c>
      <c r="Q130" s="130"/>
      <c r="R130" s="131">
        <f>SUM(R131:R136)</f>
        <v>7.2300000000000003E-2</v>
      </c>
      <c r="S130" s="130"/>
      <c r="T130" s="132">
        <f>SUM(T131:T136)</f>
        <v>0</v>
      </c>
      <c r="AR130" s="125" t="s">
        <v>119</v>
      </c>
      <c r="AT130" s="133" t="s">
        <v>70</v>
      </c>
      <c r="AU130" s="133" t="s">
        <v>79</v>
      </c>
      <c r="AY130" s="125" t="s">
        <v>111</v>
      </c>
      <c r="BK130" s="134">
        <f>SUM(BK131:BK136)</f>
        <v>0</v>
      </c>
    </row>
    <row r="131" spans="1:65" s="2" customFormat="1" ht="24.15" customHeight="1">
      <c r="A131" s="29"/>
      <c r="B131" s="137"/>
      <c r="C131" s="138" t="s">
        <v>131</v>
      </c>
      <c r="D131" s="138" t="s">
        <v>114</v>
      </c>
      <c r="E131" s="139" t="s">
        <v>132</v>
      </c>
      <c r="F131" s="140" t="s">
        <v>133</v>
      </c>
      <c r="G131" s="141" t="s">
        <v>134</v>
      </c>
      <c r="H131" s="142">
        <v>840</v>
      </c>
      <c r="I131" s="143"/>
      <c r="J131" s="142">
        <f t="shared" ref="J131:J136" si="0">ROUND(I131*H131,3)</f>
        <v>0</v>
      </c>
      <c r="K131" s="144"/>
      <c r="L131" s="30"/>
      <c r="M131" s="145" t="s">
        <v>1</v>
      </c>
      <c r="N131" s="146" t="s">
        <v>37</v>
      </c>
      <c r="O131" s="55"/>
      <c r="P131" s="147">
        <f t="shared" ref="P131:P136" si="1">O131*H131</f>
        <v>0</v>
      </c>
      <c r="Q131" s="147">
        <v>2.0000000000000002E-5</v>
      </c>
      <c r="R131" s="147">
        <f t="shared" ref="R131:R136" si="2">Q131*H131</f>
        <v>1.6800000000000002E-2</v>
      </c>
      <c r="S131" s="147">
        <v>0</v>
      </c>
      <c r="T131" s="148">
        <f t="shared" ref="T131:T136" si="3"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49" t="s">
        <v>135</v>
      </c>
      <c r="AT131" s="149" t="s">
        <v>114</v>
      </c>
      <c r="AU131" s="149" t="s">
        <v>119</v>
      </c>
      <c r="AY131" s="14" t="s">
        <v>111</v>
      </c>
      <c r="BE131" s="150">
        <f t="shared" ref="BE131:BE136" si="4">IF(N131="základná",J131,0)</f>
        <v>0</v>
      </c>
      <c r="BF131" s="150">
        <f t="shared" ref="BF131:BF136" si="5">IF(N131="znížená",J131,0)</f>
        <v>0</v>
      </c>
      <c r="BG131" s="150">
        <f t="shared" ref="BG131:BG136" si="6">IF(N131="zákl. prenesená",J131,0)</f>
        <v>0</v>
      </c>
      <c r="BH131" s="150">
        <f t="shared" ref="BH131:BH136" si="7">IF(N131="zníž. prenesená",J131,0)</f>
        <v>0</v>
      </c>
      <c r="BI131" s="150">
        <f t="shared" ref="BI131:BI136" si="8">IF(N131="nulová",J131,0)</f>
        <v>0</v>
      </c>
      <c r="BJ131" s="14" t="s">
        <v>119</v>
      </c>
      <c r="BK131" s="151">
        <f t="shared" ref="BK131:BK136" si="9">ROUND(I131*H131,3)</f>
        <v>0</v>
      </c>
      <c r="BL131" s="14" t="s">
        <v>135</v>
      </c>
      <c r="BM131" s="149" t="s">
        <v>136</v>
      </c>
    </row>
    <row r="132" spans="1:65" s="2" customFormat="1" ht="24.15" customHeight="1">
      <c r="A132" s="29"/>
      <c r="B132" s="137"/>
      <c r="C132" s="152" t="s">
        <v>137</v>
      </c>
      <c r="D132" s="152" t="s">
        <v>121</v>
      </c>
      <c r="E132" s="153" t="s">
        <v>138</v>
      </c>
      <c r="F132" s="154" t="s">
        <v>139</v>
      </c>
      <c r="G132" s="155" t="s">
        <v>134</v>
      </c>
      <c r="H132" s="156">
        <v>756</v>
      </c>
      <c r="I132" s="157"/>
      <c r="J132" s="156">
        <f t="shared" si="0"/>
        <v>0</v>
      </c>
      <c r="K132" s="158"/>
      <c r="L132" s="159"/>
      <c r="M132" s="160" t="s">
        <v>1</v>
      </c>
      <c r="N132" s="161" t="s">
        <v>37</v>
      </c>
      <c r="O132" s="55"/>
      <c r="P132" s="147">
        <f t="shared" si="1"/>
        <v>0</v>
      </c>
      <c r="Q132" s="147">
        <v>6.9999999999999994E-5</v>
      </c>
      <c r="R132" s="147">
        <f t="shared" si="2"/>
        <v>5.2919999999999995E-2</v>
      </c>
      <c r="S132" s="147">
        <v>0</v>
      </c>
      <c r="T132" s="148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49" t="s">
        <v>140</v>
      </c>
      <c r="AT132" s="149" t="s">
        <v>121</v>
      </c>
      <c r="AU132" s="149" t="s">
        <v>119</v>
      </c>
      <c r="AY132" s="14" t="s">
        <v>111</v>
      </c>
      <c r="BE132" s="150">
        <f t="shared" si="4"/>
        <v>0</v>
      </c>
      <c r="BF132" s="150">
        <f t="shared" si="5"/>
        <v>0</v>
      </c>
      <c r="BG132" s="150">
        <f t="shared" si="6"/>
        <v>0</v>
      </c>
      <c r="BH132" s="150">
        <f t="shared" si="7"/>
        <v>0</v>
      </c>
      <c r="BI132" s="150">
        <f t="shared" si="8"/>
        <v>0</v>
      </c>
      <c r="BJ132" s="14" t="s">
        <v>119</v>
      </c>
      <c r="BK132" s="151">
        <f t="shared" si="9"/>
        <v>0</v>
      </c>
      <c r="BL132" s="14" t="s">
        <v>135</v>
      </c>
      <c r="BM132" s="149" t="s">
        <v>141</v>
      </c>
    </row>
    <row r="133" spans="1:65" s="2" customFormat="1" ht="14.4" customHeight="1">
      <c r="A133" s="29"/>
      <c r="B133" s="137"/>
      <c r="C133" s="152" t="s">
        <v>142</v>
      </c>
      <c r="D133" s="152" t="s">
        <v>121</v>
      </c>
      <c r="E133" s="153" t="s">
        <v>143</v>
      </c>
      <c r="F133" s="154" t="s">
        <v>144</v>
      </c>
      <c r="G133" s="155" t="s">
        <v>134</v>
      </c>
      <c r="H133" s="156">
        <v>18</v>
      </c>
      <c r="I133" s="157"/>
      <c r="J133" s="156">
        <f t="shared" si="0"/>
        <v>0</v>
      </c>
      <c r="K133" s="158"/>
      <c r="L133" s="159"/>
      <c r="M133" s="160" t="s">
        <v>1</v>
      </c>
      <c r="N133" s="161" t="s">
        <v>37</v>
      </c>
      <c r="O133" s="55"/>
      <c r="P133" s="147">
        <f t="shared" si="1"/>
        <v>0</v>
      </c>
      <c r="Q133" s="147">
        <v>1.0000000000000001E-5</v>
      </c>
      <c r="R133" s="147">
        <f t="shared" si="2"/>
        <v>1.8000000000000001E-4</v>
      </c>
      <c r="S133" s="147">
        <v>0</v>
      </c>
      <c r="T133" s="14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49" t="s">
        <v>140</v>
      </c>
      <c r="AT133" s="149" t="s">
        <v>121</v>
      </c>
      <c r="AU133" s="149" t="s">
        <v>119</v>
      </c>
      <c r="AY133" s="14" t="s">
        <v>111</v>
      </c>
      <c r="BE133" s="150">
        <f t="shared" si="4"/>
        <v>0</v>
      </c>
      <c r="BF133" s="150">
        <f t="shared" si="5"/>
        <v>0</v>
      </c>
      <c r="BG133" s="150">
        <f t="shared" si="6"/>
        <v>0</v>
      </c>
      <c r="BH133" s="150">
        <f t="shared" si="7"/>
        <v>0</v>
      </c>
      <c r="BI133" s="150">
        <f t="shared" si="8"/>
        <v>0</v>
      </c>
      <c r="BJ133" s="14" t="s">
        <v>119</v>
      </c>
      <c r="BK133" s="151">
        <f t="shared" si="9"/>
        <v>0</v>
      </c>
      <c r="BL133" s="14" t="s">
        <v>135</v>
      </c>
      <c r="BM133" s="149" t="s">
        <v>145</v>
      </c>
    </row>
    <row r="134" spans="1:65" s="2" customFormat="1" ht="14.4" customHeight="1">
      <c r="A134" s="29"/>
      <c r="B134" s="137"/>
      <c r="C134" s="152" t="s">
        <v>146</v>
      </c>
      <c r="D134" s="152" t="s">
        <v>121</v>
      </c>
      <c r="E134" s="153" t="s">
        <v>147</v>
      </c>
      <c r="F134" s="154" t="s">
        <v>148</v>
      </c>
      <c r="G134" s="155" t="s">
        <v>134</v>
      </c>
      <c r="H134" s="156">
        <v>12</v>
      </c>
      <c r="I134" s="157"/>
      <c r="J134" s="156">
        <f t="shared" si="0"/>
        <v>0</v>
      </c>
      <c r="K134" s="158"/>
      <c r="L134" s="159"/>
      <c r="M134" s="160" t="s">
        <v>1</v>
      </c>
      <c r="N134" s="161" t="s">
        <v>37</v>
      </c>
      <c r="O134" s="55"/>
      <c r="P134" s="147">
        <f t="shared" si="1"/>
        <v>0</v>
      </c>
      <c r="Q134" s="147">
        <v>2.0000000000000002E-5</v>
      </c>
      <c r="R134" s="147">
        <f t="shared" si="2"/>
        <v>2.4000000000000003E-4</v>
      </c>
      <c r="S134" s="147">
        <v>0</v>
      </c>
      <c r="T134" s="148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49" t="s">
        <v>140</v>
      </c>
      <c r="AT134" s="149" t="s">
        <v>121</v>
      </c>
      <c r="AU134" s="149" t="s">
        <v>119</v>
      </c>
      <c r="AY134" s="14" t="s">
        <v>111</v>
      </c>
      <c r="BE134" s="150">
        <f t="shared" si="4"/>
        <v>0</v>
      </c>
      <c r="BF134" s="150">
        <f t="shared" si="5"/>
        <v>0</v>
      </c>
      <c r="BG134" s="150">
        <f t="shared" si="6"/>
        <v>0</v>
      </c>
      <c r="BH134" s="150">
        <f t="shared" si="7"/>
        <v>0</v>
      </c>
      <c r="BI134" s="150">
        <f t="shared" si="8"/>
        <v>0</v>
      </c>
      <c r="BJ134" s="14" t="s">
        <v>119</v>
      </c>
      <c r="BK134" s="151">
        <f t="shared" si="9"/>
        <v>0</v>
      </c>
      <c r="BL134" s="14" t="s">
        <v>135</v>
      </c>
      <c r="BM134" s="149" t="s">
        <v>149</v>
      </c>
    </row>
    <row r="135" spans="1:65" s="2" customFormat="1" ht="28.2" customHeight="1">
      <c r="A135" s="29"/>
      <c r="B135" s="137"/>
      <c r="C135" s="152" t="s">
        <v>150</v>
      </c>
      <c r="D135" s="152" t="s">
        <v>121</v>
      </c>
      <c r="E135" s="153" t="s">
        <v>151</v>
      </c>
      <c r="F135" s="154" t="s">
        <v>152</v>
      </c>
      <c r="G135" s="155" t="s">
        <v>134</v>
      </c>
      <c r="H135" s="156">
        <v>54</v>
      </c>
      <c r="I135" s="157"/>
      <c r="J135" s="156">
        <f t="shared" si="0"/>
        <v>0</v>
      </c>
      <c r="K135" s="158"/>
      <c r="L135" s="159"/>
      <c r="M135" s="160" t="s">
        <v>1</v>
      </c>
      <c r="N135" s="161" t="s">
        <v>37</v>
      </c>
      <c r="O135" s="55"/>
      <c r="P135" s="147">
        <f t="shared" si="1"/>
        <v>0</v>
      </c>
      <c r="Q135" s="147">
        <v>4.0000000000000003E-5</v>
      </c>
      <c r="R135" s="147">
        <f t="shared" si="2"/>
        <v>2.16E-3</v>
      </c>
      <c r="S135" s="147">
        <v>0</v>
      </c>
      <c r="T135" s="148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49" t="s">
        <v>140</v>
      </c>
      <c r="AT135" s="149" t="s">
        <v>121</v>
      </c>
      <c r="AU135" s="149" t="s">
        <v>119</v>
      </c>
      <c r="AY135" s="14" t="s">
        <v>111</v>
      </c>
      <c r="BE135" s="150">
        <f t="shared" si="4"/>
        <v>0</v>
      </c>
      <c r="BF135" s="150">
        <f t="shared" si="5"/>
        <v>0</v>
      </c>
      <c r="BG135" s="150">
        <f t="shared" si="6"/>
        <v>0</v>
      </c>
      <c r="BH135" s="150">
        <f t="shared" si="7"/>
        <v>0</v>
      </c>
      <c r="BI135" s="150">
        <f t="shared" si="8"/>
        <v>0</v>
      </c>
      <c r="BJ135" s="14" t="s">
        <v>119</v>
      </c>
      <c r="BK135" s="151">
        <f t="shared" si="9"/>
        <v>0</v>
      </c>
      <c r="BL135" s="14" t="s">
        <v>135</v>
      </c>
      <c r="BM135" s="149" t="s">
        <v>153</v>
      </c>
    </row>
    <row r="136" spans="1:65" s="2" customFormat="1" ht="24.15" customHeight="1">
      <c r="A136" s="29"/>
      <c r="B136" s="137"/>
      <c r="C136" s="138" t="s">
        <v>154</v>
      </c>
      <c r="D136" s="138" t="s">
        <v>114</v>
      </c>
      <c r="E136" s="139" t="s">
        <v>155</v>
      </c>
      <c r="F136" s="140" t="s">
        <v>156</v>
      </c>
      <c r="G136" s="141" t="s">
        <v>157</v>
      </c>
      <c r="H136" s="143"/>
      <c r="I136" s="143"/>
      <c r="J136" s="142">
        <f t="shared" si="0"/>
        <v>0</v>
      </c>
      <c r="K136" s="144"/>
      <c r="L136" s="30"/>
      <c r="M136" s="145" t="s">
        <v>1</v>
      </c>
      <c r="N136" s="146" t="s">
        <v>37</v>
      </c>
      <c r="O136" s="55"/>
      <c r="P136" s="147">
        <f t="shared" si="1"/>
        <v>0</v>
      </c>
      <c r="Q136" s="147">
        <v>0</v>
      </c>
      <c r="R136" s="147">
        <f t="shared" si="2"/>
        <v>0</v>
      </c>
      <c r="S136" s="147">
        <v>0</v>
      </c>
      <c r="T136" s="148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49" t="s">
        <v>135</v>
      </c>
      <c r="AT136" s="149" t="s">
        <v>114</v>
      </c>
      <c r="AU136" s="149" t="s">
        <v>119</v>
      </c>
      <c r="AY136" s="14" t="s">
        <v>111</v>
      </c>
      <c r="BE136" s="150">
        <f t="shared" si="4"/>
        <v>0</v>
      </c>
      <c r="BF136" s="150">
        <f t="shared" si="5"/>
        <v>0</v>
      </c>
      <c r="BG136" s="150">
        <f t="shared" si="6"/>
        <v>0</v>
      </c>
      <c r="BH136" s="150">
        <f t="shared" si="7"/>
        <v>0</v>
      </c>
      <c r="BI136" s="150">
        <f t="shared" si="8"/>
        <v>0</v>
      </c>
      <c r="BJ136" s="14" t="s">
        <v>119</v>
      </c>
      <c r="BK136" s="151">
        <f t="shared" si="9"/>
        <v>0</v>
      </c>
      <c r="BL136" s="14" t="s">
        <v>135</v>
      </c>
      <c r="BM136" s="149" t="s">
        <v>158</v>
      </c>
    </row>
    <row r="137" spans="1:65" s="12" customFormat="1" ht="22.8" customHeight="1">
      <c r="B137" s="124"/>
      <c r="D137" s="125" t="s">
        <v>70</v>
      </c>
      <c r="E137" s="135" t="s">
        <v>159</v>
      </c>
      <c r="F137" s="135" t="s">
        <v>160</v>
      </c>
      <c r="I137" s="127"/>
      <c r="J137" s="136">
        <f>BK137</f>
        <v>0</v>
      </c>
      <c r="L137" s="124"/>
      <c r="M137" s="129"/>
      <c r="N137" s="130"/>
      <c r="O137" s="130"/>
      <c r="P137" s="131">
        <f>SUM(P138:P149)</f>
        <v>0</v>
      </c>
      <c r="Q137" s="130"/>
      <c r="R137" s="131">
        <f>SUM(R138:R149)</f>
        <v>0.19816076800000001</v>
      </c>
      <c r="S137" s="130"/>
      <c r="T137" s="132">
        <f>SUM(T138:T149)</f>
        <v>0</v>
      </c>
      <c r="AR137" s="125" t="s">
        <v>119</v>
      </c>
      <c r="AT137" s="133" t="s">
        <v>70</v>
      </c>
      <c r="AU137" s="133" t="s">
        <v>79</v>
      </c>
      <c r="AY137" s="125" t="s">
        <v>111</v>
      </c>
      <c r="BK137" s="134">
        <f>SUM(BK138:BK149)</f>
        <v>0</v>
      </c>
    </row>
    <row r="138" spans="1:65" s="2" customFormat="1" ht="14.4" customHeight="1">
      <c r="A138" s="29"/>
      <c r="B138" s="137"/>
      <c r="C138" s="138" t="s">
        <v>112</v>
      </c>
      <c r="D138" s="138" t="s">
        <v>114</v>
      </c>
      <c r="E138" s="139" t="s">
        <v>161</v>
      </c>
      <c r="F138" s="140" t="s">
        <v>162</v>
      </c>
      <c r="G138" s="141" t="s">
        <v>134</v>
      </c>
      <c r="H138" s="142">
        <v>18</v>
      </c>
      <c r="I138" s="143"/>
      <c r="J138" s="142">
        <f t="shared" ref="J138:J149" si="10">ROUND(I138*H138,3)</f>
        <v>0</v>
      </c>
      <c r="K138" s="144"/>
      <c r="L138" s="30"/>
      <c r="M138" s="145" t="s">
        <v>1</v>
      </c>
      <c r="N138" s="146" t="s">
        <v>37</v>
      </c>
      <c r="O138" s="55"/>
      <c r="P138" s="147">
        <f t="shared" ref="P138:P149" si="11">O138*H138</f>
        <v>0</v>
      </c>
      <c r="Q138" s="147">
        <v>1.187022E-3</v>
      </c>
      <c r="R138" s="147">
        <f t="shared" ref="R138:R149" si="12">Q138*H138</f>
        <v>2.1366395999999999E-2</v>
      </c>
      <c r="S138" s="147">
        <v>0</v>
      </c>
      <c r="T138" s="148">
        <f t="shared" ref="T138:T149" si="1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49" t="s">
        <v>135</v>
      </c>
      <c r="AT138" s="149" t="s">
        <v>114</v>
      </c>
      <c r="AU138" s="149" t="s">
        <v>119</v>
      </c>
      <c r="AY138" s="14" t="s">
        <v>111</v>
      </c>
      <c r="BE138" s="150">
        <f t="shared" ref="BE138:BE149" si="14">IF(N138="základná",J138,0)</f>
        <v>0</v>
      </c>
      <c r="BF138" s="150">
        <f t="shared" ref="BF138:BF149" si="15">IF(N138="znížená",J138,0)</f>
        <v>0</v>
      </c>
      <c r="BG138" s="150">
        <f t="shared" ref="BG138:BG149" si="16">IF(N138="zákl. prenesená",J138,0)</f>
        <v>0</v>
      </c>
      <c r="BH138" s="150">
        <f t="shared" ref="BH138:BH149" si="17">IF(N138="zníž. prenesená",J138,0)</f>
        <v>0</v>
      </c>
      <c r="BI138" s="150">
        <f t="shared" ref="BI138:BI149" si="18">IF(N138="nulová",J138,0)</f>
        <v>0</v>
      </c>
      <c r="BJ138" s="14" t="s">
        <v>119</v>
      </c>
      <c r="BK138" s="151">
        <f t="shared" ref="BK138:BK149" si="19">ROUND(I138*H138,3)</f>
        <v>0</v>
      </c>
      <c r="BL138" s="14" t="s">
        <v>135</v>
      </c>
      <c r="BM138" s="149" t="s">
        <v>163</v>
      </c>
    </row>
    <row r="139" spans="1:65" s="2" customFormat="1" ht="14.4" customHeight="1">
      <c r="A139" s="29"/>
      <c r="B139" s="137"/>
      <c r="C139" s="138" t="s">
        <v>164</v>
      </c>
      <c r="D139" s="138" t="s">
        <v>114</v>
      </c>
      <c r="E139" s="139" t="s">
        <v>165</v>
      </c>
      <c r="F139" s="140" t="s">
        <v>166</v>
      </c>
      <c r="G139" s="141" t="s">
        <v>134</v>
      </c>
      <c r="H139" s="142">
        <v>12</v>
      </c>
      <c r="I139" s="143"/>
      <c r="J139" s="142">
        <f t="shared" si="10"/>
        <v>0</v>
      </c>
      <c r="K139" s="144"/>
      <c r="L139" s="30"/>
      <c r="M139" s="145" t="s">
        <v>1</v>
      </c>
      <c r="N139" s="146" t="s">
        <v>37</v>
      </c>
      <c r="O139" s="55"/>
      <c r="P139" s="147">
        <f t="shared" si="11"/>
        <v>0</v>
      </c>
      <c r="Q139" s="147">
        <v>1.506096E-3</v>
      </c>
      <c r="R139" s="147">
        <f t="shared" si="12"/>
        <v>1.8073151999999999E-2</v>
      </c>
      <c r="S139" s="147">
        <v>0</v>
      </c>
      <c r="T139" s="148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49" t="s">
        <v>135</v>
      </c>
      <c r="AT139" s="149" t="s">
        <v>114</v>
      </c>
      <c r="AU139" s="149" t="s">
        <v>119</v>
      </c>
      <c r="AY139" s="14" t="s">
        <v>111</v>
      </c>
      <c r="BE139" s="150">
        <f t="shared" si="14"/>
        <v>0</v>
      </c>
      <c r="BF139" s="150">
        <f t="shared" si="15"/>
        <v>0</v>
      </c>
      <c r="BG139" s="150">
        <f t="shared" si="16"/>
        <v>0</v>
      </c>
      <c r="BH139" s="150">
        <f t="shared" si="17"/>
        <v>0</v>
      </c>
      <c r="BI139" s="150">
        <f t="shared" si="18"/>
        <v>0</v>
      </c>
      <c r="BJ139" s="14" t="s">
        <v>119</v>
      </c>
      <c r="BK139" s="151">
        <f t="shared" si="19"/>
        <v>0</v>
      </c>
      <c r="BL139" s="14" t="s">
        <v>135</v>
      </c>
      <c r="BM139" s="149" t="s">
        <v>167</v>
      </c>
    </row>
    <row r="140" spans="1:65" s="2" customFormat="1" ht="14.4" customHeight="1">
      <c r="A140" s="29"/>
      <c r="B140" s="137"/>
      <c r="C140" s="138" t="s">
        <v>168</v>
      </c>
      <c r="D140" s="138" t="s">
        <v>114</v>
      </c>
      <c r="E140" s="139" t="s">
        <v>169</v>
      </c>
      <c r="F140" s="140" t="s">
        <v>170</v>
      </c>
      <c r="G140" s="141" t="s">
        <v>134</v>
      </c>
      <c r="H140" s="142">
        <v>54</v>
      </c>
      <c r="I140" s="143"/>
      <c r="J140" s="142">
        <f t="shared" si="10"/>
        <v>0</v>
      </c>
      <c r="K140" s="144"/>
      <c r="L140" s="30"/>
      <c r="M140" s="145" t="s">
        <v>1</v>
      </c>
      <c r="N140" s="146" t="s">
        <v>37</v>
      </c>
      <c r="O140" s="55"/>
      <c r="P140" s="147">
        <f t="shared" si="11"/>
        <v>0</v>
      </c>
      <c r="Q140" s="147">
        <v>1.91223E-3</v>
      </c>
      <c r="R140" s="147">
        <f t="shared" si="12"/>
        <v>0.10326042000000001</v>
      </c>
      <c r="S140" s="147">
        <v>0</v>
      </c>
      <c r="T140" s="148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49" t="s">
        <v>135</v>
      </c>
      <c r="AT140" s="149" t="s">
        <v>114</v>
      </c>
      <c r="AU140" s="149" t="s">
        <v>119</v>
      </c>
      <c r="AY140" s="14" t="s">
        <v>111</v>
      </c>
      <c r="BE140" s="150">
        <f t="shared" si="14"/>
        <v>0</v>
      </c>
      <c r="BF140" s="150">
        <f t="shared" si="15"/>
        <v>0</v>
      </c>
      <c r="BG140" s="150">
        <f t="shared" si="16"/>
        <v>0</v>
      </c>
      <c r="BH140" s="150">
        <f t="shared" si="17"/>
        <v>0</v>
      </c>
      <c r="BI140" s="150">
        <f t="shared" si="18"/>
        <v>0</v>
      </c>
      <c r="BJ140" s="14" t="s">
        <v>119</v>
      </c>
      <c r="BK140" s="151">
        <f t="shared" si="19"/>
        <v>0</v>
      </c>
      <c r="BL140" s="14" t="s">
        <v>135</v>
      </c>
      <c r="BM140" s="149" t="s">
        <v>171</v>
      </c>
    </row>
    <row r="141" spans="1:65" s="2" customFormat="1" ht="24.15" customHeight="1">
      <c r="A141" s="29"/>
      <c r="B141" s="137"/>
      <c r="C141" s="152" t="s">
        <v>172</v>
      </c>
      <c r="D141" s="152" t="s">
        <v>121</v>
      </c>
      <c r="E141" s="153" t="s">
        <v>173</v>
      </c>
      <c r="F141" s="154" t="s">
        <v>174</v>
      </c>
      <c r="G141" s="155" t="s">
        <v>134</v>
      </c>
      <c r="H141" s="156">
        <v>756</v>
      </c>
      <c r="I141" s="157"/>
      <c r="J141" s="156">
        <f t="shared" si="10"/>
        <v>0</v>
      </c>
      <c r="K141" s="158"/>
      <c r="L141" s="159"/>
      <c r="M141" s="160" t="s">
        <v>1</v>
      </c>
      <c r="N141" s="161" t="s">
        <v>37</v>
      </c>
      <c r="O141" s="55"/>
      <c r="P141" s="147">
        <f t="shared" si="11"/>
        <v>0</v>
      </c>
      <c r="Q141" s="147">
        <v>0</v>
      </c>
      <c r="R141" s="147">
        <f t="shared" si="12"/>
        <v>0</v>
      </c>
      <c r="S141" s="147">
        <v>0</v>
      </c>
      <c r="T141" s="148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49" t="s">
        <v>140</v>
      </c>
      <c r="AT141" s="149" t="s">
        <v>121</v>
      </c>
      <c r="AU141" s="149" t="s">
        <v>119</v>
      </c>
      <c r="AY141" s="14" t="s">
        <v>111</v>
      </c>
      <c r="BE141" s="150">
        <f t="shared" si="14"/>
        <v>0</v>
      </c>
      <c r="BF141" s="150">
        <f t="shared" si="15"/>
        <v>0</v>
      </c>
      <c r="BG141" s="150">
        <f t="shared" si="16"/>
        <v>0</v>
      </c>
      <c r="BH141" s="150">
        <f t="shared" si="17"/>
        <v>0</v>
      </c>
      <c r="BI141" s="150">
        <f t="shared" si="18"/>
        <v>0</v>
      </c>
      <c r="BJ141" s="14" t="s">
        <v>119</v>
      </c>
      <c r="BK141" s="151">
        <f t="shared" si="19"/>
        <v>0</v>
      </c>
      <c r="BL141" s="14" t="s">
        <v>135</v>
      </c>
      <c r="BM141" s="149" t="s">
        <v>175</v>
      </c>
    </row>
    <row r="142" spans="1:65" s="2" customFormat="1" ht="37.799999999999997" customHeight="1">
      <c r="A142" s="29"/>
      <c r="B142" s="137"/>
      <c r="C142" s="152" t="s">
        <v>176</v>
      </c>
      <c r="D142" s="152" t="s">
        <v>121</v>
      </c>
      <c r="E142" s="153" t="s">
        <v>177</v>
      </c>
      <c r="F142" s="154" t="s">
        <v>178</v>
      </c>
      <c r="G142" s="155" t="s">
        <v>179</v>
      </c>
      <c r="H142" s="156">
        <v>140</v>
      </c>
      <c r="I142" s="157"/>
      <c r="J142" s="156">
        <f t="shared" si="10"/>
        <v>0</v>
      </c>
      <c r="K142" s="158"/>
      <c r="L142" s="159"/>
      <c r="M142" s="160" t="s">
        <v>1</v>
      </c>
      <c r="N142" s="161" t="s">
        <v>37</v>
      </c>
      <c r="O142" s="55"/>
      <c r="P142" s="147">
        <f t="shared" si="11"/>
        <v>0</v>
      </c>
      <c r="Q142" s="147">
        <v>0</v>
      </c>
      <c r="R142" s="147">
        <f t="shared" si="12"/>
        <v>0</v>
      </c>
      <c r="S142" s="147">
        <v>0</v>
      </c>
      <c r="T142" s="148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49" t="s">
        <v>140</v>
      </c>
      <c r="AT142" s="149" t="s">
        <v>121</v>
      </c>
      <c r="AU142" s="149" t="s">
        <v>119</v>
      </c>
      <c r="AY142" s="14" t="s">
        <v>111</v>
      </c>
      <c r="BE142" s="150">
        <f t="shared" si="14"/>
        <v>0</v>
      </c>
      <c r="BF142" s="150">
        <f t="shared" si="15"/>
        <v>0</v>
      </c>
      <c r="BG142" s="150">
        <f t="shared" si="16"/>
        <v>0</v>
      </c>
      <c r="BH142" s="150">
        <f t="shared" si="17"/>
        <v>0</v>
      </c>
      <c r="BI142" s="150">
        <f t="shared" si="18"/>
        <v>0</v>
      </c>
      <c r="BJ142" s="14" t="s">
        <v>119</v>
      </c>
      <c r="BK142" s="151">
        <f t="shared" si="19"/>
        <v>0</v>
      </c>
      <c r="BL142" s="14" t="s">
        <v>135</v>
      </c>
      <c r="BM142" s="149" t="s">
        <v>180</v>
      </c>
    </row>
    <row r="143" spans="1:65" s="2" customFormat="1" ht="14.4" customHeight="1">
      <c r="A143" s="29"/>
      <c r="B143" s="137"/>
      <c r="C143" s="138" t="s">
        <v>181</v>
      </c>
      <c r="D143" s="138" t="s">
        <v>114</v>
      </c>
      <c r="E143" s="139" t="s">
        <v>182</v>
      </c>
      <c r="F143" s="140" t="s">
        <v>183</v>
      </c>
      <c r="G143" s="141" t="s">
        <v>134</v>
      </c>
      <c r="H143" s="142">
        <v>756</v>
      </c>
      <c r="I143" s="143"/>
      <c r="J143" s="142">
        <f t="shared" si="10"/>
        <v>0</v>
      </c>
      <c r="K143" s="144"/>
      <c r="L143" s="30"/>
      <c r="M143" s="145" t="s">
        <v>1</v>
      </c>
      <c r="N143" s="146" t="s">
        <v>37</v>
      </c>
      <c r="O143" s="55"/>
      <c r="P143" s="147">
        <f t="shared" si="11"/>
        <v>0</v>
      </c>
      <c r="Q143" s="147">
        <v>5.0000000000000002E-5</v>
      </c>
      <c r="R143" s="147">
        <f t="shared" si="12"/>
        <v>3.78E-2</v>
      </c>
      <c r="S143" s="147">
        <v>0</v>
      </c>
      <c r="T143" s="148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49" t="s">
        <v>135</v>
      </c>
      <c r="AT143" s="149" t="s">
        <v>114</v>
      </c>
      <c r="AU143" s="149" t="s">
        <v>119</v>
      </c>
      <c r="AY143" s="14" t="s">
        <v>111</v>
      </c>
      <c r="BE143" s="150">
        <f t="shared" si="14"/>
        <v>0</v>
      </c>
      <c r="BF143" s="150">
        <f t="shared" si="15"/>
        <v>0</v>
      </c>
      <c r="BG143" s="150">
        <f t="shared" si="16"/>
        <v>0</v>
      </c>
      <c r="BH143" s="150">
        <f t="shared" si="17"/>
        <v>0</v>
      </c>
      <c r="BI143" s="150">
        <f t="shared" si="18"/>
        <v>0</v>
      </c>
      <c r="BJ143" s="14" t="s">
        <v>119</v>
      </c>
      <c r="BK143" s="151">
        <f t="shared" si="19"/>
        <v>0</v>
      </c>
      <c r="BL143" s="14" t="s">
        <v>135</v>
      </c>
      <c r="BM143" s="149" t="s">
        <v>184</v>
      </c>
    </row>
    <row r="144" spans="1:65" s="2" customFormat="1" ht="14.4" customHeight="1">
      <c r="A144" s="29"/>
      <c r="B144" s="137"/>
      <c r="C144" s="138" t="s">
        <v>185</v>
      </c>
      <c r="D144" s="138" t="s">
        <v>114</v>
      </c>
      <c r="E144" s="139" t="s">
        <v>186</v>
      </c>
      <c r="F144" s="140" t="s">
        <v>187</v>
      </c>
      <c r="G144" s="141" t="s">
        <v>134</v>
      </c>
      <c r="H144" s="142">
        <v>84</v>
      </c>
      <c r="I144" s="143"/>
      <c r="J144" s="142">
        <f t="shared" si="10"/>
        <v>0</v>
      </c>
      <c r="K144" s="144"/>
      <c r="L144" s="30"/>
      <c r="M144" s="145" t="s">
        <v>1</v>
      </c>
      <c r="N144" s="146" t="s">
        <v>37</v>
      </c>
      <c r="O144" s="55"/>
      <c r="P144" s="147">
        <f t="shared" si="11"/>
        <v>0</v>
      </c>
      <c r="Q144" s="147">
        <v>0</v>
      </c>
      <c r="R144" s="147">
        <f t="shared" si="12"/>
        <v>0</v>
      </c>
      <c r="S144" s="147">
        <v>0</v>
      </c>
      <c r="T144" s="148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49" t="s">
        <v>135</v>
      </c>
      <c r="AT144" s="149" t="s">
        <v>114</v>
      </c>
      <c r="AU144" s="149" t="s">
        <v>119</v>
      </c>
      <c r="AY144" s="14" t="s">
        <v>111</v>
      </c>
      <c r="BE144" s="150">
        <f t="shared" si="14"/>
        <v>0</v>
      </c>
      <c r="BF144" s="150">
        <f t="shared" si="15"/>
        <v>0</v>
      </c>
      <c r="BG144" s="150">
        <f t="shared" si="16"/>
        <v>0</v>
      </c>
      <c r="BH144" s="150">
        <f t="shared" si="17"/>
        <v>0</v>
      </c>
      <c r="BI144" s="150">
        <f t="shared" si="18"/>
        <v>0</v>
      </c>
      <c r="BJ144" s="14" t="s">
        <v>119</v>
      </c>
      <c r="BK144" s="151">
        <f t="shared" si="19"/>
        <v>0</v>
      </c>
      <c r="BL144" s="14" t="s">
        <v>135</v>
      </c>
      <c r="BM144" s="149" t="s">
        <v>188</v>
      </c>
    </row>
    <row r="145" spans="1:65" s="2" customFormat="1" ht="14.4" customHeight="1">
      <c r="A145" s="29"/>
      <c r="B145" s="137"/>
      <c r="C145" s="138" t="s">
        <v>135</v>
      </c>
      <c r="D145" s="138" t="s">
        <v>114</v>
      </c>
      <c r="E145" s="139" t="s">
        <v>189</v>
      </c>
      <c r="F145" s="140" t="s">
        <v>190</v>
      </c>
      <c r="G145" s="141" t="s">
        <v>134</v>
      </c>
      <c r="H145" s="142">
        <v>756</v>
      </c>
      <c r="I145" s="143"/>
      <c r="J145" s="142">
        <f t="shared" si="10"/>
        <v>0</v>
      </c>
      <c r="K145" s="144"/>
      <c r="L145" s="30"/>
      <c r="M145" s="145" t="s">
        <v>1</v>
      </c>
      <c r="N145" s="146" t="s">
        <v>37</v>
      </c>
      <c r="O145" s="55"/>
      <c r="P145" s="147">
        <f t="shared" si="11"/>
        <v>0</v>
      </c>
      <c r="Q145" s="147">
        <v>0</v>
      </c>
      <c r="R145" s="147">
        <f t="shared" si="12"/>
        <v>0</v>
      </c>
      <c r="S145" s="147">
        <v>0</v>
      </c>
      <c r="T145" s="148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49" t="s">
        <v>135</v>
      </c>
      <c r="AT145" s="149" t="s">
        <v>114</v>
      </c>
      <c r="AU145" s="149" t="s">
        <v>119</v>
      </c>
      <c r="AY145" s="14" t="s">
        <v>111</v>
      </c>
      <c r="BE145" s="150">
        <f t="shared" si="14"/>
        <v>0</v>
      </c>
      <c r="BF145" s="150">
        <f t="shared" si="15"/>
        <v>0</v>
      </c>
      <c r="BG145" s="150">
        <f t="shared" si="16"/>
        <v>0</v>
      </c>
      <c r="BH145" s="150">
        <f t="shared" si="17"/>
        <v>0</v>
      </c>
      <c r="BI145" s="150">
        <f t="shared" si="18"/>
        <v>0</v>
      </c>
      <c r="BJ145" s="14" t="s">
        <v>119</v>
      </c>
      <c r="BK145" s="151">
        <f t="shared" si="19"/>
        <v>0</v>
      </c>
      <c r="BL145" s="14" t="s">
        <v>135</v>
      </c>
      <c r="BM145" s="149" t="s">
        <v>191</v>
      </c>
    </row>
    <row r="146" spans="1:65" s="2" customFormat="1" ht="14.4" customHeight="1">
      <c r="A146" s="29"/>
      <c r="B146" s="137"/>
      <c r="C146" s="138" t="s">
        <v>192</v>
      </c>
      <c r="D146" s="138" t="s">
        <v>114</v>
      </c>
      <c r="E146" s="139" t="s">
        <v>193</v>
      </c>
      <c r="F146" s="140" t="s">
        <v>194</v>
      </c>
      <c r="G146" s="141" t="s">
        <v>179</v>
      </c>
      <c r="H146" s="142">
        <v>2</v>
      </c>
      <c r="I146" s="143"/>
      <c r="J146" s="142">
        <f t="shared" si="10"/>
        <v>0</v>
      </c>
      <c r="K146" s="144"/>
      <c r="L146" s="30"/>
      <c r="M146" s="145" t="s">
        <v>1</v>
      </c>
      <c r="N146" s="146" t="s">
        <v>37</v>
      </c>
      <c r="O146" s="55"/>
      <c r="P146" s="147">
        <f t="shared" si="11"/>
        <v>0</v>
      </c>
      <c r="Q146" s="147">
        <v>8.0639999999999998E-4</v>
      </c>
      <c r="R146" s="147">
        <f t="shared" si="12"/>
        <v>1.6128E-3</v>
      </c>
      <c r="S146" s="147">
        <v>0</v>
      </c>
      <c r="T146" s="148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49" t="s">
        <v>135</v>
      </c>
      <c r="AT146" s="149" t="s">
        <v>114</v>
      </c>
      <c r="AU146" s="149" t="s">
        <v>119</v>
      </c>
      <c r="AY146" s="14" t="s">
        <v>111</v>
      </c>
      <c r="BE146" s="150">
        <f t="shared" si="14"/>
        <v>0</v>
      </c>
      <c r="BF146" s="150">
        <f t="shared" si="15"/>
        <v>0</v>
      </c>
      <c r="BG146" s="150">
        <f t="shared" si="16"/>
        <v>0</v>
      </c>
      <c r="BH146" s="150">
        <f t="shared" si="17"/>
        <v>0</v>
      </c>
      <c r="BI146" s="150">
        <f t="shared" si="18"/>
        <v>0</v>
      </c>
      <c r="BJ146" s="14" t="s">
        <v>119</v>
      </c>
      <c r="BK146" s="151">
        <f t="shared" si="19"/>
        <v>0</v>
      </c>
      <c r="BL146" s="14" t="s">
        <v>135</v>
      </c>
      <c r="BM146" s="149" t="s">
        <v>195</v>
      </c>
    </row>
    <row r="147" spans="1:65" s="2" customFormat="1" ht="24.15" customHeight="1">
      <c r="A147" s="29"/>
      <c r="B147" s="137"/>
      <c r="C147" s="138" t="s">
        <v>196</v>
      </c>
      <c r="D147" s="138" t="s">
        <v>114</v>
      </c>
      <c r="E147" s="139" t="s">
        <v>197</v>
      </c>
      <c r="F147" s="140" t="s">
        <v>198</v>
      </c>
      <c r="G147" s="141" t="s">
        <v>134</v>
      </c>
      <c r="H147" s="142">
        <v>2</v>
      </c>
      <c r="I147" s="143"/>
      <c r="J147" s="142">
        <f t="shared" si="10"/>
        <v>0</v>
      </c>
      <c r="K147" s="144"/>
      <c r="L147" s="30"/>
      <c r="M147" s="145" t="s">
        <v>1</v>
      </c>
      <c r="N147" s="146" t="s">
        <v>37</v>
      </c>
      <c r="O147" s="55"/>
      <c r="P147" s="147">
        <f t="shared" si="11"/>
        <v>0</v>
      </c>
      <c r="Q147" s="147">
        <v>4.44E-4</v>
      </c>
      <c r="R147" s="147">
        <f t="shared" si="12"/>
        <v>8.8800000000000001E-4</v>
      </c>
      <c r="S147" s="147">
        <v>0</v>
      </c>
      <c r="T147" s="148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49" t="s">
        <v>135</v>
      </c>
      <c r="AT147" s="149" t="s">
        <v>114</v>
      </c>
      <c r="AU147" s="149" t="s">
        <v>119</v>
      </c>
      <c r="AY147" s="14" t="s">
        <v>111</v>
      </c>
      <c r="BE147" s="150">
        <f t="shared" si="14"/>
        <v>0</v>
      </c>
      <c r="BF147" s="150">
        <f t="shared" si="15"/>
        <v>0</v>
      </c>
      <c r="BG147" s="150">
        <f t="shared" si="16"/>
        <v>0</v>
      </c>
      <c r="BH147" s="150">
        <f t="shared" si="17"/>
        <v>0</v>
      </c>
      <c r="BI147" s="150">
        <f t="shared" si="18"/>
        <v>0</v>
      </c>
      <c r="BJ147" s="14" t="s">
        <v>119</v>
      </c>
      <c r="BK147" s="151">
        <f t="shared" si="19"/>
        <v>0</v>
      </c>
      <c r="BL147" s="14" t="s">
        <v>135</v>
      </c>
      <c r="BM147" s="149" t="s">
        <v>199</v>
      </c>
    </row>
    <row r="148" spans="1:65" s="2" customFormat="1" ht="24.15" customHeight="1">
      <c r="A148" s="29"/>
      <c r="B148" s="137"/>
      <c r="C148" s="152" t="s">
        <v>200</v>
      </c>
      <c r="D148" s="152" t="s">
        <v>121</v>
      </c>
      <c r="E148" s="153" t="s">
        <v>201</v>
      </c>
      <c r="F148" s="154" t="s">
        <v>202</v>
      </c>
      <c r="G148" s="155" t="s">
        <v>134</v>
      </c>
      <c r="H148" s="156">
        <v>2</v>
      </c>
      <c r="I148" s="157"/>
      <c r="J148" s="156">
        <f t="shared" si="10"/>
        <v>0</v>
      </c>
      <c r="K148" s="158"/>
      <c r="L148" s="159"/>
      <c r="M148" s="160" t="s">
        <v>1</v>
      </c>
      <c r="N148" s="161" t="s">
        <v>37</v>
      </c>
      <c r="O148" s="55"/>
      <c r="P148" s="147">
        <f t="shared" si="11"/>
        <v>0</v>
      </c>
      <c r="Q148" s="147">
        <v>7.5799999999999999E-3</v>
      </c>
      <c r="R148" s="147">
        <f t="shared" si="12"/>
        <v>1.516E-2</v>
      </c>
      <c r="S148" s="147">
        <v>0</v>
      </c>
      <c r="T148" s="148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49" t="s">
        <v>140</v>
      </c>
      <c r="AT148" s="149" t="s">
        <v>121</v>
      </c>
      <c r="AU148" s="149" t="s">
        <v>119</v>
      </c>
      <c r="AY148" s="14" t="s">
        <v>111</v>
      </c>
      <c r="BE148" s="150">
        <f t="shared" si="14"/>
        <v>0</v>
      </c>
      <c r="BF148" s="150">
        <f t="shared" si="15"/>
        <v>0</v>
      </c>
      <c r="BG148" s="150">
        <f t="shared" si="16"/>
        <v>0</v>
      </c>
      <c r="BH148" s="150">
        <f t="shared" si="17"/>
        <v>0</v>
      </c>
      <c r="BI148" s="150">
        <f t="shared" si="18"/>
        <v>0</v>
      </c>
      <c r="BJ148" s="14" t="s">
        <v>119</v>
      </c>
      <c r="BK148" s="151">
        <f t="shared" si="19"/>
        <v>0</v>
      </c>
      <c r="BL148" s="14" t="s">
        <v>135</v>
      </c>
      <c r="BM148" s="149" t="s">
        <v>203</v>
      </c>
    </row>
    <row r="149" spans="1:65" s="2" customFormat="1" ht="24.15" customHeight="1">
      <c r="A149" s="29"/>
      <c r="B149" s="137"/>
      <c r="C149" s="138" t="s">
        <v>7</v>
      </c>
      <c r="D149" s="138" t="s">
        <v>114</v>
      </c>
      <c r="E149" s="139" t="s">
        <v>204</v>
      </c>
      <c r="F149" s="140" t="s">
        <v>205</v>
      </c>
      <c r="G149" s="141" t="s">
        <v>157</v>
      </c>
      <c r="H149" s="143"/>
      <c r="I149" s="143"/>
      <c r="J149" s="142">
        <f t="shared" si="10"/>
        <v>0</v>
      </c>
      <c r="K149" s="144"/>
      <c r="L149" s="30"/>
      <c r="M149" s="145" t="s">
        <v>1</v>
      </c>
      <c r="N149" s="146" t="s">
        <v>37</v>
      </c>
      <c r="O149" s="55"/>
      <c r="P149" s="147">
        <f t="shared" si="11"/>
        <v>0</v>
      </c>
      <c r="Q149" s="147">
        <v>0</v>
      </c>
      <c r="R149" s="147">
        <f t="shared" si="12"/>
        <v>0</v>
      </c>
      <c r="S149" s="147">
        <v>0</v>
      </c>
      <c r="T149" s="148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49" t="s">
        <v>135</v>
      </c>
      <c r="AT149" s="149" t="s">
        <v>114</v>
      </c>
      <c r="AU149" s="149" t="s">
        <v>119</v>
      </c>
      <c r="AY149" s="14" t="s">
        <v>111</v>
      </c>
      <c r="BE149" s="150">
        <f t="shared" si="14"/>
        <v>0</v>
      </c>
      <c r="BF149" s="150">
        <f t="shared" si="15"/>
        <v>0</v>
      </c>
      <c r="BG149" s="150">
        <f t="shared" si="16"/>
        <v>0</v>
      </c>
      <c r="BH149" s="150">
        <f t="shared" si="17"/>
        <v>0</v>
      </c>
      <c r="BI149" s="150">
        <f t="shared" si="18"/>
        <v>0</v>
      </c>
      <c r="BJ149" s="14" t="s">
        <v>119</v>
      </c>
      <c r="BK149" s="151">
        <f t="shared" si="19"/>
        <v>0</v>
      </c>
      <c r="BL149" s="14" t="s">
        <v>135</v>
      </c>
      <c r="BM149" s="149" t="s">
        <v>206</v>
      </c>
    </row>
    <row r="150" spans="1:65" s="12" customFormat="1" ht="22.8" customHeight="1">
      <c r="B150" s="124"/>
      <c r="D150" s="125" t="s">
        <v>70</v>
      </c>
      <c r="E150" s="135" t="s">
        <v>207</v>
      </c>
      <c r="F150" s="135" t="s">
        <v>208</v>
      </c>
      <c r="I150" s="127"/>
      <c r="J150" s="136">
        <f>BK150</f>
        <v>0</v>
      </c>
      <c r="L150" s="124"/>
      <c r="M150" s="129"/>
      <c r="N150" s="130"/>
      <c r="O150" s="130"/>
      <c r="P150" s="131">
        <f>SUM(P151:P166)</f>
        <v>0</v>
      </c>
      <c r="Q150" s="130"/>
      <c r="R150" s="131">
        <f>SUM(R151:R166)</f>
        <v>1.7661200000000002E-2</v>
      </c>
      <c r="S150" s="130"/>
      <c r="T150" s="132">
        <f>SUM(T151:T166)</f>
        <v>0</v>
      </c>
      <c r="AR150" s="125" t="s">
        <v>119</v>
      </c>
      <c r="AT150" s="133" t="s">
        <v>70</v>
      </c>
      <c r="AU150" s="133" t="s">
        <v>79</v>
      </c>
      <c r="AY150" s="125" t="s">
        <v>111</v>
      </c>
      <c r="BK150" s="134">
        <f>SUM(BK151:BK166)</f>
        <v>0</v>
      </c>
    </row>
    <row r="151" spans="1:65" s="2" customFormat="1" ht="14.4" customHeight="1">
      <c r="A151" s="29"/>
      <c r="B151" s="137"/>
      <c r="C151" s="138" t="s">
        <v>209</v>
      </c>
      <c r="D151" s="138" t="s">
        <v>114</v>
      </c>
      <c r="E151" s="139" t="s">
        <v>210</v>
      </c>
      <c r="F151" s="140" t="s">
        <v>211</v>
      </c>
      <c r="G151" s="141" t="s">
        <v>212</v>
      </c>
      <c r="H151" s="142">
        <v>35</v>
      </c>
      <c r="I151" s="143"/>
      <c r="J151" s="142">
        <f t="shared" ref="J151:J166" si="20">ROUND(I151*H151,3)</f>
        <v>0</v>
      </c>
      <c r="K151" s="144"/>
      <c r="L151" s="30"/>
      <c r="M151" s="145" t="s">
        <v>1</v>
      </c>
      <c r="N151" s="146" t="s">
        <v>37</v>
      </c>
      <c r="O151" s="55"/>
      <c r="P151" s="147">
        <f t="shared" ref="P151:P166" si="21">O151*H151</f>
        <v>0</v>
      </c>
      <c r="Q151" s="147">
        <v>0</v>
      </c>
      <c r="R151" s="147">
        <f t="shared" ref="R151:R166" si="22">Q151*H151</f>
        <v>0</v>
      </c>
      <c r="S151" s="147">
        <v>0</v>
      </c>
      <c r="T151" s="148">
        <f t="shared" ref="T151:T166" si="23"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49" t="s">
        <v>135</v>
      </c>
      <c r="AT151" s="149" t="s">
        <v>114</v>
      </c>
      <c r="AU151" s="149" t="s">
        <v>119</v>
      </c>
      <c r="AY151" s="14" t="s">
        <v>111</v>
      </c>
      <c r="BE151" s="150">
        <f t="shared" ref="BE151:BE166" si="24">IF(N151="základná",J151,0)</f>
        <v>0</v>
      </c>
      <c r="BF151" s="150">
        <f t="shared" ref="BF151:BF166" si="25">IF(N151="znížená",J151,0)</f>
        <v>0</v>
      </c>
      <c r="BG151" s="150">
        <f t="shared" ref="BG151:BG166" si="26">IF(N151="zákl. prenesená",J151,0)</f>
        <v>0</v>
      </c>
      <c r="BH151" s="150">
        <f t="shared" ref="BH151:BH166" si="27">IF(N151="zníž. prenesená",J151,0)</f>
        <v>0</v>
      </c>
      <c r="BI151" s="150">
        <f t="shared" ref="BI151:BI166" si="28">IF(N151="nulová",J151,0)</f>
        <v>0</v>
      </c>
      <c r="BJ151" s="14" t="s">
        <v>119</v>
      </c>
      <c r="BK151" s="151">
        <f t="shared" ref="BK151:BK166" si="29">ROUND(I151*H151,3)</f>
        <v>0</v>
      </c>
      <c r="BL151" s="14" t="s">
        <v>135</v>
      </c>
      <c r="BM151" s="149" t="s">
        <v>213</v>
      </c>
    </row>
    <row r="152" spans="1:65" s="2" customFormat="1" ht="37.799999999999997" customHeight="1">
      <c r="A152" s="29"/>
      <c r="B152" s="137"/>
      <c r="C152" s="152" t="s">
        <v>214</v>
      </c>
      <c r="D152" s="152" t="s">
        <v>121</v>
      </c>
      <c r="E152" s="153" t="s">
        <v>215</v>
      </c>
      <c r="F152" s="154" t="s">
        <v>216</v>
      </c>
      <c r="G152" s="155" t="s">
        <v>179</v>
      </c>
      <c r="H152" s="156">
        <v>35</v>
      </c>
      <c r="I152" s="157"/>
      <c r="J152" s="156">
        <f t="shared" si="20"/>
        <v>0</v>
      </c>
      <c r="K152" s="158"/>
      <c r="L152" s="159"/>
      <c r="M152" s="160" t="s">
        <v>1</v>
      </c>
      <c r="N152" s="161" t="s">
        <v>37</v>
      </c>
      <c r="O152" s="55"/>
      <c r="P152" s="147">
        <f t="shared" si="21"/>
        <v>0</v>
      </c>
      <c r="Q152" s="147">
        <v>0</v>
      </c>
      <c r="R152" s="147">
        <f t="shared" si="22"/>
        <v>0</v>
      </c>
      <c r="S152" s="147">
        <v>0</v>
      </c>
      <c r="T152" s="148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49" t="s">
        <v>140</v>
      </c>
      <c r="AT152" s="149" t="s">
        <v>121</v>
      </c>
      <c r="AU152" s="149" t="s">
        <v>119</v>
      </c>
      <c r="AY152" s="14" t="s">
        <v>111</v>
      </c>
      <c r="BE152" s="150">
        <f t="shared" si="24"/>
        <v>0</v>
      </c>
      <c r="BF152" s="150">
        <f t="shared" si="25"/>
        <v>0</v>
      </c>
      <c r="BG152" s="150">
        <f t="shared" si="26"/>
        <v>0</v>
      </c>
      <c r="BH152" s="150">
        <f t="shared" si="27"/>
        <v>0</v>
      </c>
      <c r="BI152" s="150">
        <f t="shared" si="28"/>
        <v>0</v>
      </c>
      <c r="BJ152" s="14" t="s">
        <v>119</v>
      </c>
      <c r="BK152" s="151">
        <f t="shared" si="29"/>
        <v>0</v>
      </c>
      <c r="BL152" s="14" t="s">
        <v>135</v>
      </c>
      <c r="BM152" s="149" t="s">
        <v>217</v>
      </c>
    </row>
    <row r="153" spans="1:65" s="2" customFormat="1" ht="14.4" customHeight="1">
      <c r="A153" s="29"/>
      <c r="B153" s="137"/>
      <c r="C153" s="138" t="s">
        <v>218</v>
      </c>
      <c r="D153" s="138" t="s">
        <v>114</v>
      </c>
      <c r="E153" s="139" t="s">
        <v>219</v>
      </c>
      <c r="F153" s="140" t="s">
        <v>220</v>
      </c>
      <c r="G153" s="141" t="s">
        <v>221</v>
      </c>
      <c r="H153" s="142">
        <v>35</v>
      </c>
      <c r="I153" s="143"/>
      <c r="J153" s="142">
        <f t="shared" si="20"/>
        <v>0</v>
      </c>
      <c r="K153" s="144"/>
      <c r="L153" s="30"/>
      <c r="M153" s="145" t="s">
        <v>1</v>
      </c>
      <c r="N153" s="146" t="s">
        <v>37</v>
      </c>
      <c r="O153" s="55"/>
      <c r="P153" s="147">
        <f t="shared" si="21"/>
        <v>0</v>
      </c>
      <c r="Q153" s="147">
        <v>0</v>
      </c>
      <c r="R153" s="147">
        <f t="shared" si="22"/>
        <v>0</v>
      </c>
      <c r="S153" s="147">
        <v>0</v>
      </c>
      <c r="T153" s="148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49" t="s">
        <v>135</v>
      </c>
      <c r="AT153" s="149" t="s">
        <v>114</v>
      </c>
      <c r="AU153" s="149" t="s">
        <v>119</v>
      </c>
      <c r="AY153" s="14" t="s">
        <v>111</v>
      </c>
      <c r="BE153" s="150">
        <f t="shared" si="24"/>
        <v>0</v>
      </c>
      <c r="BF153" s="150">
        <f t="shared" si="25"/>
        <v>0</v>
      </c>
      <c r="BG153" s="150">
        <f t="shared" si="26"/>
        <v>0</v>
      </c>
      <c r="BH153" s="150">
        <f t="shared" si="27"/>
        <v>0</v>
      </c>
      <c r="BI153" s="150">
        <f t="shared" si="28"/>
        <v>0</v>
      </c>
      <c r="BJ153" s="14" t="s">
        <v>119</v>
      </c>
      <c r="BK153" s="151">
        <f t="shared" si="29"/>
        <v>0</v>
      </c>
      <c r="BL153" s="14" t="s">
        <v>135</v>
      </c>
      <c r="BM153" s="149" t="s">
        <v>222</v>
      </c>
    </row>
    <row r="154" spans="1:65" s="2" customFormat="1" ht="49.05" customHeight="1">
      <c r="A154" s="29"/>
      <c r="B154" s="137"/>
      <c r="C154" s="152" t="s">
        <v>223</v>
      </c>
      <c r="D154" s="152" t="s">
        <v>121</v>
      </c>
      <c r="E154" s="153" t="s">
        <v>224</v>
      </c>
      <c r="F154" s="154" t="s">
        <v>225</v>
      </c>
      <c r="G154" s="155" t="s">
        <v>179</v>
      </c>
      <c r="H154" s="156">
        <v>35</v>
      </c>
      <c r="I154" s="157"/>
      <c r="J154" s="156">
        <f t="shared" si="20"/>
        <v>0</v>
      </c>
      <c r="K154" s="158"/>
      <c r="L154" s="159"/>
      <c r="M154" s="160" t="s">
        <v>1</v>
      </c>
      <c r="N154" s="161" t="s">
        <v>37</v>
      </c>
      <c r="O154" s="55"/>
      <c r="P154" s="147">
        <f t="shared" si="21"/>
        <v>0</v>
      </c>
      <c r="Q154" s="147">
        <v>0</v>
      </c>
      <c r="R154" s="147">
        <f t="shared" si="22"/>
        <v>0</v>
      </c>
      <c r="S154" s="147">
        <v>0</v>
      </c>
      <c r="T154" s="148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49" t="s">
        <v>154</v>
      </c>
      <c r="AT154" s="149" t="s">
        <v>121</v>
      </c>
      <c r="AU154" s="149" t="s">
        <v>119</v>
      </c>
      <c r="AY154" s="14" t="s">
        <v>111</v>
      </c>
      <c r="BE154" s="150">
        <f t="shared" si="24"/>
        <v>0</v>
      </c>
      <c r="BF154" s="150">
        <f t="shared" si="25"/>
        <v>0</v>
      </c>
      <c r="BG154" s="150">
        <f t="shared" si="26"/>
        <v>0</v>
      </c>
      <c r="BH154" s="150">
        <f t="shared" si="27"/>
        <v>0</v>
      </c>
      <c r="BI154" s="150">
        <f t="shared" si="28"/>
        <v>0</v>
      </c>
      <c r="BJ154" s="14" t="s">
        <v>119</v>
      </c>
      <c r="BK154" s="151">
        <f t="shared" si="29"/>
        <v>0</v>
      </c>
      <c r="BL154" s="14" t="s">
        <v>137</v>
      </c>
      <c r="BM154" s="149" t="s">
        <v>226</v>
      </c>
    </row>
    <row r="155" spans="1:65" s="2" customFormat="1" ht="14.4" customHeight="1">
      <c r="A155" s="29"/>
      <c r="B155" s="137"/>
      <c r="C155" s="138" t="s">
        <v>227</v>
      </c>
      <c r="D155" s="138" t="s">
        <v>114</v>
      </c>
      <c r="E155" s="139" t="s">
        <v>228</v>
      </c>
      <c r="F155" s="140" t="s">
        <v>229</v>
      </c>
      <c r="G155" s="141" t="s">
        <v>179</v>
      </c>
      <c r="H155" s="142">
        <v>6</v>
      </c>
      <c r="I155" s="143"/>
      <c r="J155" s="142">
        <f t="shared" si="20"/>
        <v>0</v>
      </c>
      <c r="K155" s="144"/>
      <c r="L155" s="30"/>
      <c r="M155" s="145" t="s">
        <v>1</v>
      </c>
      <c r="N155" s="146" t="s">
        <v>37</v>
      </c>
      <c r="O155" s="55"/>
      <c r="P155" s="147">
        <f t="shared" si="21"/>
        <v>0</v>
      </c>
      <c r="Q155" s="147">
        <v>2.0000000000000002E-5</v>
      </c>
      <c r="R155" s="147">
        <f t="shared" si="22"/>
        <v>1.2000000000000002E-4</v>
      </c>
      <c r="S155" s="147">
        <v>0</v>
      </c>
      <c r="T155" s="148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49" t="s">
        <v>135</v>
      </c>
      <c r="AT155" s="149" t="s">
        <v>114</v>
      </c>
      <c r="AU155" s="149" t="s">
        <v>119</v>
      </c>
      <c r="AY155" s="14" t="s">
        <v>111</v>
      </c>
      <c r="BE155" s="150">
        <f t="shared" si="24"/>
        <v>0</v>
      </c>
      <c r="BF155" s="150">
        <f t="shared" si="25"/>
        <v>0</v>
      </c>
      <c r="BG155" s="150">
        <f t="shared" si="26"/>
        <v>0</v>
      </c>
      <c r="BH155" s="150">
        <f t="shared" si="27"/>
        <v>0</v>
      </c>
      <c r="BI155" s="150">
        <f t="shared" si="28"/>
        <v>0</v>
      </c>
      <c r="BJ155" s="14" t="s">
        <v>119</v>
      </c>
      <c r="BK155" s="151">
        <f t="shared" si="29"/>
        <v>0</v>
      </c>
      <c r="BL155" s="14" t="s">
        <v>135</v>
      </c>
      <c r="BM155" s="149" t="s">
        <v>230</v>
      </c>
    </row>
    <row r="156" spans="1:65" s="2" customFormat="1" ht="14.4" customHeight="1">
      <c r="A156" s="29"/>
      <c r="B156" s="137"/>
      <c r="C156" s="152" t="s">
        <v>231</v>
      </c>
      <c r="D156" s="152" t="s">
        <v>121</v>
      </c>
      <c r="E156" s="153" t="s">
        <v>232</v>
      </c>
      <c r="F156" s="154" t="s">
        <v>233</v>
      </c>
      <c r="G156" s="155" t="s">
        <v>212</v>
      </c>
      <c r="H156" s="156">
        <v>3</v>
      </c>
      <c r="I156" s="157"/>
      <c r="J156" s="156">
        <f t="shared" si="20"/>
        <v>0</v>
      </c>
      <c r="K156" s="158"/>
      <c r="L156" s="159"/>
      <c r="M156" s="160" t="s">
        <v>1</v>
      </c>
      <c r="N156" s="161" t="s">
        <v>37</v>
      </c>
      <c r="O156" s="55"/>
      <c r="P156" s="147">
        <f t="shared" si="21"/>
        <v>0</v>
      </c>
      <c r="Q156" s="147">
        <v>0</v>
      </c>
      <c r="R156" s="147">
        <f t="shared" si="22"/>
        <v>0</v>
      </c>
      <c r="S156" s="147">
        <v>0</v>
      </c>
      <c r="T156" s="148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49" t="s">
        <v>140</v>
      </c>
      <c r="AT156" s="149" t="s">
        <v>121</v>
      </c>
      <c r="AU156" s="149" t="s">
        <v>119</v>
      </c>
      <c r="AY156" s="14" t="s">
        <v>111</v>
      </c>
      <c r="BE156" s="150">
        <f t="shared" si="24"/>
        <v>0</v>
      </c>
      <c r="BF156" s="150">
        <f t="shared" si="25"/>
        <v>0</v>
      </c>
      <c r="BG156" s="150">
        <f t="shared" si="26"/>
        <v>0</v>
      </c>
      <c r="BH156" s="150">
        <f t="shared" si="27"/>
        <v>0</v>
      </c>
      <c r="BI156" s="150">
        <f t="shared" si="28"/>
        <v>0</v>
      </c>
      <c r="BJ156" s="14" t="s">
        <v>119</v>
      </c>
      <c r="BK156" s="151">
        <f t="shared" si="29"/>
        <v>0</v>
      </c>
      <c r="BL156" s="14" t="s">
        <v>135</v>
      </c>
      <c r="BM156" s="149" t="s">
        <v>234</v>
      </c>
    </row>
    <row r="157" spans="1:65" s="2" customFormat="1" ht="37.799999999999997" customHeight="1">
      <c r="A157" s="29"/>
      <c r="B157" s="137"/>
      <c r="C157" s="152" t="s">
        <v>235</v>
      </c>
      <c r="D157" s="152" t="s">
        <v>121</v>
      </c>
      <c r="E157" s="153" t="s">
        <v>236</v>
      </c>
      <c r="F157" s="154" t="s">
        <v>237</v>
      </c>
      <c r="G157" s="155" t="s">
        <v>179</v>
      </c>
      <c r="H157" s="156">
        <v>3</v>
      </c>
      <c r="I157" s="157"/>
      <c r="J157" s="156">
        <f t="shared" si="20"/>
        <v>0</v>
      </c>
      <c r="K157" s="158"/>
      <c r="L157" s="159"/>
      <c r="M157" s="160" t="s">
        <v>1</v>
      </c>
      <c r="N157" s="161" t="s">
        <v>37</v>
      </c>
      <c r="O157" s="55"/>
      <c r="P157" s="147">
        <f t="shared" si="21"/>
        <v>0</v>
      </c>
      <c r="Q157" s="147">
        <v>5.8E-4</v>
      </c>
      <c r="R157" s="147">
        <f t="shared" si="22"/>
        <v>1.74E-3</v>
      </c>
      <c r="S157" s="147">
        <v>0</v>
      </c>
      <c r="T157" s="148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49" t="s">
        <v>140</v>
      </c>
      <c r="AT157" s="149" t="s">
        <v>121</v>
      </c>
      <c r="AU157" s="149" t="s">
        <v>119</v>
      </c>
      <c r="AY157" s="14" t="s">
        <v>111</v>
      </c>
      <c r="BE157" s="150">
        <f t="shared" si="24"/>
        <v>0</v>
      </c>
      <c r="BF157" s="150">
        <f t="shared" si="25"/>
        <v>0</v>
      </c>
      <c r="BG157" s="150">
        <f t="shared" si="26"/>
        <v>0</v>
      </c>
      <c r="BH157" s="150">
        <f t="shared" si="27"/>
        <v>0</v>
      </c>
      <c r="BI157" s="150">
        <f t="shared" si="28"/>
        <v>0</v>
      </c>
      <c r="BJ157" s="14" t="s">
        <v>119</v>
      </c>
      <c r="BK157" s="151">
        <f t="shared" si="29"/>
        <v>0</v>
      </c>
      <c r="BL157" s="14" t="s">
        <v>135</v>
      </c>
      <c r="BM157" s="149" t="s">
        <v>238</v>
      </c>
    </row>
    <row r="158" spans="1:65" s="2" customFormat="1" ht="14.4" customHeight="1">
      <c r="A158" s="29"/>
      <c r="B158" s="137"/>
      <c r="C158" s="138" t="s">
        <v>239</v>
      </c>
      <c r="D158" s="138" t="s">
        <v>114</v>
      </c>
      <c r="E158" s="139" t="s">
        <v>240</v>
      </c>
      <c r="F158" s="140" t="s">
        <v>241</v>
      </c>
      <c r="G158" s="141" t="s">
        <v>212</v>
      </c>
      <c r="H158" s="142">
        <v>4</v>
      </c>
      <c r="I158" s="143"/>
      <c r="J158" s="142">
        <f t="shared" si="20"/>
        <v>0</v>
      </c>
      <c r="K158" s="144"/>
      <c r="L158" s="30"/>
      <c r="M158" s="145" t="s">
        <v>1</v>
      </c>
      <c r="N158" s="146" t="s">
        <v>37</v>
      </c>
      <c r="O158" s="55"/>
      <c r="P158" s="147">
        <f t="shared" si="21"/>
        <v>0</v>
      </c>
      <c r="Q158" s="147">
        <v>0</v>
      </c>
      <c r="R158" s="147">
        <f t="shared" si="22"/>
        <v>0</v>
      </c>
      <c r="S158" s="147">
        <v>0</v>
      </c>
      <c r="T158" s="148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49" t="s">
        <v>135</v>
      </c>
      <c r="AT158" s="149" t="s">
        <v>114</v>
      </c>
      <c r="AU158" s="149" t="s">
        <v>119</v>
      </c>
      <c r="AY158" s="14" t="s">
        <v>111</v>
      </c>
      <c r="BE158" s="150">
        <f t="shared" si="24"/>
        <v>0</v>
      </c>
      <c r="BF158" s="150">
        <f t="shared" si="25"/>
        <v>0</v>
      </c>
      <c r="BG158" s="150">
        <f t="shared" si="26"/>
        <v>0</v>
      </c>
      <c r="BH158" s="150">
        <f t="shared" si="27"/>
        <v>0</v>
      </c>
      <c r="BI158" s="150">
        <f t="shared" si="28"/>
        <v>0</v>
      </c>
      <c r="BJ158" s="14" t="s">
        <v>119</v>
      </c>
      <c r="BK158" s="151">
        <f t="shared" si="29"/>
        <v>0</v>
      </c>
      <c r="BL158" s="14" t="s">
        <v>135</v>
      </c>
      <c r="BM158" s="149" t="s">
        <v>242</v>
      </c>
    </row>
    <row r="159" spans="1:65" s="2" customFormat="1" ht="14.4" customHeight="1">
      <c r="A159" s="29"/>
      <c r="B159" s="137"/>
      <c r="C159" s="152" t="s">
        <v>243</v>
      </c>
      <c r="D159" s="152" t="s">
        <v>121</v>
      </c>
      <c r="E159" s="153" t="s">
        <v>244</v>
      </c>
      <c r="F159" s="154" t="s">
        <v>245</v>
      </c>
      <c r="G159" s="155" t="s">
        <v>212</v>
      </c>
      <c r="H159" s="156">
        <v>3</v>
      </c>
      <c r="I159" s="157"/>
      <c r="J159" s="156">
        <f t="shared" si="20"/>
        <v>0</v>
      </c>
      <c r="K159" s="158"/>
      <c r="L159" s="159"/>
      <c r="M159" s="160" t="s">
        <v>1</v>
      </c>
      <c r="N159" s="161" t="s">
        <v>37</v>
      </c>
      <c r="O159" s="55"/>
      <c r="P159" s="147">
        <f t="shared" si="21"/>
        <v>0</v>
      </c>
      <c r="Q159" s="147">
        <v>0</v>
      </c>
      <c r="R159" s="147">
        <f t="shared" si="22"/>
        <v>0</v>
      </c>
      <c r="S159" s="147">
        <v>0</v>
      </c>
      <c r="T159" s="148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49" t="s">
        <v>140</v>
      </c>
      <c r="AT159" s="149" t="s">
        <v>121</v>
      </c>
      <c r="AU159" s="149" t="s">
        <v>119</v>
      </c>
      <c r="AY159" s="14" t="s">
        <v>111</v>
      </c>
      <c r="BE159" s="150">
        <f t="shared" si="24"/>
        <v>0</v>
      </c>
      <c r="BF159" s="150">
        <f t="shared" si="25"/>
        <v>0</v>
      </c>
      <c r="BG159" s="150">
        <f t="shared" si="26"/>
        <v>0</v>
      </c>
      <c r="BH159" s="150">
        <f t="shared" si="27"/>
        <v>0</v>
      </c>
      <c r="BI159" s="150">
        <f t="shared" si="28"/>
        <v>0</v>
      </c>
      <c r="BJ159" s="14" t="s">
        <v>119</v>
      </c>
      <c r="BK159" s="151">
        <f t="shared" si="29"/>
        <v>0</v>
      </c>
      <c r="BL159" s="14" t="s">
        <v>135</v>
      </c>
      <c r="BM159" s="149" t="s">
        <v>246</v>
      </c>
    </row>
    <row r="160" spans="1:65" s="2" customFormat="1" ht="14.4" customHeight="1">
      <c r="A160" s="29"/>
      <c r="B160" s="137"/>
      <c r="C160" s="152" t="s">
        <v>247</v>
      </c>
      <c r="D160" s="152" t="s">
        <v>121</v>
      </c>
      <c r="E160" s="153" t="s">
        <v>248</v>
      </c>
      <c r="F160" s="154" t="s">
        <v>249</v>
      </c>
      <c r="G160" s="155" t="s">
        <v>212</v>
      </c>
      <c r="H160" s="156">
        <v>1</v>
      </c>
      <c r="I160" s="157"/>
      <c r="J160" s="156">
        <f t="shared" si="20"/>
        <v>0</v>
      </c>
      <c r="K160" s="158"/>
      <c r="L160" s="159"/>
      <c r="M160" s="160" t="s">
        <v>1</v>
      </c>
      <c r="N160" s="161" t="s">
        <v>37</v>
      </c>
      <c r="O160" s="55"/>
      <c r="P160" s="147">
        <f t="shared" si="21"/>
        <v>0</v>
      </c>
      <c r="Q160" s="147">
        <v>0</v>
      </c>
      <c r="R160" s="147">
        <f t="shared" si="22"/>
        <v>0</v>
      </c>
      <c r="S160" s="147">
        <v>0</v>
      </c>
      <c r="T160" s="148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49" t="s">
        <v>140</v>
      </c>
      <c r="AT160" s="149" t="s">
        <v>121</v>
      </c>
      <c r="AU160" s="149" t="s">
        <v>119</v>
      </c>
      <c r="AY160" s="14" t="s">
        <v>111</v>
      </c>
      <c r="BE160" s="150">
        <f t="shared" si="24"/>
        <v>0</v>
      </c>
      <c r="BF160" s="150">
        <f t="shared" si="25"/>
        <v>0</v>
      </c>
      <c r="BG160" s="150">
        <f t="shared" si="26"/>
        <v>0</v>
      </c>
      <c r="BH160" s="150">
        <f t="shared" si="27"/>
        <v>0</v>
      </c>
      <c r="BI160" s="150">
        <f t="shared" si="28"/>
        <v>0</v>
      </c>
      <c r="BJ160" s="14" t="s">
        <v>119</v>
      </c>
      <c r="BK160" s="151">
        <f t="shared" si="29"/>
        <v>0</v>
      </c>
      <c r="BL160" s="14" t="s">
        <v>135</v>
      </c>
      <c r="BM160" s="149" t="s">
        <v>250</v>
      </c>
    </row>
    <row r="161" spans="1:65" s="2" customFormat="1" ht="14.4" customHeight="1">
      <c r="A161" s="29"/>
      <c r="B161" s="137"/>
      <c r="C161" s="152" t="s">
        <v>251</v>
      </c>
      <c r="D161" s="152" t="s">
        <v>121</v>
      </c>
      <c r="E161" s="153" t="s">
        <v>252</v>
      </c>
      <c r="F161" s="154" t="s">
        <v>253</v>
      </c>
      <c r="G161" s="155" t="s">
        <v>212</v>
      </c>
      <c r="H161" s="156">
        <v>1</v>
      </c>
      <c r="I161" s="157"/>
      <c r="J161" s="156">
        <f t="shared" si="20"/>
        <v>0</v>
      </c>
      <c r="K161" s="158"/>
      <c r="L161" s="159"/>
      <c r="M161" s="160" t="s">
        <v>1</v>
      </c>
      <c r="N161" s="161" t="s">
        <v>37</v>
      </c>
      <c r="O161" s="55"/>
      <c r="P161" s="147">
        <f t="shared" si="21"/>
        <v>0</v>
      </c>
      <c r="Q161" s="147">
        <v>0</v>
      </c>
      <c r="R161" s="147">
        <f t="shared" si="22"/>
        <v>0</v>
      </c>
      <c r="S161" s="147">
        <v>0</v>
      </c>
      <c r="T161" s="148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49" t="s">
        <v>140</v>
      </c>
      <c r="AT161" s="149" t="s">
        <v>121</v>
      </c>
      <c r="AU161" s="149" t="s">
        <v>119</v>
      </c>
      <c r="AY161" s="14" t="s">
        <v>111</v>
      </c>
      <c r="BE161" s="150">
        <f t="shared" si="24"/>
        <v>0</v>
      </c>
      <c r="BF161" s="150">
        <f t="shared" si="25"/>
        <v>0</v>
      </c>
      <c r="BG161" s="150">
        <f t="shared" si="26"/>
        <v>0</v>
      </c>
      <c r="BH161" s="150">
        <f t="shared" si="27"/>
        <v>0</v>
      </c>
      <c r="BI161" s="150">
        <f t="shared" si="28"/>
        <v>0</v>
      </c>
      <c r="BJ161" s="14" t="s">
        <v>119</v>
      </c>
      <c r="BK161" s="151">
        <f t="shared" si="29"/>
        <v>0</v>
      </c>
      <c r="BL161" s="14" t="s">
        <v>135</v>
      </c>
      <c r="BM161" s="149" t="s">
        <v>254</v>
      </c>
    </row>
    <row r="162" spans="1:65" s="2" customFormat="1" ht="14.4" customHeight="1">
      <c r="A162" s="29"/>
      <c r="B162" s="137"/>
      <c r="C162" s="152" t="s">
        <v>140</v>
      </c>
      <c r="D162" s="152" t="s">
        <v>121</v>
      </c>
      <c r="E162" s="153" t="s">
        <v>255</v>
      </c>
      <c r="F162" s="154" t="s">
        <v>256</v>
      </c>
      <c r="G162" s="155" t="s">
        <v>257</v>
      </c>
      <c r="H162" s="156">
        <v>1</v>
      </c>
      <c r="I162" s="157"/>
      <c r="J162" s="156">
        <f t="shared" si="20"/>
        <v>0</v>
      </c>
      <c r="K162" s="158"/>
      <c r="L162" s="159"/>
      <c r="M162" s="160" t="s">
        <v>1</v>
      </c>
      <c r="N162" s="161" t="s">
        <v>37</v>
      </c>
      <c r="O162" s="55"/>
      <c r="P162" s="147">
        <f t="shared" si="21"/>
        <v>0</v>
      </c>
      <c r="Q162" s="147">
        <v>0</v>
      </c>
      <c r="R162" s="147">
        <f t="shared" si="22"/>
        <v>0</v>
      </c>
      <c r="S162" s="147">
        <v>0</v>
      </c>
      <c r="T162" s="148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49" t="s">
        <v>140</v>
      </c>
      <c r="AT162" s="149" t="s">
        <v>121</v>
      </c>
      <c r="AU162" s="149" t="s">
        <v>119</v>
      </c>
      <c r="AY162" s="14" t="s">
        <v>111</v>
      </c>
      <c r="BE162" s="150">
        <f t="shared" si="24"/>
        <v>0</v>
      </c>
      <c r="BF162" s="150">
        <f t="shared" si="25"/>
        <v>0</v>
      </c>
      <c r="BG162" s="150">
        <f t="shared" si="26"/>
        <v>0</v>
      </c>
      <c r="BH162" s="150">
        <f t="shared" si="27"/>
        <v>0</v>
      </c>
      <c r="BI162" s="150">
        <f t="shared" si="28"/>
        <v>0</v>
      </c>
      <c r="BJ162" s="14" t="s">
        <v>119</v>
      </c>
      <c r="BK162" s="151">
        <f t="shared" si="29"/>
        <v>0</v>
      </c>
      <c r="BL162" s="14" t="s">
        <v>135</v>
      </c>
      <c r="BM162" s="149" t="s">
        <v>258</v>
      </c>
    </row>
    <row r="163" spans="1:65" s="2" customFormat="1" ht="24.15" customHeight="1">
      <c r="A163" s="29"/>
      <c r="B163" s="137"/>
      <c r="C163" s="138" t="s">
        <v>259</v>
      </c>
      <c r="D163" s="138" t="s">
        <v>114</v>
      </c>
      <c r="E163" s="139" t="s">
        <v>260</v>
      </c>
      <c r="F163" s="140" t="s">
        <v>261</v>
      </c>
      <c r="G163" s="141" t="s">
        <v>179</v>
      </c>
      <c r="H163" s="142">
        <v>2</v>
      </c>
      <c r="I163" s="143"/>
      <c r="J163" s="142">
        <f t="shared" si="20"/>
        <v>0</v>
      </c>
      <c r="K163" s="144"/>
      <c r="L163" s="30"/>
      <c r="M163" s="145" t="s">
        <v>1</v>
      </c>
      <c r="N163" s="146" t="s">
        <v>37</v>
      </c>
      <c r="O163" s="55"/>
      <c r="P163" s="147">
        <f t="shared" si="21"/>
        <v>0</v>
      </c>
      <c r="Q163" s="147">
        <v>2.7506000000000002E-3</v>
      </c>
      <c r="R163" s="147">
        <f t="shared" si="22"/>
        <v>5.5012000000000004E-3</v>
      </c>
      <c r="S163" s="147">
        <v>0</v>
      </c>
      <c r="T163" s="148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49" t="s">
        <v>135</v>
      </c>
      <c r="AT163" s="149" t="s">
        <v>114</v>
      </c>
      <c r="AU163" s="149" t="s">
        <v>119</v>
      </c>
      <c r="AY163" s="14" t="s">
        <v>111</v>
      </c>
      <c r="BE163" s="150">
        <f t="shared" si="24"/>
        <v>0</v>
      </c>
      <c r="BF163" s="150">
        <f t="shared" si="25"/>
        <v>0</v>
      </c>
      <c r="BG163" s="150">
        <f t="shared" si="26"/>
        <v>0</v>
      </c>
      <c r="BH163" s="150">
        <f t="shared" si="27"/>
        <v>0</v>
      </c>
      <c r="BI163" s="150">
        <f t="shared" si="28"/>
        <v>0</v>
      </c>
      <c r="BJ163" s="14" t="s">
        <v>119</v>
      </c>
      <c r="BK163" s="151">
        <f t="shared" si="29"/>
        <v>0</v>
      </c>
      <c r="BL163" s="14" t="s">
        <v>135</v>
      </c>
      <c r="BM163" s="149" t="s">
        <v>262</v>
      </c>
    </row>
    <row r="164" spans="1:65" s="2" customFormat="1" ht="76.349999999999994" customHeight="1">
      <c r="A164" s="29"/>
      <c r="B164" s="137"/>
      <c r="C164" s="152" t="s">
        <v>263</v>
      </c>
      <c r="D164" s="152" t="s">
        <v>121</v>
      </c>
      <c r="E164" s="153" t="s">
        <v>264</v>
      </c>
      <c r="F164" s="154" t="s">
        <v>265</v>
      </c>
      <c r="G164" s="155" t="s">
        <v>179</v>
      </c>
      <c r="H164" s="156">
        <v>1</v>
      </c>
      <c r="I164" s="157"/>
      <c r="J164" s="156">
        <f t="shared" si="20"/>
        <v>0</v>
      </c>
      <c r="K164" s="158"/>
      <c r="L164" s="159"/>
      <c r="M164" s="160" t="s">
        <v>1</v>
      </c>
      <c r="N164" s="161" t="s">
        <v>37</v>
      </c>
      <c r="O164" s="55"/>
      <c r="P164" s="147">
        <f t="shared" si="21"/>
        <v>0</v>
      </c>
      <c r="Q164" s="147">
        <v>1.03E-2</v>
      </c>
      <c r="R164" s="147">
        <f t="shared" si="22"/>
        <v>1.03E-2</v>
      </c>
      <c r="S164" s="147">
        <v>0</v>
      </c>
      <c r="T164" s="148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49" t="s">
        <v>140</v>
      </c>
      <c r="AT164" s="149" t="s">
        <v>121</v>
      </c>
      <c r="AU164" s="149" t="s">
        <v>119</v>
      </c>
      <c r="AY164" s="14" t="s">
        <v>111</v>
      </c>
      <c r="BE164" s="150">
        <f t="shared" si="24"/>
        <v>0</v>
      </c>
      <c r="BF164" s="150">
        <f t="shared" si="25"/>
        <v>0</v>
      </c>
      <c r="BG164" s="150">
        <f t="shared" si="26"/>
        <v>0</v>
      </c>
      <c r="BH164" s="150">
        <f t="shared" si="27"/>
        <v>0</v>
      </c>
      <c r="BI164" s="150">
        <f t="shared" si="28"/>
        <v>0</v>
      </c>
      <c r="BJ164" s="14" t="s">
        <v>119</v>
      </c>
      <c r="BK164" s="151">
        <f t="shared" si="29"/>
        <v>0</v>
      </c>
      <c r="BL164" s="14" t="s">
        <v>135</v>
      </c>
      <c r="BM164" s="149" t="s">
        <v>266</v>
      </c>
    </row>
    <row r="165" spans="1:65" s="2" customFormat="1" ht="24.15" customHeight="1">
      <c r="A165" s="29"/>
      <c r="B165" s="137"/>
      <c r="C165" s="138" t="s">
        <v>267</v>
      </c>
      <c r="D165" s="138" t="s">
        <v>114</v>
      </c>
      <c r="E165" s="139" t="s">
        <v>268</v>
      </c>
      <c r="F165" s="140" t="s">
        <v>269</v>
      </c>
      <c r="G165" s="141" t="s">
        <v>270</v>
      </c>
      <c r="H165" s="142">
        <v>1</v>
      </c>
      <c r="I165" s="143"/>
      <c r="J165" s="142">
        <f t="shared" si="20"/>
        <v>0</v>
      </c>
      <c r="K165" s="144"/>
      <c r="L165" s="30"/>
      <c r="M165" s="145" t="s">
        <v>1</v>
      </c>
      <c r="N165" s="146" t="s">
        <v>37</v>
      </c>
      <c r="O165" s="55"/>
      <c r="P165" s="147">
        <f t="shared" si="21"/>
        <v>0</v>
      </c>
      <c r="Q165" s="147">
        <v>0</v>
      </c>
      <c r="R165" s="147">
        <f t="shared" si="22"/>
        <v>0</v>
      </c>
      <c r="S165" s="147">
        <v>0</v>
      </c>
      <c r="T165" s="148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49" t="s">
        <v>125</v>
      </c>
      <c r="AT165" s="149" t="s">
        <v>114</v>
      </c>
      <c r="AU165" s="149" t="s">
        <v>119</v>
      </c>
      <c r="AY165" s="14" t="s">
        <v>111</v>
      </c>
      <c r="BE165" s="150">
        <f t="shared" si="24"/>
        <v>0</v>
      </c>
      <c r="BF165" s="150">
        <f t="shared" si="25"/>
        <v>0</v>
      </c>
      <c r="BG165" s="150">
        <f t="shared" si="26"/>
        <v>0</v>
      </c>
      <c r="BH165" s="150">
        <f t="shared" si="27"/>
        <v>0</v>
      </c>
      <c r="BI165" s="150">
        <f t="shared" si="28"/>
        <v>0</v>
      </c>
      <c r="BJ165" s="14" t="s">
        <v>119</v>
      </c>
      <c r="BK165" s="151">
        <f t="shared" si="29"/>
        <v>0</v>
      </c>
      <c r="BL165" s="14" t="s">
        <v>125</v>
      </c>
      <c r="BM165" s="149" t="s">
        <v>271</v>
      </c>
    </row>
    <row r="166" spans="1:65" s="2" customFormat="1" ht="14.4" customHeight="1">
      <c r="A166" s="29"/>
      <c r="B166" s="137"/>
      <c r="C166" s="138" t="s">
        <v>272</v>
      </c>
      <c r="D166" s="138" t="s">
        <v>114</v>
      </c>
      <c r="E166" s="139" t="s">
        <v>273</v>
      </c>
      <c r="F166" s="140" t="s">
        <v>274</v>
      </c>
      <c r="G166" s="141" t="s">
        <v>157</v>
      </c>
      <c r="H166" s="143"/>
      <c r="I166" s="143"/>
      <c r="J166" s="142">
        <f t="shared" si="20"/>
        <v>0</v>
      </c>
      <c r="K166" s="144"/>
      <c r="L166" s="30"/>
      <c r="M166" s="145" t="s">
        <v>1</v>
      </c>
      <c r="N166" s="146" t="s">
        <v>37</v>
      </c>
      <c r="O166" s="55"/>
      <c r="P166" s="147">
        <f t="shared" si="21"/>
        <v>0</v>
      </c>
      <c r="Q166" s="147">
        <v>0</v>
      </c>
      <c r="R166" s="147">
        <f t="shared" si="22"/>
        <v>0</v>
      </c>
      <c r="S166" s="147">
        <v>0</v>
      </c>
      <c r="T166" s="148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49" t="s">
        <v>135</v>
      </c>
      <c r="AT166" s="149" t="s">
        <v>114</v>
      </c>
      <c r="AU166" s="149" t="s">
        <v>119</v>
      </c>
      <c r="AY166" s="14" t="s">
        <v>111</v>
      </c>
      <c r="BE166" s="150">
        <f t="shared" si="24"/>
        <v>0</v>
      </c>
      <c r="BF166" s="150">
        <f t="shared" si="25"/>
        <v>0</v>
      </c>
      <c r="BG166" s="150">
        <f t="shared" si="26"/>
        <v>0</v>
      </c>
      <c r="BH166" s="150">
        <f t="shared" si="27"/>
        <v>0</v>
      </c>
      <c r="BI166" s="150">
        <f t="shared" si="28"/>
        <v>0</v>
      </c>
      <c r="BJ166" s="14" t="s">
        <v>119</v>
      </c>
      <c r="BK166" s="151">
        <f t="shared" si="29"/>
        <v>0</v>
      </c>
      <c r="BL166" s="14" t="s">
        <v>135</v>
      </c>
      <c r="BM166" s="149" t="s">
        <v>275</v>
      </c>
    </row>
    <row r="167" spans="1:65" s="12" customFormat="1" ht="22.8" customHeight="1">
      <c r="B167" s="124"/>
      <c r="D167" s="125" t="s">
        <v>70</v>
      </c>
      <c r="E167" s="135" t="s">
        <v>276</v>
      </c>
      <c r="F167" s="135" t="s">
        <v>277</v>
      </c>
      <c r="I167" s="127"/>
      <c r="J167" s="136">
        <f>BK167</f>
        <v>0</v>
      </c>
      <c r="L167" s="124"/>
      <c r="M167" s="129"/>
      <c r="N167" s="130"/>
      <c r="O167" s="130"/>
      <c r="P167" s="131">
        <f>SUM(P168:P197)</f>
        <v>0</v>
      </c>
      <c r="Q167" s="130"/>
      <c r="R167" s="131">
        <f>SUM(R168:R197)</f>
        <v>4.9770399999999999E-2</v>
      </c>
      <c r="S167" s="130"/>
      <c r="T167" s="132">
        <f>SUM(T168:T197)</f>
        <v>0</v>
      </c>
      <c r="AR167" s="125" t="s">
        <v>119</v>
      </c>
      <c r="AT167" s="133" t="s">
        <v>70</v>
      </c>
      <c r="AU167" s="133" t="s">
        <v>79</v>
      </c>
      <c r="AY167" s="125" t="s">
        <v>111</v>
      </c>
      <c r="BK167" s="134">
        <f>SUM(BK168:BK197)</f>
        <v>0</v>
      </c>
    </row>
    <row r="168" spans="1:65" s="2" customFormat="1" ht="14.4" customHeight="1">
      <c r="A168" s="29"/>
      <c r="B168" s="137"/>
      <c r="C168" s="138" t="s">
        <v>278</v>
      </c>
      <c r="D168" s="138" t="s">
        <v>114</v>
      </c>
      <c r="E168" s="139" t="s">
        <v>279</v>
      </c>
      <c r="F168" s="140" t="s">
        <v>280</v>
      </c>
      <c r="G168" s="141" t="s">
        <v>179</v>
      </c>
      <c r="H168" s="142">
        <v>35</v>
      </c>
      <c r="I168" s="143"/>
      <c r="J168" s="142">
        <f t="shared" ref="J168:J197" si="30">ROUND(I168*H168,3)</f>
        <v>0</v>
      </c>
      <c r="K168" s="144"/>
      <c r="L168" s="30"/>
      <c r="M168" s="145" t="s">
        <v>1</v>
      </c>
      <c r="N168" s="146" t="s">
        <v>37</v>
      </c>
      <c r="O168" s="55"/>
      <c r="P168" s="147">
        <f t="shared" ref="P168:P197" si="31">O168*H168</f>
        <v>0</v>
      </c>
      <c r="Q168" s="147">
        <v>2.5999999999999998E-5</v>
      </c>
      <c r="R168" s="147">
        <f t="shared" ref="R168:R197" si="32">Q168*H168</f>
        <v>9.0999999999999989E-4</v>
      </c>
      <c r="S168" s="147">
        <v>0</v>
      </c>
      <c r="T168" s="148">
        <f t="shared" ref="T168:T197" si="33"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49" t="s">
        <v>135</v>
      </c>
      <c r="AT168" s="149" t="s">
        <v>114</v>
      </c>
      <c r="AU168" s="149" t="s">
        <v>119</v>
      </c>
      <c r="AY168" s="14" t="s">
        <v>111</v>
      </c>
      <c r="BE168" s="150">
        <f t="shared" ref="BE168:BE197" si="34">IF(N168="základná",J168,0)</f>
        <v>0</v>
      </c>
      <c r="BF168" s="150">
        <f t="shared" ref="BF168:BF197" si="35">IF(N168="znížená",J168,0)</f>
        <v>0</v>
      </c>
      <c r="BG168" s="150">
        <f t="shared" ref="BG168:BG197" si="36">IF(N168="zákl. prenesená",J168,0)</f>
        <v>0</v>
      </c>
      <c r="BH168" s="150">
        <f t="shared" ref="BH168:BH197" si="37">IF(N168="zníž. prenesená",J168,0)</f>
        <v>0</v>
      </c>
      <c r="BI168" s="150">
        <f t="shared" ref="BI168:BI197" si="38">IF(N168="nulová",J168,0)</f>
        <v>0</v>
      </c>
      <c r="BJ168" s="14" t="s">
        <v>119</v>
      </c>
      <c r="BK168" s="151">
        <f t="shared" ref="BK168:BK197" si="39">ROUND(I168*H168,3)</f>
        <v>0</v>
      </c>
      <c r="BL168" s="14" t="s">
        <v>135</v>
      </c>
      <c r="BM168" s="149" t="s">
        <v>281</v>
      </c>
    </row>
    <row r="169" spans="1:65" s="2" customFormat="1" ht="14.4" customHeight="1">
      <c r="A169" s="29"/>
      <c r="B169" s="137"/>
      <c r="C169" s="152" t="s">
        <v>282</v>
      </c>
      <c r="D169" s="152" t="s">
        <v>121</v>
      </c>
      <c r="E169" s="153" t="s">
        <v>283</v>
      </c>
      <c r="F169" s="154" t="s">
        <v>284</v>
      </c>
      <c r="G169" s="155" t="s">
        <v>179</v>
      </c>
      <c r="H169" s="156">
        <v>1</v>
      </c>
      <c r="I169" s="157"/>
      <c r="J169" s="156">
        <f t="shared" si="30"/>
        <v>0</v>
      </c>
      <c r="K169" s="158"/>
      <c r="L169" s="159"/>
      <c r="M169" s="160" t="s">
        <v>1</v>
      </c>
      <c r="N169" s="161" t="s">
        <v>37</v>
      </c>
      <c r="O169" s="55"/>
      <c r="P169" s="147">
        <f t="shared" si="31"/>
        <v>0</v>
      </c>
      <c r="Q169" s="147">
        <v>0</v>
      </c>
      <c r="R169" s="147">
        <f t="shared" si="32"/>
        <v>0</v>
      </c>
      <c r="S169" s="147">
        <v>0</v>
      </c>
      <c r="T169" s="148">
        <f t="shared" si="3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49" t="s">
        <v>140</v>
      </c>
      <c r="AT169" s="149" t="s">
        <v>121</v>
      </c>
      <c r="AU169" s="149" t="s">
        <v>119</v>
      </c>
      <c r="AY169" s="14" t="s">
        <v>111</v>
      </c>
      <c r="BE169" s="150">
        <f t="shared" si="34"/>
        <v>0</v>
      </c>
      <c r="BF169" s="150">
        <f t="shared" si="35"/>
        <v>0</v>
      </c>
      <c r="BG169" s="150">
        <f t="shared" si="36"/>
        <v>0</v>
      </c>
      <c r="BH169" s="150">
        <f t="shared" si="37"/>
        <v>0</v>
      </c>
      <c r="BI169" s="150">
        <f t="shared" si="38"/>
        <v>0</v>
      </c>
      <c r="BJ169" s="14" t="s">
        <v>119</v>
      </c>
      <c r="BK169" s="151">
        <f t="shared" si="39"/>
        <v>0</v>
      </c>
      <c r="BL169" s="14" t="s">
        <v>135</v>
      </c>
      <c r="BM169" s="149" t="s">
        <v>285</v>
      </c>
    </row>
    <row r="170" spans="1:65" s="2" customFormat="1" ht="14.4" customHeight="1">
      <c r="A170" s="29"/>
      <c r="B170" s="137"/>
      <c r="C170" s="152" t="s">
        <v>286</v>
      </c>
      <c r="D170" s="152" t="s">
        <v>121</v>
      </c>
      <c r="E170" s="153" t="s">
        <v>287</v>
      </c>
      <c r="F170" s="154" t="s">
        <v>288</v>
      </c>
      <c r="G170" s="155" t="s">
        <v>179</v>
      </c>
      <c r="H170" s="156">
        <v>1</v>
      </c>
      <c r="I170" s="157"/>
      <c r="J170" s="156">
        <f t="shared" si="30"/>
        <v>0</v>
      </c>
      <c r="K170" s="158"/>
      <c r="L170" s="159"/>
      <c r="M170" s="160" t="s">
        <v>1</v>
      </c>
      <c r="N170" s="161" t="s">
        <v>37</v>
      </c>
      <c r="O170" s="55"/>
      <c r="P170" s="147">
        <f t="shared" si="31"/>
        <v>0</v>
      </c>
      <c r="Q170" s="147">
        <v>0</v>
      </c>
      <c r="R170" s="147">
        <f t="shared" si="32"/>
        <v>0</v>
      </c>
      <c r="S170" s="147">
        <v>0</v>
      </c>
      <c r="T170" s="148">
        <f t="shared" si="3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49" t="s">
        <v>140</v>
      </c>
      <c r="AT170" s="149" t="s">
        <v>121</v>
      </c>
      <c r="AU170" s="149" t="s">
        <v>119</v>
      </c>
      <c r="AY170" s="14" t="s">
        <v>111</v>
      </c>
      <c r="BE170" s="150">
        <f t="shared" si="34"/>
        <v>0</v>
      </c>
      <c r="BF170" s="150">
        <f t="shared" si="35"/>
        <v>0</v>
      </c>
      <c r="BG170" s="150">
        <f t="shared" si="36"/>
        <v>0</v>
      </c>
      <c r="BH170" s="150">
        <f t="shared" si="37"/>
        <v>0</v>
      </c>
      <c r="BI170" s="150">
        <f t="shared" si="38"/>
        <v>0</v>
      </c>
      <c r="BJ170" s="14" t="s">
        <v>119</v>
      </c>
      <c r="BK170" s="151">
        <f t="shared" si="39"/>
        <v>0</v>
      </c>
      <c r="BL170" s="14" t="s">
        <v>135</v>
      </c>
      <c r="BM170" s="149" t="s">
        <v>289</v>
      </c>
    </row>
    <row r="171" spans="1:65" s="2" customFormat="1" ht="14.4" customHeight="1">
      <c r="A171" s="29"/>
      <c r="B171" s="137"/>
      <c r="C171" s="152" t="s">
        <v>290</v>
      </c>
      <c r="D171" s="152" t="s">
        <v>121</v>
      </c>
      <c r="E171" s="153" t="s">
        <v>291</v>
      </c>
      <c r="F171" s="154" t="s">
        <v>292</v>
      </c>
      <c r="G171" s="155" t="s">
        <v>179</v>
      </c>
      <c r="H171" s="156">
        <v>1</v>
      </c>
      <c r="I171" s="157"/>
      <c r="J171" s="156">
        <f t="shared" si="30"/>
        <v>0</v>
      </c>
      <c r="K171" s="158"/>
      <c r="L171" s="159"/>
      <c r="M171" s="160" t="s">
        <v>1</v>
      </c>
      <c r="N171" s="161" t="s">
        <v>37</v>
      </c>
      <c r="O171" s="55"/>
      <c r="P171" s="147">
        <f t="shared" si="31"/>
        <v>0</v>
      </c>
      <c r="Q171" s="147">
        <v>0</v>
      </c>
      <c r="R171" s="147">
        <f t="shared" si="32"/>
        <v>0</v>
      </c>
      <c r="S171" s="147">
        <v>0</v>
      </c>
      <c r="T171" s="148">
        <f t="shared" si="3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49" t="s">
        <v>140</v>
      </c>
      <c r="AT171" s="149" t="s">
        <v>121</v>
      </c>
      <c r="AU171" s="149" t="s">
        <v>119</v>
      </c>
      <c r="AY171" s="14" t="s">
        <v>111</v>
      </c>
      <c r="BE171" s="150">
        <f t="shared" si="34"/>
        <v>0</v>
      </c>
      <c r="BF171" s="150">
        <f t="shared" si="35"/>
        <v>0</v>
      </c>
      <c r="BG171" s="150">
        <f t="shared" si="36"/>
        <v>0</v>
      </c>
      <c r="BH171" s="150">
        <f t="shared" si="37"/>
        <v>0</v>
      </c>
      <c r="BI171" s="150">
        <f t="shared" si="38"/>
        <v>0</v>
      </c>
      <c r="BJ171" s="14" t="s">
        <v>119</v>
      </c>
      <c r="BK171" s="151">
        <f t="shared" si="39"/>
        <v>0</v>
      </c>
      <c r="BL171" s="14" t="s">
        <v>135</v>
      </c>
      <c r="BM171" s="149" t="s">
        <v>293</v>
      </c>
    </row>
    <row r="172" spans="1:65" s="2" customFormat="1" ht="14.4" customHeight="1">
      <c r="A172" s="29"/>
      <c r="B172" s="137"/>
      <c r="C172" s="152" t="s">
        <v>294</v>
      </c>
      <c r="D172" s="152" t="s">
        <v>121</v>
      </c>
      <c r="E172" s="153" t="s">
        <v>295</v>
      </c>
      <c r="F172" s="154" t="s">
        <v>296</v>
      </c>
      <c r="G172" s="155" t="s">
        <v>179</v>
      </c>
      <c r="H172" s="156">
        <v>1</v>
      </c>
      <c r="I172" s="157"/>
      <c r="J172" s="156">
        <f t="shared" si="30"/>
        <v>0</v>
      </c>
      <c r="K172" s="158"/>
      <c r="L172" s="159"/>
      <c r="M172" s="160" t="s">
        <v>1</v>
      </c>
      <c r="N172" s="161" t="s">
        <v>37</v>
      </c>
      <c r="O172" s="55"/>
      <c r="P172" s="147">
        <f t="shared" si="31"/>
        <v>0</v>
      </c>
      <c r="Q172" s="147">
        <v>0</v>
      </c>
      <c r="R172" s="147">
        <f t="shared" si="32"/>
        <v>0</v>
      </c>
      <c r="S172" s="147">
        <v>0</v>
      </c>
      <c r="T172" s="148">
        <f t="shared" si="3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49" t="s">
        <v>140</v>
      </c>
      <c r="AT172" s="149" t="s">
        <v>121</v>
      </c>
      <c r="AU172" s="149" t="s">
        <v>119</v>
      </c>
      <c r="AY172" s="14" t="s">
        <v>111</v>
      </c>
      <c r="BE172" s="150">
        <f t="shared" si="34"/>
        <v>0</v>
      </c>
      <c r="BF172" s="150">
        <f t="shared" si="35"/>
        <v>0</v>
      </c>
      <c r="BG172" s="150">
        <f t="shared" si="36"/>
        <v>0</v>
      </c>
      <c r="BH172" s="150">
        <f t="shared" si="37"/>
        <v>0</v>
      </c>
      <c r="BI172" s="150">
        <f t="shared" si="38"/>
        <v>0</v>
      </c>
      <c r="BJ172" s="14" t="s">
        <v>119</v>
      </c>
      <c r="BK172" s="151">
        <f t="shared" si="39"/>
        <v>0</v>
      </c>
      <c r="BL172" s="14" t="s">
        <v>135</v>
      </c>
      <c r="BM172" s="149" t="s">
        <v>297</v>
      </c>
    </row>
    <row r="173" spans="1:65" s="2" customFormat="1" ht="14.4" customHeight="1">
      <c r="A173" s="29"/>
      <c r="B173" s="137"/>
      <c r="C173" s="152" t="s">
        <v>298</v>
      </c>
      <c r="D173" s="152" t="s">
        <v>121</v>
      </c>
      <c r="E173" s="153" t="s">
        <v>299</v>
      </c>
      <c r="F173" s="154" t="s">
        <v>300</v>
      </c>
      <c r="G173" s="155" t="s">
        <v>179</v>
      </c>
      <c r="H173" s="156">
        <v>3</v>
      </c>
      <c r="I173" s="157"/>
      <c r="J173" s="156">
        <f t="shared" si="30"/>
        <v>0</v>
      </c>
      <c r="K173" s="158"/>
      <c r="L173" s="159"/>
      <c r="M173" s="160" t="s">
        <v>1</v>
      </c>
      <c r="N173" s="161" t="s">
        <v>37</v>
      </c>
      <c r="O173" s="55"/>
      <c r="P173" s="147">
        <f t="shared" si="31"/>
        <v>0</v>
      </c>
      <c r="Q173" s="147">
        <v>0</v>
      </c>
      <c r="R173" s="147">
        <f t="shared" si="32"/>
        <v>0</v>
      </c>
      <c r="S173" s="147">
        <v>0</v>
      </c>
      <c r="T173" s="148">
        <f t="shared" si="3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49" t="s">
        <v>140</v>
      </c>
      <c r="AT173" s="149" t="s">
        <v>121</v>
      </c>
      <c r="AU173" s="149" t="s">
        <v>119</v>
      </c>
      <c r="AY173" s="14" t="s">
        <v>111</v>
      </c>
      <c r="BE173" s="150">
        <f t="shared" si="34"/>
        <v>0</v>
      </c>
      <c r="BF173" s="150">
        <f t="shared" si="35"/>
        <v>0</v>
      </c>
      <c r="BG173" s="150">
        <f t="shared" si="36"/>
        <v>0</v>
      </c>
      <c r="BH173" s="150">
        <f t="shared" si="37"/>
        <v>0</v>
      </c>
      <c r="BI173" s="150">
        <f t="shared" si="38"/>
        <v>0</v>
      </c>
      <c r="BJ173" s="14" t="s">
        <v>119</v>
      </c>
      <c r="BK173" s="151">
        <f t="shared" si="39"/>
        <v>0</v>
      </c>
      <c r="BL173" s="14" t="s">
        <v>135</v>
      </c>
      <c r="BM173" s="149" t="s">
        <v>301</v>
      </c>
    </row>
    <row r="174" spans="1:65" s="2" customFormat="1" ht="14.4" customHeight="1">
      <c r="A174" s="29"/>
      <c r="B174" s="137"/>
      <c r="C174" s="152" t="s">
        <v>302</v>
      </c>
      <c r="D174" s="152" t="s">
        <v>121</v>
      </c>
      <c r="E174" s="153" t="s">
        <v>303</v>
      </c>
      <c r="F174" s="154" t="s">
        <v>304</v>
      </c>
      <c r="G174" s="155" t="s">
        <v>179</v>
      </c>
      <c r="H174" s="156">
        <v>1</v>
      </c>
      <c r="I174" s="157"/>
      <c r="J174" s="156">
        <f t="shared" si="30"/>
        <v>0</v>
      </c>
      <c r="K174" s="158"/>
      <c r="L174" s="159"/>
      <c r="M174" s="160" t="s">
        <v>1</v>
      </c>
      <c r="N174" s="161" t="s">
        <v>37</v>
      </c>
      <c r="O174" s="55"/>
      <c r="P174" s="147">
        <f t="shared" si="31"/>
        <v>0</v>
      </c>
      <c r="Q174" s="147">
        <v>0</v>
      </c>
      <c r="R174" s="147">
        <f t="shared" si="32"/>
        <v>0</v>
      </c>
      <c r="S174" s="147">
        <v>0</v>
      </c>
      <c r="T174" s="148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49" t="s">
        <v>140</v>
      </c>
      <c r="AT174" s="149" t="s">
        <v>121</v>
      </c>
      <c r="AU174" s="149" t="s">
        <v>119</v>
      </c>
      <c r="AY174" s="14" t="s">
        <v>111</v>
      </c>
      <c r="BE174" s="150">
        <f t="shared" si="34"/>
        <v>0</v>
      </c>
      <c r="BF174" s="150">
        <f t="shared" si="35"/>
        <v>0</v>
      </c>
      <c r="BG174" s="150">
        <f t="shared" si="36"/>
        <v>0</v>
      </c>
      <c r="BH174" s="150">
        <f t="shared" si="37"/>
        <v>0</v>
      </c>
      <c r="BI174" s="150">
        <f t="shared" si="38"/>
        <v>0</v>
      </c>
      <c r="BJ174" s="14" t="s">
        <v>119</v>
      </c>
      <c r="BK174" s="151">
        <f t="shared" si="39"/>
        <v>0</v>
      </c>
      <c r="BL174" s="14" t="s">
        <v>135</v>
      </c>
      <c r="BM174" s="149" t="s">
        <v>305</v>
      </c>
    </row>
    <row r="175" spans="1:65" s="2" customFormat="1" ht="14.4" customHeight="1">
      <c r="A175" s="29"/>
      <c r="B175" s="137"/>
      <c r="C175" s="152" t="s">
        <v>306</v>
      </c>
      <c r="D175" s="152" t="s">
        <v>121</v>
      </c>
      <c r="E175" s="153" t="s">
        <v>307</v>
      </c>
      <c r="F175" s="154" t="s">
        <v>308</v>
      </c>
      <c r="G175" s="155" t="s">
        <v>179</v>
      </c>
      <c r="H175" s="156">
        <v>6</v>
      </c>
      <c r="I175" s="157"/>
      <c r="J175" s="156">
        <f t="shared" si="30"/>
        <v>0</v>
      </c>
      <c r="K175" s="158"/>
      <c r="L175" s="159"/>
      <c r="M175" s="160" t="s">
        <v>1</v>
      </c>
      <c r="N175" s="161" t="s">
        <v>37</v>
      </c>
      <c r="O175" s="55"/>
      <c r="P175" s="147">
        <f t="shared" si="31"/>
        <v>0</v>
      </c>
      <c r="Q175" s="147">
        <v>0</v>
      </c>
      <c r="R175" s="147">
        <f t="shared" si="32"/>
        <v>0</v>
      </c>
      <c r="S175" s="147">
        <v>0</v>
      </c>
      <c r="T175" s="148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49" t="s">
        <v>140</v>
      </c>
      <c r="AT175" s="149" t="s">
        <v>121</v>
      </c>
      <c r="AU175" s="149" t="s">
        <v>119</v>
      </c>
      <c r="AY175" s="14" t="s">
        <v>111</v>
      </c>
      <c r="BE175" s="150">
        <f t="shared" si="34"/>
        <v>0</v>
      </c>
      <c r="BF175" s="150">
        <f t="shared" si="35"/>
        <v>0</v>
      </c>
      <c r="BG175" s="150">
        <f t="shared" si="36"/>
        <v>0</v>
      </c>
      <c r="BH175" s="150">
        <f t="shared" si="37"/>
        <v>0</v>
      </c>
      <c r="BI175" s="150">
        <f t="shared" si="38"/>
        <v>0</v>
      </c>
      <c r="BJ175" s="14" t="s">
        <v>119</v>
      </c>
      <c r="BK175" s="151">
        <f t="shared" si="39"/>
        <v>0</v>
      </c>
      <c r="BL175" s="14" t="s">
        <v>135</v>
      </c>
      <c r="BM175" s="149" t="s">
        <v>309</v>
      </c>
    </row>
    <row r="176" spans="1:65" s="2" customFormat="1" ht="14.4" customHeight="1">
      <c r="A176" s="29"/>
      <c r="B176" s="137"/>
      <c r="C176" s="152" t="s">
        <v>310</v>
      </c>
      <c r="D176" s="152" t="s">
        <v>121</v>
      </c>
      <c r="E176" s="153" t="s">
        <v>311</v>
      </c>
      <c r="F176" s="154" t="s">
        <v>312</v>
      </c>
      <c r="G176" s="155" t="s">
        <v>179</v>
      </c>
      <c r="H176" s="156">
        <v>1</v>
      </c>
      <c r="I176" s="157"/>
      <c r="J176" s="156">
        <f t="shared" si="30"/>
        <v>0</v>
      </c>
      <c r="K176" s="158"/>
      <c r="L176" s="159"/>
      <c r="M176" s="160" t="s">
        <v>1</v>
      </c>
      <c r="N176" s="161" t="s">
        <v>37</v>
      </c>
      <c r="O176" s="55"/>
      <c r="P176" s="147">
        <f t="shared" si="31"/>
        <v>0</v>
      </c>
      <c r="Q176" s="147">
        <v>0</v>
      </c>
      <c r="R176" s="147">
        <f t="shared" si="32"/>
        <v>0</v>
      </c>
      <c r="S176" s="147">
        <v>0</v>
      </c>
      <c r="T176" s="148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49" t="s">
        <v>140</v>
      </c>
      <c r="AT176" s="149" t="s">
        <v>121</v>
      </c>
      <c r="AU176" s="149" t="s">
        <v>119</v>
      </c>
      <c r="AY176" s="14" t="s">
        <v>111</v>
      </c>
      <c r="BE176" s="150">
        <f t="shared" si="34"/>
        <v>0</v>
      </c>
      <c r="BF176" s="150">
        <f t="shared" si="35"/>
        <v>0</v>
      </c>
      <c r="BG176" s="150">
        <f t="shared" si="36"/>
        <v>0</v>
      </c>
      <c r="BH176" s="150">
        <f t="shared" si="37"/>
        <v>0</v>
      </c>
      <c r="BI176" s="150">
        <f t="shared" si="38"/>
        <v>0</v>
      </c>
      <c r="BJ176" s="14" t="s">
        <v>119</v>
      </c>
      <c r="BK176" s="151">
        <f t="shared" si="39"/>
        <v>0</v>
      </c>
      <c r="BL176" s="14" t="s">
        <v>135</v>
      </c>
      <c r="BM176" s="149" t="s">
        <v>313</v>
      </c>
    </row>
    <row r="177" spans="1:65" s="2" customFormat="1" ht="14.4" customHeight="1">
      <c r="A177" s="29"/>
      <c r="B177" s="137"/>
      <c r="C177" s="152" t="s">
        <v>314</v>
      </c>
      <c r="D177" s="152" t="s">
        <v>121</v>
      </c>
      <c r="E177" s="153" t="s">
        <v>315</v>
      </c>
      <c r="F177" s="154" t="s">
        <v>316</v>
      </c>
      <c r="G177" s="155" t="s">
        <v>179</v>
      </c>
      <c r="H177" s="156">
        <v>2</v>
      </c>
      <c r="I177" s="157"/>
      <c r="J177" s="156">
        <f t="shared" si="30"/>
        <v>0</v>
      </c>
      <c r="K177" s="158"/>
      <c r="L177" s="159"/>
      <c r="M177" s="160" t="s">
        <v>1</v>
      </c>
      <c r="N177" s="161" t="s">
        <v>37</v>
      </c>
      <c r="O177" s="55"/>
      <c r="P177" s="147">
        <f t="shared" si="31"/>
        <v>0</v>
      </c>
      <c r="Q177" s="147">
        <v>0</v>
      </c>
      <c r="R177" s="147">
        <f t="shared" si="32"/>
        <v>0</v>
      </c>
      <c r="S177" s="147">
        <v>0</v>
      </c>
      <c r="T177" s="148">
        <f t="shared" si="3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49" t="s">
        <v>140</v>
      </c>
      <c r="AT177" s="149" t="s">
        <v>121</v>
      </c>
      <c r="AU177" s="149" t="s">
        <v>119</v>
      </c>
      <c r="AY177" s="14" t="s">
        <v>111</v>
      </c>
      <c r="BE177" s="150">
        <f t="shared" si="34"/>
        <v>0</v>
      </c>
      <c r="BF177" s="150">
        <f t="shared" si="35"/>
        <v>0</v>
      </c>
      <c r="BG177" s="150">
        <f t="shared" si="36"/>
        <v>0</v>
      </c>
      <c r="BH177" s="150">
        <f t="shared" si="37"/>
        <v>0</v>
      </c>
      <c r="BI177" s="150">
        <f t="shared" si="38"/>
        <v>0</v>
      </c>
      <c r="BJ177" s="14" t="s">
        <v>119</v>
      </c>
      <c r="BK177" s="151">
        <f t="shared" si="39"/>
        <v>0</v>
      </c>
      <c r="BL177" s="14" t="s">
        <v>135</v>
      </c>
      <c r="BM177" s="149" t="s">
        <v>317</v>
      </c>
    </row>
    <row r="178" spans="1:65" s="2" customFormat="1" ht="14.4" customHeight="1">
      <c r="A178" s="29"/>
      <c r="B178" s="137"/>
      <c r="C178" s="152" t="s">
        <v>318</v>
      </c>
      <c r="D178" s="152" t="s">
        <v>121</v>
      </c>
      <c r="E178" s="153" t="s">
        <v>319</v>
      </c>
      <c r="F178" s="154" t="s">
        <v>320</v>
      </c>
      <c r="G178" s="155" t="s">
        <v>179</v>
      </c>
      <c r="H178" s="156">
        <v>2</v>
      </c>
      <c r="I178" s="157"/>
      <c r="J178" s="156">
        <f t="shared" si="30"/>
        <v>0</v>
      </c>
      <c r="K178" s="158"/>
      <c r="L178" s="159"/>
      <c r="M178" s="160" t="s">
        <v>1</v>
      </c>
      <c r="N178" s="161" t="s">
        <v>37</v>
      </c>
      <c r="O178" s="55"/>
      <c r="P178" s="147">
        <f t="shared" si="31"/>
        <v>0</v>
      </c>
      <c r="Q178" s="147">
        <v>0</v>
      </c>
      <c r="R178" s="147">
        <f t="shared" si="32"/>
        <v>0</v>
      </c>
      <c r="S178" s="147">
        <v>0</v>
      </c>
      <c r="T178" s="148">
        <f t="shared" si="3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49" t="s">
        <v>140</v>
      </c>
      <c r="AT178" s="149" t="s">
        <v>121</v>
      </c>
      <c r="AU178" s="149" t="s">
        <v>119</v>
      </c>
      <c r="AY178" s="14" t="s">
        <v>111</v>
      </c>
      <c r="BE178" s="150">
        <f t="shared" si="34"/>
        <v>0</v>
      </c>
      <c r="BF178" s="150">
        <f t="shared" si="35"/>
        <v>0</v>
      </c>
      <c r="BG178" s="150">
        <f t="shared" si="36"/>
        <v>0</v>
      </c>
      <c r="BH178" s="150">
        <f t="shared" si="37"/>
        <v>0</v>
      </c>
      <c r="BI178" s="150">
        <f t="shared" si="38"/>
        <v>0</v>
      </c>
      <c r="BJ178" s="14" t="s">
        <v>119</v>
      </c>
      <c r="BK178" s="151">
        <f t="shared" si="39"/>
        <v>0</v>
      </c>
      <c r="BL178" s="14" t="s">
        <v>135</v>
      </c>
      <c r="BM178" s="149" t="s">
        <v>321</v>
      </c>
    </row>
    <row r="179" spans="1:65" s="2" customFormat="1" ht="14.4" customHeight="1">
      <c r="A179" s="29"/>
      <c r="B179" s="137"/>
      <c r="C179" s="152" t="s">
        <v>322</v>
      </c>
      <c r="D179" s="152" t="s">
        <v>121</v>
      </c>
      <c r="E179" s="153" t="s">
        <v>323</v>
      </c>
      <c r="F179" s="154" t="s">
        <v>324</v>
      </c>
      <c r="G179" s="155" t="s">
        <v>179</v>
      </c>
      <c r="H179" s="156">
        <v>4</v>
      </c>
      <c r="I179" s="157"/>
      <c r="J179" s="156">
        <f t="shared" si="30"/>
        <v>0</v>
      </c>
      <c r="K179" s="158"/>
      <c r="L179" s="159"/>
      <c r="M179" s="160" t="s">
        <v>1</v>
      </c>
      <c r="N179" s="161" t="s">
        <v>37</v>
      </c>
      <c r="O179" s="55"/>
      <c r="P179" s="147">
        <f t="shared" si="31"/>
        <v>0</v>
      </c>
      <c r="Q179" s="147">
        <v>0</v>
      </c>
      <c r="R179" s="147">
        <f t="shared" si="32"/>
        <v>0</v>
      </c>
      <c r="S179" s="147">
        <v>0</v>
      </c>
      <c r="T179" s="148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49" t="s">
        <v>140</v>
      </c>
      <c r="AT179" s="149" t="s">
        <v>121</v>
      </c>
      <c r="AU179" s="149" t="s">
        <v>119</v>
      </c>
      <c r="AY179" s="14" t="s">
        <v>111</v>
      </c>
      <c r="BE179" s="150">
        <f t="shared" si="34"/>
        <v>0</v>
      </c>
      <c r="BF179" s="150">
        <f t="shared" si="35"/>
        <v>0</v>
      </c>
      <c r="BG179" s="150">
        <f t="shared" si="36"/>
        <v>0</v>
      </c>
      <c r="BH179" s="150">
        <f t="shared" si="37"/>
        <v>0</v>
      </c>
      <c r="BI179" s="150">
        <f t="shared" si="38"/>
        <v>0</v>
      </c>
      <c r="BJ179" s="14" t="s">
        <v>119</v>
      </c>
      <c r="BK179" s="151">
        <f t="shared" si="39"/>
        <v>0</v>
      </c>
      <c r="BL179" s="14" t="s">
        <v>135</v>
      </c>
      <c r="BM179" s="149" t="s">
        <v>325</v>
      </c>
    </row>
    <row r="180" spans="1:65" s="2" customFormat="1" ht="14.4" customHeight="1">
      <c r="A180" s="29"/>
      <c r="B180" s="137"/>
      <c r="C180" s="152" t="s">
        <v>326</v>
      </c>
      <c r="D180" s="152" t="s">
        <v>121</v>
      </c>
      <c r="E180" s="153" t="s">
        <v>327</v>
      </c>
      <c r="F180" s="154" t="s">
        <v>328</v>
      </c>
      <c r="G180" s="155" t="s">
        <v>179</v>
      </c>
      <c r="H180" s="156">
        <v>1</v>
      </c>
      <c r="I180" s="157"/>
      <c r="J180" s="156">
        <f t="shared" si="30"/>
        <v>0</v>
      </c>
      <c r="K180" s="158"/>
      <c r="L180" s="159"/>
      <c r="M180" s="160" t="s">
        <v>1</v>
      </c>
      <c r="N180" s="161" t="s">
        <v>37</v>
      </c>
      <c r="O180" s="55"/>
      <c r="P180" s="147">
        <f t="shared" si="31"/>
        <v>0</v>
      </c>
      <c r="Q180" s="147">
        <v>0</v>
      </c>
      <c r="R180" s="147">
        <f t="shared" si="32"/>
        <v>0</v>
      </c>
      <c r="S180" s="147">
        <v>0</v>
      </c>
      <c r="T180" s="148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49" t="s">
        <v>140</v>
      </c>
      <c r="AT180" s="149" t="s">
        <v>121</v>
      </c>
      <c r="AU180" s="149" t="s">
        <v>119</v>
      </c>
      <c r="AY180" s="14" t="s">
        <v>111</v>
      </c>
      <c r="BE180" s="150">
        <f t="shared" si="34"/>
        <v>0</v>
      </c>
      <c r="BF180" s="150">
        <f t="shared" si="35"/>
        <v>0</v>
      </c>
      <c r="BG180" s="150">
        <f t="shared" si="36"/>
        <v>0</v>
      </c>
      <c r="BH180" s="150">
        <f t="shared" si="37"/>
        <v>0</v>
      </c>
      <c r="BI180" s="150">
        <f t="shared" si="38"/>
        <v>0</v>
      </c>
      <c r="BJ180" s="14" t="s">
        <v>119</v>
      </c>
      <c r="BK180" s="151">
        <f t="shared" si="39"/>
        <v>0</v>
      </c>
      <c r="BL180" s="14" t="s">
        <v>135</v>
      </c>
      <c r="BM180" s="149" t="s">
        <v>329</v>
      </c>
    </row>
    <row r="181" spans="1:65" s="2" customFormat="1" ht="14.4" customHeight="1">
      <c r="A181" s="29"/>
      <c r="B181" s="137"/>
      <c r="C181" s="152" t="s">
        <v>330</v>
      </c>
      <c r="D181" s="152" t="s">
        <v>121</v>
      </c>
      <c r="E181" s="153" t="s">
        <v>331</v>
      </c>
      <c r="F181" s="154" t="s">
        <v>332</v>
      </c>
      <c r="G181" s="155" t="s">
        <v>179</v>
      </c>
      <c r="H181" s="156">
        <v>1</v>
      </c>
      <c r="I181" s="157"/>
      <c r="J181" s="156">
        <f t="shared" si="30"/>
        <v>0</v>
      </c>
      <c r="K181" s="158"/>
      <c r="L181" s="159"/>
      <c r="M181" s="160" t="s">
        <v>1</v>
      </c>
      <c r="N181" s="161" t="s">
        <v>37</v>
      </c>
      <c r="O181" s="55"/>
      <c r="P181" s="147">
        <f t="shared" si="31"/>
        <v>0</v>
      </c>
      <c r="Q181" s="147">
        <v>0</v>
      </c>
      <c r="R181" s="147">
        <f t="shared" si="32"/>
        <v>0</v>
      </c>
      <c r="S181" s="147">
        <v>0</v>
      </c>
      <c r="T181" s="148">
        <f t="shared" si="3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49" t="s">
        <v>140</v>
      </c>
      <c r="AT181" s="149" t="s">
        <v>121</v>
      </c>
      <c r="AU181" s="149" t="s">
        <v>119</v>
      </c>
      <c r="AY181" s="14" t="s">
        <v>111</v>
      </c>
      <c r="BE181" s="150">
        <f t="shared" si="34"/>
        <v>0</v>
      </c>
      <c r="BF181" s="150">
        <f t="shared" si="35"/>
        <v>0</v>
      </c>
      <c r="BG181" s="150">
        <f t="shared" si="36"/>
        <v>0</v>
      </c>
      <c r="BH181" s="150">
        <f t="shared" si="37"/>
        <v>0</v>
      </c>
      <c r="BI181" s="150">
        <f t="shared" si="38"/>
        <v>0</v>
      </c>
      <c r="BJ181" s="14" t="s">
        <v>119</v>
      </c>
      <c r="BK181" s="151">
        <f t="shared" si="39"/>
        <v>0</v>
      </c>
      <c r="BL181" s="14" t="s">
        <v>135</v>
      </c>
      <c r="BM181" s="149" t="s">
        <v>333</v>
      </c>
    </row>
    <row r="182" spans="1:65" s="2" customFormat="1" ht="14.4" customHeight="1">
      <c r="A182" s="29"/>
      <c r="B182" s="137"/>
      <c r="C182" s="152" t="s">
        <v>334</v>
      </c>
      <c r="D182" s="152" t="s">
        <v>121</v>
      </c>
      <c r="E182" s="153" t="s">
        <v>335</v>
      </c>
      <c r="F182" s="154" t="s">
        <v>336</v>
      </c>
      <c r="G182" s="155" t="s">
        <v>179</v>
      </c>
      <c r="H182" s="156">
        <v>4</v>
      </c>
      <c r="I182" s="157"/>
      <c r="J182" s="156">
        <f t="shared" si="30"/>
        <v>0</v>
      </c>
      <c r="K182" s="158"/>
      <c r="L182" s="159"/>
      <c r="M182" s="160" t="s">
        <v>1</v>
      </c>
      <c r="N182" s="161" t="s">
        <v>37</v>
      </c>
      <c r="O182" s="55"/>
      <c r="P182" s="147">
        <f t="shared" si="31"/>
        <v>0</v>
      </c>
      <c r="Q182" s="147">
        <v>0</v>
      </c>
      <c r="R182" s="147">
        <f t="shared" si="32"/>
        <v>0</v>
      </c>
      <c r="S182" s="147">
        <v>0</v>
      </c>
      <c r="T182" s="148">
        <f t="shared" si="3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49" t="s">
        <v>140</v>
      </c>
      <c r="AT182" s="149" t="s">
        <v>121</v>
      </c>
      <c r="AU182" s="149" t="s">
        <v>119</v>
      </c>
      <c r="AY182" s="14" t="s">
        <v>111</v>
      </c>
      <c r="BE182" s="150">
        <f t="shared" si="34"/>
        <v>0</v>
      </c>
      <c r="BF182" s="150">
        <f t="shared" si="35"/>
        <v>0</v>
      </c>
      <c r="BG182" s="150">
        <f t="shared" si="36"/>
        <v>0</v>
      </c>
      <c r="BH182" s="150">
        <f t="shared" si="37"/>
        <v>0</v>
      </c>
      <c r="BI182" s="150">
        <f t="shared" si="38"/>
        <v>0</v>
      </c>
      <c r="BJ182" s="14" t="s">
        <v>119</v>
      </c>
      <c r="BK182" s="151">
        <f t="shared" si="39"/>
        <v>0</v>
      </c>
      <c r="BL182" s="14" t="s">
        <v>135</v>
      </c>
      <c r="BM182" s="149" t="s">
        <v>337</v>
      </c>
    </row>
    <row r="183" spans="1:65" s="2" customFormat="1" ht="14.4" customHeight="1">
      <c r="A183" s="29"/>
      <c r="B183" s="137"/>
      <c r="C183" s="152" t="s">
        <v>338</v>
      </c>
      <c r="D183" s="152" t="s">
        <v>121</v>
      </c>
      <c r="E183" s="153" t="s">
        <v>339</v>
      </c>
      <c r="F183" s="154" t="s">
        <v>340</v>
      </c>
      <c r="G183" s="155" t="s">
        <v>179</v>
      </c>
      <c r="H183" s="156">
        <v>4</v>
      </c>
      <c r="I183" s="157"/>
      <c r="J183" s="156">
        <f t="shared" si="30"/>
        <v>0</v>
      </c>
      <c r="K183" s="158"/>
      <c r="L183" s="159"/>
      <c r="M183" s="160" t="s">
        <v>1</v>
      </c>
      <c r="N183" s="161" t="s">
        <v>37</v>
      </c>
      <c r="O183" s="55"/>
      <c r="P183" s="147">
        <f t="shared" si="31"/>
        <v>0</v>
      </c>
      <c r="Q183" s="147">
        <v>0</v>
      </c>
      <c r="R183" s="147">
        <f t="shared" si="32"/>
        <v>0</v>
      </c>
      <c r="S183" s="147">
        <v>0</v>
      </c>
      <c r="T183" s="148">
        <f t="shared" si="3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49" t="s">
        <v>140</v>
      </c>
      <c r="AT183" s="149" t="s">
        <v>121</v>
      </c>
      <c r="AU183" s="149" t="s">
        <v>119</v>
      </c>
      <c r="AY183" s="14" t="s">
        <v>111</v>
      </c>
      <c r="BE183" s="150">
        <f t="shared" si="34"/>
        <v>0</v>
      </c>
      <c r="BF183" s="150">
        <f t="shared" si="35"/>
        <v>0</v>
      </c>
      <c r="BG183" s="150">
        <f t="shared" si="36"/>
        <v>0</v>
      </c>
      <c r="BH183" s="150">
        <f t="shared" si="37"/>
        <v>0</v>
      </c>
      <c r="BI183" s="150">
        <f t="shared" si="38"/>
        <v>0</v>
      </c>
      <c r="BJ183" s="14" t="s">
        <v>119</v>
      </c>
      <c r="BK183" s="151">
        <f t="shared" si="39"/>
        <v>0</v>
      </c>
      <c r="BL183" s="14" t="s">
        <v>135</v>
      </c>
      <c r="BM183" s="149" t="s">
        <v>341</v>
      </c>
    </row>
    <row r="184" spans="1:65" s="2" customFormat="1" ht="14.4" customHeight="1">
      <c r="A184" s="29"/>
      <c r="B184" s="137"/>
      <c r="C184" s="152" t="s">
        <v>342</v>
      </c>
      <c r="D184" s="152" t="s">
        <v>121</v>
      </c>
      <c r="E184" s="153" t="s">
        <v>343</v>
      </c>
      <c r="F184" s="154" t="s">
        <v>344</v>
      </c>
      <c r="G184" s="155" t="s">
        <v>179</v>
      </c>
      <c r="H184" s="156">
        <v>1</v>
      </c>
      <c r="I184" s="157"/>
      <c r="J184" s="156">
        <f t="shared" si="30"/>
        <v>0</v>
      </c>
      <c r="K184" s="158"/>
      <c r="L184" s="159"/>
      <c r="M184" s="160" t="s">
        <v>1</v>
      </c>
      <c r="N184" s="161" t="s">
        <v>37</v>
      </c>
      <c r="O184" s="55"/>
      <c r="P184" s="147">
        <f t="shared" si="31"/>
        <v>0</v>
      </c>
      <c r="Q184" s="147">
        <v>0</v>
      </c>
      <c r="R184" s="147">
        <f t="shared" si="32"/>
        <v>0</v>
      </c>
      <c r="S184" s="147">
        <v>0</v>
      </c>
      <c r="T184" s="148">
        <f t="shared" si="3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49" t="s">
        <v>140</v>
      </c>
      <c r="AT184" s="149" t="s">
        <v>121</v>
      </c>
      <c r="AU184" s="149" t="s">
        <v>119</v>
      </c>
      <c r="AY184" s="14" t="s">
        <v>111</v>
      </c>
      <c r="BE184" s="150">
        <f t="shared" si="34"/>
        <v>0</v>
      </c>
      <c r="BF184" s="150">
        <f t="shared" si="35"/>
        <v>0</v>
      </c>
      <c r="BG184" s="150">
        <f t="shared" si="36"/>
        <v>0</v>
      </c>
      <c r="BH184" s="150">
        <f t="shared" si="37"/>
        <v>0</v>
      </c>
      <c r="BI184" s="150">
        <f t="shared" si="38"/>
        <v>0</v>
      </c>
      <c r="BJ184" s="14" t="s">
        <v>119</v>
      </c>
      <c r="BK184" s="151">
        <f t="shared" si="39"/>
        <v>0</v>
      </c>
      <c r="BL184" s="14" t="s">
        <v>135</v>
      </c>
      <c r="BM184" s="149" t="s">
        <v>345</v>
      </c>
    </row>
    <row r="185" spans="1:65" s="2" customFormat="1" ht="14.4" customHeight="1">
      <c r="A185" s="29"/>
      <c r="B185" s="137"/>
      <c r="C185" s="152" t="s">
        <v>346</v>
      </c>
      <c r="D185" s="152" t="s">
        <v>121</v>
      </c>
      <c r="E185" s="153" t="s">
        <v>347</v>
      </c>
      <c r="F185" s="154" t="s">
        <v>348</v>
      </c>
      <c r="G185" s="155" t="s">
        <v>179</v>
      </c>
      <c r="H185" s="156">
        <v>1</v>
      </c>
      <c r="I185" s="157"/>
      <c r="J185" s="156">
        <f t="shared" si="30"/>
        <v>0</v>
      </c>
      <c r="K185" s="158"/>
      <c r="L185" s="159"/>
      <c r="M185" s="160" t="s">
        <v>1</v>
      </c>
      <c r="N185" s="161" t="s">
        <v>37</v>
      </c>
      <c r="O185" s="55"/>
      <c r="P185" s="147">
        <f t="shared" si="31"/>
        <v>0</v>
      </c>
      <c r="Q185" s="147">
        <v>0</v>
      </c>
      <c r="R185" s="147">
        <f t="shared" si="32"/>
        <v>0</v>
      </c>
      <c r="S185" s="147">
        <v>0</v>
      </c>
      <c r="T185" s="148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49" t="s">
        <v>140</v>
      </c>
      <c r="AT185" s="149" t="s">
        <v>121</v>
      </c>
      <c r="AU185" s="149" t="s">
        <v>119</v>
      </c>
      <c r="AY185" s="14" t="s">
        <v>111</v>
      </c>
      <c r="BE185" s="150">
        <f t="shared" si="34"/>
        <v>0</v>
      </c>
      <c r="BF185" s="150">
        <f t="shared" si="35"/>
        <v>0</v>
      </c>
      <c r="BG185" s="150">
        <f t="shared" si="36"/>
        <v>0</v>
      </c>
      <c r="BH185" s="150">
        <f t="shared" si="37"/>
        <v>0</v>
      </c>
      <c r="BI185" s="150">
        <f t="shared" si="38"/>
        <v>0</v>
      </c>
      <c r="BJ185" s="14" t="s">
        <v>119</v>
      </c>
      <c r="BK185" s="151">
        <f t="shared" si="39"/>
        <v>0</v>
      </c>
      <c r="BL185" s="14" t="s">
        <v>135</v>
      </c>
      <c r="BM185" s="149" t="s">
        <v>349</v>
      </c>
    </row>
    <row r="186" spans="1:65" s="2" customFormat="1" ht="14.4" customHeight="1">
      <c r="A186" s="29"/>
      <c r="B186" s="137"/>
      <c r="C186" s="152" t="s">
        <v>350</v>
      </c>
      <c r="D186" s="152" t="s">
        <v>121</v>
      </c>
      <c r="E186" s="153" t="s">
        <v>351</v>
      </c>
      <c r="F186" s="154" t="s">
        <v>352</v>
      </c>
      <c r="G186" s="155" t="s">
        <v>179</v>
      </c>
      <c r="H186" s="156">
        <v>35</v>
      </c>
      <c r="I186" s="157"/>
      <c r="J186" s="156">
        <f t="shared" si="30"/>
        <v>0</v>
      </c>
      <c r="K186" s="158"/>
      <c r="L186" s="159"/>
      <c r="M186" s="160" t="s">
        <v>1</v>
      </c>
      <c r="N186" s="161" t="s">
        <v>37</v>
      </c>
      <c r="O186" s="55"/>
      <c r="P186" s="147">
        <f t="shared" si="31"/>
        <v>0</v>
      </c>
      <c r="Q186" s="147">
        <v>0</v>
      </c>
      <c r="R186" s="147">
        <f t="shared" si="32"/>
        <v>0</v>
      </c>
      <c r="S186" s="147">
        <v>0</v>
      </c>
      <c r="T186" s="148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49" t="s">
        <v>140</v>
      </c>
      <c r="AT186" s="149" t="s">
        <v>121</v>
      </c>
      <c r="AU186" s="149" t="s">
        <v>119</v>
      </c>
      <c r="AY186" s="14" t="s">
        <v>111</v>
      </c>
      <c r="BE186" s="150">
        <f t="shared" si="34"/>
        <v>0</v>
      </c>
      <c r="BF186" s="150">
        <f t="shared" si="35"/>
        <v>0</v>
      </c>
      <c r="BG186" s="150">
        <f t="shared" si="36"/>
        <v>0</v>
      </c>
      <c r="BH186" s="150">
        <f t="shared" si="37"/>
        <v>0</v>
      </c>
      <c r="BI186" s="150">
        <f t="shared" si="38"/>
        <v>0</v>
      </c>
      <c r="BJ186" s="14" t="s">
        <v>119</v>
      </c>
      <c r="BK186" s="151">
        <f t="shared" si="39"/>
        <v>0</v>
      </c>
      <c r="BL186" s="14" t="s">
        <v>135</v>
      </c>
      <c r="BM186" s="149" t="s">
        <v>353</v>
      </c>
    </row>
    <row r="187" spans="1:65" s="2" customFormat="1" ht="14.4" customHeight="1">
      <c r="A187" s="29"/>
      <c r="B187" s="137"/>
      <c r="C187" s="152" t="s">
        <v>354</v>
      </c>
      <c r="D187" s="152" t="s">
        <v>121</v>
      </c>
      <c r="E187" s="153" t="s">
        <v>355</v>
      </c>
      <c r="F187" s="154" t="s">
        <v>356</v>
      </c>
      <c r="G187" s="155" t="s">
        <v>179</v>
      </c>
      <c r="H187" s="156">
        <v>70</v>
      </c>
      <c r="I187" s="157"/>
      <c r="J187" s="156">
        <f t="shared" si="30"/>
        <v>0</v>
      </c>
      <c r="K187" s="158"/>
      <c r="L187" s="159"/>
      <c r="M187" s="160" t="s">
        <v>1</v>
      </c>
      <c r="N187" s="161" t="s">
        <v>37</v>
      </c>
      <c r="O187" s="55"/>
      <c r="P187" s="147">
        <f t="shared" si="31"/>
        <v>0</v>
      </c>
      <c r="Q187" s="147">
        <v>0</v>
      </c>
      <c r="R187" s="147">
        <f t="shared" si="32"/>
        <v>0</v>
      </c>
      <c r="S187" s="147">
        <v>0</v>
      </c>
      <c r="T187" s="148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49" t="s">
        <v>140</v>
      </c>
      <c r="AT187" s="149" t="s">
        <v>121</v>
      </c>
      <c r="AU187" s="149" t="s">
        <v>119</v>
      </c>
      <c r="AY187" s="14" t="s">
        <v>111</v>
      </c>
      <c r="BE187" s="150">
        <f t="shared" si="34"/>
        <v>0</v>
      </c>
      <c r="BF187" s="150">
        <f t="shared" si="35"/>
        <v>0</v>
      </c>
      <c r="BG187" s="150">
        <f t="shared" si="36"/>
        <v>0</v>
      </c>
      <c r="BH187" s="150">
        <f t="shared" si="37"/>
        <v>0</v>
      </c>
      <c r="BI187" s="150">
        <f t="shared" si="38"/>
        <v>0</v>
      </c>
      <c r="BJ187" s="14" t="s">
        <v>119</v>
      </c>
      <c r="BK187" s="151">
        <f t="shared" si="39"/>
        <v>0</v>
      </c>
      <c r="BL187" s="14" t="s">
        <v>135</v>
      </c>
      <c r="BM187" s="149" t="s">
        <v>357</v>
      </c>
    </row>
    <row r="188" spans="1:65" s="2" customFormat="1" ht="14.4" customHeight="1">
      <c r="A188" s="29"/>
      <c r="B188" s="137"/>
      <c r="C188" s="152" t="s">
        <v>358</v>
      </c>
      <c r="D188" s="152" t="s">
        <v>121</v>
      </c>
      <c r="E188" s="153" t="s">
        <v>359</v>
      </c>
      <c r="F188" s="154" t="s">
        <v>360</v>
      </c>
      <c r="G188" s="155" t="s">
        <v>179</v>
      </c>
      <c r="H188" s="156">
        <v>35</v>
      </c>
      <c r="I188" s="157"/>
      <c r="J188" s="156">
        <f t="shared" si="30"/>
        <v>0</v>
      </c>
      <c r="K188" s="158"/>
      <c r="L188" s="159"/>
      <c r="M188" s="160" t="s">
        <v>1</v>
      </c>
      <c r="N188" s="161" t="s">
        <v>37</v>
      </c>
      <c r="O188" s="55"/>
      <c r="P188" s="147">
        <f t="shared" si="31"/>
        <v>0</v>
      </c>
      <c r="Q188" s="147">
        <v>0</v>
      </c>
      <c r="R188" s="147">
        <f t="shared" si="32"/>
        <v>0</v>
      </c>
      <c r="S188" s="147">
        <v>0</v>
      </c>
      <c r="T188" s="148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49" t="s">
        <v>140</v>
      </c>
      <c r="AT188" s="149" t="s">
        <v>121</v>
      </c>
      <c r="AU188" s="149" t="s">
        <v>119</v>
      </c>
      <c r="AY188" s="14" t="s">
        <v>111</v>
      </c>
      <c r="BE188" s="150">
        <f t="shared" si="34"/>
        <v>0</v>
      </c>
      <c r="BF188" s="150">
        <f t="shared" si="35"/>
        <v>0</v>
      </c>
      <c r="BG188" s="150">
        <f t="shared" si="36"/>
        <v>0</v>
      </c>
      <c r="BH188" s="150">
        <f t="shared" si="37"/>
        <v>0</v>
      </c>
      <c r="BI188" s="150">
        <f t="shared" si="38"/>
        <v>0</v>
      </c>
      <c r="BJ188" s="14" t="s">
        <v>119</v>
      </c>
      <c r="BK188" s="151">
        <f t="shared" si="39"/>
        <v>0</v>
      </c>
      <c r="BL188" s="14" t="s">
        <v>135</v>
      </c>
      <c r="BM188" s="149" t="s">
        <v>361</v>
      </c>
    </row>
    <row r="189" spans="1:65" s="2" customFormat="1" ht="14.4" customHeight="1">
      <c r="A189" s="29"/>
      <c r="B189" s="137"/>
      <c r="C189" s="152" t="s">
        <v>362</v>
      </c>
      <c r="D189" s="152" t="s">
        <v>121</v>
      </c>
      <c r="E189" s="153" t="s">
        <v>363</v>
      </c>
      <c r="F189" s="154" t="s">
        <v>364</v>
      </c>
      <c r="G189" s="155" t="s">
        <v>179</v>
      </c>
      <c r="H189" s="156">
        <v>35</v>
      </c>
      <c r="I189" s="157"/>
      <c r="J189" s="156">
        <f t="shared" si="30"/>
        <v>0</v>
      </c>
      <c r="K189" s="158"/>
      <c r="L189" s="159"/>
      <c r="M189" s="160" t="s">
        <v>1</v>
      </c>
      <c r="N189" s="161" t="s">
        <v>37</v>
      </c>
      <c r="O189" s="55"/>
      <c r="P189" s="147">
        <f t="shared" si="31"/>
        <v>0</v>
      </c>
      <c r="Q189" s="147">
        <v>0</v>
      </c>
      <c r="R189" s="147">
        <f t="shared" si="32"/>
        <v>0</v>
      </c>
      <c r="S189" s="147">
        <v>0</v>
      </c>
      <c r="T189" s="148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49" t="s">
        <v>140</v>
      </c>
      <c r="AT189" s="149" t="s">
        <v>121</v>
      </c>
      <c r="AU189" s="149" t="s">
        <v>119</v>
      </c>
      <c r="AY189" s="14" t="s">
        <v>111</v>
      </c>
      <c r="BE189" s="150">
        <f t="shared" si="34"/>
        <v>0</v>
      </c>
      <c r="BF189" s="150">
        <f t="shared" si="35"/>
        <v>0</v>
      </c>
      <c r="BG189" s="150">
        <f t="shared" si="36"/>
        <v>0</v>
      </c>
      <c r="BH189" s="150">
        <f t="shared" si="37"/>
        <v>0</v>
      </c>
      <c r="BI189" s="150">
        <f t="shared" si="38"/>
        <v>0</v>
      </c>
      <c r="BJ189" s="14" t="s">
        <v>119</v>
      </c>
      <c r="BK189" s="151">
        <f t="shared" si="39"/>
        <v>0</v>
      </c>
      <c r="BL189" s="14" t="s">
        <v>135</v>
      </c>
      <c r="BM189" s="149" t="s">
        <v>365</v>
      </c>
    </row>
    <row r="190" spans="1:65" s="2" customFormat="1" ht="24.15" customHeight="1">
      <c r="A190" s="29"/>
      <c r="B190" s="137"/>
      <c r="C190" s="138" t="s">
        <v>366</v>
      </c>
      <c r="D190" s="138" t="s">
        <v>114</v>
      </c>
      <c r="E190" s="139" t="s">
        <v>367</v>
      </c>
      <c r="F190" s="140" t="s">
        <v>368</v>
      </c>
      <c r="G190" s="141" t="s">
        <v>179</v>
      </c>
      <c r="H190" s="142">
        <v>35</v>
      </c>
      <c r="I190" s="143"/>
      <c r="J190" s="142">
        <f t="shared" si="30"/>
        <v>0</v>
      </c>
      <c r="K190" s="144"/>
      <c r="L190" s="30"/>
      <c r="M190" s="145" t="s">
        <v>1</v>
      </c>
      <c r="N190" s="146" t="s">
        <v>37</v>
      </c>
      <c r="O190" s="55"/>
      <c r="P190" s="147">
        <f t="shared" si="31"/>
        <v>0</v>
      </c>
      <c r="Q190" s="147">
        <v>0</v>
      </c>
      <c r="R190" s="147">
        <f t="shared" si="32"/>
        <v>0</v>
      </c>
      <c r="S190" s="147">
        <v>0</v>
      </c>
      <c r="T190" s="148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49" t="s">
        <v>135</v>
      </c>
      <c r="AT190" s="149" t="s">
        <v>114</v>
      </c>
      <c r="AU190" s="149" t="s">
        <v>119</v>
      </c>
      <c r="AY190" s="14" t="s">
        <v>111</v>
      </c>
      <c r="BE190" s="150">
        <f t="shared" si="34"/>
        <v>0</v>
      </c>
      <c r="BF190" s="150">
        <f t="shared" si="35"/>
        <v>0</v>
      </c>
      <c r="BG190" s="150">
        <f t="shared" si="36"/>
        <v>0</v>
      </c>
      <c r="BH190" s="150">
        <f t="shared" si="37"/>
        <v>0</v>
      </c>
      <c r="BI190" s="150">
        <f t="shared" si="38"/>
        <v>0</v>
      </c>
      <c r="BJ190" s="14" t="s">
        <v>119</v>
      </c>
      <c r="BK190" s="151">
        <f t="shared" si="39"/>
        <v>0</v>
      </c>
      <c r="BL190" s="14" t="s">
        <v>135</v>
      </c>
      <c r="BM190" s="149" t="s">
        <v>369</v>
      </c>
    </row>
    <row r="191" spans="1:65" s="2" customFormat="1" ht="24.15" customHeight="1">
      <c r="A191" s="29"/>
      <c r="B191" s="137"/>
      <c r="C191" s="138" t="s">
        <v>370</v>
      </c>
      <c r="D191" s="138" t="s">
        <v>114</v>
      </c>
      <c r="E191" s="139" t="s">
        <v>371</v>
      </c>
      <c r="F191" s="140" t="s">
        <v>372</v>
      </c>
      <c r="G191" s="141" t="s">
        <v>179</v>
      </c>
      <c r="H191" s="142">
        <v>1</v>
      </c>
      <c r="I191" s="143"/>
      <c r="J191" s="142">
        <f t="shared" si="30"/>
        <v>0</v>
      </c>
      <c r="K191" s="144"/>
      <c r="L191" s="30"/>
      <c r="M191" s="145" t="s">
        <v>1</v>
      </c>
      <c r="N191" s="146" t="s">
        <v>37</v>
      </c>
      <c r="O191" s="55"/>
      <c r="P191" s="147">
        <f t="shared" si="31"/>
        <v>0</v>
      </c>
      <c r="Q191" s="147">
        <v>8.6799999999999996E-5</v>
      </c>
      <c r="R191" s="147">
        <f t="shared" si="32"/>
        <v>8.6799999999999996E-5</v>
      </c>
      <c r="S191" s="147">
        <v>0</v>
      </c>
      <c r="T191" s="148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49" t="s">
        <v>135</v>
      </c>
      <c r="AT191" s="149" t="s">
        <v>114</v>
      </c>
      <c r="AU191" s="149" t="s">
        <v>119</v>
      </c>
      <c r="AY191" s="14" t="s">
        <v>111</v>
      </c>
      <c r="BE191" s="150">
        <f t="shared" si="34"/>
        <v>0</v>
      </c>
      <c r="BF191" s="150">
        <f t="shared" si="35"/>
        <v>0</v>
      </c>
      <c r="BG191" s="150">
        <f t="shared" si="36"/>
        <v>0</v>
      </c>
      <c r="BH191" s="150">
        <f t="shared" si="37"/>
        <v>0</v>
      </c>
      <c r="BI191" s="150">
        <f t="shared" si="38"/>
        <v>0</v>
      </c>
      <c r="BJ191" s="14" t="s">
        <v>119</v>
      </c>
      <c r="BK191" s="151">
        <f t="shared" si="39"/>
        <v>0</v>
      </c>
      <c r="BL191" s="14" t="s">
        <v>135</v>
      </c>
      <c r="BM191" s="149" t="s">
        <v>373</v>
      </c>
    </row>
    <row r="192" spans="1:65" s="2" customFormat="1" ht="49.05" customHeight="1">
      <c r="A192" s="29"/>
      <c r="B192" s="137"/>
      <c r="C192" s="152" t="s">
        <v>374</v>
      </c>
      <c r="D192" s="152" t="s">
        <v>121</v>
      </c>
      <c r="E192" s="153" t="s">
        <v>375</v>
      </c>
      <c r="F192" s="154" t="s">
        <v>376</v>
      </c>
      <c r="G192" s="155" t="s">
        <v>179</v>
      </c>
      <c r="H192" s="156">
        <v>1</v>
      </c>
      <c r="I192" s="157"/>
      <c r="J192" s="156">
        <f t="shared" si="30"/>
        <v>0</v>
      </c>
      <c r="K192" s="158"/>
      <c r="L192" s="159"/>
      <c r="M192" s="160" t="s">
        <v>1</v>
      </c>
      <c r="N192" s="161" t="s">
        <v>37</v>
      </c>
      <c r="O192" s="55"/>
      <c r="P192" s="147">
        <f t="shared" si="31"/>
        <v>0</v>
      </c>
      <c r="Q192" s="147">
        <v>0</v>
      </c>
      <c r="R192" s="147">
        <f t="shared" si="32"/>
        <v>0</v>
      </c>
      <c r="S192" s="147">
        <v>0</v>
      </c>
      <c r="T192" s="148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49" t="s">
        <v>140</v>
      </c>
      <c r="AT192" s="149" t="s">
        <v>121</v>
      </c>
      <c r="AU192" s="149" t="s">
        <v>119</v>
      </c>
      <c r="AY192" s="14" t="s">
        <v>111</v>
      </c>
      <c r="BE192" s="150">
        <f t="shared" si="34"/>
        <v>0</v>
      </c>
      <c r="BF192" s="150">
        <f t="shared" si="35"/>
        <v>0</v>
      </c>
      <c r="BG192" s="150">
        <f t="shared" si="36"/>
        <v>0</v>
      </c>
      <c r="BH192" s="150">
        <f t="shared" si="37"/>
        <v>0</v>
      </c>
      <c r="BI192" s="150">
        <f t="shared" si="38"/>
        <v>0</v>
      </c>
      <c r="BJ192" s="14" t="s">
        <v>119</v>
      </c>
      <c r="BK192" s="151">
        <f t="shared" si="39"/>
        <v>0</v>
      </c>
      <c r="BL192" s="14" t="s">
        <v>135</v>
      </c>
      <c r="BM192" s="149" t="s">
        <v>377</v>
      </c>
    </row>
    <row r="193" spans="1:65" s="2" customFormat="1" ht="24.15" customHeight="1">
      <c r="A193" s="29"/>
      <c r="B193" s="137"/>
      <c r="C193" s="138" t="s">
        <v>378</v>
      </c>
      <c r="D193" s="138" t="s">
        <v>114</v>
      </c>
      <c r="E193" s="139" t="s">
        <v>379</v>
      </c>
      <c r="F193" s="140" t="s">
        <v>380</v>
      </c>
      <c r="G193" s="141" t="s">
        <v>179</v>
      </c>
      <c r="H193" s="142">
        <v>2</v>
      </c>
      <c r="I193" s="143"/>
      <c r="J193" s="142">
        <f t="shared" si="30"/>
        <v>0</v>
      </c>
      <c r="K193" s="144"/>
      <c r="L193" s="30"/>
      <c r="M193" s="145" t="s">
        <v>1</v>
      </c>
      <c r="N193" s="146" t="s">
        <v>37</v>
      </c>
      <c r="O193" s="55"/>
      <c r="P193" s="147">
        <f t="shared" si="31"/>
        <v>0</v>
      </c>
      <c r="Q193" s="147">
        <v>8.6799999999999996E-5</v>
      </c>
      <c r="R193" s="147">
        <f t="shared" si="32"/>
        <v>1.7359999999999999E-4</v>
      </c>
      <c r="S193" s="147">
        <v>0</v>
      </c>
      <c r="T193" s="148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49" t="s">
        <v>135</v>
      </c>
      <c r="AT193" s="149" t="s">
        <v>114</v>
      </c>
      <c r="AU193" s="149" t="s">
        <v>119</v>
      </c>
      <c r="AY193" s="14" t="s">
        <v>111</v>
      </c>
      <c r="BE193" s="150">
        <f t="shared" si="34"/>
        <v>0</v>
      </c>
      <c r="BF193" s="150">
        <f t="shared" si="35"/>
        <v>0</v>
      </c>
      <c r="BG193" s="150">
        <f t="shared" si="36"/>
        <v>0</v>
      </c>
      <c r="BH193" s="150">
        <f t="shared" si="37"/>
        <v>0</v>
      </c>
      <c r="BI193" s="150">
        <f t="shared" si="38"/>
        <v>0</v>
      </c>
      <c r="BJ193" s="14" t="s">
        <v>119</v>
      </c>
      <c r="BK193" s="151">
        <f t="shared" si="39"/>
        <v>0</v>
      </c>
      <c r="BL193" s="14" t="s">
        <v>135</v>
      </c>
      <c r="BM193" s="149" t="s">
        <v>381</v>
      </c>
    </row>
    <row r="194" spans="1:65" s="2" customFormat="1" ht="49.05" customHeight="1">
      <c r="A194" s="29"/>
      <c r="B194" s="137"/>
      <c r="C194" s="152" t="s">
        <v>382</v>
      </c>
      <c r="D194" s="152" t="s">
        <v>121</v>
      </c>
      <c r="E194" s="153" t="s">
        <v>383</v>
      </c>
      <c r="F194" s="154" t="s">
        <v>384</v>
      </c>
      <c r="G194" s="155" t="s">
        <v>179</v>
      </c>
      <c r="H194" s="156">
        <v>2</v>
      </c>
      <c r="I194" s="157"/>
      <c r="J194" s="156">
        <f t="shared" si="30"/>
        <v>0</v>
      </c>
      <c r="K194" s="158"/>
      <c r="L194" s="159"/>
      <c r="M194" s="160" t="s">
        <v>1</v>
      </c>
      <c r="N194" s="161" t="s">
        <v>37</v>
      </c>
      <c r="O194" s="55"/>
      <c r="P194" s="147">
        <f t="shared" si="31"/>
        <v>0</v>
      </c>
      <c r="Q194" s="147">
        <v>0</v>
      </c>
      <c r="R194" s="147">
        <f t="shared" si="32"/>
        <v>0</v>
      </c>
      <c r="S194" s="147">
        <v>0</v>
      </c>
      <c r="T194" s="148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49" t="s">
        <v>140</v>
      </c>
      <c r="AT194" s="149" t="s">
        <v>121</v>
      </c>
      <c r="AU194" s="149" t="s">
        <v>119</v>
      </c>
      <c r="AY194" s="14" t="s">
        <v>111</v>
      </c>
      <c r="BE194" s="150">
        <f t="shared" si="34"/>
        <v>0</v>
      </c>
      <c r="BF194" s="150">
        <f t="shared" si="35"/>
        <v>0</v>
      </c>
      <c r="BG194" s="150">
        <f t="shared" si="36"/>
        <v>0</v>
      </c>
      <c r="BH194" s="150">
        <f t="shared" si="37"/>
        <v>0</v>
      </c>
      <c r="BI194" s="150">
        <f t="shared" si="38"/>
        <v>0</v>
      </c>
      <c r="BJ194" s="14" t="s">
        <v>119</v>
      </c>
      <c r="BK194" s="151">
        <f t="shared" si="39"/>
        <v>0</v>
      </c>
      <c r="BL194" s="14" t="s">
        <v>135</v>
      </c>
      <c r="BM194" s="149" t="s">
        <v>385</v>
      </c>
    </row>
    <row r="195" spans="1:65" s="2" customFormat="1" ht="14.4" customHeight="1">
      <c r="A195" s="29"/>
      <c r="B195" s="137"/>
      <c r="C195" s="138" t="s">
        <v>386</v>
      </c>
      <c r="D195" s="138" t="s">
        <v>114</v>
      </c>
      <c r="E195" s="139" t="s">
        <v>387</v>
      </c>
      <c r="F195" s="140" t="s">
        <v>388</v>
      </c>
      <c r="G195" s="141" t="s">
        <v>179</v>
      </c>
      <c r="H195" s="142">
        <v>3</v>
      </c>
      <c r="I195" s="143"/>
      <c r="J195" s="142">
        <f t="shared" si="30"/>
        <v>0</v>
      </c>
      <c r="K195" s="144"/>
      <c r="L195" s="30"/>
      <c r="M195" s="145" t="s">
        <v>1</v>
      </c>
      <c r="N195" s="146" t="s">
        <v>37</v>
      </c>
      <c r="O195" s="55"/>
      <c r="P195" s="147">
        <f t="shared" si="31"/>
        <v>0</v>
      </c>
      <c r="Q195" s="147">
        <v>0</v>
      </c>
      <c r="R195" s="147">
        <f t="shared" si="32"/>
        <v>0</v>
      </c>
      <c r="S195" s="147">
        <v>0</v>
      </c>
      <c r="T195" s="148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49" t="s">
        <v>135</v>
      </c>
      <c r="AT195" s="149" t="s">
        <v>114</v>
      </c>
      <c r="AU195" s="149" t="s">
        <v>119</v>
      </c>
      <c r="AY195" s="14" t="s">
        <v>111</v>
      </c>
      <c r="BE195" s="150">
        <f t="shared" si="34"/>
        <v>0</v>
      </c>
      <c r="BF195" s="150">
        <f t="shared" si="35"/>
        <v>0</v>
      </c>
      <c r="BG195" s="150">
        <f t="shared" si="36"/>
        <v>0</v>
      </c>
      <c r="BH195" s="150">
        <f t="shared" si="37"/>
        <v>0</v>
      </c>
      <c r="BI195" s="150">
        <f t="shared" si="38"/>
        <v>0</v>
      </c>
      <c r="BJ195" s="14" t="s">
        <v>119</v>
      </c>
      <c r="BK195" s="151">
        <f t="shared" si="39"/>
        <v>0</v>
      </c>
      <c r="BL195" s="14" t="s">
        <v>135</v>
      </c>
      <c r="BM195" s="149" t="s">
        <v>389</v>
      </c>
    </row>
    <row r="196" spans="1:65" s="2" customFormat="1" ht="37.799999999999997" customHeight="1">
      <c r="A196" s="29"/>
      <c r="B196" s="137"/>
      <c r="C196" s="152" t="s">
        <v>390</v>
      </c>
      <c r="D196" s="152" t="s">
        <v>121</v>
      </c>
      <c r="E196" s="153" t="s">
        <v>391</v>
      </c>
      <c r="F196" s="154" t="s">
        <v>392</v>
      </c>
      <c r="G196" s="155" t="s">
        <v>179</v>
      </c>
      <c r="H196" s="156">
        <v>3</v>
      </c>
      <c r="I196" s="157"/>
      <c r="J196" s="156">
        <f t="shared" si="30"/>
        <v>0</v>
      </c>
      <c r="K196" s="158"/>
      <c r="L196" s="159"/>
      <c r="M196" s="160" t="s">
        <v>1</v>
      </c>
      <c r="N196" s="161" t="s">
        <v>37</v>
      </c>
      <c r="O196" s="55"/>
      <c r="P196" s="147">
        <f t="shared" si="31"/>
        <v>0</v>
      </c>
      <c r="Q196" s="147">
        <v>1.6199999999999999E-2</v>
      </c>
      <c r="R196" s="147">
        <f t="shared" si="32"/>
        <v>4.8599999999999997E-2</v>
      </c>
      <c r="S196" s="147">
        <v>0</v>
      </c>
      <c r="T196" s="148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49" t="s">
        <v>140</v>
      </c>
      <c r="AT196" s="149" t="s">
        <v>121</v>
      </c>
      <c r="AU196" s="149" t="s">
        <v>119</v>
      </c>
      <c r="AY196" s="14" t="s">
        <v>111</v>
      </c>
      <c r="BE196" s="150">
        <f t="shared" si="34"/>
        <v>0</v>
      </c>
      <c r="BF196" s="150">
        <f t="shared" si="35"/>
        <v>0</v>
      </c>
      <c r="BG196" s="150">
        <f t="shared" si="36"/>
        <v>0</v>
      </c>
      <c r="BH196" s="150">
        <f t="shared" si="37"/>
        <v>0</v>
      </c>
      <c r="BI196" s="150">
        <f t="shared" si="38"/>
        <v>0</v>
      </c>
      <c r="BJ196" s="14" t="s">
        <v>119</v>
      </c>
      <c r="BK196" s="151">
        <f t="shared" si="39"/>
        <v>0</v>
      </c>
      <c r="BL196" s="14" t="s">
        <v>135</v>
      </c>
      <c r="BM196" s="149" t="s">
        <v>393</v>
      </c>
    </row>
    <row r="197" spans="1:65" s="2" customFormat="1" ht="24.15" customHeight="1">
      <c r="A197" s="29"/>
      <c r="B197" s="137"/>
      <c r="C197" s="138" t="s">
        <v>394</v>
      </c>
      <c r="D197" s="138" t="s">
        <v>114</v>
      </c>
      <c r="E197" s="139" t="s">
        <v>395</v>
      </c>
      <c r="F197" s="140" t="s">
        <v>396</v>
      </c>
      <c r="G197" s="141" t="s">
        <v>157</v>
      </c>
      <c r="H197" s="143"/>
      <c r="I197" s="143"/>
      <c r="J197" s="142">
        <f t="shared" si="30"/>
        <v>0</v>
      </c>
      <c r="K197" s="144"/>
      <c r="L197" s="30"/>
      <c r="M197" s="145" t="s">
        <v>1</v>
      </c>
      <c r="N197" s="146" t="s">
        <v>37</v>
      </c>
      <c r="O197" s="55"/>
      <c r="P197" s="147">
        <f t="shared" si="31"/>
        <v>0</v>
      </c>
      <c r="Q197" s="147">
        <v>0</v>
      </c>
      <c r="R197" s="147">
        <f t="shared" si="32"/>
        <v>0</v>
      </c>
      <c r="S197" s="147">
        <v>0</v>
      </c>
      <c r="T197" s="148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49" t="s">
        <v>135</v>
      </c>
      <c r="AT197" s="149" t="s">
        <v>114</v>
      </c>
      <c r="AU197" s="149" t="s">
        <v>119</v>
      </c>
      <c r="AY197" s="14" t="s">
        <v>111</v>
      </c>
      <c r="BE197" s="150">
        <f t="shared" si="34"/>
        <v>0</v>
      </c>
      <c r="BF197" s="150">
        <f t="shared" si="35"/>
        <v>0</v>
      </c>
      <c r="BG197" s="150">
        <f t="shared" si="36"/>
        <v>0</v>
      </c>
      <c r="BH197" s="150">
        <f t="shared" si="37"/>
        <v>0</v>
      </c>
      <c r="BI197" s="150">
        <f t="shared" si="38"/>
        <v>0</v>
      </c>
      <c r="BJ197" s="14" t="s">
        <v>119</v>
      </c>
      <c r="BK197" s="151">
        <f t="shared" si="39"/>
        <v>0</v>
      </c>
      <c r="BL197" s="14" t="s">
        <v>135</v>
      </c>
      <c r="BM197" s="149" t="s">
        <v>397</v>
      </c>
    </row>
    <row r="198" spans="1:65" s="12" customFormat="1" ht="22.8" customHeight="1">
      <c r="B198" s="124"/>
      <c r="D198" s="125" t="s">
        <v>70</v>
      </c>
      <c r="E198" s="135" t="s">
        <v>398</v>
      </c>
      <c r="F198" s="135" t="s">
        <v>399</v>
      </c>
      <c r="I198" s="127"/>
      <c r="J198" s="136">
        <f>BK198</f>
        <v>0</v>
      </c>
      <c r="L198" s="124"/>
      <c r="M198" s="129"/>
      <c r="N198" s="130"/>
      <c r="O198" s="130"/>
      <c r="P198" s="131">
        <f>SUM(P199:P201)</f>
        <v>0</v>
      </c>
      <c r="Q198" s="130"/>
      <c r="R198" s="131">
        <f>SUM(R199:R201)</f>
        <v>0</v>
      </c>
      <c r="S198" s="130"/>
      <c r="T198" s="132">
        <f>SUM(T199:T201)</f>
        <v>0</v>
      </c>
      <c r="AR198" s="125" t="s">
        <v>119</v>
      </c>
      <c r="AT198" s="133" t="s">
        <v>70</v>
      </c>
      <c r="AU198" s="133" t="s">
        <v>79</v>
      </c>
      <c r="AY198" s="125" t="s">
        <v>111</v>
      </c>
      <c r="BK198" s="134">
        <f>SUM(BK199:BK201)</f>
        <v>0</v>
      </c>
    </row>
    <row r="199" spans="1:65" s="2" customFormat="1" ht="14.4" customHeight="1">
      <c r="A199" s="29"/>
      <c r="B199" s="137"/>
      <c r="C199" s="138" t="s">
        <v>400</v>
      </c>
      <c r="D199" s="138" t="s">
        <v>114</v>
      </c>
      <c r="E199" s="139" t="s">
        <v>401</v>
      </c>
      <c r="F199" s="140" t="s">
        <v>402</v>
      </c>
      <c r="G199" s="141" t="s">
        <v>117</v>
      </c>
      <c r="H199" s="142">
        <v>24</v>
      </c>
      <c r="I199" s="143"/>
      <c r="J199" s="142">
        <f>ROUND(I199*H199,3)</f>
        <v>0</v>
      </c>
      <c r="K199" s="144"/>
      <c r="L199" s="30"/>
      <c r="M199" s="145" t="s">
        <v>1</v>
      </c>
      <c r="N199" s="146" t="s">
        <v>37</v>
      </c>
      <c r="O199" s="55"/>
      <c r="P199" s="147">
        <f>O199*H199</f>
        <v>0</v>
      </c>
      <c r="Q199" s="147">
        <v>0</v>
      </c>
      <c r="R199" s="147">
        <f>Q199*H199</f>
        <v>0</v>
      </c>
      <c r="S199" s="147">
        <v>0</v>
      </c>
      <c r="T199" s="148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49" t="s">
        <v>135</v>
      </c>
      <c r="AT199" s="149" t="s">
        <v>114</v>
      </c>
      <c r="AU199" s="149" t="s">
        <v>119</v>
      </c>
      <c r="AY199" s="14" t="s">
        <v>111</v>
      </c>
      <c r="BE199" s="150">
        <f>IF(N199="základná",J199,0)</f>
        <v>0</v>
      </c>
      <c r="BF199" s="150">
        <f>IF(N199="znížená",J199,0)</f>
        <v>0</v>
      </c>
      <c r="BG199" s="150">
        <f>IF(N199="zákl. prenesená",J199,0)</f>
        <v>0</v>
      </c>
      <c r="BH199" s="150">
        <f>IF(N199="zníž. prenesená",J199,0)</f>
        <v>0</v>
      </c>
      <c r="BI199" s="150">
        <f>IF(N199="nulová",J199,0)</f>
        <v>0</v>
      </c>
      <c r="BJ199" s="14" t="s">
        <v>119</v>
      </c>
      <c r="BK199" s="151">
        <f>ROUND(I199*H199,3)</f>
        <v>0</v>
      </c>
      <c r="BL199" s="14" t="s">
        <v>135</v>
      </c>
      <c r="BM199" s="149" t="s">
        <v>403</v>
      </c>
    </row>
    <row r="200" spans="1:65" s="2" customFormat="1" ht="24.15" customHeight="1">
      <c r="A200" s="29"/>
      <c r="B200" s="137"/>
      <c r="C200" s="138" t="s">
        <v>404</v>
      </c>
      <c r="D200" s="138" t="s">
        <v>114</v>
      </c>
      <c r="E200" s="139" t="s">
        <v>405</v>
      </c>
      <c r="F200" s="140" t="s">
        <v>406</v>
      </c>
      <c r="G200" s="141" t="s">
        <v>270</v>
      </c>
      <c r="H200" s="142">
        <v>1</v>
      </c>
      <c r="I200" s="143"/>
      <c r="J200" s="142">
        <f>ROUND(I200*H200,3)</f>
        <v>0</v>
      </c>
      <c r="K200" s="144"/>
      <c r="L200" s="30"/>
      <c r="M200" s="145" t="s">
        <v>1</v>
      </c>
      <c r="N200" s="146" t="s">
        <v>37</v>
      </c>
      <c r="O200" s="55"/>
      <c r="P200" s="147">
        <f>O200*H200</f>
        <v>0</v>
      </c>
      <c r="Q200" s="147">
        <v>0</v>
      </c>
      <c r="R200" s="147">
        <f>Q200*H200</f>
        <v>0</v>
      </c>
      <c r="S200" s="147">
        <v>0</v>
      </c>
      <c r="T200" s="148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49" t="s">
        <v>125</v>
      </c>
      <c r="AT200" s="149" t="s">
        <v>114</v>
      </c>
      <c r="AU200" s="149" t="s">
        <v>119</v>
      </c>
      <c r="AY200" s="14" t="s">
        <v>111</v>
      </c>
      <c r="BE200" s="150">
        <f>IF(N200="základná",J200,0)</f>
        <v>0</v>
      </c>
      <c r="BF200" s="150">
        <f>IF(N200="znížená",J200,0)</f>
        <v>0</v>
      </c>
      <c r="BG200" s="150">
        <f>IF(N200="zákl. prenesená",J200,0)</f>
        <v>0</v>
      </c>
      <c r="BH200" s="150">
        <f>IF(N200="zníž. prenesená",J200,0)</f>
        <v>0</v>
      </c>
      <c r="BI200" s="150">
        <f>IF(N200="nulová",J200,0)</f>
        <v>0</v>
      </c>
      <c r="BJ200" s="14" t="s">
        <v>119</v>
      </c>
      <c r="BK200" s="151">
        <f>ROUND(I200*H200,3)</f>
        <v>0</v>
      </c>
      <c r="BL200" s="14" t="s">
        <v>125</v>
      </c>
      <c r="BM200" s="149" t="s">
        <v>407</v>
      </c>
    </row>
    <row r="201" spans="1:65" s="2" customFormat="1" ht="24.15" customHeight="1">
      <c r="A201" s="29"/>
      <c r="B201" s="137"/>
      <c r="C201" s="138" t="s">
        <v>408</v>
      </c>
      <c r="D201" s="138" t="s">
        <v>114</v>
      </c>
      <c r="E201" s="139" t="s">
        <v>409</v>
      </c>
      <c r="F201" s="140" t="s">
        <v>410</v>
      </c>
      <c r="G201" s="141" t="s">
        <v>411</v>
      </c>
      <c r="H201" s="142">
        <v>500</v>
      </c>
      <c r="I201" s="143"/>
      <c r="J201" s="142">
        <f>ROUND(I201*H201,3)</f>
        <v>0</v>
      </c>
      <c r="K201" s="144"/>
      <c r="L201" s="30"/>
      <c r="M201" s="162" t="s">
        <v>1</v>
      </c>
      <c r="N201" s="163" t="s">
        <v>37</v>
      </c>
      <c r="O201" s="164"/>
      <c r="P201" s="165">
        <f>O201*H201</f>
        <v>0</v>
      </c>
      <c r="Q201" s="165">
        <v>0</v>
      </c>
      <c r="R201" s="165">
        <f>Q201*H201</f>
        <v>0</v>
      </c>
      <c r="S201" s="165">
        <v>0</v>
      </c>
      <c r="T201" s="166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49" t="s">
        <v>125</v>
      </c>
      <c r="AT201" s="149" t="s">
        <v>114</v>
      </c>
      <c r="AU201" s="149" t="s">
        <v>119</v>
      </c>
      <c r="AY201" s="14" t="s">
        <v>111</v>
      </c>
      <c r="BE201" s="150">
        <f>IF(N201="základná",J201,0)</f>
        <v>0</v>
      </c>
      <c r="BF201" s="150">
        <f>IF(N201="znížená",J201,0)</f>
        <v>0</v>
      </c>
      <c r="BG201" s="150">
        <f>IF(N201="zákl. prenesená",J201,0)</f>
        <v>0</v>
      </c>
      <c r="BH201" s="150">
        <f>IF(N201="zníž. prenesená",J201,0)</f>
        <v>0</v>
      </c>
      <c r="BI201" s="150">
        <f>IF(N201="nulová",J201,0)</f>
        <v>0</v>
      </c>
      <c r="BJ201" s="14" t="s">
        <v>119</v>
      </c>
      <c r="BK201" s="151">
        <f>ROUND(I201*H201,3)</f>
        <v>0</v>
      </c>
      <c r="BL201" s="14" t="s">
        <v>125</v>
      </c>
      <c r="BM201" s="149" t="s">
        <v>412</v>
      </c>
    </row>
    <row r="202" spans="1:65" s="2" customFormat="1" ht="6.9" customHeight="1">
      <c r="A202" s="29"/>
      <c r="B202" s="44"/>
      <c r="C202" s="45"/>
      <c r="D202" s="45"/>
      <c r="E202" s="45"/>
      <c r="F202" s="45"/>
      <c r="G202" s="45"/>
      <c r="H202" s="45"/>
      <c r="I202" s="45"/>
      <c r="J202" s="45"/>
      <c r="K202" s="45"/>
      <c r="L202" s="30"/>
      <c r="M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</row>
  </sheetData>
  <autoFilter ref="C123:K201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uk - vykurovanie</vt:lpstr>
      <vt:lpstr>'Rekapitulácia stavby'!Názvy_tlače</vt:lpstr>
      <vt:lpstr>'uk - vykurovanie'!Názvy_tlače</vt:lpstr>
      <vt:lpstr>'Rekapitulácia stavby'!Oblasť_tlače</vt:lpstr>
      <vt:lpstr>'uk - vykurovanie'!Oblasť_tlače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DESKTOP-5HI7PVD\dinam</dc:creator>
  <cp:lastModifiedBy>HP_NTB</cp:lastModifiedBy>
  <dcterms:created xsi:type="dcterms:W3CDTF">2021-10-21T17:00:38Z</dcterms:created>
  <dcterms:modified xsi:type="dcterms:W3CDTF">2022-01-31T13:27:33Z</dcterms:modified>
</cp:coreProperties>
</file>