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F:\VO_ZAKAZKY_2022\STRAZSKE-MS-OPLZ\podklady\PD Materská škola Strážske-20220128T154514Z-001\VYKAZ VYMER\"/>
    </mc:Choice>
  </mc:AlternateContent>
  <xr:revisionPtr revIDLastSave="0" documentId="13_ncr:1_{94514122-BFEE-409F-AAD8-C6B9DA3930C2}" xr6:coauthVersionLast="47" xr6:coauthVersionMax="47" xr10:uidLastSave="{00000000-0000-0000-0000-000000000000}"/>
  <bookViews>
    <workbookView xWindow="-28920" yWindow="15" windowWidth="29040" windowHeight="15990" tabRatio="500" activeTab="2" xr2:uid="{00000000-000D-0000-FFFF-FFFF00000000}"/>
  </bookViews>
  <sheets>
    <sheet name="Kryci list" sheetId="6" r:id="rId1"/>
    <sheet name="Rekapitulacia" sheetId="5" r:id="rId2"/>
    <sheet name="Prehlad" sheetId="3" r:id="rId3"/>
  </sheets>
  <definedNames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I30" i="6" l="1"/>
  <c r="J30" i="6" s="1"/>
  <c r="W197" i="3"/>
  <c r="G29" i="5" s="1"/>
  <c r="N197" i="3"/>
  <c r="F29" i="5" s="1"/>
  <c r="L197" i="3"/>
  <c r="E29" i="5" s="1"/>
  <c r="I197" i="3"/>
  <c r="C29" i="5" s="1"/>
  <c r="N196" i="3"/>
  <c r="L196" i="3"/>
  <c r="J196" i="3"/>
  <c r="J197" i="3" s="1"/>
  <c r="H196" i="3"/>
  <c r="H197" i="3" s="1"/>
  <c r="B29" i="5" s="1"/>
  <c r="C28" i="5"/>
  <c r="W193" i="3"/>
  <c r="G28" i="5" s="1"/>
  <c r="I193" i="3"/>
  <c r="N192" i="3"/>
  <c r="N193" i="3" s="1"/>
  <c r="F28" i="5" s="1"/>
  <c r="L192" i="3"/>
  <c r="L193" i="3" s="1"/>
  <c r="E28" i="5" s="1"/>
  <c r="J192" i="3"/>
  <c r="J193" i="3" s="1"/>
  <c r="D28" i="5" s="1"/>
  <c r="H192" i="3"/>
  <c r="H193" i="3" s="1"/>
  <c r="B28" i="5" s="1"/>
  <c r="G27" i="5"/>
  <c r="W189" i="3"/>
  <c r="N188" i="3"/>
  <c r="L188" i="3"/>
  <c r="J188" i="3"/>
  <c r="H188" i="3"/>
  <c r="N187" i="3"/>
  <c r="L187" i="3"/>
  <c r="J187" i="3"/>
  <c r="H187" i="3"/>
  <c r="N186" i="3"/>
  <c r="L186" i="3"/>
  <c r="J186" i="3"/>
  <c r="H186" i="3"/>
  <c r="N185" i="3"/>
  <c r="L185" i="3"/>
  <c r="J185" i="3"/>
  <c r="H185" i="3"/>
  <c r="N184" i="3"/>
  <c r="L184" i="3"/>
  <c r="J184" i="3"/>
  <c r="H184" i="3"/>
  <c r="N183" i="3"/>
  <c r="L183" i="3"/>
  <c r="J183" i="3"/>
  <c r="H183" i="3"/>
  <c r="N182" i="3"/>
  <c r="L182" i="3"/>
  <c r="J182" i="3"/>
  <c r="I182" i="3"/>
  <c r="N181" i="3"/>
  <c r="L181" i="3"/>
  <c r="J181" i="3"/>
  <c r="H181" i="3"/>
  <c r="N180" i="3"/>
  <c r="L180" i="3"/>
  <c r="J180" i="3"/>
  <c r="I180" i="3"/>
  <c r="N179" i="3"/>
  <c r="L179" i="3"/>
  <c r="J179" i="3"/>
  <c r="H179" i="3"/>
  <c r="N178" i="3"/>
  <c r="L178" i="3"/>
  <c r="J178" i="3"/>
  <c r="I178" i="3"/>
  <c r="I189" i="3" s="1"/>
  <c r="C27" i="5" s="1"/>
  <c r="N177" i="3"/>
  <c r="L177" i="3"/>
  <c r="L189" i="3" s="1"/>
  <c r="E27" i="5" s="1"/>
  <c r="J177" i="3"/>
  <c r="J189" i="3" s="1"/>
  <c r="H177" i="3"/>
  <c r="H189" i="3" s="1"/>
  <c r="B27" i="5" s="1"/>
  <c r="W174" i="3"/>
  <c r="G26" i="5" s="1"/>
  <c r="N173" i="3"/>
  <c r="L173" i="3"/>
  <c r="J173" i="3"/>
  <c r="H173" i="3"/>
  <c r="N172" i="3"/>
  <c r="L172" i="3"/>
  <c r="J172" i="3"/>
  <c r="I172" i="3"/>
  <c r="N171" i="3"/>
  <c r="L171" i="3"/>
  <c r="J171" i="3"/>
  <c r="H171" i="3"/>
  <c r="N170" i="3"/>
  <c r="L170" i="3"/>
  <c r="J170" i="3"/>
  <c r="I170" i="3"/>
  <c r="N169" i="3"/>
  <c r="L169" i="3"/>
  <c r="J169" i="3"/>
  <c r="H169" i="3"/>
  <c r="N168" i="3"/>
  <c r="L168" i="3"/>
  <c r="J168" i="3"/>
  <c r="I168" i="3"/>
  <c r="N167" i="3"/>
  <c r="L167" i="3"/>
  <c r="J167" i="3"/>
  <c r="H167" i="3"/>
  <c r="N166" i="3"/>
  <c r="L166" i="3"/>
  <c r="J166" i="3"/>
  <c r="I166" i="3"/>
  <c r="I174" i="3" s="1"/>
  <c r="C26" i="5" s="1"/>
  <c r="N165" i="3"/>
  <c r="N174" i="3" s="1"/>
  <c r="F26" i="5" s="1"/>
  <c r="L165" i="3"/>
  <c r="L174" i="3" s="1"/>
  <c r="E26" i="5" s="1"/>
  <c r="J165" i="3"/>
  <c r="H165" i="3"/>
  <c r="H174" i="3" s="1"/>
  <c r="B26" i="5" s="1"/>
  <c r="G25" i="5"/>
  <c r="W162" i="3"/>
  <c r="N161" i="3"/>
  <c r="L161" i="3"/>
  <c r="J161" i="3"/>
  <c r="H161" i="3"/>
  <c r="N160" i="3"/>
  <c r="L160" i="3"/>
  <c r="J160" i="3"/>
  <c r="I160" i="3"/>
  <c r="N159" i="3"/>
  <c r="L159" i="3"/>
  <c r="J159" i="3"/>
  <c r="H159" i="3"/>
  <c r="N158" i="3"/>
  <c r="L158" i="3"/>
  <c r="J158" i="3"/>
  <c r="I158" i="3"/>
  <c r="N157" i="3"/>
  <c r="L157" i="3"/>
  <c r="J157" i="3"/>
  <c r="H157" i="3"/>
  <c r="N156" i="3"/>
  <c r="L156" i="3"/>
  <c r="J156" i="3"/>
  <c r="I156" i="3"/>
  <c r="N155" i="3"/>
  <c r="L155" i="3"/>
  <c r="J155" i="3"/>
  <c r="I155" i="3"/>
  <c r="I162" i="3" s="1"/>
  <c r="C25" i="5" s="1"/>
  <c r="N154" i="3"/>
  <c r="L154" i="3"/>
  <c r="L162" i="3" s="1"/>
  <c r="E25" i="5" s="1"/>
  <c r="J154" i="3"/>
  <c r="J162" i="3" s="1"/>
  <c r="H154" i="3"/>
  <c r="G24" i="5"/>
  <c r="W151" i="3"/>
  <c r="I151" i="3"/>
  <c r="C24" i="5" s="1"/>
  <c r="N150" i="3"/>
  <c r="L150" i="3"/>
  <c r="J150" i="3"/>
  <c r="H150" i="3"/>
  <c r="N149" i="3"/>
  <c r="L149" i="3"/>
  <c r="J149" i="3"/>
  <c r="H149" i="3"/>
  <c r="N148" i="3"/>
  <c r="L148" i="3"/>
  <c r="J148" i="3"/>
  <c r="H148" i="3"/>
  <c r="H151" i="3" s="1"/>
  <c r="B24" i="5" s="1"/>
  <c r="G23" i="5"/>
  <c r="W145" i="3"/>
  <c r="N145" i="3"/>
  <c r="F23" i="5" s="1"/>
  <c r="L145" i="3"/>
  <c r="E23" i="5" s="1"/>
  <c r="I145" i="3"/>
  <c r="C23" i="5" s="1"/>
  <c r="N144" i="3"/>
  <c r="L144" i="3"/>
  <c r="J144" i="3"/>
  <c r="H144" i="3"/>
  <c r="N143" i="3"/>
  <c r="L143" i="3"/>
  <c r="J143" i="3"/>
  <c r="H143" i="3"/>
  <c r="N142" i="3"/>
  <c r="L142" i="3"/>
  <c r="J142" i="3"/>
  <c r="H142" i="3"/>
  <c r="N141" i="3"/>
  <c r="L141" i="3"/>
  <c r="J141" i="3"/>
  <c r="H141" i="3"/>
  <c r="N140" i="3"/>
  <c r="L140" i="3"/>
  <c r="J140" i="3"/>
  <c r="H140" i="3"/>
  <c r="N139" i="3"/>
  <c r="L139" i="3"/>
  <c r="J139" i="3"/>
  <c r="H139" i="3"/>
  <c r="N138" i="3"/>
  <c r="L138" i="3"/>
  <c r="J138" i="3"/>
  <c r="H138" i="3"/>
  <c r="N137" i="3"/>
  <c r="L137" i="3"/>
  <c r="J137" i="3"/>
  <c r="H137" i="3"/>
  <c r="N136" i="3"/>
  <c r="L136" i="3"/>
  <c r="J136" i="3"/>
  <c r="H136" i="3"/>
  <c r="N135" i="3"/>
  <c r="L135" i="3"/>
  <c r="J135" i="3"/>
  <c r="J145" i="3" s="1"/>
  <c r="H135" i="3"/>
  <c r="H145" i="3" s="1"/>
  <c r="B23" i="5" s="1"/>
  <c r="W132" i="3"/>
  <c r="G22" i="5" s="1"/>
  <c r="N131" i="3"/>
  <c r="L131" i="3"/>
  <c r="J131" i="3"/>
  <c r="H131" i="3"/>
  <c r="N130" i="3"/>
  <c r="L130" i="3"/>
  <c r="J130" i="3"/>
  <c r="H130" i="3"/>
  <c r="N129" i="3"/>
  <c r="L129" i="3"/>
  <c r="J129" i="3"/>
  <c r="I129" i="3"/>
  <c r="N128" i="3"/>
  <c r="L128" i="3"/>
  <c r="J128" i="3"/>
  <c r="H128" i="3"/>
  <c r="N127" i="3"/>
  <c r="L127" i="3"/>
  <c r="J127" i="3"/>
  <c r="H127" i="3"/>
  <c r="N126" i="3"/>
  <c r="L126" i="3"/>
  <c r="J126" i="3"/>
  <c r="I126" i="3"/>
  <c r="I132" i="3" s="1"/>
  <c r="C22" i="5" s="1"/>
  <c r="N125" i="3"/>
  <c r="L125" i="3"/>
  <c r="L132" i="3" s="1"/>
  <c r="E22" i="5" s="1"/>
  <c r="J125" i="3"/>
  <c r="J132" i="3" s="1"/>
  <c r="H125" i="3"/>
  <c r="H132" i="3" s="1"/>
  <c r="B22" i="5" s="1"/>
  <c r="W122" i="3"/>
  <c r="G21" i="5" s="1"/>
  <c r="N122" i="3"/>
  <c r="F21" i="5" s="1"/>
  <c r="N121" i="3"/>
  <c r="L121" i="3"/>
  <c r="J121" i="3"/>
  <c r="H121" i="3"/>
  <c r="N120" i="3"/>
  <c r="L120" i="3"/>
  <c r="J120" i="3"/>
  <c r="H120" i="3"/>
  <c r="N119" i="3"/>
  <c r="L119" i="3"/>
  <c r="J119" i="3"/>
  <c r="H119" i="3"/>
  <c r="N118" i="3"/>
  <c r="L118" i="3"/>
  <c r="J118" i="3"/>
  <c r="I118" i="3"/>
  <c r="N117" i="3"/>
  <c r="L117" i="3"/>
  <c r="J117" i="3"/>
  <c r="H117" i="3"/>
  <c r="N116" i="3"/>
  <c r="L116" i="3"/>
  <c r="J116" i="3"/>
  <c r="I116" i="3"/>
  <c r="N115" i="3"/>
  <c r="L115" i="3"/>
  <c r="J115" i="3"/>
  <c r="H115" i="3"/>
  <c r="N114" i="3"/>
  <c r="L114" i="3"/>
  <c r="J114" i="3"/>
  <c r="I114" i="3"/>
  <c r="I122" i="3" s="1"/>
  <c r="C21" i="5" s="1"/>
  <c r="N113" i="3"/>
  <c r="L113" i="3"/>
  <c r="J113" i="3"/>
  <c r="J122" i="3" s="1"/>
  <c r="H113" i="3"/>
  <c r="H122" i="3" s="1"/>
  <c r="B21" i="5" s="1"/>
  <c r="W110" i="3"/>
  <c r="W199" i="3" s="1"/>
  <c r="G30" i="5" s="1"/>
  <c r="L110" i="3"/>
  <c r="E20" i="5" s="1"/>
  <c r="N109" i="3"/>
  <c r="L109" i="3"/>
  <c r="J109" i="3"/>
  <c r="H109" i="3"/>
  <c r="N108" i="3"/>
  <c r="L108" i="3"/>
  <c r="J108" i="3"/>
  <c r="I108" i="3"/>
  <c r="N107" i="3"/>
  <c r="L107" i="3"/>
  <c r="J107" i="3"/>
  <c r="H107" i="3"/>
  <c r="N106" i="3"/>
  <c r="L106" i="3"/>
  <c r="J106" i="3"/>
  <c r="H106" i="3"/>
  <c r="N105" i="3"/>
  <c r="L105" i="3"/>
  <c r="J105" i="3"/>
  <c r="I105" i="3"/>
  <c r="I110" i="3" s="1"/>
  <c r="N104" i="3"/>
  <c r="L104" i="3"/>
  <c r="J104" i="3"/>
  <c r="H104" i="3"/>
  <c r="N103" i="3"/>
  <c r="L103" i="3"/>
  <c r="J103" i="3"/>
  <c r="H103" i="3"/>
  <c r="H110" i="3" s="1"/>
  <c r="W99" i="3"/>
  <c r="G18" i="5" s="1"/>
  <c r="W97" i="3"/>
  <c r="G17" i="5" s="1"/>
  <c r="I97" i="3"/>
  <c r="C17" i="5" s="1"/>
  <c r="N96" i="3"/>
  <c r="L96" i="3"/>
  <c r="J96" i="3"/>
  <c r="H96" i="3"/>
  <c r="N95" i="3"/>
  <c r="L95" i="3"/>
  <c r="J95" i="3"/>
  <c r="H95" i="3"/>
  <c r="N94" i="3"/>
  <c r="L94" i="3"/>
  <c r="J94" i="3"/>
  <c r="H94" i="3"/>
  <c r="N93" i="3"/>
  <c r="L93" i="3"/>
  <c r="J93" i="3"/>
  <c r="H93" i="3"/>
  <c r="N92" i="3"/>
  <c r="L92" i="3"/>
  <c r="J92" i="3"/>
  <c r="H92" i="3"/>
  <c r="N91" i="3"/>
  <c r="L91" i="3"/>
  <c r="J91" i="3"/>
  <c r="H91" i="3"/>
  <c r="N90" i="3"/>
  <c r="L90" i="3"/>
  <c r="J90" i="3"/>
  <c r="H90" i="3"/>
  <c r="N89" i="3"/>
  <c r="L89" i="3"/>
  <c r="J89" i="3"/>
  <c r="H89" i="3"/>
  <c r="N88" i="3"/>
  <c r="L88" i="3"/>
  <c r="J88" i="3"/>
  <c r="H88" i="3"/>
  <c r="N87" i="3"/>
  <c r="L87" i="3"/>
  <c r="J87" i="3"/>
  <c r="H87" i="3"/>
  <c r="N86" i="3"/>
  <c r="L86" i="3"/>
  <c r="J86" i="3"/>
  <c r="H86" i="3"/>
  <c r="N85" i="3"/>
  <c r="L85" i="3"/>
  <c r="J85" i="3"/>
  <c r="H85" i="3"/>
  <c r="N84" i="3"/>
  <c r="L84" i="3"/>
  <c r="J84" i="3"/>
  <c r="H84" i="3"/>
  <c r="N83" i="3"/>
  <c r="L83" i="3"/>
  <c r="J83" i="3"/>
  <c r="H83" i="3"/>
  <c r="N82" i="3"/>
  <c r="L82" i="3"/>
  <c r="J82" i="3"/>
  <c r="H82" i="3"/>
  <c r="N81" i="3"/>
  <c r="L81" i="3"/>
  <c r="J81" i="3"/>
  <c r="H81" i="3"/>
  <c r="N80" i="3"/>
  <c r="L80" i="3"/>
  <c r="J80" i="3"/>
  <c r="H80" i="3"/>
  <c r="N79" i="3"/>
  <c r="N97" i="3" s="1"/>
  <c r="F17" i="5" s="1"/>
  <c r="L79" i="3"/>
  <c r="L97" i="3" s="1"/>
  <c r="E17" i="5" s="1"/>
  <c r="J79" i="3"/>
  <c r="J97" i="3" s="1"/>
  <c r="D17" i="5" s="1"/>
  <c r="H79" i="3"/>
  <c r="H97" i="3" s="1"/>
  <c r="B17" i="5" s="1"/>
  <c r="G16" i="5"/>
  <c r="W76" i="3"/>
  <c r="N76" i="3"/>
  <c r="F16" i="5" s="1"/>
  <c r="N75" i="3"/>
  <c r="L75" i="3"/>
  <c r="J75" i="3"/>
  <c r="I75" i="3"/>
  <c r="I76" i="3" s="1"/>
  <c r="C16" i="5" s="1"/>
  <c r="N74" i="3"/>
  <c r="L74" i="3"/>
  <c r="J74" i="3"/>
  <c r="H74" i="3"/>
  <c r="N73" i="3"/>
  <c r="L73" i="3"/>
  <c r="J73" i="3"/>
  <c r="H73" i="3"/>
  <c r="N72" i="3"/>
  <c r="L72" i="3"/>
  <c r="J72" i="3"/>
  <c r="H72" i="3"/>
  <c r="N71" i="3"/>
  <c r="L71" i="3"/>
  <c r="J71" i="3"/>
  <c r="H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L65" i="3"/>
  <c r="J65" i="3"/>
  <c r="H65" i="3"/>
  <c r="N64" i="3"/>
  <c r="L64" i="3"/>
  <c r="J64" i="3"/>
  <c r="H64" i="3"/>
  <c r="N63" i="3"/>
  <c r="L63" i="3"/>
  <c r="L76" i="3" s="1"/>
  <c r="E16" i="5" s="1"/>
  <c r="J63" i="3"/>
  <c r="J76" i="3" s="1"/>
  <c r="H63" i="3"/>
  <c r="H76" i="3" s="1"/>
  <c r="B16" i="5" s="1"/>
  <c r="W60" i="3"/>
  <c r="G15" i="5" s="1"/>
  <c r="N60" i="3"/>
  <c r="F15" i="5" s="1"/>
  <c r="I60" i="3"/>
  <c r="C15" i="5" s="1"/>
  <c r="N59" i="3"/>
  <c r="L59" i="3"/>
  <c r="J59" i="3"/>
  <c r="H59" i="3"/>
  <c r="N58" i="3"/>
  <c r="L58" i="3"/>
  <c r="J58" i="3"/>
  <c r="H58" i="3"/>
  <c r="N57" i="3"/>
  <c r="L57" i="3"/>
  <c r="J57" i="3"/>
  <c r="H57" i="3"/>
  <c r="N56" i="3"/>
  <c r="L56" i="3"/>
  <c r="J56" i="3"/>
  <c r="H56" i="3"/>
  <c r="N55" i="3"/>
  <c r="L55" i="3"/>
  <c r="J55" i="3"/>
  <c r="H55" i="3"/>
  <c r="N54" i="3"/>
  <c r="L54" i="3"/>
  <c r="J54" i="3"/>
  <c r="H54" i="3"/>
  <c r="N53" i="3"/>
  <c r="L53" i="3"/>
  <c r="J53" i="3"/>
  <c r="H53" i="3"/>
  <c r="N52" i="3"/>
  <c r="L52" i="3"/>
  <c r="J52" i="3"/>
  <c r="H52" i="3"/>
  <c r="N51" i="3"/>
  <c r="L51" i="3"/>
  <c r="J51" i="3"/>
  <c r="H51" i="3"/>
  <c r="N50" i="3"/>
  <c r="L50" i="3"/>
  <c r="J50" i="3"/>
  <c r="H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L60" i="3" s="1"/>
  <c r="E15" i="5" s="1"/>
  <c r="J42" i="3"/>
  <c r="J60" i="3" s="1"/>
  <c r="H42" i="3"/>
  <c r="H60" i="3" s="1"/>
  <c r="B15" i="5" s="1"/>
  <c r="G14" i="5"/>
  <c r="F14" i="5"/>
  <c r="W39" i="3"/>
  <c r="N39" i="3"/>
  <c r="L39" i="3"/>
  <c r="E14" i="5" s="1"/>
  <c r="N38" i="3"/>
  <c r="L38" i="3"/>
  <c r="J38" i="3"/>
  <c r="H38" i="3"/>
  <c r="N37" i="3"/>
  <c r="L37" i="3"/>
  <c r="J37" i="3"/>
  <c r="H37" i="3"/>
  <c r="N36" i="3"/>
  <c r="L36" i="3"/>
  <c r="J36" i="3"/>
  <c r="I36" i="3"/>
  <c r="I39" i="3" s="1"/>
  <c r="C14" i="5" s="1"/>
  <c r="N35" i="3"/>
  <c r="L35" i="3"/>
  <c r="J35" i="3"/>
  <c r="H35" i="3"/>
  <c r="N34" i="3"/>
  <c r="L34" i="3"/>
  <c r="J34" i="3"/>
  <c r="H34" i="3"/>
  <c r="N33" i="3"/>
  <c r="L33" i="3"/>
  <c r="J33" i="3"/>
  <c r="J39" i="3" s="1"/>
  <c r="H33" i="3"/>
  <c r="H39" i="3" s="1"/>
  <c r="B14" i="5" s="1"/>
  <c r="C13" i="5"/>
  <c r="W30" i="3"/>
  <c r="G13" i="5" s="1"/>
  <c r="I30" i="3"/>
  <c r="N29" i="3"/>
  <c r="L29" i="3"/>
  <c r="J29" i="3"/>
  <c r="H29" i="3"/>
  <c r="N28" i="3"/>
  <c r="L28" i="3"/>
  <c r="J28" i="3"/>
  <c r="H28" i="3"/>
  <c r="N27" i="3"/>
  <c r="L27" i="3"/>
  <c r="J27" i="3"/>
  <c r="H27" i="3"/>
  <c r="N26" i="3"/>
  <c r="N30" i="3" s="1"/>
  <c r="F13" i="5" s="1"/>
  <c r="L26" i="3"/>
  <c r="L30" i="3" s="1"/>
  <c r="E13" i="5" s="1"/>
  <c r="J26" i="3"/>
  <c r="J30" i="3" s="1"/>
  <c r="D13" i="5" s="1"/>
  <c r="H26" i="3"/>
  <c r="H30" i="3" s="1"/>
  <c r="B13" i="5" s="1"/>
  <c r="W23" i="3"/>
  <c r="G12" i="5" s="1"/>
  <c r="N23" i="3"/>
  <c r="I23" i="3"/>
  <c r="C12" i="5" s="1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H17" i="3"/>
  <c r="N16" i="3"/>
  <c r="L16" i="3"/>
  <c r="J16" i="3"/>
  <c r="H16" i="3"/>
  <c r="N15" i="3"/>
  <c r="L15" i="3"/>
  <c r="J15" i="3"/>
  <c r="H15" i="3"/>
  <c r="N14" i="3"/>
  <c r="L14" i="3"/>
  <c r="L23" i="3" s="1"/>
  <c r="J14" i="3"/>
  <c r="J23" i="3" s="1"/>
  <c r="H14" i="3"/>
  <c r="H23" i="3" s="1"/>
  <c r="J26" i="6"/>
  <c r="J20" i="6"/>
  <c r="F19" i="6"/>
  <c r="F18" i="6"/>
  <c r="J14" i="6"/>
  <c r="F14" i="6"/>
  <c r="J13" i="6"/>
  <c r="F13" i="6"/>
  <c r="J12" i="6"/>
  <c r="F12" i="6"/>
  <c r="F1" i="6"/>
  <c r="B8" i="5"/>
  <c r="E12" i="5" l="1"/>
  <c r="L99" i="3"/>
  <c r="E18" i="5" s="1"/>
  <c r="N99" i="3"/>
  <c r="F18" i="5" s="1"/>
  <c r="F12" i="5"/>
  <c r="N151" i="3"/>
  <c r="F24" i="5" s="1"/>
  <c r="J110" i="3"/>
  <c r="L122" i="3"/>
  <c r="E21" i="5" s="1"/>
  <c r="N189" i="3"/>
  <c r="F27" i="5" s="1"/>
  <c r="W201" i="3"/>
  <c r="G33" i="5" s="1"/>
  <c r="G20" i="5"/>
  <c r="N132" i="3"/>
  <c r="F22" i="5" s="1"/>
  <c r="J151" i="3"/>
  <c r="D24" i="5" s="1"/>
  <c r="N162" i="3"/>
  <c r="F25" i="5" s="1"/>
  <c r="N110" i="3"/>
  <c r="L151" i="3"/>
  <c r="E24" i="5" s="1"/>
  <c r="J174" i="3"/>
  <c r="J199" i="3" s="1"/>
  <c r="E199" i="3" s="1"/>
  <c r="H162" i="3"/>
  <c r="B25" i="5" s="1"/>
  <c r="F20" i="5"/>
  <c r="L199" i="3"/>
  <c r="H99" i="3"/>
  <c r="B12" i="5"/>
  <c r="D25" i="5"/>
  <c r="E162" i="3"/>
  <c r="D23" i="5"/>
  <c r="E145" i="3"/>
  <c r="E174" i="3"/>
  <c r="B20" i="5"/>
  <c r="I199" i="3"/>
  <c r="C20" i="5"/>
  <c r="D14" i="5"/>
  <c r="E39" i="3"/>
  <c r="D21" i="5"/>
  <c r="E122" i="3"/>
  <c r="J99" i="3"/>
  <c r="D12" i="5"/>
  <c r="E23" i="3"/>
  <c r="D15" i="5"/>
  <c r="E60" i="3"/>
  <c r="D16" i="5"/>
  <c r="E76" i="3"/>
  <c r="D22" i="5"/>
  <c r="E132" i="3"/>
  <c r="D27" i="5"/>
  <c r="E189" i="3"/>
  <c r="D29" i="5"/>
  <c r="E197" i="3"/>
  <c r="I99" i="3"/>
  <c r="E30" i="3"/>
  <c r="E97" i="3"/>
  <c r="E110" i="3"/>
  <c r="D20" i="5"/>
  <c r="E193" i="3"/>
  <c r="D26" i="5" l="1"/>
  <c r="N199" i="3"/>
  <c r="N201" i="3" s="1"/>
  <c r="F33" i="5" s="1"/>
  <c r="E151" i="3"/>
  <c r="H199" i="3"/>
  <c r="H201" i="3" s="1"/>
  <c r="B33" i="5" s="1"/>
  <c r="D30" i="5"/>
  <c r="L201" i="3"/>
  <c r="E33" i="5" s="1"/>
  <c r="E30" i="5"/>
  <c r="F30" i="5"/>
  <c r="E16" i="6"/>
  <c r="C18" i="5"/>
  <c r="I201" i="3"/>
  <c r="C33" i="5" s="1"/>
  <c r="B18" i="5"/>
  <c r="D16" i="6"/>
  <c r="J201" i="3"/>
  <c r="D18" i="5"/>
  <c r="E99" i="3"/>
  <c r="E17" i="6"/>
  <c r="C30" i="5"/>
  <c r="D17" i="6" l="1"/>
  <c r="B30" i="5"/>
  <c r="E20" i="6"/>
  <c r="D33" i="5"/>
  <c r="E201" i="3"/>
  <c r="F24" i="6"/>
  <c r="F25" i="6"/>
  <c r="F23" i="6"/>
  <c r="F22" i="6"/>
  <c r="D20" i="6"/>
  <c r="F16" i="6"/>
  <c r="F17" i="6"/>
  <c r="F20" i="6" l="1"/>
  <c r="F26" i="6"/>
  <c r="J28" i="6" l="1"/>
  <c r="I29" i="6"/>
  <c r="J29" i="6" s="1"/>
  <c r="J31" i="6" s="1"/>
</calcChain>
</file>

<file path=xl/sharedStrings.xml><?xml version="1.0" encoding="utf-8"?>
<sst xmlns="http://schemas.openxmlformats.org/spreadsheetml/2006/main" count="1785" uniqueCount="622">
  <si>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</si>
  <si>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</si>
  <si>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</si>
  <si>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</si>
  <si>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</si>
  <si>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</si>
  <si>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</si>
  <si>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</si>
  <si>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</si>
  <si>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</si>
  <si>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</si>
  <si>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</si>
  <si>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</si>
  <si>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</si>
  <si>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</si>
  <si>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</si>
  <si>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</si>
  <si>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</si>
  <si>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</si>
  <si>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</si>
  <si>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</si>
  <si>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</si>
  <si>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</si>
  <si>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</si>
  <si>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</si>
  <si>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</si>
  <si>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</si>
  <si>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</si>
  <si>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</si>
  <si>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</si>
  <si>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</si>
  <si>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</si>
  <si>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</si>
  <si>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</si>
  <si>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</si>
  <si>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</si>
  <si>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</si>
  <si>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</si>
  <si>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</si>
  <si>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</si>
  <si>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</si>
  <si>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</si>
  <si>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</si>
  <si>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</si>
  <si>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</si>
  <si>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</si>
  <si>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</si>
  <si>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</si>
  <si>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</si>
  <si>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</si>
  <si>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</si>
  <si>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</si>
  <si>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</si>
  <si>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</si>
  <si>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</si>
  <si>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</si>
  <si>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</si>
  <si>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</si>
  <si>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</si>
  <si>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</si>
  <si>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</si>
  <si>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</si>
  <si>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</si>
  <si>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</si>
  <si>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</si>
  <si>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</si>
  <si>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</si>
  <si>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</si>
  <si>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</si>
  <si>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</si>
  <si>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</si>
  <si>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</si>
  <si>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</si>
  <si>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</si>
  <si>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</si>
  <si>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</si>
  <si>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</si>
  <si>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</si>
  <si>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</si>
  <si>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</si>
  <si>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</si>
  <si>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</si>
  <si>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</si>
  <si>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</si>
  <si>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</si>
  <si>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</si>
  <si>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</si>
  <si>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</si>
  <si>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</si>
  <si>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</si>
  <si>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</si>
  <si>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</si>
  <si>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</si>
  <si>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</si>
  <si>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</si>
  <si>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</si>
  <si>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</si>
  <si>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</si>
  <si>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</si>
  <si>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</si>
  <si>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</si>
  <si>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</si>
  <si>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</si>
  <si>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</si>
  <si>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</si>
  <si>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</si>
  <si>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</si>
  <si>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</si>
  <si>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</si>
  <si>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</si>
  <si>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</si>
  <si>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</si>
  <si>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Mesto Strážske </t>
  </si>
  <si>
    <t xml:space="preserve">Spracoval: Ing. Gabriela Babjáková                 </t>
  </si>
  <si>
    <t xml:space="preserve">Projektant: ALNICO s.r.o., Michalovce </t>
  </si>
  <si>
    <t xml:space="preserve">JKSO : </t>
  </si>
  <si>
    <t>Stavba : Materská škola Strážske - Prístavba a rekonštrukcia</t>
  </si>
  <si>
    <t>Objekt : SO 02 - Prístavba únikového schodiska</t>
  </si>
  <si>
    <t>Strážske</t>
  </si>
  <si>
    <t>JKSO :</t>
  </si>
  <si>
    <t>Ing. Gabriela Babjáková</t>
  </si>
  <si>
    <t xml:space="preserve">Mesto Strážske </t>
  </si>
  <si>
    <t xml:space="preserve">ALNICO s.r.o., Michalovce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</si>
  <si>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</si>
  <si>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</si>
  <si>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</si>
  <si>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</si>
  <si>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</si>
  <si>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</si>
  <si>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</si>
  <si>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</si>
  <si>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</si>
  <si>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</si>
  <si>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</si>
  <si>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</si>
  <si>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</si>
  <si>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</si>
  <si>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</si>
  <si>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</si>
  <si>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</si>
  <si>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</si>
  <si>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131201101</t>
  </si>
  <si>
    <t>Hĺbenie jám nezapaž. v horn. tr. 3 do 100 m3</t>
  </si>
  <si>
    <t>m3</t>
  </si>
  <si>
    <t xml:space="preserve">                    </t>
  </si>
  <si>
    <t>13120-1101</t>
  </si>
  <si>
    <t>45.11.21</t>
  </si>
  <si>
    <t>EK</t>
  </si>
  <si>
    <t>S</t>
  </si>
  <si>
    <t>131201109</t>
  </si>
  <si>
    <t>Príplatok za lepivosť v horn. tr. 3</t>
  </si>
  <si>
    <t>13120-1109</t>
  </si>
  <si>
    <t>132201101</t>
  </si>
  <si>
    <t>Hĺbenie rýh šírka do 60 cm v horn. tr. 3 do 100 m3</t>
  </si>
  <si>
    <t>13220-1101</t>
  </si>
  <si>
    <t>132201109</t>
  </si>
  <si>
    <t>Príplatok za lepivosť horniny tr. 3 v rýhach š. do 60 cm</t>
  </si>
  <si>
    <t>13220-1109</t>
  </si>
  <si>
    <t>132201201</t>
  </si>
  <si>
    <t>Hĺbenie rýh šírka do 2 m v horn. tr. 3 do 100 m3</t>
  </si>
  <si>
    <t>13220-1201</t>
  </si>
  <si>
    <t>132201209</t>
  </si>
  <si>
    <t>Príplatok za lepivosť horniny tr.3 v rýhach š. do 200 cm</t>
  </si>
  <si>
    <t>13220-1209</t>
  </si>
  <si>
    <t>162601102</t>
  </si>
  <si>
    <t>Vodorovné premiestnenie výkopu do 5000 m horn. tr. 1-4</t>
  </si>
  <si>
    <t>16260-1102</t>
  </si>
  <si>
    <t>45.11.24</t>
  </si>
  <si>
    <t>171201201</t>
  </si>
  <si>
    <t>Uloženie sypaniny na skládku</t>
  </si>
  <si>
    <t>17120-1201</t>
  </si>
  <si>
    <t>979131415</t>
  </si>
  <si>
    <t>Poplatok za uloženie vykopanej zeminy</t>
  </si>
  <si>
    <t>97913-1415</t>
  </si>
  <si>
    <t>45.11.11</t>
  </si>
  <si>
    <t xml:space="preserve">1 - ZEMNE PRÁCE  spolu: </t>
  </si>
  <si>
    <t>2 - ZÁKLADY</t>
  </si>
  <si>
    <t>002</t>
  </si>
  <si>
    <t>271571112</t>
  </si>
  <si>
    <t>Vankúš pod základy zo štrkopiesku netriedeného</t>
  </si>
  <si>
    <t>27157-1112</t>
  </si>
  <si>
    <t>45.25.21</t>
  </si>
  <si>
    <t>011</t>
  </si>
  <si>
    <t>274271225</t>
  </si>
  <si>
    <t>Základové pásy z DT hr. 500 mm s betónovou výplňou tr. C20/25</t>
  </si>
  <si>
    <t>27427-1225</t>
  </si>
  <si>
    <t xml:space="preserve">  .  .  </t>
  </si>
  <si>
    <t>274313711</t>
  </si>
  <si>
    <t>Základové pásy z betónu prostého tr. C20/25</t>
  </si>
  <si>
    <t>27431-3711</t>
  </si>
  <si>
    <t>45.25.32</t>
  </si>
  <si>
    <t>274362011</t>
  </si>
  <si>
    <t>Výstuž pre murivo základových pásov DT s betónovou výplňou z ocele 10505</t>
  </si>
  <si>
    <t>t</t>
  </si>
  <si>
    <t>27436-2011</t>
  </si>
  <si>
    <t xml:space="preserve">2 - ZÁKLADY  spolu: </t>
  </si>
  <si>
    <t>3 - ZVISLÉ A KOMPLETNÉ KONŠTRUKCIE</t>
  </si>
  <si>
    <t>311231830</t>
  </si>
  <si>
    <t>Murivo nosné z tehál POROTHERM Profi 30 P+D P12</t>
  </si>
  <si>
    <t>31123-1830</t>
  </si>
  <si>
    <t>45.25.50</t>
  </si>
  <si>
    <t>311231840</t>
  </si>
  <si>
    <t>Murivo nosné z tehál POROTHERM Profi 25P+D P15</t>
  </si>
  <si>
    <t>31123-1840</t>
  </si>
  <si>
    <t>014</t>
  </si>
  <si>
    <t>317121251</t>
  </si>
  <si>
    <t>Montáž prefa prekladu dodatočne do pripravených rýh sv. otvoru 1050-1800 mm</t>
  </si>
  <si>
    <t>kus</t>
  </si>
  <si>
    <t>31712-1251</t>
  </si>
  <si>
    <t>45.21.72</t>
  </si>
  <si>
    <t>MAT</t>
  </si>
  <si>
    <t>593406540</t>
  </si>
  <si>
    <t>Keramický preklad predpätý POROTHERM 1500x120x65mm</t>
  </si>
  <si>
    <t>26.61.12</t>
  </si>
  <si>
    <t xml:space="preserve">266112              </t>
  </si>
  <si>
    <t>EZ</t>
  </si>
  <si>
    <t>317161136</t>
  </si>
  <si>
    <t>Preklady keramické POROTHERM KP7 dĺ. 2500 mm</t>
  </si>
  <si>
    <t>31716-1136</t>
  </si>
  <si>
    <t>342243110</t>
  </si>
  <si>
    <t>Priečky POROTHERM P10 hr. 140mm 14X50X23,8 P+D</t>
  </si>
  <si>
    <t>m2</t>
  </si>
  <si>
    <t>34224-3110</t>
  </si>
  <si>
    <t xml:space="preserve">3 - ZVISLÉ A KOMPLETNÉ KONŠTRUKCIE  spolu: </t>
  </si>
  <si>
    <t>4 - VODOROVNÉ KONŠTRUKCIE</t>
  </si>
  <si>
    <t>411321414</t>
  </si>
  <si>
    <t>Stropy doskové zo železobetónu tr. C25/30</t>
  </si>
  <si>
    <t>41132-1414</t>
  </si>
  <si>
    <t>411351101</t>
  </si>
  <si>
    <t>Debnenie stropov doskových zhotovenie</t>
  </si>
  <si>
    <t>41135-1101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</si>
  <si>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</si>
  <si>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</si>
  <si>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</si>
  <si>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</si>
  <si>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</si>
  <si>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</si>
  <si>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411354174</t>
  </si>
  <si>
    <t>Podperná konštr. stropov pre zaťaženie do 12 kPa odstránenie</t>
  </si>
  <si>
    <t>41135-4174</t>
  </si>
  <si>
    <t>411361821</t>
  </si>
  <si>
    <t>Výstuž stropov BSt 500 (10505)</t>
  </si>
  <si>
    <t>41136-1821</t>
  </si>
  <si>
    <t>417321515</t>
  </si>
  <si>
    <t>Stužujúce pásy a vence zo železobetónu tr. C20/25</t>
  </si>
  <si>
    <t>41732-1515</t>
  </si>
  <si>
    <t>417351115</t>
  </si>
  <si>
    <t>Debnenie stužujúcich pásov a vencov zhotovenie</t>
  </si>
  <si>
    <t>41735-1115</t>
  </si>
  <si>
    <t>417351116</t>
  </si>
  <si>
    <t>Debnenie stužujúcich pásov a vencov odstránenie</t>
  </si>
  <si>
    <t>41735-1116</t>
  </si>
  <si>
    <t>417361821</t>
  </si>
  <si>
    <t>Výstuž stužujúcich pásov, vencov BSt 500 (10505)</t>
  </si>
  <si>
    <t>41736-1821</t>
  </si>
  <si>
    <t>430321414</t>
  </si>
  <si>
    <t>Schodišťové konštrukcie zo železobetónu tr. C20/25</t>
  </si>
  <si>
    <t>43032-1414</t>
  </si>
  <si>
    <t>430361821</t>
  </si>
  <si>
    <t>Výstuž schodišťových konštrukcií BSt 500 (10505)</t>
  </si>
  <si>
    <t>43036-1821</t>
  </si>
  <si>
    <t>431351121</t>
  </si>
  <si>
    <t>Debnenie podest priamočiar. s podpernou konštr. do 4 m zhotovenie</t>
  </si>
  <si>
    <t>43135-1121</t>
  </si>
  <si>
    <t>431351122</t>
  </si>
  <si>
    <t>Debnenie podest priamočiar. s podpernou konštr. do 4 m odstránenie</t>
  </si>
  <si>
    <t>43135-1122</t>
  </si>
  <si>
    <t>433351131</t>
  </si>
  <si>
    <t>Debnenie schodníc priamočiarych s podpernou konštr. do 4 m zhotovenie</t>
  </si>
  <si>
    <t>43335-1131</t>
  </si>
  <si>
    <t>433351132</t>
  </si>
  <si>
    <t>Debnenie schodníc priamočiarych s podpernou konštr. do 4 m odstránenie</t>
  </si>
  <si>
    <t>43335-1132</t>
  </si>
  <si>
    <t>434351141</t>
  </si>
  <si>
    <t>Debnenie stupňov priamočiarych zhotovenie</t>
  </si>
  <si>
    <t>43435-1141</t>
  </si>
  <si>
    <t>434351142</t>
  </si>
  <si>
    <t>Debnenie stupňov priamočiarych odstránenie</t>
  </si>
  <si>
    <t>43435-1142</t>
  </si>
  <si>
    <t xml:space="preserve">4 - VODOROVNÉ KONŠTRUKCIE  spolu: </t>
  </si>
  <si>
    <t>6 - ÚPRAVY POVRCHOV, PODLAHY, VÝPLNE</t>
  </si>
  <si>
    <t>611425133</t>
  </si>
  <si>
    <t>Vnútorná omietka stropov schodisk. konštr. vápennocementová</t>
  </si>
  <si>
    <t>61142-5133</t>
  </si>
  <si>
    <t>45.41.10</t>
  </si>
  <si>
    <t>612465136</t>
  </si>
  <si>
    <t>Vnútorná omietka stien vápennocementová</t>
  </si>
  <si>
    <t>61246-5136</t>
  </si>
  <si>
    <t>622464235</t>
  </si>
  <si>
    <t>Omietka vonk. stien tenkovrstv. BAUMIT silikónová základ, štrukturovaná omietka 1,5 mm</t>
  </si>
  <si>
    <t>62246-4235</t>
  </si>
  <si>
    <t>625258103</t>
  </si>
  <si>
    <t>Doteplenie vonk. konštr. bez povrch. úpravy XPS STYRODUR hr. izol. 30 mm - vence</t>
  </si>
  <si>
    <t>62525-8103</t>
  </si>
  <si>
    <t>625259614</t>
  </si>
  <si>
    <t>Kontaktný zatepľovací systém z min. vlny hr. 120 mm, vrátane príslušenstva</t>
  </si>
  <si>
    <t>62525-9614</t>
  </si>
  <si>
    <t>631312611</t>
  </si>
  <si>
    <t>Mazanina z betónu prostého tr. C16/20 hr. 5-8 cm</t>
  </si>
  <si>
    <t>63131-2611</t>
  </si>
  <si>
    <t>631313611</t>
  </si>
  <si>
    <t>Mazanina z betónu prostého tr. C16/20 hr. 8-12 cm /podkladný betón/</t>
  </si>
  <si>
    <t>63131-3611</t>
  </si>
  <si>
    <t>631362162</t>
  </si>
  <si>
    <t>Výstuž betónových mazanín zo zvarovaných sietí Kari d drôtu 6 mm, oko 15 cm</t>
  </si>
  <si>
    <t>63136-2162</t>
  </si>
  <si>
    <t>631571003</t>
  </si>
  <si>
    <t>Násyp zo štrkopiesku 0-32 spevňujúceho</t>
  </si>
  <si>
    <t>63157-1003</t>
  </si>
  <si>
    <t>637121112</t>
  </si>
  <si>
    <t>Odkvapový chodník z dekoračného kameniva so zhutnením</t>
  </si>
  <si>
    <t>63712-1112</t>
  </si>
  <si>
    <t>642945111</t>
  </si>
  <si>
    <t>Osadenie ocel. zárubní protipož. a protiplyn. dvier 1-krídl. do 2,5 m2</t>
  </si>
  <si>
    <t>64294-5111</t>
  </si>
  <si>
    <t>45.42.11</t>
  </si>
  <si>
    <t>648991111</t>
  </si>
  <si>
    <t>Osadenie parapetných dosák z plastických hmôt š. do 20 cm</t>
  </si>
  <si>
    <t>m</t>
  </si>
  <si>
    <t>64899-1111</t>
  </si>
  <si>
    <t>6119A0201</t>
  </si>
  <si>
    <t>Parapeta vnútorná komôrková plastová šír.200 mm</t>
  </si>
  <si>
    <t>25.23.14</t>
  </si>
  <si>
    <t xml:space="preserve">6 - ÚPRAVY POVRCHOV, PODLAHY, VÝPLNE  spolu: </t>
  </si>
  <si>
    <t>9 - OSTATNÉ KONŠTRUKCIE A PRÁCE</t>
  </si>
  <si>
    <t>931982203</t>
  </si>
  <si>
    <t>Vložky do zvislých dilatačných škár z extrudovaných polystyrénových dosiek hr. 30 mm</t>
  </si>
  <si>
    <t>93198-2203</t>
  </si>
  <si>
    <t>003</t>
  </si>
  <si>
    <t>941941042</t>
  </si>
  <si>
    <t>Montáž lešenia ľahk. radového s podlahami š. do 1,2 m v. do 30 m</t>
  </si>
  <si>
    <t>94194-1042</t>
  </si>
  <si>
    <t>45.25.10</t>
  </si>
  <si>
    <t>941941292</t>
  </si>
  <si>
    <t>Príplatok za prvý a každý ďalší mesiac použitia lešenia k pol. -1042</t>
  </si>
  <si>
    <t>94194-1292</t>
  </si>
  <si>
    <t>941941842</t>
  </si>
  <si>
    <t>Demontáž lešenia ľahk. radového s podlahami š. do 1,2 m v. do 30 m</t>
  </si>
  <si>
    <t>94194-1842</t>
  </si>
  <si>
    <t>013</t>
  </si>
  <si>
    <t>963051113</t>
  </si>
  <si>
    <t>Búranie železobet. stropov doskových hr. nad 8 cm</t>
  </si>
  <si>
    <t>96305-1113</t>
  </si>
  <si>
    <t>9630539pc</t>
  </si>
  <si>
    <t>Búranie železobet. vonk. schodiska vrátane základov</t>
  </si>
  <si>
    <t>96305-3937</t>
  </si>
  <si>
    <t>968061125</t>
  </si>
  <si>
    <t>Vyvesenie alebo zavesenie drev. krídiel dvier do 2 m2</t>
  </si>
  <si>
    <t>96806-1125</t>
  </si>
  <si>
    <t>968072455</t>
  </si>
  <si>
    <t>Vybúranie kov. dverných zárubní do 2 m2</t>
  </si>
  <si>
    <t>96807-2455</t>
  </si>
  <si>
    <t>971033651</t>
  </si>
  <si>
    <t>Vybúr. otvorov do 4 m2 v murive tehl. MV, MVC hr. do 60 cm</t>
  </si>
  <si>
    <t>97103-3651</t>
  </si>
  <si>
    <t>9711104pc</t>
  </si>
  <si>
    <t>Odrezanie železobetónovej strop. dosky hr.15cm el.pílou</t>
  </si>
  <si>
    <t>97111-0410</t>
  </si>
  <si>
    <t>976071111</t>
  </si>
  <si>
    <t>Vybúranie kovových zábradlí a madiel</t>
  </si>
  <si>
    <t>97607-1111</t>
  </si>
  <si>
    <t>978071621</t>
  </si>
  <si>
    <t>Osek. omietky, izol. dosák do 120 kg/m3 hr. nad 5 cm nad 1 m2</t>
  </si>
  <si>
    <t>97807-1621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</si>
  <si>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</si>
  <si>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</si>
  <si>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</si>
  <si>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</si>
  <si>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</si>
  <si>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</si>
  <si>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</si>
  <si>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</si>
  <si>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</si>
  <si>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</si>
  <si>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</si>
  <si>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</si>
  <si>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</si>
  <si>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</si>
  <si>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</si>
  <si>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998011002</t>
  </si>
  <si>
    <t>Presun hmôt pre budovy murované výšky do 12 m</t>
  </si>
  <si>
    <t>99801-1002</t>
  </si>
  <si>
    <t>45.21.6*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</si>
  <si>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</si>
  <si>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</si>
  <si>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</si>
  <si>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</si>
  <si>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</si>
  <si>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711111001</t>
  </si>
  <si>
    <t>Zhotovenie izolácie proti vlhkosti za studena vodor. náterom asfalt. penetr.</t>
  </si>
  <si>
    <t>I</t>
  </si>
  <si>
    <t>71111-1001</t>
  </si>
  <si>
    <t>45.22.20</t>
  </si>
  <si>
    <t>IK</t>
  </si>
  <si>
    <t>711112001</t>
  </si>
  <si>
    <t>Zhotovenie izolácie proti vlhkosti za studena zvislá náterom asfalt. penetr.</t>
  </si>
  <si>
    <t>71111-2001</t>
  </si>
  <si>
    <t>111631500</t>
  </si>
  <si>
    <t>Lak asfaltový ALP-PENETRAL sudy</t>
  </si>
  <si>
    <t>26.82.13</t>
  </si>
  <si>
    <t>IZ</t>
  </si>
  <si>
    <t>711141559</t>
  </si>
  <si>
    <t>Zhotovenie izolácie proti vlhkosti pritavením NAIP vodor.</t>
  </si>
  <si>
    <t>71114-1559</t>
  </si>
  <si>
    <t>711142559</t>
  </si>
  <si>
    <t>Zhotovenie izolácie proti vlhkosti pritavením NAIP zvislá</t>
  </si>
  <si>
    <t>71114-2559</t>
  </si>
  <si>
    <t>628322810</t>
  </si>
  <si>
    <t>Pás ťažký asfaltový HYDROBIT V 60 S 35</t>
  </si>
  <si>
    <t>21.12.56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</si>
  <si>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</si>
  <si>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</si>
  <si>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</si>
  <si>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</si>
  <si>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713 - Izolácie tepelné</t>
  </si>
  <si>
    <t>713</t>
  </si>
  <si>
    <t>713121111</t>
  </si>
  <si>
    <t>Montáž tep. izolácie podláh 1 x položenie</t>
  </si>
  <si>
    <t>71312-1111</t>
  </si>
  <si>
    <t>45.32.11</t>
  </si>
  <si>
    <t>2831K0259</t>
  </si>
  <si>
    <t>Doska podlahová Foamglas hr.100 mm</t>
  </si>
  <si>
    <t>25.21.41</t>
  </si>
  <si>
    <t>713133102</t>
  </si>
  <si>
    <t>Montáž tepel. izolácie podzem. stien a základov polystyrénom prilepením celoplošne</t>
  </si>
  <si>
    <t>71313-3102</t>
  </si>
  <si>
    <t>2831F1327</t>
  </si>
  <si>
    <t>Polystyrén extrudovaný XPS - hr.100 mm</t>
  </si>
  <si>
    <t>713141121</t>
  </si>
  <si>
    <t>Montáž tep. izolácie striech rovných, šikmých do 30°</t>
  </si>
  <si>
    <t>71314-1121</t>
  </si>
  <si>
    <t>6315C0374</t>
  </si>
  <si>
    <t>Pás tepelnoiz.UNIROL PROFI - hr.16 cm</t>
  </si>
  <si>
    <t>26.82.16</t>
  </si>
  <si>
    <t>713191120</t>
  </si>
  <si>
    <t>Izolácia tepelná podláh, stropov, striech vrchom, položením PE fólia</t>
  </si>
  <si>
    <t>71319-1120</t>
  </si>
  <si>
    <t>713191121</t>
  </si>
  <si>
    <t>Izolácia tepelná podláh, stropov, striech vrchom, položením A400H</t>
  </si>
  <si>
    <t>71319-1121</t>
  </si>
  <si>
    <t>998713202</t>
  </si>
  <si>
    <t>Presun hmôt pre izolácie tepelné v objektoch výšky do 12 m</t>
  </si>
  <si>
    <t>99871-3202</t>
  </si>
  <si>
    <t xml:space="preserve">713 - Izolácie tepelné  spolu: </t>
  </si>
  <si>
    <t>762 - Konštrukcie tesárske</t>
  </si>
  <si>
    <t>762</t>
  </si>
  <si>
    <t>762335120</t>
  </si>
  <si>
    <t>Montáž krokiev viazaných, rovnobež. s odkvapom, prierez. pl. nad 120 do 288 cm2</t>
  </si>
  <si>
    <t>76233-5120</t>
  </si>
  <si>
    <t>45.22.11</t>
  </si>
  <si>
    <t>605151501</t>
  </si>
  <si>
    <t>Hranoly SM 1</t>
  </si>
  <si>
    <t>20.10.10</t>
  </si>
  <si>
    <t>762341013</t>
  </si>
  <si>
    <t>Debnenia striech rovných z dosiek OSB 3 skrutk. na krokvy na zraz hr. dosky 15mm</t>
  </si>
  <si>
    <t>76234-1013</t>
  </si>
  <si>
    <t>762342204</t>
  </si>
  <si>
    <t>Montáž kontralatí, rozpätie 80-120 cm</t>
  </si>
  <si>
    <t>76234-2204</t>
  </si>
  <si>
    <t>605171050</t>
  </si>
  <si>
    <t>Lata SM 1 dl. 400-500cm impregnovaná</t>
  </si>
  <si>
    <t>762395000</t>
  </si>
  <si>
    <t>Spojovacie a ochranné prostriedky k montáži krovov</t>
  </si>
  <si>
    <t>76239-5000</t>
  </si>
  <si>
    <t>998762202</t>
  </si>
  <si>
    <t>Presun hmôt pre tesárske konštr. v objektoch výšky do 12 m</t>
  </si>
  <si>
    <t>99876-2202</t>
  </si>
  <si>
    <t>45.42.13</t>
  </si>
  <si>
    <t xml:space="preserve">762 - Konštrukcie tesárske  spolu: </t>
  </si>
  <si>
    <t>764 - Konštrukcie klampiarske</t>
  </si>
  <si>
    <t>764</t>
  </si>
  <si>
    <t>764172016</t>
  </si>
  <si>
    <t>Strešná krytina Ruukki Classic sklon do 30°, s originál. príslušenstvom (1/K)</t>
  </si>
  <si>
    <t>76417-2016</t>
  </si>
  <si>
    <t>764711115</t>
  </si>
  <si>
    <t>Oplechovanie vonk. parapetov okien</t>
  </si>
  <si>
    <t>76471-1115</t>
  </si>
  <si>
    <t>45.22.13</t>
  </si>
  <si>
    <t>764721116</t>
  </si>
  <si>
    <t>Lemovanie s dilatáciou rš 400 z lakoplast. pl.</t>
  </si>
  <si>
    <t>76472-1116</t>
  </si>
  <si>
    <t>764731115</t>
  </si>
  <si>
    <t>Oplechovanie zvislých múrov (r.š. 470) a atiky, (rš 540) z lakoplast. pl. (5/K)</t>
  </si>
  <si>
    <t>76473-1115</t>
  </si>
  <si>
    <t>764751113</t>
  </si>
  <si>
    <t>Rúry odkvapové d 120 mm z lakoplast. pl. (2/K)</t>
  </si>
  <si>
    <t>76475-1113</t>
  </si>
  <si>
    <t>764751143</t>
  </si>
  <si>
    <t>Výtokové koleno odkvapové d 120 mm z lakoplast. pl. (2/K)</t>
  </si>
  <si>
    <t>76475-1143</t>
  </si>
  <si>
    <t>764751171</t>
  </si>
  <si>
    <t>Lapač nečistôt RT s objímkou z lakpoplast. pl. (3/K)</t>
  </si>
  <si>
    <t>76475-1171</t>
  </si>
  <si>
    <t>764761111</t>
  </si>
  <si>
    <t>Zaatikový žľab pododkvapný štvorcový 130x130 mm (medzistrešný), z lakoplast. pl. (4/K)</t>
  </si>
  <si>
    <t>76476-1111</t>
  </si>
  <si>
    <t>764761235</t>
  </si>
  <si>
    <t>Žľabové hrdlo d 100 mm pre zaatik. žľab z lakoplast. pl. (2/K)</t>
  </si>
  <si>
    <t>76476-1235</t>
  </si>
  <si>
    <t>998764202</t>
  </si>
  <si>
    <t>Presun hmôt pre klampiarske konštr. v objektoch výšky do 12 m</t>
  </si>
  <si>
    <t>99876-4202</t>
  </si>
  <si>
    <t xml:space="preserve">764 - Konštrukcie klampiarske  spolu: </t>
  </si>
  <si>
    <t>765 - Krytiny tvrdé</t>
  </si>
  <si>
    <t>765</t>
  </si>
  <si>
    <t>765901145</t>
  </si>
  <si>
    <t>Zakr šikm striech - štrukturovaná hydroizol fólia Delta Trela Plus</t>
  </si>
  <si>
    <t>76590-1145</t>
  </si>
  <si>
    <t>45.22.12</t>
  </si>
  <si>
    <t>765901250</t>
  </si>
  <si>
    <t>Pokrytie striech fóliou - hydroizolačná difúzna</t>
  </si>
  <si>
    <t>76590-1250</t>
  </si>
  <si>
    <t>998765202</t>
  </si>
  <si>
    <t>Presun hmôt pre krytiny tvrdé na objektoch výšky do 12 m</t>
  </si>
  <si>
    <t>99876-5202</t>
  </si>
  <si>
    <t xml:space="preserve">765 - Krytiny tvrdé  spolu: </t>
  </si>
  <si>
    <t>766 - Konštrukcie stolárske</t>
  </si>
  <si>
    <t>766</t>
  </si>
  <si>
    <t>766661422</t>
  </si>
  <si>
    <t>Montáž dvier kom. otv. protipož. do zár. 1-kr. nad 0,8m</t>
  </si>
  <si>
    <t>76666-1422</t>
  </si>
  <si>
    <t>611651930</t>
  </si>
  <si>
    <t>Dvere protipožiarne plné, hladké EW30/D3-C - 900x1970 mm, vrátane zárubne, kovania, zámku (2P/S)</t>
  </si>
  <si>
    <t>20.30.11</t>
  </si>
  <si>
    <t>611651940</t>
  </si>
  <si>
    <t>Dvere protipožiarne plné, hladké EW30/D3-C - 1100x1970 mm, vrátane zárubne, kovania, zámku (3P/S)</t>
  </si>
  <si>
    <t>767</t>
  </si>
  <si>
    <t>767641110</t>
  </si>
  <si>
    <t>Montáž dverí, dokončenie okovania do oc. zárubne otvár., jednokríd.</t>
  </si>
  <si>
    <t>76764-1110</t>
  </si>
  <si>
    <t>611651910</t>
  </si>
  <si>
    <t>Dvere vnútorné plné, hladké 700 x 1970 mm, bez prahu, vrátane zárubne, kovania, zámku (1P/S)</t>
  </si>
  <si>
    <t>766695212</t>
  </si>
  <si>
    <t>Montáž prahov dvier 1-krídl.</t>
  </si>
  <si>
    <t>76669-5212</t>
  </si>
  <si>
    <t>197740100</t>
  </si>
  <si>
    <t>Lišta prechodová dvier 1-krídl. š. 40 mm</t>
  </si>
  <si>
    <t>27.44.22</t>
  </si>
  <si>
    <t>998766202</t>
  </si>
  <si>
    <t>Presun hmôt pre konštr. stolárske v objektoch výšky do 12 m</t>
  </si>
  <si>
    <t>99876-6202</t>
  </si>
  <si>
    <t xml:space="preserve">766 - Konštrukcie stolárske  spolu: </t>
  </si>
  <si>
    <t>767 - Konštrukcie doplnk. kovové stavebné</t>
  </si>
  <si>
    <t>767232342</t>
  </si>
  <si>
    <t>Montáž nerez. zábradlia na schody, zvislá výplň, ukotveného z boku do konštrukcie schodiska</t>
  </si>
  <si>
    <t>76723-2342</t>
  </si>
  <si>
    <t>553466990</t>
  </si>
  <si>
    <t>Zábradlie schodiskové z tenkostenných profilov, zvislá výplň, povrch. úprava nerez, vrátane detského madla, bočné ukotvenie</t>
  </si>
  <si>
    <t>28.12.10</t>
  </si>
  <si>
    <t>767232581</t>
  </si>
  <si>
    <t>Montáž madla schodiskového na stenu</t>
  </si>
  <si>
    <t>76723-2581</t>
  </si>
  <si>
    <t>553466600</t>
  </si>
  <si>
    <t>Madlo z tenkostenných profilov, povrch. úprava - nerez</t>
  </si>
  <si>
    <t>767631510</t>
  </si>
  <si>
    <t>Montáž okien plastových</t>
  </si>
  <si>
    <t>76763-1510</t>
  </si>
  <si>
    <t>6114B2966</t>
  </si>
  <si>
    <t>Okno plastové 4-krídlové, 6-komorový rám, trojsklo - 2000x1750 mm, vrátane kovania, sieťky, žaluzie (2/PL)</t>
  </si>
  <si>
    <t>767641510</t>
  </si>
  <si>
    <t>Montáž dverí plastových</t>
  </si>
  <si>
    <t>76764-1510</t>
  </si>
  <si>
    <t>6113A0864</t>
  </si>
  <si>
    <t>Dvere plastové 2-krídlové, 6-komorový rám, trojsklo, spodný diel zateplený, bez prahu, vrátane zárubne, kovania, zámku, 2000x2200 mm (1/PL)</t>
  </si>
  <si>
    <t>998767202</t>
  </si>
  <si>
    <t>Presun hmôt pre kovové stav. doplnk. konštr. v objektoch výšky do 12 m</t>
  </si>
  <si>
    <t>99876-7202</t>
  </si>
  <si>
    <t>45.42.12</t>
  </si>
  <si>
    <t xml:space="preserve">767 - Konštrukcie doplnk. kovové stavebné  spolu: </t>
  </si>
  <si>
    <t>771 - Podlahy z dlaždíc  keramických</t>
  </si>
  <si>
    <t>771</t>
  </si>
  <si>
    <t>771272118</t>
  </si>
  <si>
    <t>Montáž obkladov schodiskových stupňov z dlaždíc keram. do tmelu, hladké 300x300 mm</t>
  </si>
  <si>
    <t>77127-2118</t>
  </si>
  <si>
    <t>597638230</t>
  </si>
  <si>
    <t>Keramická dlažba Gress 300x300 mm schodisková, protišmyková</t>
  </si>
  <si>
    <t>26.30.10</t>
  </si>
  <si>
    <t>771473133</t>
  </si>
  <si>
    <t>Montáž soklov keram.stupňov.do lepidla do 12cm</t>
  </si>
  <si>
    <t>77147-3133</t>
  </si>
  <si>
    <t>45.43.12</t>
  </si>
  <si>
    <t>597640400</t>
  </si>
  <si>
    <t>Keramický soklík</t>
  </si>
  <si>
    <t>771575109</t>
  </si>
  <si>
    <t>Montáž podláh z dlaždíc keram. rež. hlad. 300x300 do tmelu</t>
  </si>
  <si>
    <t>77157-5109</t>
  </si>
  <si>
    <t>597637250</t>
  </si>
  <si>
    <t>Keramická dlažba Gress 300x300 mm protišmyková</t>
  </si>
  <si>
    <t>771589795</t>
  </si>
  <si>
    <t>Prípl. za škárovanie hmotou FlexFlugeGrau</t>
  </si>
  <si>
    <t>77158-9795</t>
  </si>
  <si>
    <t>771990190</t>
  </si>
  <si>
    <t>Hĺbkový základ LF + ochrana proti odparovaniu</t>
  </si>
  <si>
    <t>77199-0191</t>
  </si>
  <si>
    <t>771990191</t>
  </si>
  <si>
    <t>Zušľachtený poter</t>
  </si>
  <si>
    <t>771990192</t>
  </si>
  <si>
    <t>Adhézny mostík</t>
  </si>
  <si>
    <t>77199-0192</t>
  </si>
  <si>
    <t>771990199</t>
  </si>
  <si>
    <t>Schodiskový hliníkový profil</t>
  </si>
  <si>
    <t>998771202</t>
  </si>
  <si>
    <t>Presun hmôt pre podlahy z dlaždíc v objektoch výšky do 12 m</t>
  </si>
  <si>
    <t>99877-1202</t>
  </si>
  <si>
    <t xml:space="preserve">771 - Podlahy z dlaždíc  keramických  spolu: </t>
  </si>
  <si>
    <t>783 - Nátery</t>
  </si>
  <si>
    <t>783</t>
  </si>
  <si>
    <t>783782203</t>
  </si>
  <si>
    <t>Nátery tesárskych konštr. Lastanoxom Q (Bochemit QB-inovovaná náhrada)</t>
  </si>
  <si>
    <t>78378-2203</t>
  </si>
  <si>
    <t>45.44.22</t>
  </si>
  <si>
    <t xml:space="preserve">783 - Nátery  spolu: </t>
  </si>
  <si>
    <t>784 - Maľby</t>
  </si>
  <si>
    <t>784</t>
  </si>
  <si>
    <t>784453111</t>
  </si>
  <si>
    <t>Maľby vnút. stien a stropov dvojnásobné so základným náterom jednofarebné v miestnostnostiach v. do 3.8</t>
  </si>
  <si>
    <t>78445-3111</t>
  </si>
  <si>
    <t xml:space="preserve">784 - Maľby  spolu: </t>
  </si>
  <si>
    <t xml:space="preserve">PRÁCE A DODÁVKY PSV  spolu: </t>
  </si>
  <si>
    <t>Za rozpočet celkom</t>
  </si>
  <si>
    <t>Zadanie - výkaz výmer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</si>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</sst>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51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2" fontId="3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left" vertical="top" wrapText="1"/>
    </xf>
    <xf numFmtId="14" fontId="1" fillId="0" borderId="96" xfId="49" applyNumberFormat="1" applyFont="1" applyBorder="1" applyAlignment="1">
      <alignment horizontal="left" vertical="center"/>
    </xf>
  </cellXfs>
  <cellStyles count="80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normálne_KLv" xfId="49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workbookViewId="0">
      <selection activeCell="J5" sqref="J5"/>
    </sheetView>
  </sheetViews>
  <sheetFormatPr defaultColWidth="9.109375" defaultRowHeight="10.199999999999999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17.6640625" style="1" customWidth="1"/>
    <col min="9" max="9" width="8.6640625" style="1" customWidth="1"/>
    <col min="10" max="10" width="14" style="1" customWidth="1"/>
    <col min="11" max="11" width="2.33203125" style="1" customWidth="1"/>
    <col min="12" max="12" width="6.88671875" style="1" customWidth="1"/>
    <col min="13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2:30" ht="28.5" customHeight="1">
      <c r="B1" s="58"/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2" t="s">
        <v>4</v>
      </c>
      <c r="AA1" s="82" t="s">
        <v>5</v>
      </c>
      <c r="AB1" s="82" t="s">
        <v>6</v>
      </c>
      <c r="AC1" s="82" t="s">
        <v>7</v>
      </c>
      <c r="AD1" s="82" t="s">
        <v>8</v>
      </c>
    </row>
    <row r="2" spans="2:30" ht="18" customHeight="1">
      <c r="B2" s="4"/>
      <c r="C2" s="5" t="s">
        <v>116</v>
      </c>
      <c r="D2" s="5"/>
      <c r="E2" s="5"/>
      <c r="F2" s="5"/>
      <c r="G2" s="6" t="s">
        <v>71</v>
      </c>
      <c r="H2" s="5" t="s">
        <v>118</v>
      </c>
      <c r="I2" s="5"/>
      <c r="J2" s="66"/>
      <c r="Z2" s="82" t="s">
        <v>11</v>
      </c>
      <c r="AA2" s="83" t="s">
        <v>72</v>
      </c>
      <c r="AB2" s="83" t="s">
        <v>13</v>
      </c>
      <c r="AC2" s="83"/>
      <c r="AD2" s="84"/>
    </row>
    <row r="3" spans="2:30" ht="18" customHeight="1">
      <c r="B3" s="7"/>
      <c r="C3" s="8" t="s">
        <v>117</v>
      </c>
      <c r="D3" s="8"/>
      <c r="E3" s="8"/>
      <c r="F3" s="8"/>
      <c r="G3" s="9" t="s">
        <v>119</v>
      </c>
      <c r="H3" s="8"/>
      <c r="I3" s="8"/>
      <c r="J3" s="67"/>
      <c r="Z3" s="82" t="s">
        <v>15</v>
      </c>
      <c r="AA3" s="83" t="s">
        <v>73</v>
      </c>
      <c r="AB3" s="83" t="s">
        <v>13</v>
      </c>
      <c r="AC3" s="83" t="s">
        <v>17</v>
      </c>
      <c r="AD3" s="84" t="s">
        <v>18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2" t="s">
        <v>19</v>
      </c>
      <c r="AA4" s="83" t="s">
        <v>74</v>
      </c>
      <c r="AB4" s="83" t="s">
        <v>13</v>
      </c>
      <c r="AC4" s="83"/>
      <c r="AD4" s="84"/>
    </row>
    <row r="5" spans="2:30" ht="18" customHeight="1">
      <c r="B5" s="13"/>
      <c r="C5" s="14" t="s">
        <v>75</v>
      </c>
      <c r="D5" s="14"/>
      <c r="E5" s="14" t="s">
        <v>76</v>
      </c>
      <c r="F5" s="15"/>
      <c r="G5" s="15" t="s">
        <v>77</v>
      </c>
      <c r="H5" s="14" t="s">
        <v>120</v>
      </c>
      <c r="I5" s="15" t="s">
        <v>78</v>
      </c>
      <c r="J5" s="150"/>
      <c r="Z5" s="82" t="s">
        <v>21</v>
      </c>
      <c r="AA5" s="83" t="s">
        <v>73</v>
      </c>
      <c r="AB5" s="83" t="s">
        <v>13</v>
      </c>
      <c r="AC5" s="83" t="s">
        <v>17</v>
      </c>
      <c r="AD5" s="84" t="s">
        <v>18</v>
      </c>
    </row>
    <row r="6" spans="2:30" ht="18" customHeight="1">
      <c r="B6" s="4"/>
      <c r="C6" s="5" t="s">
        <v>1</v>
      </c>
      <c r="D6" s="5" t="s">
        <v>121</v>
      </c>
      <c r="E6" s="5"/>
      <c r="F6" s="5"/>
      <c r="G6" s="5" t="s">
        <v>79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80</v>
      </c>
      <c r="H7" s="18"/>
      <c r="I7" s="18"/>
      <c r="J7" s="69"/>
    </row>
    <row r="8" spans="2:30" ht="18" customHeight="1">
      <c r="B8" s="7"/>
      <c r="C8" s="8" t="s">
        <v>0</v>
      </c>
      <c r="D8" s="8"/>
      <c r="E8" s="8"/>
      <c r="F8" s="8"/>
      <c r="G8" s="8" t="s">
        <v>79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80</v>
      </c>
      <c r="H9" s="11"/>
      <c r="I9" s="11"/>
      <c r="J9" s="68"/>
    </row>
    <row r="10" spans="2:30" ht="18" customHeight="1">
      <c r="B10" s="7"/>
      <c r="C10" s="8" t="s">
        <v>81</v>
      </c>
      <c r="D10" s="8" t="s">
        <v>122</v>
      </c>
      <c r="E10" s="8"/>
      <c r="F10" s="8"/>
      <c r="G10" s="8" t="s">
        <v>79</v>
      </c>
      <c r="H10" s="8"/>
      <c r="I10" s="8"/>
      <c r="J10" s="67"/>
    </row>
    <row r="11" spans="2:30" ht="18" customHeight="1">
      <c r="B11" s="19"/>
      <c r="C11" s="20"/>
      <c r="D11" s="20"/>
      <c r="E11" s="20"/>
      <c r="F11" s="20"/>
      <c r="G11" s="20" t="s">
        <v>80</v>
      </c>
      <c r="H11" s="20"/>
      <c r="I11" s="20"/>
      <c r="J11" s="70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1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2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3">
        <f>IF(G14&lt;&gt;0,ROUND($J$31/G14,0),0)</f>
        <v>0</v>
      </c>
    </row>
    <row r="15" spans="2:30" ht="18" customHeight="1">
      <c r="B15" s="28" t="s">
        <v>82</v>
      </c>
      <c r="C15" s="29" t="s">
        <v>83</v>
      </c>
      <c r="D15" s="30" t="s">
        <v>30</v>
      </c>
      <c r="E15" s="30" t="s">
        <v>84</v>
      </c>
      <c r="F15" s="31" t="s">
        <v>85</v>
      </c>
      <c r="G15" s="28" t="s">
        <v>86</v>
      </c>
      <c r="H15" s="32" t="s">
        <v>87</v>
      </c>
      <c r="I15" s="43"/>
      <c r="J15" s="44"/>
    </row>
    <row r="16" spans="2:30" ht="18" customHeight="1">
      <c r="B16" s="33">
        <v>1</v>
      </c>
      <c r="C16" s="34" t="s">
        <v>88</v>
      </c>
      <c r="D16" s="134">
        <f>Prehlad!H99</f>
        <v>0</v>
      </c>
      <c r="E16" s="134">
        <f>Prehlad!I99</f>
        <v>0</v>
      </c>
      <c r="F16" s="135">
        <f>D16+E16</f>
        <v>0</v>
      </c>
      <c r="G16" s="33">
        <v>6</v>
      </c>
      <c r="H16" s="35" t="s">
        <v>123</v>
      </c>
      <c r="I16" s="74"/>
      <c r="J16" s="135">
        <v>0</v>
      </c>
    </row>
    <row r="17" spans="2:10" ht="18" customHeight="1">
      <c r="B17" s="36">
        <v>2</v>
      </c>
      <c r="C17" s="37" t="s">
        <v>89</v>
      </c>
      <c r="D17" s="136">
        <f>Prehlad!H199</f>
        <v>0</v>
      </c>
      <c r="E17" s="136">
        <f>Prehlad!I199</f>
        <v>0</v>
      </c>
      <c r="F17" s="135">
        <f>D17+E17</f>
        <v>0</v>
      </c>
      <c r="G17" s="36">
        <v>7</v>
      </c>
      <c r="H17" s="38" t="s">
        <v>124</v>
      </c>
      <c r="I17" s="8"/>
      <c r="J17" s="137">
        <v>0</v>
      </c>
    </row>
    <row r="18" spans="2:10" ht="18" customHeight="1">
      <c r="B18" s="36">
        <v>3</v>
      </c>
      <c r="C18" s="37" t="s">
        <v>90</v>
      </c>
      <c r="D18" s="136"/>
      <c r="E18" s="136"/>
      <c r="F18" s="135">
        <f>D18+E18</f>
        <v>0</v>
      </c>
      <c r="G18" s="36">
        <v>8</v>
      </c>
      <c r="H18" s="38" t="s">
        <v>125</v>
      </c>
      <c r="I18" s="8"/>
      <c r="J18" s="137">
        <v>0</v>
      </c>
    </row>
    <row r="19" spans="2:10" ht="18" customHeight="1">
      <c r="B19" s="36">
        <v>4</v>
      </c>
      <c r="C19" s="37" t="s">
        <v>91</v>
      </c>
      <c r="D19" s="136"/>
      <c r="E19" s="136"/>
      <c r="F19" s="138">
        <f>D19+E19</f>
        <v>0</v>
      </c>
      <c r="G19" s="36">
        <v>9</v>
      </c>
      <c r="H19" s="38" t="s">
        <v>2</v>
      </c>
      <c r="I19" s="8"/>
      <c r="J19" s="137">
        <v>0</v>
      </c>
    </row>
    <row r="20" spans="2:10" ht="18" customHeight="1">
      <c r="B20" s="39">
        <v>5</v>
      </c>
      <c r="C20" s="40" t="s">
        <v>92</v>
      </c>
      <c r="D20" s="139">
        <f>SUM(D16:D19)</f>
        <v>0</v>
      </c>
      <c r="E20" s="140">
        <f>SUM(E16:E19)</f>
        <v>0</v>
      </c>
      <c r="F20" s="141">
        <f>SUM(F16:F19)</f>
        <v>0</v>
      </c>
      <c r="G20" s="41">
        <v>10</v>
      </c>
      <c r="I20" s="75" t="s">
        <v>93</v>
      </c>
      <c r="J20" s="141">
        <f>SUM(J16:J19)</f>
        <v>0</v>
      </c>
    </row>
    <row r="21" spans="2:10" ht="18" customHeight="1">
      <c r="B21" s="28" t="s">
        <v>94</v>
      </c>
      <c r="C21" s="42"/>
      <c r="D21" s="43" t="s">
        <v>95</v>
      </c>
      <c r="E21" s="43"/>
      <c r="F21" s="44"/>
      <c r="G21" s="28" t="s">
        <v>96</v>
      </c>
      <c r="H21" s="32" t="s">
        <v>97</v>
      </c>
      <c r="I21" s="43"/>
      <c r="J21" s="44"/>
    </row>
    <row r="22" spans="2:10" ht="18" customHeight="1">
      <c r="B22" s="33">
        <v>11</v>
      </c>
      <c r="C22" s="35" t="s">
        <v>126</v>
      </c>
      <c r="D22" s="45"/>
      <c r="E22" s="46">
        <v>0</v>
      </c>
      <c r="F22" s="135">
        <f>ROUND(((D16+E16+D17+E17+D18)*E22),2)</f>
        <v>0</v>
      </c>
      <c r="G22" s="36">
        <v>16</v>
      </c>
      <c r="H22" s="38" t="s">
        <v>98</v>
      </c>
      <c r="I22" s="76"/>
      <c r="J22" s="137">
        <v>0</v>
      </c>
    </row>
    <row r="23" spans="2:10" ht="18" customHeight="1">
      <c r="B23" s="36">
        <v>12</v>
      </c>
      <c r="C23" s="38" t="s">
        <v>127</v>
      </c>
      <c r="D23" s="47"/>
      <c r="E23" s="48">
        <v>0</v>
      </c>
      <c r="F23" s="137">
        <f>ROUND(((D16+E16+D17+E17+D18)*E23),2)</f>
        <v>0</v>
      </c>
      <c r="G23" s="36">
        <v>17</v>
      </c>
      <c r="H23" s="38" t="s">
        <v>129</v>
      </c>
      <c r="I23" s="76"/>
      <c r="J23" s="137">
        <v>0</v>
      </c>
    </row>
    <row r="24" spans="2:10" ht="18" customHeight="1">
      <c r="B24" s="36">
        <v>13</v>
      </c>
      <c r="C24" s="38" t="s">
        <v>128</v>
      </c>
      <c r="D24" s="47"/>
      <c r="E24" s="48">
        <v>0</v>
      </c>
      <c r="F24" s="137">
        <f>ROUND(((D16+E16+D17+E17+D18)*E24),2)</f>
        <v>0</v>
      </c>
      <c r="G24" s="36">
        <v>18</v>
      </c>
      <c r="H24" s="38" t="s">
        <v>130</v>
      </c>
      <c r="I24" s="76"/>
      <c r="J24" s="137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7">
        <f>ROUND(((D16+E16+D17+E17+D18+E18)*E25),2)</f>
        <v>0</v>
      </c>
      <c r="G25" s="36">
        <v>19</v>
      </c>
      <c r="H25" s="38" t="s">
        <v>2</v>
      </c>
      <c r="I25" s="76"/>
      <c r="J25" s="137">
        <v>0</v>
      </c>
    </row>
    <row r="26" spans="2:10" ht="18" customHeight="1">
      <c r="B26" s="39">
        <v>15</v>
      </c>
      <c r="C26" s="49"/>
      <c r="D26" s="50"/>
      <c r="E26" s="50" t="s">
        <v>99</v>
      </c>
      <c r="F26" s="141">
        <f>SUM(F22:F25)</f>
        <v>0</v>
      </c>
      <c r="G26" s="39">
        <v>20</v>
      </c>
      <c r="H26" s="49"/>
      <c r="I26" s="50" t="s">
        <v>100</v>
      </c>
      <c r="J26" s="141">
        <f>SUM(J22:J25)</f>
        <v>0</v>
      </c>
    </row>
    <row r="27" spans="2:10" ht="18" customHeight="1">
      <c r="B27" s="51"/>
      <c r="C27" s="52" t="s">
        <v>101</v>
      </c>
      <c r="D27" s="53"/>
      <c r="E27" s="54" t="s">
        <v>102</v>
      </c>
      <c r="F27" s="55"/>
      <c r="G27" s="28" t="s">
        <v>103</v>
      </c>
      <c r="H27" s="32" t="s">
        <v>104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7" t="s">
        <v>105</v>
      </c>
      <c r="J28" s="135">
        <f>ROUND(F20,2)+J20+F26+J26</f>
        <v>0</v>
      </c>
    </row>
    <row r="29" spans="2:10" ht="18" customHeight="1">
      <c r="B29" s="56"/>
      <c r="C29" s="58" t="s">
        <v>106</v>
      </c>
      <c r="D29" s="58"/>
      <c r="E29" s="60"/>
      <c r="F29" s="55"/>
      <c r="G29" s="36">
        <v>22</v>
      </c>
      <c r="H29" s="38" t="s">
        <v>131</v>
      </c>
      <c r="I29" s="142">
        <f>J28-I30</f>
        <v>0</v>
      </c>
      <c r="J29" s="137">
        <f>ROUND((I29*20)/100,2)</f>
        <v>0</v>
      </c>
    </row>
    <row r="30" spans="2:10" ht="18" customHeight="1">
      <c r="B30" s="7"/>
      <c r="C30" s="8" t="s">
        <v>107</v>
      </c>
      <c r="D30" s="8"/>
      <c r="E30" s="60"/>
      <c r="F30" s="55"/>
      <c r="G30" s="36">
        <v>23</v>
      </c>
      <c r="H30" s="38" t="s">
        <v>132</v>
      </c>
      <c r="I30" s="142">
        <f>SUMIF(Prehlad!O11:O9999,0,Prehlad!J11:J9999)</f>
        <v>0</v>
      </c>
      <c r="J30" s="137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108</v>
      </c>
      <c r="J31" s="141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109</v>
      </c>
      <c r="H32" s="63" t="s">
        <v>133</v>
      </c>
      <c r="I32" s="78"/>
      <c r="J32" s="79">
        <v>0</v>
      </c>
    </row>
    <row r="33" spans="2:10" ht="18" customHeight="1">
      <c r="B33" s="64"/>
      <c r="C33" s="65"/>
      <c r="D33" s="52" t="s">
        <v>110</v>
      </c>
      <c r="E33" s="65"/>
      <c r="F33" s="65"/>
      <c r="G33" s="65"/>
      <c r="H33" s="65" t="s">
        <v>111</v>
      </c>
      <c r="I33" s="65"/>
      <c r="J33" s="80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1"/>
    </row>
    <row r="35" spans="2:10" ht="18" customHeight="1">
      <c r="B35" s="56"/>
      <c r="C35" s="58" t="s">
        <v>106</v>
      </c>
      <c r="D35" s="58"/>
      <c r="E35" s="58"/>
      <c r="F35" s="57"/>
      <c r="G35" s="58" t="s">
        <v>106</v>
      </c>
      <c r="H35" s="58"/>
      <c r="I35" s="58"/>
      <c r="J35" s="81"/>
    </row>
    <row r="36" spans="2:10" ht="18" customHeight="1">
      <c r="B36" s="7"/>
      <c r="C36" s="8" t="s">
        <v>107</v>
      </c>
      <c r="D36" s="8"/>
      <c r="E36" s="8"/>
      <c r="F36" s="9"/>
      <c r="G36" s="8" t="s">
        <v>107</v>
      </c>
      <c r="H36" s="8"/>
      <c r="I36" s="8"/>
      <c r="J36" s="67"/>
    </row>
    <row r="37" spans="2:10" ht="18" customHeight="1">
      <c r="B37" s="56"/>
      <c r="C37" s="58" t="s">
        <v>102</v>
      </c>
      <c r="D37" s="58"/>
      <c r="E37" s="58"/>
      <c r="F37" s="57"/>
      <c r="G37" s="58" t="s">
        <v>102</v>
      </c>
      <c r="H37" s="58"/>
      <c r="I37" s="58"/>
      <c r="J37" s="81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1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1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1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0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3"/>
  <sheetViews>
    <sheetView showGridLines="0" workbookViewId="0">
      <pane xSplit="1" ySplit="10" topLeftCell="B11" activePane="bottomRight" state="frozen"/>
      <selection pane="topRight"/>
      <selection pane="bottomLeft"/>
      <selection pane="bottomRight" activeCell="E3" sqref="E3"/>
    </sheetView>
  </sheetViews>
  <sheetFormatPr defaultColWidth="9.109375" defaultRowHeight="10.199999999999999"/>
  <cols>
    <col min="1" max="1" width="42.33203125" style="85" customWidth="1"/>
    <col min="2" max="4" width="9.6640625" style="86" customWidth="1"/>
    <col min="5" max="5" width="9.6640625" style="87" customWidth="1"/>
    <col min="6" max="6" width="8.6640625" style="88" customWidth="1"/>
    <col min="7" max="7" width="0" style="88" hidden="1" customWidth="1"/>
    <col min="8" max="23" width="9.109375" style="85"/>
    <col min="24" max="25" width="5.6640625" style="85" customWidth="1"/>
    <col min="26" max="26" width="6.5546875" style="85" customWidth="1"/>
    <col min="27" max="27" width="24.33203125" style="85" customWidth="1"/>
    <col min="28" max="28" width="4.33203125" style="85" customWidth="1"/>
    <col min="29" max="29" width="8.33203125" style="85" customWidth="1"/>
    <col min="30" max="30" width="8.6640625" style="85" customWidth="1"/>
    <col min="31" max="16384" width="9.109375" style="85"/>
  </cols>
  <sheetData>
    <row r="1" spans="1:30">
      <c r="A1" s="89" t="s">
        <v>112</v>
      </c>
      <c r="C1" s="85"/>
      <c r="E1" s="89" t="s">
        <v>113</v>
      </c>
      <c r="F1" s="85"/>
      <c r="G1" s="85"/>
      <c r="Z1" s="82" t="s">
        <v>4</v>
      </c>
      <c r="AA1" s="82" t="s">
        <v>5</v>
      </c>
      <c r="AB1" s="82" t="s">
        <v>6</v>
      </c>
      <c r="AC1" s="82" t="s">
        <v>7</v>
      </c>
      <c r="AD1" s="82" t="s">
        <v>8</v>
      </c>
    </row>
    <row r="2" spans="1:30">
      <c r="A2" s="89" t="s">
        <v>114</v>
      </c>
      <c r="C2" s="85"/>
      <c r="E2" s="89" t="s">
        <v>115</v>
      </c>
      <c r="F2" s="85"/>
      <c r="G2" s="85"/>
      <c r="Z2" s="82" t="s">
        <v>11</v>
      </c>
      <c r="AA2" s="83" t="s">
        <v>66</v>
      </c>
      <c r="AB2" s="83" t="s">
        <v>13</v>
      </c>
      <c r="AC2" s="83"/>
      <c r="AD2" s="84"/>
    </row>
    <row r="3" spans="1:30">
      <c r="A3" s="89" t="s">
        <v>14</v>
      </c>
      <c r="C3" s="85"/>
      <c r="E3" s="89" t="s">
        <v>621</v>
      </c>
      <c r="F3" s="85"/>
      <c r="G3" s="85"/>
      <c r="Z3" s="82" t="s">
        <v>15</v>
      </c>
      <c r="AA3" s="83" t="s">
        <v>67</v>
      </c>
      <c r="AB3" s="83" t="s">
        <v>13</v>
      </c>
      <c r="AC3" s="83" t="s">
        <v>17</v>
      </c>
      <c r="AD3" s="84" t="s">
        <v>18</v>
      </c>
    </row>
    <row r="4" spans="1:30">
      <c r="B4" s="85"/>
      <c r="C4" s="85"/>
      <c r="D4" s="85"/>
      <c r="E4" s="85"/>
      <c r="F4" s="85"/>
      <c r="G4" s="85"/>
      <c r="Z4" s="82" t="s">
        <v>19</v>
      </c>
      <c r="AA4" s="83" t="s">
        <v>68</v>
      </c>
      <c r="AB4" s="83" t="s">
        <v>13</v>
      </c>
      <c r="AC4" s="83"/>
      <c r="AD4" s="84"/>
    </row>
    <row r="5" spans="1:30">
      <c r="A5" s="89" t="s">
        <v>116</v>
      </c>
      <c r="B5" s="85"/>
      <c r="C5" s="85"/>
      <c r="D5" s="85"/>
      <c r="E5" s="85"/>
      <c r="F5" s="85"/>
      <c r="G5" s="85"/>
      <c r="Z5" s="82" t="s">
        <v>21</v>
      </c>
      <c r="AA5" s="83" t="s">
        <v>67</v>
      </c>
      <c r="AB5" s="83" t="s">
        <v>13</v>
      </c>
      <c r="AC5" s="83" t="s">
        <v>17</v>
      </c>
      <c r="AD5" s="84" t="s">
        <v>18</v>
      </c>
    </row>
    <row r="6" spans="1:30">
      <c r="A6" s="89" t="s">
        <v>117</v>
      </c>
      <c r="B6" s="85"/>
      <c r="C6" s="85"/>
      <c r="D6" s="85"/>
      <c r="E6" s="85"/>
      <c r="F6" s="85"/>
      <c r="G6" s="85"/>
    </row>
    <row r="7" spans="1:30">
      <c r="A7" s="89"/>
      <c r="B7" s="85"/>
      <c r="C7" s="85"/>
      <c r="D7" s="85"/>
      <c r="E7" s="85"/>
      <c r="F7" s="85"/>
      <c r="G7" s="85"/>
    </row>
    <row r="8" spans="1:30" ht="13.8">
      <c r="B8" s="90" t="str">
        <f>CONCATENATE(AA2," ",AB2," ",AC2," ",AD2)</f>
        <v xml:space="preserve">Rekapitulácia rozpočtu v EUR  </v>
      </c>
      <c r="G8" s="85"/>
    </row>
    <row r="9" spans="1:30">
      <c r="A9" s="91" t="s">
        <v>69</v>
      </c>
      <c r="B9" s="91" t="s">
        <v>30</v>
      </c>
      <c r="C9" s="91" t="s">
        <v>31</v>
      </c>
      <c r="D9" s="91" t="s">
        <v>32</v>
      </c>
      <c r="E9" s="92" t="s">
        <v>70</v>
      </c>
      <c r="F9" s="92" t="s">
        <v>34</v>
      </c>
      <c r="G9" s="92" t="s">
        <v>39</v>
      </c>
    </row>
    <row r="10" spans="1:30">
      <c r="A10" s="93"/>
      <c r="B10" s="93"/>
      <c r="C10" s="93" t="s">
        <v>56</v>
      </c>
      <c r="D10" s="93"/>
      <c r="E10" s="93" t="s">
        <v>32</v>
      </c>
      <c r="F10" s="93" t="s">
        <v>32</v>
      </c>
      <c r="G10" s="93" t="s">
        <v>32</v>
      </c>
    </row>
    <row r="12" spans="1:30">
      <c r="A12" s="85" t="s">
        <v>139</v>
      </c>
      <c r="B12" s="86">
        <f>Prehlad!H23</f>
        <v>0</v>
      </c>
      <c r="C12" s="86">
        <f>Prehlad!I23</f>
        <v>0</v>
      </c>
      <c r="D12" s="86">
        <f>Prehlad!J23</f>
        <v>0</v>
      </c>
      <c r="E12" s="87">
        <f>Prehlad!L23</f>
        <v>0</v>
      </c>
      <c r="F12" s="88">
        <f>Prehlad!N23</f>
        <v>0</v>
      </c>
      <c r="G12" s="88">
        <f>Prehlad!W23</f>
        <v>33.471000000000004</v>
      </c>
    </row>
    <row r="13" spans="1:30">
      <c r="A13" s="85" t="s">
        <v>176</v>
      </c>
      <c r="B13" s="86">
        <f>Prehlad!H30</f>
        <v>0</v>
      </c>
      <c r="C13" s="86">
        <f>Prehlad!I30</f>
        <v>0</v>
      </c>
      <c r="D13" s="86">
        <f>Prehlad!J30</f>
        <v>0</v>
      </c>
      <c r="E13" s="87">
        <f>Prehlad!L30</f>
        <v>41.621228410000001</v>
      </c>
      <c r="F13" s="88">
        <f>Prehlad!N30</f>
        <v>0</v>
      </c>
      <c r="G13" s="88">
        <f>Prehlad!W30</f>
        <v>30.925000000000001</v>
      </c>
    </row>
    <row r="14" spans="1:30">
      <c r="A14" s="85" t="s">
        <v>196</v>
      </c>
      <c r="B14" s="86">
        <f>Prehlad!H39</f>
        <v>0</v>
      </c>
      <c r="C14" s="86">
        <f>Prehlad!I39</f>
        <v>0</v>
      </c>
      <c r="D14" s="86">
        <f>Prehlad!J39</f>
        <v>0</v>
      </c>
      <c r="E14" s="87">
        <f>Prehlad!L39</f>
        <v>61.100192520000007</v>
      </c>
      <c r="F14" s="88">
        <f>Prehlad!N39</f>
        <v>0</v>
      </c>
      <c r="G14" s="88">
        <f>Prehlad!W39</f>
        <v>201.23500000000001</v>
      </c>
    </row>
    <row r="15" spans="1:30">
      <c r="A15" s="85" t="s">
        <v>224</v>
      </c>
      <c r="B15" s="86">
        <f>Prehlad!H60</f>
        <v>0</v>
      </c>
      <c r="C15" s="86">
        <f>Prehlad!I60</f>
        <v>0</v>
      </c>
      <c r="D15" s="86">
        <f>Prehlad!J60</f>
        <v>0</v>
      </c>
      <c r="E15" s="87">
        <f>Prehlad!L60</f>
        <v>59.542816149999993</v>
      </c>
      <c r="F15" s="88">
        <f>Prehlad!N60</f>
        <v>0</v>
      </c>
      <c r="G15" s="88">
        <f>Prehlad!W60</f>
        <v>477.95</v>
      </c>
    </row>
    <row r="16" spans="1:30">
      <c r="A16" s="85" t="s">
        <v>280</v>
      </c>
      <c r="B16" s="86">
        <f>Prehlad!H76</f>
        <v>0</v>
      </c>
      <c r="C16" s="86">
        <f>Prehlad!I76</f>
        <v>0</v>
      </c>
      <c r="D16" s="86">
        <f>Prehlad!J76</f>
        <v>0</v>
      </c>
      <c r="E16" s="87">
        <f>Prehlad!L76</f>
        <v>31.69783597</v>
      </c>
      <c r="F16" s="88">
        <f>Prehlad!N76</f>
        <v>0</v>
      </c>
      <c r="G16" s="88">
        <f>Prehlad!W76</f>
        <v>550.33100000000013</v>
      </c>
    </row>
    <row r="17" spans="1:7">
      <c r="A17" s="85" t="s">
        <v>324</v>
      </c>
      <c r="B17" s="86">
        <f>Prehlad!H97</f>
        <v>0</v>
      </c>
      <c r="C17" s="86">
        <f>Prehlad!I97</f>
        <v>0</v>
      </c>
      <c r="D17" s="86">
        <f>Prehlad!J97</f>
        <v>0</v>
      </c>
      <c r="E17" s="87">
        <f>Prehlad!L97</f>
        <v>0.20869804</v>
      </c>
      <c r="F17" s="88">
        <f>Prehlad!N97</f>
        <v>11.680610999999999</v>
      </c>
      <c r="G17" s="88">
        <f>Prehlad!W97</f>
        <v>242.22300000000001</v>
      </c>
    </row>
    <row r="18" spans="1:7">
      <c r="A18" s="85" t="s">
        <v>384</v>
      </c>
      <c r="B18" s="86">
        <f>Prehlad!H99</f>
        <v>0</v>
      </c>
      <c r="C18" s="86">
        <f>Prehlad!I99</f>
        <v>0</v>
      </c>
      <c r="D18" s="86">
        <f>Prehlad!J99</f>
        <v>0</v>
      </c>
      <c r="E18" s="87">
        <f>Prehlad!L99</f>
        <v>194.17077108999999</v>
      </c>
      <c r="F18" s="88">
        <f>Prehlad!N99</f>
        <v>11.680610999999999</v>
      </c>
      <c r="G18" s="88">
        <f>Prehlad!W99</f>
        <v>1536.1350000000002</v>
      </c>
    </row>
    <row r="20" spans="1:7">
      <c r="A20" s="85" t="s">
        <v>386</v>
      </c>
      <c r="B20" s="86">
        <f>Prehlad!H110</f>
        <v>0</v>
      </c>
      <c r="C20" s="86">
        <f>Prehlad!I110</f>
        <v>0</v>
      </c>
      <c r="D20" s="86">
        <f>Prehlad!J110</f>
        <v>0</v>
      </c>
      <c r="E20" s="87">
        <f>Prehlad!L110</f>
        <v>0.18296004000000002</v>
      </c>
      <c r="F20" s="88">
        <f>Prehlad!N110</f>
        <v>0</v>
      </c>
      <c r="G20" s="88">
        <f>Prehlad!W110</f>
        <v>6.1890000000000001</v>
      </c>
    </row>
    <row r="21" spans="1:7">
      <c r="A21" s="85" t="s">
        <v>414</v>
      </c>
      <c r="B21" s="86">
        <f>Prehlad!H122</f>
        <v>0</v>
      </c>
      <c r="C21" s="86">
        <f>Prehlad!I122</f>
        <v>0</v>
      </c>
      <c r="D21" s="86">
        <f>Prehlad!J122</f>
        <v>0</v>
      </c>
      <c r="E21" s="87">
        <f>Prehlad!L122</f>
        <v>0.16562160000000001</v>
      </c>
      <c r="F21" s="88">
        <f>Prehlad!N122</f>
        <v>0</v>
      </c>
      <c r="G21" s="88">
        <f>Prehlad!W122</f>
        <v>12.782</v>
      </c>
    </row>
    <row r="22" spans="1:7">
      <c r="A22" s="85" t="s">
        <v>444</v>
      </c>
      <c r="B22" s="86">
        <f>Prehlad!H132</f>
        <v>0</v>
      </c>
      <c r="C22" s="86">
        <f>Prehlad!I132</f>
        <v>0</v>
      </c>
      <c r="D22" s="86">
        <f>Prehlad!J132</f>
        <v>0</v>
      </c>
      <c r="E22" s="87">
        <f>Prehlad!L132</f>
        <v>0.32483641000000008</v>
      </c>
      <c r="F22" s="88">
        <f>Prehlad!N132</f>
        <v>0</v>
      </c>
      <c r="G22" s="88">
        <f>Prehlad!W132</f>
        <v>9.9269999999999996</v>
      </c>
    </row>
    <row r="23" spans="1:7">
      <c r="A23" s="85" t="s">
        <v>469</v>
      </c>
      <c r="B23" s="86">
        <f>Prehlad!H145</f>
        <v>0</v>
      </c>
      <c r="C23" s="86">
        <f>Prehlad!I145</f>
        <v>0</v>
      </c>
      <c r="D23" s="86">
        <f>Prehlad!J145</f>
        <v>0</v>
      </c>
      <c r="E23" s="87">
        <f>Prehlad!L145</f>
        <v>0.15780800000000003</v>
      </c>
      <c r="F23" s="88">
        <f>Prehlad!N145</f>
        <v>0</v>
      </c>
      <c r="G23" s="88">
        <f>Prehlad!W145</f>
        <v>20.353999999999996</v>
      </c>
    </row>
    <row r="24" spans="1:7">
      <c r="A24" s="85" t="s">
        <v>503</v>
      </c>
      <c r="B24" s="86">
        <f>Prehlad!H151</f>
        <v>0</v>
      </c>
      <c r="C24" s="86">
        <f>Prehlad!I151</f>
        <v>0</v>
      </c>
      <c r="D24" s="86">
        <f>Prehlad!J151</f>
        <v>0</v>
      </c>
      <c r="E24" s="87">
        <f>Prehlad!L151</f>
        <v>7.3168E-3</v>
      </c>
      <c r="F24" s="88">
        <f>Prehlad!N151</f>
        <v>0</v>
      </c>
      <c r="G24" s="88">
        <f>Prehlad!W151</f>
        <v>1.657</v>
      </c>
    </row>
    <row r="25" spans="1:7">
      <c r="A25" s="85" t="s">
        <v>516</v>
      </c>
      <c r="B25" s="86">
        <f>Prehlad!H162</f>
        <v>0</v>
      </c>
      <c r="C25" s="86">
        <f>Prehlad!I162</f>
        <v>0</v>
      </c>
      <c r="D25" s="86">
        <f>Prehlad!J162</f>
        <v>0</v>
      </c>
      <c r="E25" s="87">
        <f>Prehlad!L162</f>
        <v>0.18312000000000003</v>
      </c>
      <c r="F25" s="88">
        <f>Prehlad!N162</f>
        <v>0</v>
      </c>
      <c r="G25" s="88">
        <f>Prehlad!W162</f>
        <v>5.43</v>
      </c>
    </row>
    <row r="26" spans="1:7">
      <c r="A26" s="85" t="s">
        <v>542</v>
      </c>
      <c r="B26" s="86">
        <f>Prehlad!H174</f>
        <v>0</v>
      </c>
      <c r="C26" s="86">
        <f>Prehlad!I174</f>
        <v>0</v>
      </c>
      <c r="D26" s="86">
        <f>Prehlad!J174</f>
        <v>0</v>
      </c>
      <c r="E26" s="87">
        <f>Prehlad!L174</f>
        <v>1.6802344999999999</v>
      </c>
      <c r="F26" s="88">
        <f>Prehlad!N174</f>
        <v>0</v>
      </c>
      <c r="G26" s="88">
        <f>Prehlad!W174</f>
        <v>93.481999999999999</v>
      </c>
    </row>
    <row r="27" spans="1:7">
      <c r="A27" s="85" t="s">
        <v>569</v>
      </c>
      <c r="B27" s="86">
        <f>Prehlad!H189</f>
        <v>0</v>
      </c>
      <c r="C27" s="86">
        <f>Prehlad!I189</f>
        <v>0</v>
      </c>
      <c r="D27" s="86">
        <f>Prehlad!J189</f>
        <v>0</v>
      </c>
      <c r="E27" s="87">
        <f>Prehlad!L189</f>
        <v>2.5423397999999997</v>
      </c>
      <c r="F27" s="88">
        <f>Prehlad!N189</f>
        <v>0</v>
      </c>
      <c r="G27" s="88">
        <f>Prehlad!W189</f>
        <v>80.112000000000009</v>
      </c>
    </row>
    <row r="28" spans="1:7">
      <c r="A28" s="85" t="s">
        <v>605</v>
      </c>
      <c r="B28" s="86">
        <f>Prehlad!H193</f>
        <v>0</v>
      </c>
      <c r="C28" s="86">
        <f>Prehlad!I193</f>
        <v>0</v>
      </c>
      <c r="D28" s="86">
        <f>Prehlad!J193</f>
        <v>0</v>
      </c>
      <c r="E28" s="87">
        <f>Prehlad!L193</f>
        <v>5.0918400000000003E-3</v>
      </c>
      <c r="F28" s="88">
        <f>Prehlad!N193</f>
        <v>0</v>
      </c>
      <c r="G28" s="88">
        <f>Prehlad!W193</f>
        <v>2.7410000000000001</v>
      </c>
    </row>
    <row r="29" spans="1:7">
      <c r="A29" s="85" t="s">
        <v>612</v>
      </c>
      <c r="B29" s="86">
        <f>Prehlad!H197</f>
        <v>0</v>
      </c>
      <c r="C29" s="86">
        <f>Prehlad!I197</f>
        <v>0</v>
      </c>
      <c r="D29" s="86">
        <f>Prehlad!J197</f>
        <v>0</v>
      </c>
      <c r="E29" s="87">
        <f>Prehlad!L197</f>
        <v>0.17139100000000002</v>
      </c>
      <c r="F29" s="88">
        <f>Prehlad!N197</f>
        <v>0</v>
      </c>
      <c r="G29" s="88">
        <f>Prehlad!W197</f>
        <v>56.715000000000003</v>
      </c>
    </row>
    <row r="30" spans="1:7">
      <c r="A30" s="85" t="s">
        <v>618</v>
      </c>
      <c r="B30" s="86">
        <f>Prehlad!H199</f>
        <v>0</v>
      </c>
      <c r="C30" s="86">
        <f>Prehlad!I199</f>
        <v>0</v>
      </c>
      <c r="D30" s="86">
        <f>Prehlad!J199</f>
        <v>0</v>
      </c>
      <c r="E30" s="87">
        <f>Prehlad!L199</f>
        <v>5.4207199900000003</v>
      </c>
      <c r="F30" s="88">
        <f>Prehlad!N199</f>
        <v>0</v>
      </c>
      <c r="G30" s="88">
        <f>Prehlad!W199</f>
        <v>289.38900000000001</v>
      </c>
    </row>
    <row r="33" spans="1:7">
      <c r="A33" s="85" t="s">
        <v>619</v>
      </c>
      <c r="B33" s="86">
        <f>Prehlad!H201</f>
        <v>0</v>
      </c>
      <c r="C33" s="86">
        <f>Prehlad!I201</f>
        <v>0</v>
      </c>
      <c r="D33" s="86">
        <f>Prehlad!J201</f>
        <v>0</v>
      </c>
      <c r="E33" s="87">
        <f>Prehlad!L201</f>
        <v>199.59149108</v>
      </c>
      <c r="F33" s="88">
        <f>Prehlad!N201</f>
        <v>11.680610999999999</v>
      </c>
      <c r="G33" s="88">
        <f>Prehlad!W201</f>
        <v>1825.5240000000003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201"/>
  <sheetViews>
    <sheetView showGridLines="0" tabSelected="1" workbookViewId="0">
      <pane xSplit="4" ySplit="10" topLeftCell="E17" activePane="bottomRight" state="frozen"/>
      <selection pane="topRight"/>
      <selection pane="bottomLeft"/>
      <selection pane="bottomRight" activeCell="AP103" sqref="AP102:AP103"/>
    </sheetView>
  </sheetViews>
  <sheetFormatPr defaultColWidth="9.109375" defaultRowHeight="10.199999999999999"/>
  <cols>
    <col min="1" max="1" width="6.6640625" style="94" customWidth="1"/>
    <col min="2" max="2" width="3.6640625" style="95" customWidth="1"/>
    <col min="3" max="3" width="13" style="96" customWidth="1"/>
    <col min="4" max="4" width="35.6640625" style="97" customWidth="1"/>
    <col min="5" max="5" width="10.6640625" style="98" customWidth="1"/>
    <col min="6" max="6" width="5.33203125" style="99" customWidth="1"/>
    <col min="7" max="7" width="8.6640625" style="100" customWidth="1"/>
    <col min="8" max="9" width="9.6640625" style="100" hidden="1" customWidth="1"/>
    <col min="10" max="10" width="9.6640625" style="100" customWidth="1"/>
    <col min="11" max="11" width="7.44140625" style="101" hidden="1" customWidth="1"/>
    <col min="12" max="12" width="8.33203125" style="101" hidden="1" customWidth="1"/>
    <col min="13" max="13" width="9.109375" style="98" hidden="1"/>
    <col min="14" max="14" width="7" style="98" hidden="1" customWidth="1"/>
    <col min="15" max="15" width="3.5546875" style="99" hidden="1" customWidth="1"/>
    <col min="16" max="16" width="12.6640625" style="99" hidden="1" customWidth="1"/>
    <col min="17" max="19" width="13.33203125" style="98" hidden="1" customWidth="1"/>
    <col min="20" max="20" width="10.5546875" style="102" hidden="1" customWidth="1"/>
    <col min="21" max="21" width="10.33203125" style="102" hidden="1" customWidth="1"/>
    <col min="22" max="22" width="5.6640625" style="102" hidden="1" customWidth="1"/>
    <col min="23" max="23" width="9.109375" style="103" hidden="1"/>
    <col min="24" max="25" width="5.6640625" style="99" hidden="1" customWidth="1"/>
    <col min="26" max="26" width="7.5546875" style="99" hidden="1" customWidth="1"/>
    <col min="27" max="27" width="24.88671875" style="99" hidden="1" customWidth="1"/>
    <col min="28" max="28" width="4.33203125" style="99" hidden="1" customWidth="1"/>
    <col min="29" max="29" width="8.33203125" style="99" hidden="1" customWidth="1"/>
    <col min="30" max="30" width="8.6640625" style="99" hidden="1" customWidth="1"/>
    <col min="31" max="34" width="9.109375" style="99" hidden="1"/>
    <col min="35" max="35" width="9.109375" style="85"/>
    <col min="36" max="37" width="0" style="85" hidden="1" customWidth="1"/>
    <col min="38" max="16384" width="9.109375" style="85"/>
  </cols>
  <sheetData>
    <row r="1" spans="1:37" ht="12.75" customHeight="1">
      <c r="A1" s="89" t="s">
        <v>112</v>
      </c>
      <c r="B1" s="85"/>
      <c r="C1" s="85"/>
      <c r="D1" s="85"/>
      <c r="E1" s="89" t="s">
        <v>113</v>
      </c>
      <c r="F1" s="85"/>
      <c r="G1" s="86"/>
      <c r="H1" s="85"/>
      <c r="I1" s="85"/>
      <c r="J1" s="86"/>
      <c r="K1" s="87"/>
      <c r="L1" s="85"/>
      <c r="M1" s="85"/>
      <c r="N1" s="85"/>
      <c r="O1" s="85"/>
      <c r="P1" s="85"/>
      <c r="Q1" s="88"/>
      <c r="R1" s="88"/>
      <c r="S1" s="88"/>
      <c r="T1" s="85"/>
      <c r="U1" s="85"/>
      <c r="V1" s="85"/>
      <c r="W1" s="85"/>
      <c r="X1" s="85"/>
      <c r="Y1" s="85"/>
      <c r="Z1" s="82" t="s">
        <v>4</v>
      </c>
      <c r="AA1" s="148" t="s">
        <v>5</v>
      </c>
      <c r="AB1" s="82" t="s">
        <v>6</v>
      </c>
      <c r="AC1" s="82" t="s">
        <v>7</v>
      </c>
      <c r="AD1" s="82" t="s">
        <v>8</v>
      </c>
      <c r="AE1" s="124" t="s">
        <v>9</v>
      </c>
      <c r="AF1" s="125" t="s">
        <v>10</v>
      </c>
      <c r="AG1" s="85"/>
      <c r="AH1" s="85"/>
    </row>
    <row r="2" spans="1:37">
      <c r="A2" s="89" t="s">
        <v>114</v>
      </c>
      <c r="B2" s="85"/>
      <c r="C2" s="85"/>
      <c r="D2" s="85"/>
      <c r="E2" s="89" t="s">
        <v>115</v>
      </c>
      <c r="F2" s="85"/>
      <c r="G2" s="86"/>
      <c r="H2" s="104"/>
      <c r="I2" s="85"/>
      <c r="J2" s="86"/>
      <c r="K2" s="87"/>
      <c r="L2" s="85"/>
      <c r="M2" s="85"/>
      <c r="N2" s="85"/>
      <c r="O2" s="85"/>
      <c r="P2" s="85"/>
      <c r="Q2" s="88"/>
      <c r="R2" s="88"/>
      <c r="S2" s="88"/>
      <c r="T2" s="85"/>
      <c r="U2" s="85"/>
      <c r="V2" s="85"/>
      <c r="W2" s="85"/>
      <c r="X2" s="85"/>
      <c r="Y2" s="85"/>
      <c r="Z2" s="82" t="s">
        <v>11</v>
      </c>
      <c r="AA2" s="83" t="s">
        <v>12</v>
      </c>
      <c r="AB2" s="83" t="s">
        <v>13</v>
      </c>
      <c r="AC2" s="83"/>
      <c r="AD2" s="84"/>
      <c r="AE2" s="124">
        <v>1</v>
      </c>
      <c r="AF2" s="126">
        <v>123.5</v>
      </c>
      <c r="AG2" s="85"/>
      <c r="AH2" s="85"/>
    </row>
    <row r="3" spans="1:37">
      <c r="A3" s="89" t="s">
        <v>14</v>
      </c>
      <c r="B3" s="85"/>
      <c r="C3" s="85"/>
      <c r="D3" s="85"/>
      <c r="E3" s="89" t="s">
        <v>621</v>
      </c>
      <c r="F3" s="85"/>
      <c r="G3" s="86"/>
      <c r="H3" s="85"/>
      <c r="I3" s="85"/>
      <c r="J3" s="86"/>
      <c r="K3" s="87"/>
      <c r="L3" s="85"/>
      <c r="M3" s="85"/>
      <c r="N3" s="85"/>
      <c r="O3" s="85"/>
      <c r="P3" s="85"/>
      <c r="Q3" s="88"/>
      <c r="R3" s="88"/>
      <c r="S3" s="88"/>
      <c r="T3" s="85"/>
      <c r="U3" s="85"/>
      <c r="V3" s="85"/>
      <c r="W3" s="85"/>
      <c r="X3" s="85"/>
      <c r="Y3" s="85"/>
      <c r="Z3" s="82" t="s">
        <v>15</v>
      </c>
      <c r="AA3" s="83" t="s">
        <v>16</v>
      </c>
      <c r="AB3" s="83" t="s">
        <v>13</v>
      </c>
      <c r="AC3" s="83" t="s">
        <v>17</v>
      </c>
      <c r="AD3" s="84" t="s">
        <v>18</v>
      </c>
      <c r="AE3" s="124">
        <v>2</v>
      </c>
      <c r="AF3" s="127">
        <v>123.46</v>
      </c>
      <c r="AG3" s="85"/>
      <c r="AH3" s="85"/>
    </row>
    <row r="4" spans="1:37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8"/>
      <c r="R4" s="88"/>
      <c r="S4" s="88"/>
      <c r="T4" s="85"/>
      <c r="U4" s="85"/>
      <c r="V4" s="85"/>
      <c r="W4" s="85"/>
      <c r="X4" s="85"/>
      <c r="Y4" s="85"/>
      <c r="Z4" s="82" t="s">
        <v>19</v>
      </c>
      <c r="AA4" s="83" t="s">
        <v>20</v>
      </c>
      <c r="AB4" s="83" t="s">
        <v>13</v>
      </c>
      <c r="AC4" s="83"/>
      <c r="AD4" s="84"/>
      <c r="AE4" s="124">
        <v>3</v>
      </c>
      <c r="AF4" s="128">
        <v>123.45699999999999</v>
      </c>
      <c r="AG4" s="85"/>
      <c r="AH4" s="85"/>
    </row>
    <row r="5" spans="1:37">
      <c r="A5" s="89" t="s">
        <v>116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8"/>
      <c r="R5" s="88"/>
      <c r="S5" s="88"/>
      <c r="T5" s="85"/>
      <c r="U5" s="85"/>
      <c r="V5" s="85"/>
      <c r="W5" s="85"/>
      <c r="X5" s="85"/>
      <c r="Y5" s="85"/>
      <c r="Z5" s="82" t="s">
        <v>21</v>
      </c>
      <c r="AA5" s="83" t="s">
        <v>16</v>
      </c>
      <c r="AB5" s="83" t="s">
        <v>13</v>
      </c>
      <c r="AC5" s="83" t="s">
        <v>17</v>
      </c>
      <c r="AD5" s="84" t="s">
        <v>18</v>
      </c>
      <c r="AE5" s="124">
        <v>4</v>
      </c>
      <c r="AF5" s="129">
        <v>123.4567</v>
      </c>
      <c r="AG5" s="85"/>
      <c r="AH5" s="85"/>
    </row>
    <row r="6" spans="1:37">
      <c r="A6" s="89" t="s">
        <v>117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8"/>
      <c r="R6" s="88"/>
      <c r="S6" s="88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124" t="s">
        <v>22</v>
      </c>
      <c r="AF6" s="127">
        <v>123.46</v>
      </c>
      <c r="AG6" s="85"/>
      <c r="AH6" s="85"/>
    </row>
    <row r="7" spans="1:37">
      <c r="A7" s="8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8"/>
      <c r="R7" s="88"/>
      <c r="S7" s="88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1:37" ht="13.8">
      <c r="A8" s="85"/>
      <c r="B8" s="105"/>
      <c r="C8" s="106"/>
      <c r="D8" s="90" t="s">
        <v>620</v>
      </c>
      <c r="E8" s="88"/>
      <c r="F8" s="85"/>
      <c r="G8" s="86"/>
      <c r="H8" s="86"/>
      <c r="I8" s="86"/>
      <c r="J8" s="86"/>
      <c r="K8" s="87"/>
      <c r="L8" s="87"/>
      <c r="M8" s="88"/>
      <c r="N8" s="88"/>
      <c r="O8" s="85"/>
      <c r="P8" s="85"/>
      <c r="Q8" s="88"/>
      <c r="R8" s="88"/>
      <c r="S8" s="88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</row>
    <row r="9" spans="1:37">
      <c r="A9" s="91" t="s">
        <v>23</v>
      </c>
      <c r="B9" s="91" t="s">
        <v>24</v>
      </c>
      <c r="C9" s="91" t="s">
        <v>25</v>
      </c>
      <c r="D9" s="91" t="s">
        <v>26</v>
      </c>
      <c r="E9" s="91" t="s">
        <v>27</v>
      </c>
      <c r="F9" s="91" t="s">
        <v>28</v>
      </c>
      <c r="G9" s="91" t="s">
        <v>29</v>
      </c>
      <c r="H9" s="91" t="s">
        <v>30</v>
      </c>
      <c r="I9" s="91" t="s">
        <v>31</v>
      </c>
      <c r="J9" s="91" t="s">
        <v>32</v>
      </c>
      <c r="K9" s="108" t="s">
        <v>33</v>
      </c>
      <c r="L9" s="109"/>
      <c r="M9" s="110" t="s">
        <v>34</v>
      </c>
      <c r="N9" s="109"/>
      <c r="O9" s="91" t="s">
        <v>3</v>
      </c>
      <c r="P9" s="111" t="s">
        <v>35</v>
      </c>
      <c r="Q9" s="114" t="s">
        <v>27</v>
      </c>
      <c r="R9" s="114" t="s">
        <v>27</v>
      </c>
      <c r="S9" s="111" t="s">
        <v>27</v>
      </c>
      <c r="T9" s="115" t="s">
        <v>36</v>
      </c>
      <c r="U9" s="116" t="s">
        <v>37</v>
      </c>
      <c r="V9" s="117" t="s">
        <v>38</v>
      </c>
      <c r="W9" s="91" t="s">
        <v>39</v>
      </c>
      <c r="X9" s="91" t="s">
        <v>40</v>
      </c>
      <c r="Y9" s="91" t="s">
        <v>41</v>
      </c>
      <c r="Z9" s="130" t="s">
        <v>42</v>
      </c>
      <c r="AA9" s="130" t="s">
        <v>43</v>
      </c>
      <c r="AB9" s="91" t="s">
        <v>38</v>
      </c>
      <c r="AC9" s="91" t="s">
        <v>44</v>
      </c>
      <c r="AD9" s="91" t="s">
        <v>45</v>
      </c>
      <c r="AE9" s="131" t="s">
        <v>46</v>
      </c>
      <c r="AF9" s="131" t="s">
        <v>47</v>
      </c>
      <c r="AG9" s="131" t="s">
        <v>27</v>
      </c>
      <c r="AH9" s="131" t="s">
        <v>48</v>
      </c>
      <c r="AJ9" s="85" t="s">
        <v>134</v>
      </c>
      <c r="AK9" s="85" t="s">
        <v>136</v>
      </c>
    </row>
    <row r="10" spans="1:37">
      <c r="A10" s="93" t="s">
        <v>49</v>
      </c>
      <c r="B10" s="93" t="s">
        <v>50</v>
      </c>
      <c r="C10" s="107"/>
      <c r="D10" s="93" t="s">
        <v>51</v>
      </c>
      <c r="E10" s="93" t="s">
        <v>52</v>
      </c>
      <c r="F10" s="93" t="s">
        <v>53</v>
      </c>
      <c r="G10" s="93" t="s">
        <v>54</v>
      </c>
      <c r="H10" s="93" t="s">
        <v>55</v>
      </c>
      <c r="I10" s="93" t="s">
        <v>56</v>
      </c>
      <c r="J10" s="93"/>
      <c r="K10" s="93" t="s">
        <v>29</v>
      </c>
      <c r="L10" s="93" t="s">
        <v>32</v>
      </c>
      <c r="M10" s="112" t="s">
        <v>29</v>
      </c>
      <c r="N10" s="93" t="s">
        <v>32</v>
      </c>
      <c r="O10" s="93" t="s">
        <v>57</v>
      </c>
      <c r="P10" s="113"/>
      <c r="Q10" s="118" t="s">
        <v>58</v>
      </c>
      <c r="R10" s="118" t="s">
        <v>59</v>
      </c>
      <c r="S10" s="113" t="s">
        <v>60</v>
      </c>
      <c r="T10" s="119" t="s">
        <v>61</v>
      </c>
      <c r="U10" s="120" t="s">
        <v>62</v>
      </c>
      <c r="V10" s="121" t="s">
        <v>63</v>
      </c>
      <c r="W10" s="122"/>
      <c r="X10" s="123"/>
      <c r="Y10" s="123"/>
      <c r="Z10" s="132" t="s">
        <v>64</v>
      </c>
      <c r="AA10" s="132" t="s">
        <v>49</v>
      </c>
      <c r="AB10" s="93" t="s">
        <v>65</v>
      </c>
      <c r="AC10" s="123"/>
      <c r="AD10" s="123"/>
      <c r="AE10" s="133"/>
      <c r="AF10" s="133"/>
      <c r="AG10" s="133"/>
      <c r="AH10" s="133"/>
      <c r="AJ10" s="85" t="s">
        <v>135</v>
      </c>
      <c r="AK10" s="85" t="s">
        <v>137</v>
      </c>
    </row>
    <row r="12" spans="1:37">
      <c r="B12" s="143" t="s">
        <v>138</v>
      </c>
    </row>
    <row r="13" spans="1:37">
      <c r="B13" s="96" t="s">
        <v>139</v>
      </c>
    </row>
    <row r="14" spans="1:37">
      <c r="A14" s="94">
        <v>1</v>
      </c>
      <c r="B14" s="95" t="s">
        <v>140</v>
      </c>
      <c r="C14" s="96" t="s">
        <v>141</v>
      </c>
      <c r="D14" s="97" t="s">
        <v>142</v>
      </c>
      <c r="E14" s="98">
        <v>17.227</v>
      </c>
      <c r="F14" s="99" t="s">
        <v>143</v>
      </c>
      <c r="H14" s="100">
        <f t="shared" ref="H14:H22" si="0">ROUND(E14*G14,2)</f>
        <v>0</v>
      </c>
      <c r="J14" s="100">
        <f t="shared" ref="J14:J22" si="1">ROUND(E14*G14,2)</f>
        <v>0</v>
      </c>
      <c r="L14" s="101">
        <f t="shared" ref="L14:L22" si="2">E14*K14</f>
        <v>0</v>
      </c>
      <c r="N14" s="98">
        <f t="shared" ref="N14:N22" si="3">E14*M14</f>
        <v>0</v>
      </c>
      <c r="O14" s="99">
        <v>20</v>
      </c>
      <c r="P14" s="99" t="s">
        <v>144</v>
      </c>
      <c r="V14" s="102" t="s">
        <v>103</v>
      </c>
      <c r="W14" s="103">
        <v>9.9060000000000006</v>
      </c>
      <c r="X14" s="96" t="s">
        <v>145</v>
      </c>
      <c r="Y14" s="96" t="s">
        <v>141</v>
      </c>
      <c r="Z14" s="99" t="s">
        <v>146</v>
      </c>
      <c r="AB14" s="99">
        <v>7</v>
      </c>
      <c r="AJ14" s="85" t="s">
        <v>147</v>
      </c>
      <c r="AK14" s="85" t="s">
        <v>148</v>
      </c>
    </row>
    <row r="15" spans="1:37">
      <c r="A15" s="94">
        <v>2</v>
      </c>
      <c r="B15" s="95" t="s">
        <v>140</v>
      </c>
      <c r="C15" s="96" t="s">
        <v>149</v>
      </c>
      <c r="D15" s="97" t="s">
        <v>150</v>
      </c>
      <c r="E15" s="98">
        <v>5.1680000000000001</v>
      </c>
      <c r="F15" s="99" t="s">
        <v>143</v>
      </c>
      <c r="H15" s="100">
        <f t="shared" si="0"/>
        <v>0</v>
      </c>
      <c r="J15" s="100">
        <f t="shared" si="1"/>
        <v>0</v>
      </c>
      <c r="L15" s="101">
        <f t="shared" si="2"/>
        <v>0</v>
      </c>
      <c r="N15" s="98">
        <f t="shared" si="3"/>
        <v>0</v>
      </c>
      <c r="O15" s="99">
        <v>20</v>
      </c>
      <c r="P15" s="99" t="s">
        <v>144</v>
      </c>
      <c r="V15" s="102" t="s">
        <v>103</v>
      </c>
      <c r="W15" s="103">
        <v>0.20699999999999999</v>
      </c>
      <c r="X15" s="96" t="s">
        <v>151</v>
      </c>
      <c r="Y15" s="96" t="s">
        <v>149</v>
      </c>
      <c r="Z15" s="99" t="s">
        <v>146</v>
      </c>
      <c r="AB15" s="99">
        <v>7</v>
      </c>
      <c r="AJ15" s="85" t="s">
        <v>147</v>
      </c>
      <c r="AK15" s="85" t="s">
        <v>148</v>
      </c>
    </row>
    <row r="16" spans="1:37">
      <c r="A16" s="94">
        <v>3</v>
      </c>
      <c r="B16" s="95" t="s">
        <v>140</v>
      </c>
      <c r="C16" s="96" t="s">
        <v>152</v>
      </c>
      <c r="D16" s="97" t="s">
        <v>153</v>
      </c>
      <c r="E16" s="98">
        <v>1.3049999999999999</v>
      </c>
      <c r="F16" s="99" t="s">
        <v>143</v>
      </c>
      <c r="H16" s="100">
        <f t="shared" si="0"/>
        <v>0</v>
      </c>
      <c r="J16" s="100">
        <f t="shared" si="1"/>
        <v>0</v>
      </c>
      <c r="L16" s="101">
        <f t="shared" si="2"/>
        <v>0</v>
      </c>
      <c r="N16" s="98">
        <f t="shared" si="3"/>
        <v>0</v>
      </c>
      <c r="O16" s="99">
        <v>20</v>
      </c>
      <c r="P16" s="99" t="s">
        <v>144</v>
      </c>
      <c r="V16" s="102" t="s">
        <v>103</v>
      </c>
      <c r="W16" s="103">
        <v>2.5630000000000002</v>
      </c>
      <c r="X16" s="96" t="s">
        <v>154</v>
      </c>
      <c r="Y16" s="96" t="s">
        <v>152</v>
      </c>
      <c r="Z16" s="99" t="s">
        <v>146</v>
      </c>
      <c r="AB16" s="99">
        <v>7</v>
      </c>
      <c r="AJ16" s="85" t="s">
        <v>147</v>
      </c>
      <c r="AK16" s="85" t="s">
        <v>148</v>
      </c>
    </row>
    <row r="17" spans="1:37">
      <c r="A17" s="94">
        <v>4</v>
      </c>
      <c r="B17" s="95" t="s">
        <v>140</v>
      </c>
      <c r="C17" s="96" t="s">
        <v>155</v>
      </c>
      <c r="D17" s="97" t="s">
        <v>156</v>
      </c>
      <c r="E17" s="98">
        <v>0.39200000000000002</v>
      </c>
      <c r="F17" s="99" t="s">
        <v>143</v>
      </c>
      <c r="H17" s="100">
        <f t="shared" si="0"/>
        <v>0</v>
      </c>
      <c r="J17" s="100">
        <f t="shared" si="1"/>
        <v>0</v>
      </c>
      <c r="L17" s="101">
        <f t="shared" si="2"/>
        <v>0</v>
      </c>
      <c r="N17" s="98">
        <f t="shared" si="3"/>
        <v>0</v>
      </c>
      <c r="O17" s="99">
        <v>20</v>
      </c>
      <c r="P17" s="99" t="s">
        <v>144</v>
      </c>
      <c r="V17" s="102" t="s">
        <v>103</v>
      </c>
      <c r="W17" s="103">
        <v>0.108</v>
      </c>
      <c r="X17" s="96" t="s">
        <v>157</v>
      </c>
      <c r="Y17" s="96" t="s">
        <v>155</v>
      </c>
      <c r="Z17" s="99" t="s">
        <v>146</v>
      </c>
      <c r="AB17" s="99">
        <v>7</v>
      </c>
      <c r="AJ17" s="85" t="s">
        <v>147</v>
      </c>
      <c r="AK17" s="85" t="s">
        <v>148</v>
      </c>
    </row>
    <row r="18" spans="1:37">
      <c r="A18" s="94">
        <v>5</v>
      </c>
      <c r="B18" s="95" t="s">
        <v>140</v>
      </c>
      <c r="C18" s="96" t="s">
        <v>158</v>
      </c>
      <c r="D18" s="97" t="s">
        <v>159</v>
      </c>
      <c r="E18" s="98">
        <v>16.829999999999998</v>
      </c>
      <c r="F18" s="99" t="s">
        <v>143</v>
      </c>
      <c r="H18" s="100">
        <f t="shared" si="0"/>
        <v>0</v>
      </c>
      <c r="J18" s="100">
        <f t="shared" si="1"/>
        <v>0</v>
      </c>
      <c r="L18" s="101">
        <f t="shared" si="2"/>
        <v>0</v>
      </c>
      <c r="N18" s="98">
        <f t="shared" si="3"/>
        <v>0</v>
      </c>
      <c r="O18" s="99">
        <v>20</v>
      </c>
      <c r="P18" s="99" t="s">
        <v>144</v>
      </c>
      <c r="V18" s="102" t="s">
        <v>103</v>
      </c>
      <c r="W18" s="103">
        <v>19.556000000000001</v>
      </c>
      <c r="X18" s="96" t="s">
        <v>160</v>
      </c>
      <c r="Y18" s="96" t="s">
        <v>158</v>
      </c>
      <c r="Z18" s="99" t="s">
        <v>146</v>
      </c>
      <c r="AB18" s="99">
        <v>7</v>
      </c>
      <c r="AJ18" s="85" t="s">
        <v>147</v>
      </c>
      <c r="AK18" s="85" t="s">
        <v>148</v>
      </c>
    </row>
    <row r="19" spans="1:37">
      <c r="A19" s="94">
        <v>6</v>
      </c>
      <c r="B19" s="95" t="s">
        <v>140</v>
      </c>
      <c r="C19" s="96" t="s">
        <v>161</v>
      </c>
      <c r="D19" s="97" t="s">
        <v>162</v>
      </c>
      <c r="E19" s="98">
        <v>5.0490000000000004</v>
      </c>
      <c r="F19" s="99" t="s">
        <v>143</v>
      </c>
      <c r="H19" s="100">
        <f t="shared" si="0"/>
        <v>0</v>
      </c>
      <c r="J19" s="100">
        <f t="shared" si="1"/>
        <v>0</v>
      </c>
      <c r="L19" s="101">
        <f t="shared" si="2"/>
        <v>0</v>
      </c>
      <c r="N19" s="98">
        <f t="shared" si="3"/>
        <v>0</v>
      </c>
      <c r="O19" s="99">
        <v>20</v>
      </c>
      <c r="P19" s="99" t="s">
        <v>144</v>
      </c>
      <c r="V19" s="102" t="s">
        <v>103</v>
      </c>
      <c r="W19" s="103">
        <v>0.42399999999999999</v>
      </c>
      <c r="X19" s="96" t="s">
        <v>163</v>
      </c>
      <c r="Y19" s="96" t="s">
        <v>161</v>
      </c>
      <c r="Z19" s="99" t="s">
        <v>146</v>
      </c>
      <c r="AB19" s="99">
        <v>7</v>
      </c>
      <c r="AJ19" s="85" t="s">
        <v>147</v>
      </c>
      <c r="AK19" s="85" t="s">
        <v>148</v>
      </c>
    </row>
    <row r="20" spans="1:37">
      <c r="A20" s="94">
        <v>7</v>
      </c>
      <c r="B20" s="95" t="s">
        <v>140</v>
      </c>
      <c r="C20" s="96" t="s">
        <v>164</v>
      </c>
      <c r="D20" s="97" t="s">
        <v>165</v>
      </c>
      <c r="E20" s="98">
        <v>35.362000000000002</v>
      </c>
      <c r="F20" s="99" t="s">
        <v>143</v>
      </c>
      <c r="H20" s="100">
        <f t="shared" si="0"/>
        <v>0</v>
      </c>
      <c r="J20" s="100">
        <f t="shared" si="1"/>
        <v>0</v>
      </c>
      <c r="L20" s="101">
        <f t="shared" si="2"/>
        <v>0</v>
      </c>
      <c r="N20" s="98">
        <f t="shared" si="3"/>
        <v>0</v>
      </c>
      <c r="O20" s="99">
        <v>20</v>
      </c>
      <c r="P20" s="99" t="s">
        <v>144</v>
      </c>
      <c r="V20" s="102" t="s">
        <v>103</v>
      </c>
      <c r="W20" s="103">
        <v>0.38900000000000001</v>
      </c>
      <c r="X20" s="96" t="s">
        <v>166</v>
      </c>
      <c r="Y20" s="96" t="s">
        <v>164</v>
      </c>
      <c r="Z20" s="99" t="s">
        <v>167</v>
      </c>
      <c r="AB20" s="99">
        <v>7</v>
      </c>
      <c r="AJ20" s="85" t="s">
        <v>147</v>
      </c>
      <c r="AK20" s="85" t="s">
        <v>148</v>
      </c>
    </row>
    <row r="21" spans="1:37">
      <c r="A21" s="94">
        <v>8</v>
      </c>
      <c r="B21" s="95" t="s">
        <v>140</v>
      </c>
      <c r="C21" s="96" t="s">
        <v>168</v>
      </c>
      <c r="D21" s="97" t="s">
        <v>169</v>
      </c>
      <c r="E21" s="98">
        <v>35.362000000000002</v>
      </c>
      <c r="F21" s="99" t="s">
        <v>143</v>
      </c>
      <c r="H21" s="100">
        <f t="shared" si="0"/>
        <v>0</v>
      </c>
      <c r="J21" s="100">
        <f t="shared" si="1"/>
        <v>0</v>
      </c>
      <c r="L21" s="101">
        <f t="shared" si="2"/>
        <v>0</v>
      </c>
      <c r="N21" s="98">
        <f t="shared" si="3"/>
        <v>0</v>
      </c>
      <c r="O21" s="99">
        <v>20</v>
      </c>
      <c r="P21" s="99" t="s">
        <v>144</v>
      </c>
      <c r="V21" s="102" t="s">
        <v>103</v>
      </c>
      <c r="W21" s="103">
        <v>0.318</v>
      </c>
      <c r="X21" s="96" t="s">
        <v>170</v>
      </c>
      <c r="Y21" s="96" t="s">
        <v>168</v>
      </c>
      <c r="Z21" s="99" t="s">
        <v>167</v>
      </c>
      <c r="AB21" s="99">
        <v>7</v>
      </c>
      <c r="AJ21" s="85" t="s">
        <v>147</v>
      </c>
      <c r="AK21" s="85" t="s">
        <v>148</v>
      </c>
    </row>
    <row r="22" spans="1:37">
      <c r="A22" s="94">
        <v>9</v>
      </c>
      <c r="B22" s="95" t="s">
        <v>140</v>
      </c>
      <c r="C22" s="96" t="s">
        <v>171</v>
      </c>
      <c r="D22" s="97" t="s">
        <v>172</v>
      </c>
      <c r="E22" s="98">
        <v>35.362000000000002</v>
      </c>
      <c r="F22" s="99" t="s">
        <v>143</v>
      </c>
      <c r="H22" s="100">
        <f t="shared" si="0"/>
        <v>0</v>
      </c>
      <c r="J22" s="100">
        <f t="shared" si="1"/>
        <v>0</v>
      </c>
      <c r="L22" s="101">
        <f t="shared" si="2"/>
        <v>0</v>
      </c>
      <c r="N22" s="98">
        <f t="shared" si="3"/>
        <v>0</v>
      </c>
      <c r="O22" s="99">
        <v>20</v>
      </c>
      <c r="P22" s="99" t="s">
        <v>144</v>
      </c>
      <c r="V22" s="102" t="s">
        <v>103</v>
      </c>
      <c r="X22" s="96" t="s">
        <v>173</v>
      </c>
      <c r="Y22" s="96" t="s">
        <v>171</v>
      </c>
      <c r="Z22" s="99" t="s">
        <v>174</v>
      </c>
      <c r="AB22" s="99">
        <v>7</v>
      </c>
      <c r="AJ22" s="85" t="s">
        <v>147</v>
      </c>
      <c r="AK22" s="85" t="s">
        <v>148</v>
      </c>
    </row>
    <row r="23" spans="1:37">
      <c r="D23" s="144" t="s">
        <v>175</v>
      </c>
      <c r="E23" s="145">
        <f>J23</f>
        <v>0</v>
      </c>
      <c r="H23" s="145">
        <f>SUM(H12:H22)</f>
        <v>0</v>
      </c>
      <c r="I23" s="145">
        <f>SUM(I12:I22)</f>
        <v>0</v>
      </c>
      <c r="J23" s="145">
        <f>SUM(J12:J22)</f>
        <v>0</v>
      </c>
      <c r="L23" s="146">
        <f>SUM(L12:L22)</f>
        <v>0</v>
      </c>
      <c r="N23" s="147">
        <f>SUM(N12:N22)</f>
        <v>0</v>
      </c>
      <c r="W23" s="103">
        <f>SUM(W12:W22)</f>
        <v>33.471000000000004</v>
      </c>
    </row>
    <row r="25" spans="1:37">
      <c r="B25" s="96" t="s">
        <v>176</v>
      </c>
    </row>
    <row r="26" spans="1:37">
      <c r="A26" s="94">
        <v>10</v>
      </c>
      <c r="B26" s="95" t="s">
        <v>177</v>
      </c>
      <c r="C26" s="96" t="s">
        <v>178</v>
      </c>
      <c r="D26" s="97" t="s">
        <v>179</v>
      </c>
      <c r="E26" s="98">
        <v>1.681</v>
      </c>
      <c r="F26" s="99" t="s">
        <v>143</v>
      </c>
      <c r="H26" s="100">
        <f>ROUND(E26*G26,2)</f>
        <v>0</v>
      </c>
      <c r="J26" s="100">
        <f>ROUND(E26*G26,2)</f>
        <v>0</v>
      </c>
      <c r="K26" s="101">
        <v>1.93971</v>
      </c>
      <c r="L26" s="101">
        <f>E26*K26</f>
        <v>3.2606525100000003</v>
      </c>
      <c r="N26" s="98">
        <f>E26*M26</f>
        <v>0</v>
      </c>
      <c r="O26" s="99">
        <v>20</v>
      </c>
      <c r="P26" s="99" t="s">
        <v>144</v>
      </c>
      <c r="V26" s="102" t="s">
        <v>103</v>
      </c>
      <c r="W26" s="103">
        <v>1.5649999999999999</v>
      </c>
      <c r="X26" s="96" t="s">
        <v>180</v>
      </c>
      <c r="Y26" s="96" t="s">
        <v>178</v>
      </c>
      <c r="Z26" s="99" t="s">
        <v>181</v>
      </c>
      <c r="AB26" s="99">
        <v>7</v>
      </c>
      <c r="AJ26" s="85" t="s">
        <v>147</v>
      </c>
      <c r="AK26" s="85" t="s">
        <v>148</v>
      </c>
    </row>
    <row r="27" spans="1:37" ht="20.399999999999999">
      <c r="A27" s="94">
        <v>11</v>
      </c>
      <c r="B27" s="95" t="s">
        <v>182</v>
      </c>
      <c r="C27" s="96" t="s">
        <v>183</v>
      </c>
      <c r="D27" s="97" t="s">
        <v>184</v>
      </c>
      <c r="E27" s="98">
        <v>7.0679999999999996</v>
      </c>
      <c r="F27" s="99" t="s">
        <v>143</v>
      </c>
      <c r="H27" s="100">
        <f>ROUND(E27*G27,2)</f>
        <v>0</v>
      </c>
      <c r="J27" s="100">
        <f>ROUND(E27*G27,2)</f>
        <v>0</v>
      </c>
      <c r="K27" s="101">
        <v>2.1286399999999999</v>
      </c>
      <c r="L27" s="101">
        <f>E27*K27</f>
        <v>15.045227519999997</v>
      </c>
      <c r="N27" s="98">
        <f>E27*M27</f>
        <v>0</v>
      </c>
      <c r="O27" s="99">
        <v>20</v>
      </c>
      <c r="P27" s="99" t="s">
        <v>144</v>
      </c>
      <c r="V27" s="102" t="s">
        <v>103</v>
      </c>
      <c r="W27" s="103">
        <v>23.882999999999999</v>
      </c>
      <c r="X27" s="96" t="s">
        <v>185</v>
      </c>
      <c r="Y27" s="96" t="s">
        <v>183</v>
      </c>
      <c r="Z27" s="99" t="s">
        <v>186</v>
      </c>
      <c r="AB27" s="99">
        <v>7</v>
      </c>
      <c r="AJ27" s="85" t="s">
        <v>147</v>
      </c>
      <c r="AK27" s="85" t="s">
        <v>148</v>
      </c>
    </row>
    <row r="28" spans="1:37">
      <c r="A28" s="94">
        <v>12</v>
      </c>
      <c r="B28" s="95" t="s">
        <v>182</v>
      </c>
      <c r="C28" s="96" t="s">
        <v>187</v>
      </c>
      <c r="D28" s="97" t="s">
        <v>188</v>
      </c>
      <c r="E28" s="98">
        <v>10.396000000000001</v>
      </c>
      <c r="F28" s="99" t="s">
        <v>143</v>
      </c>
      <c r="H28" s="100">
        <f>ROUND(E28*G28,2)</f>
        <v>0</v>
      </c>
      <c r="J28" s="100">
        <f>ROUND(E28*G28,2)</f>
        <v>0</v>
      </c>
      <c r="K28" s="101">
        <v>2.2075499999999999</v>
      </c>
      <c r="L28" s="101">
        <f>E28*K28</f>
        <v>22.949689800000002</v>
      </c>
      <c r="N28" s="98">
        <f>E28*M28</f>
        <v>0</v>
      </c>
      <c r="O28" s="99">
        <v>20</v>
      </c>
      <c r="P28" s="99" t="s">
        <v>144</v>
      </c>
      <c r="V28" s="102" t="s">
        <v>103</v>
      </c>
      <c r="W28" s="103">
        <v>5.3959999999999999</v>
      </c>
      <c r="X28" s="96" t="s">
        <v>189</v>
      </c>
      <c r="Y28" s="96" t="s">
        <v>187</v>
      </c>
      <c r="Z28" s="99" t="s">
        <v>190</v>
      </c>
      <c r="AB28" s="99">
        <v>7</v>
      </c>
      <c r="AJ28" s="85" t="s">
        <v>147</v>
      </c>
      <c r="AK28" s="85" t="s">
        <v>148</v>
      </c>
    </row>
    <row r="29" spans="1:37" ht="20.399999999999999">
      <c r="A29" s="94">
        <v>13</v>
      </c>
      <c r="B29" s="95" t="s">
        <v>182</v>
      </c>
      <c r="C29" s="96" t="s">
        <v>191</v>
      </c>
      <c r="D29" s="97" t="s">
        <v>192</v>
      </c>
      <c r="E29" s="98">
        <v>0.35299999999999998</v>
      </c>
      <c r="F29" s="99" t="s">
        <v>193</v>
      </c>
      <c r="H29" s="100">
        <f>ROUND(E29*G29,2)</f>
        <v>0</v>
      </c>
      <c r="J29" s="100">
        <f>ROUND(E29*G29,2)</f>
        <v>0</v>
      </c>
      <c r="K29" s="101">
        <v>1.03586</v>
      </c>
      <c r="L29" s="101">
        <f>E29*K29</f>
        <v>0.36565857999999996</v>
      </c>
      <c r="N29" s="98">
        <f>E29*M29</f>
        <v>0</v>
      </c>
      <c r="O29" s="99">
        <v>20</v>
      </c>
      <c r="P29" s="99" t="s">
        <v>144</v>
      </c>
      <c r="V29" s="102" t="s">
        <v>103</v>
      </c>
      <c r="W29" s="103">
        <v>8.1000000000000003E-2</v>
      </c>
      <c r="X29" s="96" t="s">
        <v>194</v>
      </c>
      <c r="Y29" s="96" t="s">
        <v>191</v>
      </c>
      <c r="Z29" s="99" t="s">
        <v>186</v>
      </c>
      <c r="AB29" s="99">
        <v>7</v>
      </c>
      <c r="AJ29" s="85" t="s">
        <v>147</v>
      </c>
      <c r="AK29" s="85" t="s">
        <v>148</v>
      </c>
    </row>
    <row r="30" spans="1:37">
      <c r="D30" s="144" t="s">
        <v>195</v>
      </c>
      <c r="E30" s="145">
        <f>J30</f>
        <v>0</v>
      </c>
      <c r="H30" s="145">
        <f>SUM(H25:H29)</f>
        <v>0</v>
      </c>
      <c r="I30" s="145">
        <f>SUM(I25:I29)</f>
        <v>0</v>
      </c>
      <c r="J30" s="145">
        <f>SUM(J25:J29)</f>
        <v>0</v>
      </c>
      <c r="L30" s="146">
        <f>SUM(L25:L29)</f>
        <v>41.621228410000001</v>
      </c>
      <c r="N30" s="147">
        <f>SUM(N25:N29)</f>
        <v>0</v>
      </c>
      <c r="W30" s="103">
        <f>SUM(W25:W29)</f>
        <v>30.925000000000001</v>
      </c>
    </row>
    <row r="32" spans="1:37">
      <c r="B32" s="96" t="s">
        <v>196</v>
      </c>
    </row>
    <row r="33" spans="1:37">
      <c r="A33" s="94">
        <v>14</v>
      </c>
      <c r="B33" s="95" t="s">
        <v>182</v>
      </c>
      <c r="C33" s="96" t="s">
        <v>197</v>
      </c>
      <c r="D33" s="97" t="s">
        <v>198</v>
      </c>
      <c r="E33" s="98">
        <v>54.051000000000002</v>
      </c>
      <c r="F33" s="99" t="s">
        <v>143</v>
      </c>
      <c r="H33" s="100">
        <f>ROUND(E33*G33,2)</f>
        <v>0</v>
      </c>
      <c r="J33" s="100">
        <f t="shared" ref="J33:J38" si="4">ROUND(E33*G33,2)</f>
        <v>0</v>
      </c>
      <c r="K33" s="101">
        <v>0.94432000000000005</v>
      </c>
      <c r="L33" s="101">
        <f t="shared" ref="L33:L38" si="5">E33*K33</f>
        <v>51.041440320000007</v>
      </c>
      <c r="N33" s="98">
        <f t="shared" ref="N33:N38" si="6">E33*M33</f>
        <v>0</v>
      </c>
      <c r="O33" s="99">
        <v>20</v>
      </c>
      <c r="P33" s="99" t="s">
        <v>144</v>
      </c>
      <c r="V33" s="102" t="s">
        <v>103</v>
      </c>
      <c r="W33" s="103">
        <v>153.667</v>
      </c>
      <c r="X33" s="96" t="s">
        <v>199</v>
      </c>
      <c r="Y33" s="96" t="s">
        <v>197</v>
      </c>
      <c r="Z33" s="99" t="s">
        <v>200</v>
      </c>
      <c r="AB33" s="99">
        <v>7</v>
      </c>
      <c r="AJ33" s="85" t="s">
        <v>147</v>
      </c>
      <c r="AK33" s="85" t="s">
        <v>148</v>
      </c>
    </row>
    <row r="34" spans="1:37">
      <c r="A34" s="94">
        <v>15</v>
      </c>
      <c r="B34" s="95" t="s">
        <v>182</v>
      </c>
      <c r="C34" s="96" t="s">
        <v>201</v>
      </c>
      <c r="D34" s="97" t="s">
        <v>202</v>
      </c>
      <c r="E34" s="98">
        <v>7.8650000000000002</v>
      </c>
      <c r="F34" s="99" t="s">
        <v>143</v>
      </c>
      <c r="H34" s="100">
        <f>ROUND(E34*G34,2)</f>
        <v>0</v>
      </c>
      <c r="J34" s="100">
        <f t="shared" si="4"/>
        <v>0</v>
      </c>
      <c r="K34" s="101">
        <v>0.82628000000000001</v>
      </c>
      <c r="L34" s="101">
        <f t="shared" si="5"/>
        <v>6.4986922000000007</v>
      </c>
      <c r="N34" s="98">
        <f t="shared" si="6"/>
        <v>0</v>
      </c>
      <c r="O34" s="99">
        <v>20</v>
      </c>
      <c r="P34" s="99" t="s">
        <v>144</v>
      </c>
      <c r="V34" s="102" t="s">
        <v>103</v>
      </c>
      <c r="W34" s="103">
        <v>21.416</v>
      </c>
      <c r="X34" s="96" t="s">
        <v>203</v>
      </c>
      <c r="Y34" s="96" t="s">
        <v>201</v>
      </c>
      <c r="Z34" s="99" t="s">
        <v>200</v>
      </c>
      <c r="AB34" s="99">
        <v>7</v>
      </c>
      <c r="AJ34" s="85" t="s">
        <v>147</v>
      </c>
      <c r="AK34" s="85" t="s">
        <v>148</v>
      </c>
    </row>
    <row r="35" spans="1:37" ht="20.399999999999999">
      <c r="A35" s="94">
        <v>16</v>
      </c>
      <c r="B35" s="95" t="s">
        <v>204</v>
      </c>
      <c r="C35" s="96" t="s">
        <v>205</v>
      </c>
      <c r="D35" s="97" t="s">
        <v>206</v>
      </c>
      <c r="E35" s="98">
        <v>6</v>
      </c>
      <c r="F35" s="99" t="s">
        <v>207</v>
      </c>
      <c r="H35" s="100">
        <f>ROUND(E35*G35,2)</f>
        <v>0</v>
      </c>
      <c r="J35" s="100">
        <f t="shared" si="4"/>
        <v>0</v>
      </c>
      <c r="K35" s="101">
        <v>2.7550000000000002E-2</v>
      </c>
      <c r="L35" s="101">
        <f t="shared" si="5"/>
        <v>0.1653</v>
      </c>
      <c r="N35" s="98">
        <f t="shared" si="6"/>
        <v>0</v>
      </c>
      <c r="O35" s="99">
        <v>20</v>
      </c>
      <c r="P35" s="99" t="s">
        <v>144</v>
      </c>
      <c r="V35" s="102" t="s">
        <v>103</v>
      </c>
      <c r="W35" s="103">
        <v>3.984</v>
      </c>
      <c r="X35" s="96" t="s">
        <v>208</v>
      </c>
      <c r="Y35" s="96" t="s">
        <v>205</v>
      </c>
      <c r="Z35" s="99" t="s">
        <v>209</v>
      </c>
      <c r="AB35" s="99">
        <v>7</v>
      </c>
      <c r="AJ35" s="85" t="s">
        <v>147</v>
      </c>
      <c r="AK35" s="85" t="s">
        <v>148</v>
      </c>
    </row>
    <row r="36" spans="1:37">
      <c r="A36" s="94">
        <v>17</v>
      </c>
      <c r="B36" s="95" t="s">
        <v>210</v>
      </c>
      <c r="C36" s="96" t="s">
        <v>211</v>
      </c>
      <c r="D36" s="97" t="s">
        <v>212</v>
      </c>
      <c r="E36" s="98">
        <v>6</v>
      </c>
      <c r="F36" s="99" t="s">
        <v>207</v>
      </c>
      <c r="I36" s="100">
        <f>ROUND(E36*G36,2)</f>
        <v>0</v>
      </c>
      <c r="J36" s="100">
        <f t="shared" si="4"/>
        <v>0</v>
      </c>
      <c r="K36" s="101">
        <v>2.1000000000000001E-2</v>
      </c>
      <c r="L36" s="101">
        <f t="shared" si="5"/>
        <v>0.126</v>
      </c>
      <c r="N36" s="98">
        <f t="shared" si="6"/>
        <v>0</v>
      </c>
      <c r="O36" s="99">
        <v>20</v>
      </c>
      <c r="P36" s="99" t="s">
        <v>144</v>
      </c>
      <c r="V36" s="102" t="s">
        <v>96</v>
      </c>
      <c r="X36" s="96" t="s">
        <v>211</v>
      </c>
      <c r="Y36" s="96" t="s">
        <v>211</v>
      </c>
      <c r="Z36" s="99" t="s">
        <v>213</v>
      </c>
      <c r="AA36" s="96" t="s">
        <v>214</v>
      </c>
      <c r="AB36" s="99">
        <v>8</v>
      </c>
      <c r="AJ36" s="85" t="s">
        <v>215</v>
      </c>
      <c r="AK36" s="85" t="s">
        <v>148</v>
      </c>
    </row>
    <row r="37" spans="1:37">
      <c r="A37" s="94">
        <v>18</v>
      </c>
      <c r="B37" s="95" t="s">
        <v>182</v>
      </c>
      <c r="C37" s="96" t="s">
        <v>216</v>
      </c>
      <c r="D37" s="97" t="s">
        <v>217</v>
      </c>
      <c r="E37" s="98">
        <v>24</v>
      </c>
      <c r="F37" s="99" t="s">
        <v>207</v>
      </c>
      <c r="H37" s="100">
        <f>ROUND(E37*G37,2)</f>
        <v>0</v>
      </c>
      <c r="J37" s="100">
        <f t="shared" si="4"/>
        <v>0</v>
      </c>
      <c r="K37" s="101">
        <v>9.9040000000000003E-2</v>
      </c>
      <c r="L37" s="101">
        <f t="shared" si="5"/>
        <v>2.37696</v>
      </c>
      <c r="N37" s="98">
        <f t="shared" si="6"/>
        <v>0</v>
      </c>
      <c r="O37" s="99">
        <v>20</v>
      </c>
      <c r="P37" s="99" t="s">
        <v>144</v>
      </c>
      <c r="V37" s="102" t="s">
        <v>103</v>
      </c>
      <c r="W37" s="103">
        <v>18.768000000000001</v>
      </c>
      <c r="X37" s="96" t="s">
        <v>218</v>
      </c>
      <c r="Y37" s="96" t="s">
        <v>216</v>
      </c>
      <c r="Z37" s="99" t="s">
        <v>200</v>
      </c>
      <c r="AB37" s="99">
        <v>1</v>
      </c>
      <c r="AJ37" s="85" t="s">
        <v>147</v>
      </c>
      <c r="AK37" s="85" t="s">
        <v>148</v>
      </c>
    </row>
    <row r="38" spans="1:37">
      <c r="A38" s="94">
        <v>19</v>
      </c>
      <c r="B38" s="95" t="s">
        <v>182</v>
      </c>
      <c r="C38" s="96" t="s">
        <v>219</v>
      </c>
      <c r="D38" s="97" t="s">
        <v>220</v>
      </c>
      <c r="E38" s="98">
        <v>6.5</v>
      </c>
      <c r="F38" s="99" t="s">
        <v>221</v>
      </c>
      <c r="H38" s="100">
        <f>ROUND(E38*G38,2)</f>
        <v>0</v>
      </c>
      <c r="J38" s="100">
        <f t="shared" si="4"/>
        <v>0</v>
      </c>
      <c r="K38" s="101">
        <v>0.13719999999999999</v>
      </c>
      <c r="L38" s="101">
        <f t="shared" si="5"/>
        <v>0.89179999999999993</v>
      </c>
      <c r="N38" s="98">
        <f t="shared" si="6"/>
        <v>0</v>
      </c>
      <c r="O38" s="99">
        <v>20</v>
      </c>
      <c r="P38" s="99" t="s">
        <v>144</v>
      </c>
      <c r="V38" s="102" t="s">
        <v>103</v>
      </c>
      <c r="W38" s="103">
        <v>3.4</v>
      </c>
      <c r="X38" s="96" t="s">
        <v>222</v>
      </c>
      <c r="Y38" s="96" t="s">
        <v>219</v>
      </c>
      <c r="Z38" s="99" t="s">
        <v>200</v>
      </c>
      <c r="AB38" s="99">
        <v>7</v>
      </c>
      <c r="AJ38" s="85" t="s">
        <v>147</v>
      </c>
      <c r="AK38" s="85" t="s">
        <v>148</v>
      </c>
    </row>
    <row r="39" spans="1:37">
      <c r="D39" s="144" t="s">
        <v>223</v>
      </c>
      <c r="E39" s="145">
        <f>J39</f>
        <v>0</v>
      </c>
      <c r="H39" s="145">
        <f>SUM(H32:H38)</f>
        <v>0</v>
      </c>
      <c r="I39" s="145">
        <f>SUM(I32:I38)</f>
        <v>0</v>
      </c>
      <c r="J39" s="145">
        <f>SUM(J32:J38)</f>
        <v>0</v>
      </c>
      <c r="L39" s="146">
        <f>SUM(L32:L38)</f>
        <v>61.100192520000007</v>
      </c>
      <c r="N39" s="147">
        <f>SUM(N32:N38)</f>
        <v>0</v>
      </c>
      <c r="W39" s="103">
        <f>SUM(W32:W38)</f>
        <v>201.23500000000001</v>
      </c>
    </row>
    <row r="41" spans="1:37">
      <c r="B41" s="96" t="s">
        <v>224</v>
      </c>
    </row>
    <row r="42" spans="1:37">
      <c r="A42" s="94">
        <v>20</v>
      </c>
      <c r="B42" s="95" t="s">
        <v>182</v>
      </c>
      <c r="C42" s="96" t="s">
        <v>225</v>
      </c>
      <c r="D42" s="97" t="s">
        <v>226</v>
      </c>
      <c r="E42" s="98">
        <v>5.1820000000000004</v>
      </c>
      <c r="F42" s="99" t="s">
        <v>143</v>
      </c>
      <c r="H42" s="100">
        <f t="shared" ref="H42:H59" si="7">ROUND(E42*G42,2)</f>
        <v>0</v>
      </c>
      <c r="J42" s="100">
        <f t="shared" ref="J42:J59" si="8">ROUND(E42*G42,2)</f>
        <v>0</v>
      </c>
      <c r="K42" s="101">
        <v>2.4468000000000001</v>
      </c>
      <c r="L42" s="101">
        <f t="shared" ref="L42:L59" si="9">E42*K42</f>
        <v>12.679317600000001</v>
      </c>
      <c r="N42" s="98">
        <f t="shared" ref="N42:N59" si="10">E42*M42</f>
        <v>0</v>
      </c>
      <c r="O42" s="99">
        <v>20</v>
      </c>
      <c r="P42" s="99" t="s">
        <v>144</v>
      </c>
      <c r="V42" s="102" t="s">
        <v>103</v>
      </c>
      <c r="W42" s="103">
        <v>4.835</v>
      </c>
      <c r="X42" s="96" t="s">
        <v>227</v>
      </c>
      <c r="Y42" s="96" t="s">
        <v>225</v>
      </c>
      <c r="Z42" s="99" t="s">
        <v>190</v>
      </c>
      <c r="AB42" s="99">
        <v>7</v>
      </c>
      <c r="AJ42" s="85" t="s">
        <v>147</v>
      </c>
      <c r="AK42" s="85" t="s">
        <v>148</v>
      </c>
    </row>
    <row r="43" spans="1:37">
      <c r="A43" s="94">
        <v>21</v>
      </c>
      <c r="B43" s="95" t="s">
        <v>182</v>
      </c>
      <c r="C43" s="96" t="s">
        <v>228</v>
      </c>
      <c r="D43" s="97" t="s">
        <v>229</v>
      </c>
      <c r="E43" s="98">
        <v>39.534999999999997</v>
      </c>
      <c r="F43" s="99" t="s">
        <v>221</v>
      </c>
      <c r="H43" s="100">
        <f t="shared" si="7"/>
        <v>0</v>
      </c>
      <c r="J43" s="100">
        <f t="shared" si="8"/>
        <v>0</v>
      </c>
      <c r="K43" s="101">
        <v>1.99E-3</v>
      </c>
      <c r="L43" s="101">
        <f t="shared" si="9"/>
        <v>7.8674649999999999E-2</v>
      </c>
      <c r="N43" s="98">
        <f t="shared" si="10"/>
        <v>0</v>
      </c>
      <c r="O43" s="99">
        <v>20</v>
      </c>
      <c r="P43" s="99" t="s">
        <v>144</v>
      </c>
      <c r="V43" s="102" t="s">
        <v>103</v>
      </c>
      <c r="W43" s="103">
        <v>19.372</v>
      </c>
      <c r="X43" s="96" t="s">
        <v>230</v>
      </c>
      <c r="Y43" s="96" t="s">
        <v>228</v>
      </c>
      <c r="Z43" s="99" t="s">
        <v>190</v>
      </c>
      <c r="AB43" s="99">
        <v>7</v>
      </c>
      <c r="AJ43" s="85" t="s">
        <v>147</v>
      </c>
      <c r="AK43" s="85" t="s">
        <v>148</v>
      </c>
    </row>
    <row r="44" spans="1:37">
      <c r="A44" s="94">
        <v>22</v>
      </c>
      <c r="B44" s="95" t="s">
        <v>182</v>
      </c>
      <c r="C44" s="96" t="s">
        <v>231</v>
      </c>
      <c r="D44" s="97" t="s">
        <v>232</v>
      </c>
      <c r="E44" s="98">
        <v>39.534999999999997</v>
      </c>
      <c r="F44" s="99" t="s">
        <v>221</v>
      </c>
      <c r="H44" s="100">
        <f t="shared" si="7"/>
        <v>0</v>
      </c>
      <c r="J44" s="100">
        <f t="shared" si="8"/>
        <v>0</v>
      </c>
      <c r="L44" s="101">
        <f t="shared" si="9"/>
        <v>0</v>
      </c>
      <c r="N44" s="98">
        <f t="shared" si="10"/>
        <v>0</v>
      </c>
      <c r="O44" s="99">
        <v>20</v>
      </c>
      <c r="P44" s="99" t="s">
        <v>144</v>
      </c>
      <c r="V44" s="102" t="s">
        <v>103</v>
      </c>
      <c r="W44" s="103">
        <v>10.436999999999999</v>
      </c>
      <c r="X44" s="96" t="s">
        <v>233</v>
      </c>
      <c r="Y44" s="96" t="s">
        <v>231</v>
      </c>
      <c r="Z44" s="99" t="s">
        <v>190</v>
      </c>
      <c r="AB44" s="99">
        <v>7</v>
      </c>
      <c r="AJ44" s="85" t="s">
        <v>147</v>
      </c>
      <c r="AK44" s="85" t="s">
        <v>148</v>
      </c>
    </row>
    <row r="45" spans="1:37">
      <c r="A45" s="94">
        <v>23</v>
      </c>
      <c r="B45" s="95" t="s">
        <v>182</v>
      </c>
      <c r="C45" s="96" t="s">
        <v>234</v>
      </c>
      <c r="D45" s="97" t="s">
        <v>235</v>
      </c>
      <c r="E45" s="98">
        <v>39.534999999999997</v>
      </c>
      <c r="F45" s="99" t="s">
        <v>221</v>
      </c>
      <c r="H45" s="100">
        <f t="shared" si="7"/>
        <v>0</v>
      </c>
      <c r="J45" s="100">
        <f t="shared" si="8"/>
        <v>0</v>
      </c>
      <c r="K45" s="101">
        <v>2.98E-3</v>
      </c>
      <c r="L45" s="101">
        <f t="shared" si="9"/>
        <v>0.1178143</v>
      </c>
      <c r="N45" s="98">
        <f t="shared" si="10"/>
        <v>0</v>
      </c>
      <c r="O45" s="99">
        <v>20</v>
      </c>
      <c r="P45" s="99" t="s">
        <v>144</v>
      </c>
      <c r="V45" s="102" t="s">
        <v>103</v>
      </c>
      <c r="W45" s="103">
        <v>19.015999999999998</v>
      </c>
      <c r="X45" s="96" t="s">
        <v>236</v>
      </c>
      <c r="Y45" s="96" t="s">
        <v>234</v>
      </c>
      <c r="Z45" s="99" t="s">
        <v>190</v>
      </c>
      <c r="AB45" s="99">
        <v>7</v>
      </c>
      <c r="AJ45" s="85" t="s">
        <v>147</v>
      </c>
      <c r="AK45" s="85" t="s">
        <v>148</v>
      </c>
    </row>
    <row r="46" spans="1:37">
      <c r="A46" s="94">
        <v>24</v>
      </c>
      <c r="B46" s="95" t="s">
        <v>182</v>
      </c>
      <c r="C46" s="96" t="s">
        <v>237</v>
      </c>
      <c r="D46" s="97" t="s">
        <v>238</v>
      </c>
      <c r="E46" s="98">
        <v>39.534999999999997</v>
      </c>
      <c r="F46" s="99" t="s">
        <v>221</v>
      </c>
      <c r="H46" s="100">
        <f t="shared" si="7"/>
        <v>0</v>
      </c>
      <c r="J46" s="100">
        <f t="shared" si="8"/>
        <v>0</v>
      </c>
      <c r="L46" s="101">
        <f t="shared" si="9"/>
        <v>0</v>
      </c>
      <c r="N46" s="98">
        <f t="shared" si="10"/>
        <v>0</v>
      </c>
      <c r="O46" s="99">
        <v>20</v>
      </c>
      <c r="P46" s="99" t="s">
        <v>144</v>
      </c>
      <c r="V46" s="102" t="s">
        <v>103</v>
      </c>
      <c r="W46" s="103">
        <v>8.2230000000000008</v>
      </c>
      <c r="X46" s="96" t="s">
        <v>239</v>
      </c>
      <c r="Y46" s="96" t="s">
        <v>237</v>
      </c>
      <c r="Z46" s="99" t="s">
        <v>190</v>
      </c>
      <c r="AB46" s="99">
        <v>7</v>
      </c>
      <c r="AJ46" s="85" t="s">
        <v>147</v>
      </c>
      <c r="AK46" s="85" t="s">
        <v>148</v>
      </c>
    </row>
    <row r="47" spans="1:37">
      <c r="A47" s="94">
        <v>25</v>
      </c>
      <c r="B47" s="95" t="s">
        <v>182</v>
      </c>
      <c r="C47" s="96" t="s">
        <v>240</v>
      </c>
      <c r="D47" s="97" t="s">
        <v>241</v>
      </c>
      <c r="E47" s="98">
        <v>0.77700000000000002</v>
      </c>
      <c r="F47" s="99" t="s">
        <v>193</v>
      </c>
      <c r="H47" s="100">
        <f t="shared" si="7"/>
        <v>0</v>
      </c>
      <c r="J47" s="100">
        <f t="shared" si="8"/>
        <v>0</v>
      </c>
      <c r="K47" s="101">
        <v>1.0661799999999999</v>
      </c>
      <c r="L47" s="101">
        <f t="shared" si="9"/>
        <v>0.82842185999999995</v>
      </c>
      <c r="N47" s="98">
        <f t="shared" si="10"/>
        <v>0</v>
      </c>
      <c r="O47" s="99">
        <v>20</v>
      </c>
      <c r="P47" s="99" t="s">
        <v>144</v>
      </c>
      <c r="V47" s="102" t="s">
        <v>103</v>
      </c>
      <c r="W47" s="103">
        <v>39.168999999999997</v>
      </c>
      <c r="X47" s="96" t="s">
        <v>242</v>
      </c>
      <c r="Y47" s="96" t="s">
        <v>240</v>
      </c>
      <c r="Z47" s="99" t="s">
        <v>190</v>
      </c>
      <c r="AB47" s="99">
        <v>7</v>
      </c>
      <c r="AJ47" s="85" t="s">
        <v>147</v>
      </c>
      <c r="AK47" s="85" t="s">
        <v>148</v>
      </c>
    </row>
    <row r="48" spans="1:37">
      <c r="A48" s="94">
        <v>26</v>
      </c>
      <c r="B48" s="95" t="s">
        <v>182</v>
      </c>
      <c r="C48" s="96" t="s">
        <v>243</v>
      </c>
      <c r="D48" s="97" t="s">
        <v>244</v>
      </c>
      <c r="E48" s="98">
        <v>4.3250000000000002</v>
      </c>
      <c r="F48" s="99" t="s">
        <v>143</v>
      </c>
      <c r="H48" s="100">
        <f t="shared" si="7"/>
        <v>0</v>
      </c>
      <c r="J48" s="100">
        <f t="shared" si="8"/>
        <v>0</v>
      </c>
      <c r="K48" s="101">
        <v>2.4786100000000002</v>
      </c>
      <c r="L48" s="101">
        <f t="shared" si="9"/>
        <v>10.719988250000002</v>
      </c>
      <c r="N48" s="98">
        <f t="shared" si="10"/>
        <v>0</v>
      </c>
      <c r="O48" s="99">
        <v>20</v>
      </c>
      <c r="P48" s="99" t="s">
        <v>144</v>
      </c>
      <c r="V48" s="102" t="s">
        <v>103</v>
      </c>
      <c r="W48" s="103">
        <v>5.93</v>
      </c>
      <c r="X48" s="96" t="s">
        <v>245</v>
      </c>
      <c r="Y48" s="96" t="s">
        <v>243</v>
      </c>
      <c r="Z48" s="99" t="s">
        <v>190</v>
      </c>
      <c r="AB48" s="99">
        <v>7</v>
      </c>
      <c r="AJ48" s="85" t="s">
        <v>147</v>
      </c>
      <c r="AK48" s="85" t="s">
        <v>148</v>
      </c>
    </row>
    <row r="49" spans="1:37">
      <c r="A49" s="94">
        <v>27</v>
      </c>
      <c r="B49" s="95" t="s">
        <v>182</v>
      </c>
      <c r="C49" s="96" t="s">
        <v>246</v>
      </c>
      <c r="D49" s="97" t="s">
        <v>247</v>
      </c>
      <c r="E49" s="98">
        <v>32.954999999999998</v>
      </c>
      <c r="F49" s="99" t="s">
        <v>221</v>
      </c>
      <c r="H49" s="100">
        <f t="shared" si="7"/>
        <v>0</v>
      </c>
      <c r="J49" s="100">
        <f t="shared" si="8"/>
        <v>0</v>
      </c>
      <c r="K49" s="101">
        <v>3.3500000000000001E-3</v>
      </c>
      <c r="L49" s="101">
        <f t="shared" si="9"/>
        <v>0.11039925</v>
      </c>
      <c r="N49" s="98">
        <f t="shared" si="10"/>
        <v>0</v>
      </c>
      <c r="O49" s="99">
        <v>20</v>
      </c>
      <c r="P49" s="99" t="s">
        <v>144</v>
      </c>
      <c r="V49" s="102" t="s">
        <v>103</v>
      </c>
      <c r="W49" s="103">
        <v>20.332999999999998</v>
      </c>
      <c r="X49" s="96" t="s">
        <v>248</v>
      </c>
      <c r="Y49" s="96" t="s">
        <v>246</v>
      </c>
      <c r="Z49" s="99" t="s">
        <v>190</v>
      </c>
      <c r="AB49" s="99">
        <v>7</v>
      </c>
      <c r="AJ49" s="85" t="s">
        <v>147</v>
      </c>
      <c r="AK49" s="85" t="s">
        <v>148</v>
      </c>
    </row>
    <row r="50" spans="1:37">
      <c r="A50" s="94">
        <v>28</v>
      </c>
      <c r="B50" s="95" t="s">
        <v>182</v>
      </c>
      <c r="C50" s="96" t="s">
        <v>249</v>
      </c>
      <c r="D50" s="97" t="s">
        <v>250</v>
      </c>
      <c r="E50" s="98">
        <v>32.954999999999998</v>
      </c>
      <c r="F50" s="99" t="s">
        <v>221</v>
      </c>
      <c r="H50" s="100">
        <f t="shared" si="7"/>
        <v>0</v>
      </c>
      <c r="J50" s="100">
        <f t="shared" si="8"/>
        <v>0</v>
      </c>
      <c r="L50" s="101">
        <f t="shared" si="9"/>
        <v>0</v>
      </c>
      <c r="N50" s="98">
        <f t="shared" si="10"/>
        <v>0</v>
      </c>
      <c r="O50" s="99">
        <v>20</v>
      </c>
      <c r="P50" s="99" t="s">
        <v>144</v>
      </c>
      <c r="V50" s="102" t="s">
        <v>103</v>
      </c>
      <c r="W50" s="103">
        <v>9.359</v>
      </c>
      <c r="X50" s="96" t="s">
        <v>251</v>
      </c>
      <c r="Y50" s="96" t="s">
        <v>249</v>
      </c>
      <c r="Z50" s="99" t="s">
        <v>190</v>
      </c>
      <c r="AB50" s="99">
        <v>7</v>
      </c>
      <c r="AJ50" s="85" t="s">
        <v>147</v>
      </c>
      <c r="AK50" s="85" t="s">
        <v>148</v>
      </c>
    </row>
    <row r="51" spans="1:37">
      <c r="A51" s="94">
        <v>29</v>
      </c>
      <c r="B51" s="95" t="s">
        <v>182</v>
      </c>
      <c r="C51" s="96" t="s">
        <v>252</v>
      </c>
      <c r="D51" s="97" t="s">
        <v>253</v>
      </c>
      <c r="E51" s="98">
        <v>0.64900000000000002</v>
      </c>
      <c r="F51" s="99" t="s">
        <v>193</v>
      </c>
      <c r="H51" s="100">
        <f t="shared" si="7"/>
        <v>0</v>
      </c>
      <c r="J51" s="100">
        <f t="shared" si="8"/>
        <v>0</v>
      </c>
      <c r="K51" s="101">
        <v>1.0575600000000001</v>
      </c>
      <c r="L51" s="101">
        <f t="shared" si="9"/>
        <v>0.68635644000000007</v>
      </c>
      <c r="N51" s="98">
        <f t="shared" si="10"/>
        <v>0</v>
      </c>
      <c r="O51" s="99">
        <v>20</v>
      </c>
      <c r="P51" s="99" t="s">
        <v>144</v>
      </c>
      <c r="V51" s="102" t="s">
        <v>103</v>
      </c>
      <c r="W51" s="103">
        <v>31.225000000000001</v>
      </c>
      <c r="X51" s="96" t="s">
        <v>254</v>
      </c>
      <c r="Y51" s="96" t="s">
        <v>252</v>
      </c>
      <c r="Z51" s="99" t="s">
        <v>190</v>
      </c>
      <c r="AB51" s="99">
        <v>7</v>
      </c>
      <c r="AJ51" s="85" t="s">
        <v>147</v>
      </c>
      <c r="AK51" s="85" t="s">
        <v>148</v>
      </c>
    </row>
    <row r="52" spans="1:37">
      <c r="A52" s="94">
        <v>30</v>
      </c>
      <c r="B52" s="95" t="s">
        <v>182</v>
      </c>
      <c r="C52" s="96" t="s">
        <v>255</v>
      </c>
      <c r="D52" s="97" t="s">
        <v>256</v>
      </c>
      <c r="E52" s="98">
        <v>12.94</v>
      </c>
      <c r="F52" s="99" t="s">
        <v>143</v>
      </c>
      <c r="H52" s="100">
        <f t="shared" si="7"/>
        <v>0</v>
      </c>
      <c r="J52" s="100">
        <f t="shared" si="8"/>
        <v>0</v>
      </c>
      <c r="K52" s="101">
        <v>2.4542099999999998</v>
      </c>
      <c r="L52" s="101">
        <f t="shared" si="9"/>
        <v>31.757477399999996</v>
      </c>
      <c r="N52" s="98">
        <f t="shared" si="10"/>
        <v>0</v>
      </c>
      <c r="O52" s="99">
        <v>20</v>
      </c>
      <c r="P52" s="99" t="s">
        <v>144</v>
      </c>
      <c r="V52" s="102" t="s">
        <v>103</v>
      </c>
      <c r="W52" s="103">
        <v>32.130000000000003</v>
      </c>
      <c r="X52" s="96" t="s">
        <v>257</v>
      </c>
      <c r="Y52" s="96" t="s">
        <v>255</v>
      </c>
      <c r="Z52" s="99" t="s">
        <v>190</v>
      </c>
      <c r="AB52" s="99">
        <v>7</v>
      </c>
      <c r="AJ52" s="85" t="s">
        <v>147</v>
      </c>
      <c r="AK52" s="85" t="s">
        <v>148</v>
      </c>
    </row>
    <row r="53" spans="1:37">
      <c r="A53" s="94">
        <v>31</v>
      </c>
      <c r="B53" s="95" t="s">
        <v>182</v>
      </c>
      <c r="C53" s="96" t="s">
        <v>258</v>
      </c>
      <c r="D53" s="97" t="s">
        <v>259</v>
      </c>
      <c r="E53" s="98">
        <v>1.9410000000000001</v>
      </c>
      <c r="F53" s="99" t="s">
        <v>193</v>
      </c>
      <c r="H53" s="100">
        <f t="shared" si="7"/>
        <v>0</v>
      </c>
      <c r="J53" s="100">
        <f t="shared" si="8"/>
        <v>0</v>
      </c>
      <c r="K53" s="101">
        <v>1.0759700000000001</v>
      </c>
      <c r="L53" s="101">
        <f t="shared" si="9"/>
        <v>2.0884577700000002</v>
      </c>
      <c r="N53" s="98">
        <f t="shared" si="10"/>
        <v>0</v>
      </c>
      <c r="O53" s="99">
        <v>20</v>
      </c>
      <c r="P53" s="99" t="s">
        <v>144</v>
      </c>
      <c r="V53" s="102" t="s">
        <v>103</v>
      </c>
      <c r="W53" s="103">
        <v>151.42500000000001</v>
      </c>
      <c r="X53" s="96" t="s">
        <v>260</v>
      </c>
      <c r="Y53" s="96" t="s">
        <v>258</v>
      </c>
      <c r="Z53" s="99" t="s">
        <v>190</v>
      </c>
      <c r="AB53" s="99">
        <v>7</v>
      </c>
      <c r="AJ53" s="85" t="s">
        <v>147</v>
      </c>
      <c r="AK53" s="85" t="s">
        <v>148</v>
      </c>
    </row>
    <row r="54" spans="1:37" ht="20.399999999999999">
      <c r="A54" s="94">
        <v>32</v>
      </c>
      <c r="B54" s="95" t="s">
        <v>182</v>
      </c>
      <c r="C54" s="96" t="s">
        <v>261</v>
      </c>
      <c r="D54" s="97" t="s">
        <v>262</v>
      </c>
      <c r="E54" s="98">
        <v>34.590000000000003</v>
      </c>
      <c r="F54" s="99" t="s">
        <v>221</v>
      </c>
      <c r="H54" s="100">
        <f t="shared" si="7"/>
        <v>0</v>
      </c>
      <c r="J54" s="100">
        <f t="shared" si="8"/>
        <v>0</v>
      </c>
      <c r="K54" s="101">
        <v>7.7299999999999999E-3</v>
      </c>
      <c r="L54" s="101">
        <f t="shared" si="9"/>
        <v>0.26738070000000003</v>
      </c>
      <c r="N54" s="98">
        <f t="shared" si="10"/>
        <v>0</v>
      </c>
      <c r="O54" s="99">
        <v>20</v>
      </c>
      <c r="P54" s="99" t="s">
        <v>144</v>
      </c>
      <c r="V54" s="102" t="s">
        <v>103</v>
      </c>
      <c r="W54" s="103">
        <v>54.237000000000002</v>
      </c>
      <c r="X54" s="96" t="s">
        <v>263</v>
      </c>
      <c r="Y54" s="96" t="s">
        <v>261</v>
      </c>
      <c r="Z54" s="99" t="s">
        <v>190</v>
      </c>
      <c r="AB54" s="99">
        <v>7</v>
      </c>
      <c r="AJ54" s="85" t="s">
        <v>147</v>
      </c>
      <c r="AK54" s="85" t="s">
        <v>148</v>
      </c>
    </row>
    <row r="55" spans="1:37" ht="20.399999999999999">
      <c r="A55" s="94">
        <v>33</v>
      </c>
      <c r="B55" s="95" t="s">
        <v>182</v>
      </c>
      <c r="C55" s="96" t="s">
        <v>264</v>
      </c>
      <c r="D55" s="97" t="s">
        <v>265</v>
      </c>
      <c r="E55" s="98">
        <v>34.590000000000003</v>
      </c>
      <c r="F55" s="99" t="s">
        <v>221</v>
      </c>
      <c r="H55" s="100">
        <f t="shared" si="7"/>
        <v>0</v>
      </c>
      <c r="J55" s="100">
        <f t="shared" si="8"/>
        <v>0</v>
      </c>
      <c r="L55" s="101">
        <f t="shared" si="9"/>
        <v>0</v>
      </c>
      <c r="N55" s="98">
        <f t="shared" si="10"/>
        <v>0</v>
      </c>
      <c r="O55" s="99">
        <v>20</v>
      </c>
      <c r="P55" s="99" t="s">
        <v>144</v>
      </c>
      <c r="V55" s="102" t="s">
        <v>103</v>
      </c>
      <c r="W55" s="103">
        <v>11.484</v>
      </c>
      <c r="X55" s="96" t="s">
        <v>266</v>
      </c>
      <c r="Y55" s="96" t="s">
        <v>264</v>
      </c>
      <c r="Z55" s="99" t="s">
        <v>190</v>
      </c>
      <c r="AB55" s="99">
        <v>7</v>
      </c>
      <c r="AJ55" s="85" t="s">
        <v>147</v>
      </c>
      <c r="AK55" s="85" t="s">
        <v>148</v>
      </c>
    </row>
    <row r="56" spans="1:37" ht="20.399999999999999">
      <c r="A56" s="94">
        <v>34</v>
      </c>
      <c r="B56" s="95" t="s">
        <v>182</v>
      </c>
      <c r="C56" s="96" t="s">
        <v>267</v>
      </c>
      <c r="D56" s="97" t="s">
        <v>268</v>
      </c>
      <c r="E56" s="98">
        <v>24.414000000000001</v>
      </c>
      <c r="F56" s="99" t="s">
        <v>221</v>
      </c>
      <c r="H56" s="100">
        <f t="shared" si="7"/>
        <v>0</v>
      </c>
      <c r="J56" s="100">
        <f t="shared" si="8"/>
        <v>0</v>
      </c>
      <c r="K56" s="101">
        <v>6.5700000000000003E-3</v>
      </c>
      <c r="L56" s="101">
        <f t="shared" si="9"/>
        <v>0.16039998000000003</v>
      </c>
      <c r="N56" s="98">
        <f t="shared" si="10"/>
        <v>0</v>
      </c>
      <c r="O56" s="99">
        <v>20</v>
      </c>
      <c r="P56" s="99" t="s">
        <v>144</v>
      </c>
      <c r="V56" s="102" t="s">
        <v>103</v>
      </c>
      <c r="W56" s="103">
        <v>38.817999999999998</v>
      </c>
      <c r="X56" s="96" t="s">
        <v>269</v>
      </c>
      <c r="Y56" s="96" t="s">
        <v>267</v>
      </c>
      <c r="Z56" s="99" t="s">
        <v>190</v>
      </c>
      <c r="AB56" s="99">
        <v>7</v>
      </c>
      <c r="AJ56" s="85" t="s">
        <v>147</v>
      </c>
      <c r="AK56" s="85" t="s">
        <v>148</v>
      </c>
    </row>
    <row r="57" spans="1:37" ht="20.399999999999999">
      <c r="A57" s="94">
        <v>35</v>
      </c>
      <c r="B57" s="95" t="s">
        <v>182</v>
      </c>
      <c r="C57" s="96" t="s">
        <v>270</v>
      </c>
      <c r="D57" s="97" t="s">
        <v>271</v>
      </c>
      <c r="E57" s="98">
        <v>24.414000000000001</v>
      </c>
      <c r="F57" s="99" t="s">
        <v>221</v>
      </c>
      <c r="H57" s="100">
        <f t="shared" si="7"/>
        <v>0</v>
      </c>
      <c r="J57" s="100">
        <f t="shared" si="8"/>
        <v>0</v>
      </c>
      <c r="L57" s="101">
        <f t="shared" si="9"/>
        <v>0</v>
      </c>
      <c r="N57" s="98">
        <f t="shared" si="10"/>
        <v>0</v>
      </c>
      <c r="O57" s="99">
        <v>20</v>
      </c>
      <c r="P57" s="99" t="s">
        <v>144</v>
      </c>
      <c r="V57" s="102" t="s">
        <v>103</v>
      </c>
      <c r="W57" s="103">
        <v>9.2530000000000001</v>
      </c>
      <c r="X57" s="96" t="s">
        <v>272</v>
      </c>
      <c r="Y57" s="96" t="s">
        <v>270</v>
      </c>
      <c r="Z57" s="99" t="s">
        <v>190</v>
      </c>
      <c r="AB57" s="99">
        <v>7</v>
      </c>
      <c r="AJ57" s="85" t="s">
        <v>147</v>
      </c>
      <c r="AK57" s="85" t="s">
        <v>148</v>
      </c>
    </row>
    <row r="58" spans="1:37">
      <c r="A58" s="94">
        <v>36</v>
      </c>
      <c r="B58" s="95" t="s">
        <v>182</v>
      </c>
      <c r="C58" s="96" t="s">
        <v>273</v>
      </c>
      <c r="D58" s="97" t="s">
        <v>274</v>
      </c>
      <c r="E58" s="98">
        <v>11.115</v>
      </c>
      <c r="F58" s="99" t="s">
        <v>221</v>
      </c>
      <c r="H58" s="100">
        <f t="shared" si="7"/>
        <v>0</v>
      </c>
      <c r="J58" s="100">
        <f t="shared" si="8"/>
        <v>0</v>
      </c>
      <c r="K58" s="101">
        <v>4.3299999999999996E-3</v>
      </c>
      <c r="L58" s="101">
        <f t="shared" si="9"/>
        <v>4.8127949999999996E-2</v>
      </c>
      <c r="N58" s="98">
        <f t="shared" si="10"/>
        <v>0</v>
      </c>
      <c r="O58" s="99">
        <v>20</v>
      </c>
      <c r="P58" s="99" t="s">
        <v>144</v>
      </c>
      <c r="V58" s="102" t="s">
        <v>103</v>
      </c>
      <c r="W58" s="103">
        <v>9.3249999999999993</v>
      </c>
      <c r="X58" s="96" t="s">
        <v>275</v>
      </c>
      <c r="Y58" s="96" t="s">
        <v>273</v>
      </c>
      <c r="Z58" s="99" t="s">
        <v>190</v>
      </c>
      <c r="AB58" s="99">
        <v>7</v>
      </c>
      <c r="AJ58" s="85" t="s">
        <v>147</v>
      </c>
      <c r="AK58" s="85" t="s">
        <v>148</v>
      </c>
    </row>
    <row r="59" spans="1:37">
      <c r="A59" s="94">
        <v>37</v>
      </c>
      <c r="B59" s="95" t="s">
        <v>182</v>
      </c>
      <c r="C59" s="96" t="s">
        <v>276</v>
      </c>
      <c r="D59" s="97" t="s">
        <v>277</v>
      </c>
      <c r="E59" s="98">
        <v>11.115</v>
      </c>
      <c r="F59" s="99" t="s">
        <v>221</v>
      </c>
      <c r="H59" s="100">
        <f t="shared" si="7"/>
        <v>0</v>
      </c>
      <c r="J59" s="100">
        <f t="shared" si="8"/>
        <v>0</v>
      </c>
      <c r="L59" s="101">
        <f t="shared" si="9"/>
        <v>0</v>
      </c>
      <c r="N59" s="98">
        <f t="shared" si="10"/>
        <v>0</v>
      </c>
      <c r="O59" s="99">
        <v>20</v>
      </c>
      <c r="P59" s="99" t="s">
        <v>144</v>
      </c>
      <c r="V59" s="102" t="s">
        <v>103</v>
      </c>
      <c r="W59" s="103">
        <v>3.379</v>
      </c>
      <c r="X59" s="96" t="s">
        <v>278</v>
      </c>
      <c r="Y59" s="96" t="s">
        <v>276</v>
      </c>
      <c r="Z59" s="99" t="s">
        <v>190</v>
      </c>
      <c r="AB59" s="99">
        <v>7</v>
      </c>
      <c r="AJ59" s="85" t="s">
        <v>147</v>
      </c>
      <c r="AK59" s="85" t="s">
        <v>148</v>
      </c>
    </row>
    <row r="60" spans="1:37">
      <c r="D60" s="144" t="s">
        <v>279</v>
      </c>
      <c r="E60" s="145">
        <f>J60</f>
        <v>0</v>
      </c>
      <c r="H60" s="145">
        <f>SUM(H41:H59)</f>
        <v>0</v>
      </c>
      <c r="I60" s="145">
        <f>SUM(I41:I59)</f>
        <v>0</v>
      </c>
      <c r="J60" s="145">
        <f>SUM(J41:J59)</f>
        <v>0</v>
      </c>
      <c r="L60" s="146">
        <f>SUM(L41:L59)</f>
        <v>59.542816149999993</v>
      </c>
      <c r="N60" s="147">
        <f>SUM(N41:N59)</f>
        <v>0</v>
      </c>
      <c r="W60" s="103">
        <f>SUM(W41:W59)</f>
        <v>477.95</v>
      </c>
    </row>
    <row r="62" spans="1:37">
      <c r="B62" s="96" t="s">
        <v>280</v>
      </c>
    </row>
    <row r="63" spans="1:37">
      <c r="A63" s="94">
        <v>38</v>
      </c>
      <c r="B63" s="95" t="s">
        <v>182</v>
      </c>
      <c r="C63" s="96" t="s">
        <v>281</v>
      </c>
      <c r="D63" s="97" t="s">
        <v>282</v>
      </c>
      <c r="E63" s="98">
        <v>74.125</v>
      </c>
      <c r="F63" s="99" t="s">
        <v>221</v>
      </c>
      <c r="H63" s="100">
        <f t="shared" ref="H63:H74" si="11">ROUND(E63*G63,2)</f>
        <v>0</v>
      </c>
      <c r="J63" s="100">
        <f t="shared" ref="J63:J75" si="12">ROUND(E63*G63,2)</f>
        <v>0</v>
      </c>
      <c r="K63" s="101">
        <v>5.126E-2</v>
      </c>
      <c r="L63" s="101">
        <f t="shared" ref="L63:L75" si="13">E63*K63</f>
        <v>3.7996474999999998</v>
      </c>
      <c r="N63" s="98">
        <f t="shared" ref="N63:N75" si="14">E63*M63</f>
        <v>0</v>
      </c>
      <c r="O63" s="99">
        <v>20</v>
      </c>
      <c r="P63" s="99" t="s">
        <v>144</v>
      </c>
      <c r="V63" s="102" t="s">
        <v>103</v>
      </c>
      <c r="W63" s="103">
        <v>67.602000000000004</v>
      </c>
      <c r="X63" s="96" t="s">
        <v>283</v>
      </c>
      <c r="Y63" s="96" t="s">
        <v>281</v>
      </c>
      <c r="Z63" s="99" t="s">
        <v>284</v>
      </c>
      <c r="AB63" s="99">
        <v>7</v>
      </c>
      <c r="AJ63" s="85" t="s">
        <v>147</v>
      </c>
      <c r="AK63" s="85" t="s">
        <v>148</v>
      </c>
    </row>
    <row r="64" spans="1:37">
      <c r="A64" s="94">
        <v>39</v>
      </c>
      <c r="B64" s="95" t="s">
        <v>182</v>
      </c>
      <c r="C64" s="96" t="s">
        <v>285</v>
      </c>
      <c r="D64" s="97" t="s">
        <v>286</v>
      </c>
      <c r="E64" s="98">
        <v>237.495</v>
      </c>
      <c r="F64" s="99" t="s">
        <v>221</v>
      </c>
      <c r="H64" s="100">
        <f t="shared" si="11"/>
        <v>0</v>
      </c>
      <c r="J64" s="100">
        <f t="shared" si="12"/>
        <v>0</v>
      </c>
      <c r="K64" s="101">
        <v>1.8800000000000001E-2</v>
      </c>
      <c r="L64" s="101">
        <f t="shared" si="13"/>
        <v>4.464906</v>
      </c>
      <c r="N64" s="98">
        <f t="shared" si="14"/>
        <v>0</v>
      </c>
      <c r="O64" s="99">
        <v>20</v>
      </c>
      <c r="P64" s="99" t="s">
        <v>144</v>
      </c>
      <c r="V64" s="102" t="s">
        <v>103</v>
      </c>
      <c r="W64" s="103">
        <v>99.748000000000005</v>
      </c>
      <c r="X64" s="96" t="s">
        <v>287</v>
      </c>
      <c r="Y64" s="96" t="s">
        <v>285</v>
      </c>
      <c r="Z64" s="99" t="s">
        <v>284</v>
      </c>
      <c r="AB64" s="99">
        <v>7</v>
      </c>
      <c r="AJ64" s="85" t="s">
        <v>147</v>
      </c>
      <c r="AK64" s="85" t="s">
        <v>148</v>
      </c>
    </row>
    <row r="65" spans="1:37" ht="20.399999999999999">
      <c r="A65" s="94">
        <v>40</v>
      </c>
      <c r="B65" s="95" t="s">
        <v>182</v>
      </c>
      <c r="C65" s="96" t="s">
        <v>288</v>
      </c>
      <c r="D65" s="97" t="s">
        <v>289</v>
      </c>
      <c r="E65" s="98">
        <v>247.63800000000001</v>
      </c>
      <c r="F65" s="99" t="s">
        <v>221</v>
      </c>
      <c r="H65" s="100">
        <f t="shared" si="11"/>
        <v>0</v>
      </c>
      <c r="J65" s="100">
        <f t="shared" si="12"/>
        <v>0</v>
      </c>
      <c r="K65" s="101">
        <v>4.1000000000000003E-3</v>
      </c>
      <c r="L65" s="101">
        <f t="shared" si="13"/>
        <v>1.0153158000000002</v>
      </c>
      <c r="N65" s="98">
        <f t="shared" si="14"/>
        <v>0</v>
      </c>
      <c r="O65" s="99">
        <v>20</v>
      </c>
      <c r="P65" s="99" t="s">
        <v>144</v>
      </c>
      <c r="V65" s="102" t="s">
        <v>103</v>
      </c>
      <c r="W65" s="103">
        <v>99.798000000000002</v>
      </c>
      <c r="X65" s="96" t="s">
        <v>290</v>
      </c>
      <c r="Y65" s="96" t="s">
        <v>288</v>
      </c>
      <c r="Z65" s="99" t="s">
        <v>284</v>
      </c>
      <c r="AB65" s="99">
        <v>7</v>
      </c>
      <c r="AJ65" s="85" t="s">
        <v>147</v>
      </c>
      <c r="AK65" s="85" t="s">
        <v>148</v>
      </c>
    </row>
    <row r="66" spans="1:37" ht="20.399999999999999">
      <c r="A66" s="94">
        <v>41</v>
      </c>
      <c r="B66" s="95" t="s">
        <v>182</v>
      </c>
      <c r="C66" s="96" t="s">
        <v>291</v>
      </c>
      <c r="D66" s="97" t="s">
        <v>292</v>
      </c>
      <c r="E66" s="98">
        <v>16.478000000000002</v>
      </c>
      <c r="F66" s="99" t="s">
        <v>221</v>
      </c>
      <c r="H66" s="100">
        <f t="shared" si="11"/>
        <v>0</v>
      </c>
      <c r="J66" s="100">
        <f t="shared" si="12"/>
        <v>0</v>
      </c>
      <c r="K66" s="101">
        <v>1.0200000000000001E-2</v>
      </c>
      <c r="L66" s="101">
        <f t="shared" si="13"/>
        <v>0.16807560000000002</v>
      </c>
      <c r="N66" s="98">
        <f t="shared" si="14"/>
        <v>0</v>
      </c>
      <c r="O66" s="99">
        <v>20</v>
      </c>
      <c r="P66" s="99" t="s">
        <v>144</v>
      </c>
      <c r="V66" s="102" t="s">
        <v>103</v>
      </c>
      <c r="W66" s="103">
        <v>11.353</v>
      </c>
      <c r="X66" s="96" t="s">
        <v>293</v>
      </c>
      <c r="Y66" s="96" t="s">
        <v>291</v>
      </c>
      <c r="Z66" s="99" t="s">
        <v>186</v>
      </c>
      <c r="AB66" s="99">
        <v>7</v>
      </c>
      <c r="AJ66" s="85" t="s">
        <v>147</v>
      </c>
      <c r="AK66" s="85" t="s">
        <v>148</v>
      </c>
    </row>
    <row r="67" spans="1:37" ht="20.399999999999999">
      <c r="A67" s="94">
        <v>42</v>
      </c>
      <c r="B67" s="95" t="s">
        <v>182</v>
      </c>
      <c r="C67" s="96" t="s">
        <v>294</v>
      </c>
      <c r="D67" s="97" t="s">
        <v>295</v>
      </c>
      <c r="E67" s="98">
        <v>247.63800000000001</v>
      </c>
      <c r="F67" s="99" t="s">
        <v>221</v>
      </c>
      <c r="H67" s="100">
        <f t="shared" si="11"/>
        <v>0</v>
      </c>
      <c r="J67" s="100">
        <f t="shared" si="12"/>
        <v>0</v>
      </c>
      <c r="K67" s="101">
        <v>3.5950000000000003E-2</v>
      </c>
      <c r="L67" s="101">
        <f t="shared" si="13"/>
        <v>8.9025861000000006</v>
      </c>
      <c r="N67" s="98">
        <f t="shared" si="14"/>
        <v>0</v>
      </c>
      <c r="O67" s="99">
        <v>20</v>
      </c>
      <c r="P67" s="99" t="s">
        <v>144</v>
      </c>
      <c r="V67" s="102" t="s">
        <v>103</v>
      </c>
      <c r="W67" s="103">
        <v>230.79900000000001</v>
      </c>
      <c r="X67" s="96" t="s">
        <v>296</v>
      </c>
      <c r="Y67" s="96" t="s">
        <v>294</v>
      </c>
      <c r="Z67" s="99" t="s">
        <v>186</v>
      </c>
      <c r="AB67" s="99">
        <v>7</v>
      </c>
      <c r="AJ67" s="85" t="s">
        <v>147</v>
      </c>
      <c r="AK67" s="85" t="s">
        <v>148</v>
      </c>
    </row>
    <row r="68" spans="1:37">
      <c r="A68" s="94">
        <v>43</v>
      </c>
      <c r="B68" s="95" t="s">
        <v>182</v>
      </c>
      <c r="C68" s="96" t="s">
        <v>297</v>
      </c>
      <c r="D68" s="97" t="s">
        <v>298</v>
      </c>
      <c r="E68" s="98">
        <v>0.55800000000000005</v>
      </c>
      <c r="F68" s="99" t="s">
        <v>143</v>
      </c>
      <c r="H68" s="100">
        <f t="shared" si="11"/>
        <v>0</v>
      </c>
      <c r="J68" s="100">
        <f t="shared" si="12"/>
        <v>0</v>
      </c>
      <c r="K68" s="101">
        <v>2.42103</v>
      </c>
      <c r="L68" s="101">
        <f t="shared" si="13"/>
        <v>1.35093474</v>
      </c>
      <c r="N68" s="98">
        <f t="shared" si="14"/>
        <v>0</v>
      </c>
      <c r="O68" s="99">
        <v>20</v>
      </c>
      <c r="P68" s="99" t="s">
        <v>144</v>
      </c>
      <c r="V68" s="102" t="s">
        <v>103</v>
      </c>
      <c r="W68" s="103">
        <v>1.7250000000000001</v>
      </c>
      <c r="X68" s="96" t="s">
        <v>299</v>
      </c>
      <c r="Y68" s="96" t="s">
        <v>297</v>
      </c>
      <c r="Z68" s="99" t="s">
        <v>190</v>
      </c>
      <c r="AB68" s="99">
        <v>7</v>
      </c>
      <c r="AJ68" s="85" t="s">
        <v>147</v>
      </c>
      <c r="AK68" s="85" t="s">
        <v>148</v>
      </c>
    </row>
    <row r="69" spans="1:37" ht="20.399999999999999">
      <c r="A69" s="94">
        <v>44</v>
      </c>
      <c r="B69" s="95" t="s">
        <v>182</v>
      </c>
      <c r="C69" s="96" t="s">
        <v>300</v>
      </c>
      <c r="D69" s="97" t="s">
        <v>301</v>
      </c>
      <c r="E69" s="98">
        <v>1.7809999999999999</v>
      </c>
      <c r="F69" s="99" t="s">
        <v>143</v>
      </c>
      <c r="H69" s="100">
        <f t="shared" si="11"/>
        <v>0</v>
      </c>
      <c r="J69" s="100">
        <f t="shared" si="12"/>
        <v>0</v>
      </c>
      <c r="K69" s="101">
        <v>2.42103</v>
      </c>
      <c r="L69" s="101">
        <f t="shared" si="13"/>
        <v>4.3118544299999995</v>
      </c>
      <c r="N69" s="98">
        <f t="shared" si="14"/>
        <v>0</v>
      </c>
      <c r="O69" s="99">
        <v>20</v>
      </c>
      <c r="P69" s="99" t="s">
        <v>144</v>
      </c>
      <c r="V69" s="102" t="s">
        <v>103</v>
      </c>
      <c r="W69" s="103">
        <v>4.3940000000000001</v>
      </c>
      <c r="X69" s="96" t="s">
        <v>302</v>
      </c>
      <c r="Y69" s="96" t="s">
        <v>300</v>
      </c>
      <c r="Z69" s="99" t="s">
        <v>190</v>
      </c>
      <c r="AB69" s="99">
        <v>7</v>
      </c>
      <c r="AJ69" s="85" t="s">
        <v>147</v>
      </c>
      <c r="AK69" s="85" t="s">
        <v>148</v>
      </c>
    </row>
    <row r="70" spans="1:37" ht="20.399999999999999">
      <c r="A70" s="94">
        <v>45</v>
      </c>
      <c r="B70" s="95" t="s">
        <v>182</v>
      </c>
      <c r="C70" s="96" t="s">
        <v>303</v>
      </c>
      <c r="D70" s="97" t="s">
        <v>304</v>
      </c>
      <c r="E70" s="98">
        <v>8.8000000000000007</v>
      </c>
      <c r="F70" s="99" t="s">
        <v>221</v>
      </c>
      <c r="H70" s="100">
        <f t="shared" si="11"/>
        <v>0</v>
      </c>
      <c r="J70" s="100">
        <f t="shared" si="12"/>
        <v>0</v>
      </c>
      <c r="K70" s="101">
        <v>3.5200000000000001E-3</v>
      </c>
      <c r="L70" s="101">
        <f t="shared" si="13"/>
        <v>3.0976000000000004E-2</v>
      </c>
      <c r="N70" s="98">
        <f t="shared" si="14"/>
        <v>0</v>
      </c>
      <c r="O70" s="99">
        <v>20</v>
      </c>
      <c r="P70" s="99" t="s">
        <v>144</v>
      </c>
      <c r="V70" s="102" t="s">
        <v>103</v>
      </c>
      <c r="W70" s="103">
        <v>0.36099999999999999</v>
      </c>
      <c r="X70" s="96" t="s">
        <v>305</v>
      </c>
      <c r="Y70" s="96" t="s">
        <v>303</v>
      </c>
      <c r="Z70" s="99" t="s">
        <v>186</v>
      </c>
      <c r="AB70" s="99">
        <v>7</v>
      </c>
      <c r="AJ70" s="85" t="s">
        <v>147</v>
      </c>
      <c r="AK70" s="85" t="s">
        <v>148</v>
      </c>
    </row>
    <row r="71" spans="1:37">
      <c r="A71" s="94">
        <v>46</v>
      </c>
      <c r="B71" s="95" t="s">
        <v>182</v>
      </c>
      <c r="C71" s="96" t="s">
        <v>306</v>
      </c>
      <c r="D71" s="97" t="s">
        <v>307</v>
      </c>
      <c r="E71" s="98">
        <v>1.7809999999999999</v>
      </c>
      <c r="F71" s="99" t="s">
        <v>143</v>
      </c>
      <c r="H71" s="100">
        <f t="shared" si="11"/>
        <v>0</v>
      </c>
      <c r="J71" s="100">
        <f t="shared" si="12"/>
        <v>0</v>
      </c>
      <c r="K71" s="101">
        <v>1.837</v>
      </c>
      <c r="L71" s="101">
        <f t="shared" si="13"/>
        <v>3.2716969999999996</v>
      </c>
      <c r="N71" s="98">
        <f t="shared" si="14"/>
        <v>0</v>
      </c>
      <c r="O71" s="99">
        <v>20</v>
      </c>
      <c r="P71" s="99" t="s">
        <v>144</v>
      </c>
      <c r="V71" s="102" t="s">
        <v>103</v>
      </c>
      <c r="W71" s="103">
        <v>2.907</v>
      </c>
      <c r="X71" s="96" t="s">
        <v>308</v>
      </c>
      <c r="Y71" s="96" t="s">
        <v>306</v>
      </c>
      <c r="Z71" s="99" t="s">
        <v>200</v>
      </c>
      <c r="AB71" s="99">
        <v>7</v>
      </c>
      <c r="AJ71" s="85" t="s">
        <v>147</v>
      </c>
      <c r="AK71" s="85" t="s">
        <v>148</v>
      </c>
    </row>
    <row r="72" spans="1:37">
      <c r="A72" s="94">
        <v>47</v>
      </c>
      <c r="B72" s="95" t="s">
        <v>182</v>
      </c>
      <c r="C72" s="96" t="s">
        <v>309</v>
      </c>
      <c r="D72" s="97" t="s">
        <v>310</v>
      </c>
      <c r="E72" s="98">
        <v>10.563000000000001</v>
      </c>
      <c r="F72" s="99" t="s">
        <v>221</v>
      </c>
      <c r="H72" s="100">
        <f t="shared" si="11"/>
        <v>0</v>
      </c>
      <c r="J72" s="100">
        <f t="shared" si="12"/>
        <v>0</v>
      </c>
      <c r="K72" s="101">
        <v>0.27560000000000001</v>
      </c>
      <c r="L72" s="101">
        <f t="shared" si="13"/>
        <v>2.9111628000000005</v>
      </c>
      <c r="N72" s="98">
        <f t="shared" si="14"/>
        <v>0</v>
      </c>
      <c r="O72" s="99">
        <v>20</v>
      </c>
      <c r="P72" s="99" t="s">
        <v>144</v>
      </c>
      <c r="V72" s="102" t="s">
        <v>103</v>
      </c>
      <c r="W72" s="103">
        <v>2.5139999999999998</v>
      </c>
      <c r="X72" s="96" t="s">
        <v>311</v>
      </c>
      <c r="Y72" s="96" t="s">
        <v>309</v>
      </c>
      <c r="Z72" s="99" t="s">
        <v>186</v>
      </c>
      <c r="AB72" s="99">
        <v>7</v>
      </c>
      <c r="AJ72" s="85" t="s">
        <v>147</v>
      </c>
      <c r="AK72" s="85" t="s">
        <v>148</v>
      </c>
    </row>
    <row r="73" spans="1:37" ht="20.399999999999999">
      <c r="A73" s="94">
        <v>48</v>
      </c>
      <c r="B73" s="95" t="s">
        <v>182</v>
      </c>
      <c r="C73" s="96" t="s">
        <v>312</v>
      </c>
      <c r="D73" s="97" t="s">
        <v>313</v>
      </c>
      <c r="E73" s="98">
        <v>3</v>
      </c>
      <c r="F73" s="99" t="s">
        <v>207</v>
      </c>
      <c r="H73" s="100">
        <f t="shared" si="11"/>
        <v>0</v>
      </c>
      <c r="J73" s="100">
        <f t="shared" si="12"/>
        <v>0</v>
      </c>
      <c r="K73" s="101">
        <v>0.46076</v>
      </c>
      <c r="L73" s="101">
        <f t="shared" si="13"/>
        <v>1.38228</v>
      </c>
      <c r="N73" s="98">
        <f t="shared" si="14"/>
        <v>0</v>
      </c>
      <c r="O73" s="99">
        <v>20</v>
      </c>
      <c r="P73" s="99" t="s">
        <v>144</v>
      </c>
      <c r="V73" s="102" t="s">
        <v>103</v>
      </c>
      <c r="W73" s="103">
        <v>25.92</v>
      </c>
      <c r="X73" s="96" t="s">
        <v>314</v>
      </c>
      <c r="Y73" s="96" t="s">
        <v>312</v>
      </c>
      <c r="Z73" s="99" t="s">
        <v>315</v>
      </c>
      <c r="AB73" s="99">
        <v>7</v>
      </c>
      <c r="AJ73" s="85" t="s">
        <v>147</v>
      </c>
      <c r="AK73" s="85" t="s">
        <v>148</v>
      </c>
    </row>
    <row r="74" spans="1:37">
      <c r="A74" s="94">
        <v>49</v>
      </c>
      <c r="B74" s="95" t="s">
        <v>182</v>
      </c>
      <c r="C74" s="96" t="s">
        <v>316</v>
      </c>
      <c r="D74" s="97" t="s">
        <v>317</v>
      </c>
      <c r="E74" s="98">
        <v>10</v>
      </c>
      <c r="F74" s="99" t="s">
        <v>318</v>
      </c>
      <c r="H74" s="100">
        <f t="shared" si="11"/>
        <v>0</v>
      </c>
      <c r="J74" s="100">
        <f t="shared" si="12"/>
        <v>0</v>
      </c>
      <c r="K74" s="101">
        <v>8.8400000000000006E-3</v>
      </c>
      <c r="L74" s="101">
        <f t="shared" si="13"/>
        <v>8.8400000000000006E-2</v>
      </c>
      <c r="N74" s="98">
        <f t="shared" si="14"/>
        <v>0</v>
      </c>
      <c r="O74" s="99">
        <v>20</v>
      </c>
      <c r="P74" s="99" t="s">
        <v>144</v>
      </c>
      <c r="V74" s="102" t="s">
        <v>103</v>
      </c>
      <c r="W74" s="103">
        <v>3.21</v>
      </c>
      <c r="X74" s="96" t="s">
        <v>319</v>
      </c>
      <c r="Y74" s="96" t="s">
        <v>316</v>
      </c>
      <c r="Z74" s="99" t="s">
        <v>315</v>
      </c>
      <c r="AB74" s="99">
        <v>7</v>
      </c>
      <c r="AJ74" s="85" t="s">
        <v>147</v>
      </c>
      <c r="AK74" s="85" t="s">
        <v>148</v>
      </c>
    </row>
    <row r="75" spans="1:37">
      <c r="A75" s="94">
        <v>50</v>
      </c>
      <c r="B75" s="95" t="s">
        <v>210</v>
      </c>
      <c r="C75" s="96" t="s">
        <v>320</v>
      </c>
      <c r="D75" s="97" t="s">
        <v>321</v>
      </c>
      <c r="E75" s="98">
        <v>10</v>
      </c>
      <c r="F75" s="99" t="s">
        <v>318</v>
      </c>
      <c r="I75" s="100">
        <f>ROUND(E75*G75,2)</f>
        <v>0</v>
      </c>
      <c r="J75" s="100">
        <f t="shared" si="12"/>
        <v>0</v>
      </c>
      <c r="L75" s="101">
        <f t="shared" si="13"/>
        <v>0</v>
      </c>
      <c r="N75" s="98">
        <f t="shared" si="14"/>
        <v>0</v>
      </c>
      <c r="O75" s="99">
        <v>20</v>
      </c>
      <c r="P75" s="99" t="s">
        <v>144</v>
      </c>
      <c r="V75" s="102" t="s">
        <v>96</v>
      </c>
      <c r="X75" s="96" t="s">
        <v>320</v>
      </c>
      <c r="Y75" s="96" t="s">
        <v>320</v>
      </c>
      <c r="Z75" s="99" t="s">
        <v>322</v>
      </c>
      <c r="AA75" s="96" t="s">
        <v>144</v>
      </c>
      <c r="AB75" s="99">
        <v>8</v>
      </c>
      <c r="AJ75" s="85" t="s">
        <v>215</v>
      </c>
      <c r="AK75" s="85" t="s">
        <v>148</v>
      </c>
    </row>
    <row r="76" spans="1:37">
      <c r="D76" s="144" t="s">
        <v>323</v>
      </c>
      <c r="E76" s="145">
        <f>J76</f>
        <v>0</v>
      </c>
      <c r="H76" s="145">
        <f>SUM(H62:H75)</f>
        <v>0</v>
      </c>
      <c r="I76" s="145">
        <f>SUM(I62:I75)</f>
        <v>0</v>
      </c>
      <c r="J76" s="145">
        <f>SUM(J62:J75)</f>
        <v>0</v>
      </c>
      <c r="L76" s="146">
        <f>SUM(L62:L75)</f>
        <v>31.69783597</v>
      </c>
      <c r="N76" s="147">
        <f>SUM(N62:N75)</f>
        <v>0</v>
      </c>
      <c r="W76" s="103">
        <f>SUM(W62:W75)</f>
        <v>550.33100000000013</v>
      </c>
    </row>
    <row r="78" spans="1:37">
      <c r="B78" s="96" t="s">
        <v>324</v>
      </c>
    </row>
    <row r="79" spans="1:37" ht="20.399999999999999">
      <c r="A79" s="94">
        <v>51</v>
      </c>
      <c r="B79" s="95" t="s">
        <v>182</v>
      </c>
      <c r="C79" s="96" t="s">
        <v>325</v>
      </c>
      <c r="D79" s="97" t="s">
        <v>326</v>
      </c>
      <c r="E79" s="98">
        <v>1.095</v>
      </c>
      <c r="F79" s="99" t="s">
        <v>221</v>
      </c>
      <c r="H79" s="100">
        <f t="shared" ref="H79:H96" si="15">ROUND(E79*G79,2)</f>
        <v>0</v>
      </c>
      <c r="J79" s="100">
        <f t="shared" ref="J79:J96" si="16">ROUND(E79*G79,2)</f>
        <v>0</v>
      </c>
      <c r="K79" s="101">
        <v>9.5E-4</v>
      </c>
      <c r="L79" s="101">
        <f t="shared" ref="L79:L96" si="17">E79*K79</f>
        <v>1.0402499999999999E-3</v>
      </c>
      <c r="N79" s="98">
        <f t="shared" ref="N79:N96" si="18">E79*M79</f>
        <v>0</v>
      </c>
      <c r="O79" s="99">
        <v>20</v>
      </c>
      <c r="P79" s="99" t="s">
        <v>144</v>
      </c>
      <c r="V79" s="102" t="s">
        <v>103</v>
      </c>
      <c r="W79" s="103">
        <v>0.21199999999999999</v>
      </c>
      <c r="X79" s="96" t="s">
        <v>327</v>
      </c>
      <c r="Y79" s="96" t="s">
        <v>325</v>
      </c>
      <c r="Z79" s="99" t="s">
        <v>186</v>
      </c>
      <c r="AB79" s="99">
        <v>7</v>
      </c>
      <c r="AJ79" s="85" t="s">
        <v>147</v>
      </c>
      <c r="AK79" s="85" t="s">
        <v>148</v>
      </c>
    </row>
    <row r="80" spans="1:37" ht="20.399999999999999">
      <c r="A80" s="94">
        <v>52</v>
      </c>
      <c r="B80" s="95" t="s">
        <v>328</v>
      </c>
      <c r="C80" s="96" t="s">
        <v>329</v>
      </c>
      <c r="D80" s="97" t="s">
        <v>330</v>
      </c>
      <c r="E80" s="98">
        <v>289.76799999999997</v>
      </c>
      <c r="F80" s="99" t="s">
        <v>221</v>
      </c>
      <c r="H80" s="100">
        <f t="shared" si="15"/>
        <v>0</v>
      </c>
      <c r="J80" s="100">
        <f t="shared" si="16"/>
        <v>0</v>
      </c>
      <c r="L80" s="101">
        <f t="shared" si="17"/>
        <v>0</v>
      </c>
      <c r="N80" s="98">
        <f t="shared" si="18"/>
        <v>0</v>
      </c>
      <c r="O80" s="99">
        <v>20</v>
      </c>
      <c r="P80" s="99" t="s">
        <v>144</v>
      </c>
      <c r="V80" s="102" t="s">
        <v>103</v>
      </c>
      <c r="W80" s="103">
        <v>52.448</v>
      </c>
      <c r="X80" s="96" t="s">
        <v>331</v>
      </c>
      <c r="Y80" s="96" t="s">
        <v>329</v>
      </c>
      <c r="Z80" s="99" t="s">
        <v>332</v>
      </c>
      <c r="AB80" s="99">
        <v>7</v>
      </c>
      <c r="AJ80" s="85" t="s">
        <v>147</v>
      </c>
      <c r="AK80" s="85" t="s">
        <v>148</v>
      </c>
    </row>
    <row r="81" spans="1:37" ht="20.399999999999999">
      <c r="A81" s="94">
        <v>53</v>
      </c>
      <c r="B81" s="95" t="s">
        <v>328</v>
      </c>
      <c r="C81" s="96" t="s">
        <v>333</v>
      </c>
      <c r="D81" s="97" t="s">
        <v>334</v>
      </c>
      <c r="E81" s="98">
        <v>289.76799999999997</v>
      </c>
      <c r="F81" s="99" t="s">
        <v>221</v>
      </c>
      <c r="H81" s="100">
        <f t="shared" si="15"/>
        <v>0</v>
      </c>
      <c r="J81" s="100">
        <f t="shared" si="16"/>
        <v>0</v>
      </c>
      <c r="K81" s="101">
        <v>6.8000000000000005E-4</v>
      </c>
      <c r="L81" s="101">
        <f t="shared" si="17"/>
        <v>0.19704224000000001</v>
      </c>
      <c r="N81" s="98">
        <f t="shared" si="18"/>
        <v>0</v>
      </c>
      <c r="O81" s="99">
        <v>20</v>
      </c>
      <c r="P81" s="99" t="s">
        <v>144</v>
      </c>
      <c r="V81" s="102" t="s">
        <v>103</v>
      </c>
      <c r="W81" s="103">
        <v>2.6080000000000001</v>
      </c>
      <c r="X81" s="96" t="s">
        <v>335</v>
      </c>
      <c r="Y81" s="96" t="s">
        <v>333</v>
      </c>
      <c r="Z81" s="99" t="s">
        <v>332</v>
      </c>
      <c r="AB81" s="99">
        <v>7</v>
      </c>
      <c r="AJ81" s="85" t="s">
        <v>147</v>
      </c>
      <c r="AK81" s="85" t="s">
        <v>148</v>
      </c>
    </row>
    <row r="82" spans="1:37" ht="20.399999999999999">
      <c r="A82" s="94">
        <v>54</v>
      </c>
      <c r="B82" s="95" t="s">
        <v>328</v>
      </c>
      <c r="C82" s="96" t="s">
        <v>336</v>
      </c>
      <c r="D82" s="97" t="s">
        <v>337</v>
      </c>
      <c r="E82" s="98">
        <v>289.76799999999997</v>
      </c>
      <c r="F82" s="99" t="s">
        <v>221</v>
      </c>
      <c r="H82" s="100">
        <f t="shared" si="15"/>
        <v>0</v>
      </c>
      <c r="J82" s="100">
        <f t="shared" si="16"/>
        <v>0</v>
      </c>
      <c r="L82" s="101">
        <f t="shared" si="17"/>
        <v>0</v>
      </c>
      <c r="N82" s="98">
        <f t="shared" si="18"/>
        <v>0</v>
      </c>
      <c r="O82" s="99">
        <v>20</v>
      </c>
      <c r="P82" s="99" t="s">
        <v>144</v>
      </c>
      <c r="V82" s="102" t="s">
        <v>103</v>
      </c>
      <c r="W82" s="103">
        <v>37.380000000000003</v>
      </c>
      <c r="X82" s="96" t="s">
        <v>338</v>
      </c>
      <c r="Y82" s="96" t="s">
        <v>336</v>
      </c>
      <c r="Z82" s="99" t="s">
        <v>332</v>
      </c>
      <c r="AB82" s="99">
        <v>7</v>
      </c>
      <c r="AJ82" s="85" t="s">
        <v>147</v>
      </c>
      <c r="AK82" s="85" t="s">
        <v>148</v>
      </c>
    </row>
    <row r="83" spans="1:37">
      <c r="A83" s="94">
        <v>55</v>
      </c>
      <c r="B83" s="95" t="s">
        <v>339</v>
      </c>
      <c r="C83" s="96" t="s">
        <v>340</v>
      </c>
      <c r="D83" s="97" t="s">
        <v>341</v>
      </c>
      <c r="E83" s="98">
        <v>0.19600000000000001</v>
      </c>
      <c r="F83" s="99" t="s">
        <v>143</v>
      </c>
      <c r="H83" s="100">
        <f t="shared" si="15"/>
        <v>0</v>
      </c>
      <c r="J83" s="100">
        <f t="shared" si="16"/>
        <v>0</v>
      </c>
      <c r="K83" s="101">
        <v>6.8199999999999997E-3</v>
      </c>
      <c r="L83" s="101">
        <f t="shared" si="17"/>
        <v>1.33672E-3</v>
      </c>
      <c r="M83" s="98">
        <v>2.4</v>
      </c>
      <c r="N83" s="98">
        <f t="shared" si="18"/>
        <v>0.47039999999999998</v>
      </c>
      <c r="O83" s="99">
        <v>20</v>
      </c>
      <c r="P83" s="99" t="s">
        <v>144</v>
      </c>
      <c r="V83" s="102" t="s">
        <v>103</v>
      </c>
      <c r="W83" s="103">
        <v>1.67</v>
      </c>
      <c r="X83" s="96" t="s">
        <v>342</v>
      </c>
      <c r="Y83" s="96" t="s">
        <v>340</v>
      </c>
      <c r="Z83" s="99" t="s">
        <v>174</v>
      </c>
      <c r="AB83" s="99">
        <v>7</v>
      </c>
      <c r="AJ83" s="85" t="s">
        <v>147</v>
      </c>
      <c r="AK83" s="85" t="s">
        <v>148</v>
      </c>
    </row>
    <row r="84" spans="1:37">
      <c r="A84" s="94">
        <v>56</v>
      </c>
      <c r="B84" s="95" t="s">
        <v>339</v>
      </c>
      <c r="C84" s="96" t="s">
        <v>343</v>
      </c>
      <c r="D84" s="97" t="s">
        <v>344</v>
      </c>
      <c r="E84" s="98">
        <v>4.7969999999999997</v>
      </c>
      <c r="F84" s="99" t="s">
        <v>221</v>
      </c>
      <c r="H84" s="100">
        <f t="shared" si="15"/>
        <v>0</v>
      </c>
      <c r="J84" s="100">
        <f t="shared" si="16"/>
        <v>0</v>
      </c>
      <c r="L84" s="101">
        <f t="shared" si="17"/>
        <v>0</v>
      </c>
      <c r="M84" s="98">
        <v>0.68300000000000005</v>
      </c>
      <c r="N84" s="98">
        <f t="shared" si="18"/>
        <v>3.276351</v>
      </c>
      <c r="O84" s="99">
        <v>20</v>
      </c>
      <c r="P84" s="99" t="s">
        <v>144</v>
      </c>
      <c r="V84" s="102" t="s">
        <v>103</v>
      </c>
      <c r="W84" s="103">
        <v>15.111000000000001</v>
      </c>
      <c r="X84" s="96" t="s">
        <v>345</v>
      </c>
      <c r="Y84" s="96" t="s">
        <v>343</v>
      </c>
      <c r="Z84" s="99" t="s">
        <v>174</v>
      </c>
      <c r="AB84" s="99">
        <v>7</v>
      </c>
      <c r="AJ84" s="85" t="s">
        <v>147</v>
      </c>
      <c r="AK84" s="85" t="s">
        <v>148</v>
      </c>
    </row>
    <row r="85" spans="1:37">
      <c r="A85" s="94">
        <v>57</v>
      </c>
      <c r="B85" s="95" t="s">
        <v>339</v>
      </c>
      <c r="C85" s="96" t="s">
        <v>346</v>
      </c>
      <c r="D85" s="97" t="s">
        <v>347</v>
      </c>
      <c r="E85" s="98">
        <v>2</v>
      </c>
      <c r="F85" s="99" t="s">
        <v>207</v>
      </c>
      <c r="H85" s="100">
        <f t="shared" si="15"/>
        <v>0</v>
      </c>
      <c r="J85" s="100">
        <f t="shared" si="16"/>
        <v>0</v>
      </c>
      <c r="L85" s="101">
        <f t="shared" si="17"/>
        <v>0</v>
      </c>
      <c r="N85" s="98">
        <f t="shared" si="18"/>
        <v>0</v>
      </c>
      <c r="O85" s="99">
        <v>20</v>
      </c>
      <c r="P85" s="99" t="s">
        <v>144</v>
      </c>
      <c r="V85" s="102" t="s">
        <v>103</v>
      </c>
      <c r="W85" s="103">
        <v>0.08</v>
      </c>
      <c r="X85" s="96" t="s">
        <v>348</v>
      </c>
      <c r="Y85" s="96" t="s">
        <v>346</v>
      </c>
      <c r="Z85" s="99" t="s">
        <v>174</v>
      </c>
      <c r="AB85" s="99">
        <v>7</v>
      </c>
      <c r="AJ85" s="85" t="s">
        <v>147</v>
      </c>
      <c r="AK85" s="85" t="s">
        <v>148</v>
      </c>
    </row>
    <row r="86" spans="1:37">
      <c r="A86" s="94">
        <v>58</v>
      </c>
      <c r="B86" s="95" t="s">
        <v>339</v>
      </c>
      <c r="C86" s="96" t="s">
        <v>349</v>
      </c>
      <c r="D86" s="97" t="s">
        <v>350</v>
      </c>
      <c r="E86" s="98">
        <v>3.6</v>
      </c>
      <c r="F86" s="99" t="s">
        <v>221</v>
      </c>
      <c r="H86" s="100">
        <f t="shared" si="15"/>
        <v>0</v>
      </c>
      <c r="J86" s="100">
        <f t="shared" si="16"/>
        <v>0</v>
      </c>
      <c r="K86" s="101">
        <v>1.1999999999999999E-3</v>
      </c>
      <c r="L86" s="101">
        <f t="shared" si="17"/>
        <v>4.3200000000000001E-3</v>
      </c>
      <c r="M86" s="98">
        <v>7.5999999999999998E-2</v>
      </c>
      <c r="N86" s="98">
        <f t="shared" si="18"/>
        <v>0.27360000000000001</v>
      </c>
      <c r="O86" s="99">
        <v>20</v>
      </c>
      <c r="P86" s="99" t="s">
        <v>144</v>
      </c>
      <c r="V86" s="102" t="s">
        <v>103</v>
      </c>
      <c r="W86" s="103">
        <v>3.01</v>
      </c>
      <c r="X86" s="96" t="s">
        <v>351</v>
      </c>
      <c r="Y86" s="96" t="s">
        <v>349</v>
      </c>
      <c r="Z86" s="99" t="s">
        <v>174</v>
      </c>
      <c r="AB86" s="99">
        <v>7</v>
      </c>
      <c r="AJ86" s="85" t="s">
        <v>147</v>
      </c>
      <c r="AK86" s="85" t="s">
        <v>148</v>
      </c>
    </row>
    <row r="87" spans="1:37">
      <c r="A87" s="94">
        <v>59</v>
      </c>
      <c r="B87" s="95" t="s">
        <v>339</v>
      </c>
      <c r="C87" s="96" t="s">
        <v>352</v>
      </c>
      <c r="D87" s="97" t="s">
        <v>353</v>
      </c>
      <c r="E87" s="98">
        <v>2.109</v>
      </c>
      <c r="F87" s="99" t="s">
        <v>143</v>
      </c>
      <c r="H87" s="100">
        <f t="shared" si="15"/>
        <v>0</v>
      </c>
      <c r="J87" s="100">
        <f t="shared" si="16"/>
        <v>0</v>
      </c>
      <c r="K87" s="101">
        <v>1.8699999999999999E-3</v>
      </c>
      <c r="L87" s="101">
        <f t="shared" si="17"/>
        <v>3.9438299999999997E-3</v>
      </c>
      <c r="M87" s="98">
        <v>1.8</v>
      </c>
      <c r="N87" s="98">
        <f t="shared" si="18"/>
        <v>3.7962000000000002</v>
      </c>
      <c r="O87" s="99">
        <v>20</v>
      </c>
      <c r="P87" s="99" t="s">
        <v>144</v>
      </c>
      <c r="V87" s="102" t="s">
        <v>103</v>
      </c>
      <c r="W87" s="103">
        <v>9.7880000000000003</v>
      </c>
      <c r="X87" s="96" t="s">
        <v>354</v>
      </c>
      <c r="Y87" s="96" t="s">
        <v>352</v>
      </c>
      <c r="Z87" s="99" t="s">
        <v>174</v>
      </c>
      <c r="AB87" s="99">
        <v>7</v>
      </c>
      <c r="AJ87" s="85" t="s">
        <v>147</v>
      </c>
      <c r="AK87" s="85" t="s">
        <v>148</v>
      </c>
    </row>
    <row r="88" spans="1:37">
      <c r="A88" s="94">
        <v>60</v>
      </c>
      <c r="B88" s="95" t="s">
        <v>339</v>
      </c>
      <c r="C88" s="96" t="s">
        <v>355</v>
      </c>
      <c r="D88" s="97" t="s">
        <v>356</v>
      </c>
      <c r="E88" s="98">
        <v>1.45</v>
      </c>
      <c r="F88" s="99" t="s">
        <v>318</v>
      </c>
      <c r="H88" s="100">
        <f t="shared" si="15"/>
        <v>0</v>
      </c>
      <c r="J88" s="100">
        <f t="shared" si="16"/>
        <v>0</v>
      </c>
      <c r="K88" s="101">
        <v>6.9999999999999999E-4</v>
      </c>
      <c r="L88" s="101">
        <f t="shared" si="17"/>
        <v>1.0150000000000001E-3</v>
      </c>
      <c r="M88" s="98">
        <v>0.45</v>
      </c>
      <c r="N88" s="98">
        <f t="shared" si="18"/>
        <v>0.65249999999999997</v>
      </c>
      <c r="O88" s="99">
        <v>20</v>
      </c>
      <c r="P88" s="99" t="s">
        <v>144</v>
      </c>
      <c r="V88" s="102" t="s">
        <v>103</v>
      </c>
      <c r="W88" s="103">
        <v>18.411000000000001</v>
      </c>
      <c r="X88" s="96" t="s">
        <v>357</v>
      </c>
      <c r="Y88" s="96" t="s">
        <v>355</v>
      </c>
      <c r="Z88" s="99" t="s">
        <v>174</v>
      </c>
      <c r="AB88" s="99">
        <v>7</v>
      </c>
      <c r="AJ88" s="85" t="s">
        <v>147</v>
      </c>
      <c r="AK88" s="85" t="s">
        <v>148</v>
      </c>
    </row>
    <row r="89" spans="1:37">
      <c r="A89" s="94">
        <v>61</v>
      </c>
      <c r="B89" s="95" t="s">
        <v>339</v>
      </c>
      <c r="C89" s="96" t="s">
        <v>358</v>
      </c>
      <c r="D89" s="97" t="s">
        <v>359</v>
      </c>
      <c r="E89" s="98">
        <v>5.13</v>
      </c>
      <c r="F89" s="99" t="s">
        <v>318</v>
      </c>
      <c r="H89" s="100">
        <f t="shared" si="15"/>
        <v>0</v>
      </c>
      <c r="J89" s="100">
        <f t="shared" si="16"/>
        <v>0</v>
      </c>
      <c r="L89" s="101">
        <f t="shared" si="17"/>
        <v>0</v>
      </c>
      <c r="M89" s="98">
        <v>3.6999999999999998E-2</v>
      </c>
      <c r="N89" s="98">
        <f t="shared" si="18"/>
        <v>0.18980999999999998</v>
      </c>
      <c r="O89" s="99">
        <v>20</v>
      </c>
      <c r="P89" s="99" t="s">
        <v>144</v>
      </c>
      <c r="V89" s="102" t="s">
        <v>103</v>
      </c>
      <c r="W89" s="103">
        <v>2.4729999999999999</v>
      </c>
      <c r="X89" s="96" t="s">
        <v>360</v>
      </c>
      <c r="Y89" s="96" t="s">
        <v>358</v>
      </c>
      <c r="Z89" s="99" t="s">
        <v>174</v>
      </c>
      <c r="AB89" s="99">
        <v>7</v>
      </c>
      <c r="AJ89" s="85" t="s">
        <v>147</v>
      </c>
      <c r="AK89" s="85" t="s">
        <v>148</v>
      </c>
    </row>
    <row r="90" spans="1:37">
      <c r="A90" s="94">
        <v>62</v>
      </c>
      <c r="B90" s="95" t="s">
        <v>339</v>
      </c>
      <c r="C90" s="96" t="s">
        <v>361</v>
      </c>
      <c r="D90" s="97" t="s">
        <v>362</v>
      </c>
      <c r="E90" s="98">
        <v>29.625</v>
      </c>
      <c r="F90" s="99" t="s">
        <v>221</v>
      </c>
      <c r="H90" s="100">
        <f t="shared" si="15"/>
        <v>0</v>
      </c>
      <c r="J90" s="100">
        <f t="shared" si="16"/>
        <v>0</v>
      </c>
      <c r="L90" s="101">
        <f t="shared" si="17"/>
        <v>0</v>
      </c>
      <c r="M90" s="98">
        <v>0.10199999999999999</v>
      </c>
      <c r="N90" s="98">
        <f t="shared" si="18"/>
        <v>3.0217499999999999</v>
      </c>
      <c r="O90" s="99">
        <v>20</v>
      </c>
      <c r="P90" s="99" t="s">
        <v>144</v>
      </c>
      <c r="V90" s="102" t="s">
        <v>103</v>
      </c>
      <c r="W90" s="103">
        <v>20.797000000000001</v>
      </c>
      <c r="X90" s="96" t="s">
        <v>363</v>
      </c>
      <c r="Y90" s="96" t="s">
        <v>361</v>
      </c>
      <c r="Z90" s="99" t="s">
        <v>174</v>
      </c>
      <c r="AB90" s="99">
        <v>7</v>
      </c>
      <c r="AJ90" s="85" t="s">
        <v>147</v>
      </c>
      <c r="AK90" s="85" t="s">
        <v>148</v>
      </c>
    </row>
    <row r="91" spans="1:37">
      <c r="A91" s="94">
        <v>63</v>
      </c>
      <c r="B91" s="95" t="s">
        <v>339</v>
      </c>
      <c r="C91" s="96" t="s">
        <v>364</v>
      </c>
      <c r="D91" s="97" t="s">
        <v>365</v>
      </c>
      <c r="E91" s="98">
        <v>11.680999999999999</v>
      </c>
      <c r="F91" s="99" t="s">
        <v>193</v>
      </c>
      <c r="H91" s="100">
        <f t="shared" si="15"/>
        <v>0</v>
      </c>
      <c r="J91" s="100">
        <f t="shared" si="16"/>
        <v>0</v>
      </c>
      <c r="L91" s="101">
        <f t="shared" si="17"/>
        <v>0</v>
      </c>
      <c r="N91" s="98">
        <f t="shared" si="18"/>
        <v>0</v>
      </c>
      <c r="O91" s="99">
        <v>20</v>
      </c>
      <c r="P91" s="99" t="s">
        <v>144</v>
      </c>
      <c r="V91" s="102" t="s">
        <v>103</v>
      </c>
      <c r="W91" s="103">
        <v>6.319</v>
      </c>
      <c r="X91" s="96" t="s">
        <v>366</v>
      </c>
      <c r="Y91" s="96" t="s">
        <v>364</v>
      </c>
      <c r="Z91" s="99" t="s">
        <v>174</v>
      </c>
      <c r="AB91" s="99">
        <v>7</v>
      </c>
      <c r="AJ91" s="85" t="s">
        <v>147</v>
      </c>
      <c r="AK91" s="85" t="s">
        <v>148</v>
      </c>
    </row>
    <row r="92" spans="1:37">
      <c r="A92" s="94">
        <v>64</v>
      </c>
      <c r="B92" s="95" t="s">
        <v>339</v>
      </c>
      <c r="C92" s="96" t="s">
        <v>367</v>
      </c>
      <c r="D92" s="97" t="s">
        <v>368</v>
      </c>
      <c r="E92" s="98">
        <v>105.129</v>
      </c>
      <c r="F92" s="99" t="s">
        <v>193</v>
      </c>
      <c r="H92" s="100">
        <f t="shared" si="15"/>
        <v>0</v>
      </c>
      <c r="J92" s="100">
        <f t="shared" si="16"/>
        <v>0</v>
      </c>
      <c r="L92" s="101">
        <f t="shared" si="17"/>
        <v>0</v>
      </c>
      <c r="N92" s="98">
        <f t="shared" si="18"/>
        <v>0</v>
      </c>
      <c r="O92" s="99">
        <v>20</v>
      </c>
      <c r="P92" s="99" t="s">
        <v>144</v>
      </c>
      <c r="V92" s="102" t="s">
        <v>103</v>
      </c>
      <c r="X92" s="96" t="s">
        <v>369</v>
      </c>
      <c r="Y92" s="96" t="s">
        <v>367</v>
      </c>
      <c r="Z92" s="99" t="s">
        <v>174</v>
      </c>
      <c r="AB92" s="99">
        <v>7</v>
      </c>
      <c r="AJ92" s="85" t="s">
        <v>147</v>
      </c>
      <c r="AK92" s="85" t="s">
        <v>148</v>
      </c>
    </row>
    <row r="93" spans="1:37">
      <c r="A93" s="94">
        <v>65</v>
      </c>
      <c r="B93" s="95" t="s">
        <v>339</v>
      </c>
      <c r="C93" s="96" t="s">
        <v>370</v>
      </c>
      <c r="D93" s="97" t="s">
        <v>371</v>
      </c>
      <c r="E93" s="98">
        <v>11.680999999999999</v>
      </c>
      <c r="F93" s="99" t="s">
        <v>193</v>
      </c>
      <c r="H93" s="100">
        <f t="shared" si="15"/>
        <v>0</v>
      </c>
      <c r="J93" s="100">
        <f t="shared" si="16"/>
        <v>0</v>
      </c>
      <c r="L93" s="101">
        <f t="shared" si="17"/>
        <v>0</v>
      </c>
      <c r="N93" s="98">
        <f t="shared" si="18"/>
        <v>0</v>
      </c>
      <c r="O93" s="99">
        <v>20</v>
      </c>
      <c r="P93" s="99" t="s">
        <v>144</v>
      </c>
      <c r="V93" s="102" t="s">
        <v>103</v>
      </c>
      <c r="W93" s="103">
        <v>13.164</v>
      </c>
      <c r="X93" s="96" t="s">
        <v>372</v>
      </c>
      <c r="Y93" s="96" t="s">
        <v>370</v>
      </c>
      <c r="Z93" s="99" t="s">
        <v>174</v>
      </c>
      <c r="AB93" s="99">
        <v>7</v>
      </c>
      <c r="AJ93" s="85" t="s">
        <v>147</v>
      </c>
      <c r="AK93" s="85" t="s">
        <v>148</v>
      </c>
    </row>
    <row r="94" spans="1:37">
      <c r="A94" s="94">
        <v>66</v>
      </c>
      <c r="B94" s="95" t="s">
        <v>339</v>
      </c>
      <c r="C94" s="96" t="s">
        <v>373</v>
      </c>
      <c r="D94" s="97" t="s">
        <v>374</v>
      </c>
      <c r="E94" s="98">
        <v>11.680999999999999</v>
      </c>
      <c r="F94" s="99" t="s">
        <v>193</v>
      </c>
      <c r="H94" s="100">
        <f t="shared" si="15"/>
        <v>0</v>
      </c>
      <c r="J94" s="100">
        <f t="shared" si="16"/>
        <v>0</v>
      </c>
      <c r="L94" s="101">
        <f t="shared" si="17"/>
        <v>0</v>
      </c>
      <c r="N94" s="98">
        <f t="shared" si="18"/>
        <v>0</v>
      </c>
      <c r="O94" s="99">
        <v>20</v>
      </c>
      <c r="P94" s="99" t="s">
        <v>144</v>
      </c>
      <c r="V94" s="102" t="s">
        <v>103</v>
      </c>
      <c r="W94" s="103">
        <v>1.472</v>
      </c>
      <c r="X94" s="96" t="s">
        <v>375</v>
      </c>
      <c r="Y94" s="96" t="s">
        <v>373</v>
      </c>
      <c r="Z94" s="99" t="s">
        <v>174</v>
      </c>
      <c r="AB94" s="99">
        <v>7</v>
      </c>
      <c r="AJ94" s="85" t="s">
        <v>147</v>
      </c>
      <c r="AK94" s="85" t="s">
        <v>148</v>
      </c>
    </row>
    <row r="95" spans="1:37" ht="20.399999999999999">
      <c r="A95" s="94">
        <v>67</v>
      </c>
      <c r="B95" s="95" t="s">
        <v>339</v>
      </c>
      <c r="C95" s="96" t="s">
        <v>376</v>
      </c>
      <c r="D95" s="97" t="s">
        <v>377</v>
      </c>
      <c r="E95" s="98">
        <v>11.680999999999999</v>
      </c>
      <c r="F95" s="99" t="s">
        <v>193</v>
      </c>
      <c r="H95" s="100">
        <f t="shared" si="15"/>
        <v>0</v>
      </c>
      <c r="J95" s="100">
        <f t="shared" si="16"/>
        <v>0</v>
      </c>
      <c r="L95" s="101">
        <f t="shared" si="17"/>
        <v>0</v>
      </c>
      <c r="N95" s="98">
        <f t="shared" si="18"/>
        <v>0</v>
      </c>
      <c r="O95" s="99">
        <v>20</v>
      </c>
      <c r="P95" s="99" t="s">
        <v>144</v>
      </c>
      <c r="V95" s="102" t="s">
        <v>103</v>
      </c>
      <c r="X95" s="96" t="s">
        <v>378</v>
      </c>
      <c r="Y95" s="96" t="s">
        <v>376</v>
      </c>
      <c r="Z95" s="99" t="s">
        <v>174</v>
      </c>
      <c r="AB95" s="99">
        <v>7</v>
      </c>
      <c r="AJ95" s="85" t="s">
        <v>147</v>
      </c>
      <c r="AK95" s="85" t="s">
        <v>148</v>
      </c>
    </row>
    <row r="96" spans="1:37">
      <c r="A96" s="94">
        <v>68</v>
      </c>
      <c r="B96" s="95" t="s">
        <v>182</v>
      </c>
      <c r="C96" s="96" t="s">
        <v>379</v>
      </c>
      <c r="D96" s="97" t="s">
        <v>380</v>
      </c>
      <c r="E96" s="98">
        <v>194.17099999999999</v>
      </c>
      <c r="F96" s="99" t="s">
        <v>193</v>
      </c>
      <c r="H96" s="100">
        <f t="shared" si="15"/>
        <v>0</v>
      </c>
      <c r="J96" s="100">
        <f t="shared" si="16"/>
        <v>0</v>
      </c>
      <c r="L96" s="101">
        <f t="shared" si="17"/>
        <v>0</v>
      </c>
      <c r="N96" s="98">
        <f t="shared" si="18"/>
        <v>0</v>
      </c>
      <c r="O96" s="99">
        <v>20</v>
      </c>
      <c r="P96" s="99" t="s">
        <v>144</v>
      </c>
      <c r="V96" s="102" t="s">
        <v>103</v>
      </c>
      <c r="W96" s="103">
        <v>57.28</v>
      </c>
      <c r="X96" s="96" t="s">
        <v>381</v>
      </c>
      <c r="Y96" s="96" t="s">
        <v>379</v>
      </c>
      <c r="Z96" s="99" t="s">
        <v>382</v>
      </c>
      <c r="AB96" s="99">
        <v>7</v>
      </c>
      <c r="AJ96" s="85" t="s">
        <v>147</v>
      </c>
      <c r="AK96" s="85" t="s">
        <v>148</v>
      </c>
    </row>
    <row r="97" spans="1:37">
      <c r="D97" s="144" t="s">
        <v>383</v>
      </c>
      <c r="E97" s="145">
        <f>J97</f>
        <v>0</v>
      </c>
      <c r="H97" s="145">
        <f>SUM(H78:H96)</f>
        <v>0</v>
      </c>
      <c r="I97" s="145">
        <f>SUM(I78:I96)</f>
        <v>0</v>
      </c>
      <c r="J97" s="145">
        <f>SUM(J78:J96)</f>
        <v>0</v>
      </c>
      <c r="L97" s="146">
        <f>SUM(L78:L96)</f>
        <v>0.20869804</v>
      </c>
      <c r="N97" s="147">
        <f>SUM(N78:N96)</f>
        <v>11.680610999999999</v>
      </c>
      <c r="W97" s="103">
        <f>SUM(W78:W96)</f>
        <v>242.22300000000001</v>
      </c>
    </row>
    <row r="99" spans="1:37">
      <c r="D99" s="144" t="s">
        <v>384</v>
      </c>
      <c r="E99" s="147">
        <f>J99</f>
        <v>0</v>
      </c>
      <c r="H99" s="145">
        <f>+H23+H30+H39+H60+H76+H97</f>
        <v>0</v>
      </c>
      <c r="I99" s="145">
        <f>+I23+I30+I39+I60+I76+I97</f>
        <v>0</v>
      </c>
      <c r="J99" s="145">
        <f>+J23+J30+J39+J60+J76+J97</f>
        <v>0</v>
      </c>
      <c r="L99" s="146">
        <f>+L23+L30+L39+L60+L76+L97</f>
        <v>194.17077108999999</v>
      </c>
      <c r="N99" s="147">
        <f>+N23+N30+N39+N60+N76+N97</f>
        <v>11.680610999999999</v>
      </c>
      <c r="W99" s="103">
        <f>+W23+W30+W39+W60+W76+W97</f>
        <v>1536.1350000000002</v>
      </c>
    </row>
    <row r="101" spans="1:37">
      <c r="B101" s="143" t="s">
        <v>385</v>
      </c>
    </row>
    <row r="102" spans="1:37">
      <c r="B102" s="96" t="s">
        <v>386</v>
      </c>
    </row>
    <row r="103" spans="1:37" ht="20.399999999999999">
      <c r="A103" s="94">
        <v>69</v>
      </c>
      <c r="B103" s="95" t="s">
        <v>387</v>
      </c>
      <c r="C103" s="96" t="s">
        <v>388</v>
      </c>
      <c r="D103" s="97" t="s">
        <v>389</v>
      </c>
      <c r="E103" s="98">
        <v>27.395</v>
      </c>
      <c r="F103" s="99" t="s">
        <v>221</v>
      </c>
      <c r="H103" s="100">
        <f>ROUND(E103*G103,2)</f>
        <v>0</v>
      </c>
      <c r="J103" s="100">
        <f t="shared" ref="J103:J109" si="19">ROUND(E103*G103,2)</f>
        <v>0</v>
      </c>
      <c r="L103" s="101">
        <f t="shared" ref="L103:L109" si="20">E103*K103</f>
        <v>0</v>
      </c>
      <c r="N103" s="98">
        <f t="shared" ref="N103:N109" si="21">E103*M103</f>
        <v>0</v>
      </c>
      <c r="O103" s="99">
        <v>20</v>
      </c>
      <c r="P103" s="99" t="s">
        <v>144</v>
      </c>
      <c r="V103" s="102" t="s">
        <v>390</v>
      </c>
      <c r="W103" s="103">
        <v>0.46600000000000003</v>
      </c>
      <c r="X103" s="96" t="s">
        <v>391</v>
      </c>
      <c r="Y103" s="96" t="s">
        <v>388</v>
      </c>
      <c r="Z103" s="99" t="s">
        <v>392</v>
      </c>
      <c r="AB103" s="99">
        <v>7</v>
      </c>
      <c r="AJ103" s="85" t="s">
        <v>393</v>
      </c>
      <c r="AK103" s="85" t="s">
        <v>148</v>
      </c>
    </row>
    <row r="104" spans="1:37" ht="20.399999999999999">
      <c r="A104" s="94">
        <v>70</v>
      </c>
      <c r="B104" s="95" t="s">
        <v>387</v>
      </c>
      <c r="C104" s="96" t="s">
        <v>394</v>
      </c>
      <c r="D104" s="97" t="s">
        <v>395</v>
      </c>
      <c r="E104" s="98">
        <v>7.26</v>
      </c>
      <c r="F104" s="99" t="s">
        <v>221</v>
      </c>
      <c r="H104" s="100">
        <f>ROUND(E104*G104,2)</f>
        <v>0</v>
      </c>
      <c r="J104" s="100">
        <f t="shared" si="19"/>
        <v>0</v>
      </c>
      <c r="K104" s="101">
        <v>1.7000000000000001E-4</v>
      </c>
      <c r="L104" s="101">
        <f t="shared" si="20"/>
        <v>1.2342E-3</v>
      </c>
      <c r="N104" s="98">
        <f t="shared" si="21"/>
        <v>0</v>
      </c>
      <c r="O104" s="99">
        <v>20</v>
      </c>
      <c r="P104" s="99" t="s">
        <v>144</v>
      </c>
      <c r="V104" s="102" t="s">
        <v>390</v>
      </c>
      <c r="W104" s="103">
        <v>0.247</v>
      </c>
      <c r="X104" s="96" t="s">
        <v>396</v>
      </c>
      <c r="Y104" s="96" t="s">
        <v>394</v>
      </c>
      <c r="Z104" s="99" t="s">
        <v>392</v>
      </c>
      <c r="AB104" s="99">
        <v>7</v>
      </c>
      <c r="AJ104" s="85" t="s">
        <v>393</v>
      </c>
      <c r="AK104" s="85" t="s">
        <v>148</v>
      </c>
    </row>
    <row r="105" spans="1:37">
      <c r="A105" s="94">
        <v>71</v>
      </c>
      <c r="B105" s="95" t="s">
        <v>210</v>
      </c>
      <c r="C105" s="96" t="s">
        <v>397</v>
      </c>
      <c r="D105" s="97" t="s">
        <v>398</v>
      </c>
      <c r="E105" s="98">
        <v>1.2E-2</v>
      </c>
      <c r="F105" s="99" t="s">
        <v>193</v>
      </c>
      <c r="I105" s="100">
        <f>ROUND(E105*G105,2)</f>
        <v>0</v>
      </c>
      <c r="J105" s="100">
        <f t="shared" si="19"/>
        <v>0</v>
      </c>
      <c r="K105" s="101">
        <v>1</v>
      </c>
      <c r="L105" s="101">
        <f t="shared" si="20"/>
        <v>1.2E-2</v>
      </c>
      <c r="N105" s="98">
        <f t="shared" si="21"/>
        <v>0</v>
      </c>
      <c r="O105" s="99">
        <v>20</v>
      </c>
      <c r="P105" s="99" t="s">
        <v>144</v>
      </c>
      <c r="V105" s="102" t="s">
        <v>96</v>
      </c>
      <c r="X105" s="96" t="s">
        <v>397</v>
      </c>
      <c r="Y105" s="96" t="s">
        <v>397</v>
      </c>
      <c r="Z105" s="99" t="s">
        <v>399</v>
      </c>
      <c r="AA105" s="96" t="s">
        <v>144</v>
      </c>
      <c r="AB105" s="99">
        <v>8</v>
      </c>
      <c r="AJ105" s="85" t="s">
        <v>400</v>
      </c>
      <c r="AK105" s="85" t="s">
        <v>148</v>
      </c>
    </row>
    <row r="106" spans="1:37">
      <c r="A106" s="94">
        <v>72</v>
      </c>
      <c r="B106" s="95" t="s">
        <v>387</v>
      </c>
      <c r="C106" s="96" t="s">
        <v>401</v>
      </c>
      <c r="D106" s="97" t="s">
        <v>402</v>
      </c>
      <c r="E106" s="98">
        <v>27.395</v>
      </c>
      <c r="F106" s="99" t="s">
        <v>221</v>
      </c>
      <c r="H106" s="100">
        <f>ROUND(E106*G106,2)</f>
        <v>0</v>
      </c>
      <c r="J106" s="100">
        <f t="shared" si="19"/>
        <v>0</v>
      </c>
      <c r="K106" s="101">
        <v>4.0000000000000002E-4</v>
      </c>
      <c r="L106" s="101">
        <f t="shared" si="20"/>
        <v>1.0958000000000001E-2</v>
      </c>
      <c r="N106" s="98">
        <f t="shared" si="21"/>
        <v>0</v>
      </c>
      <c r="O106" s="99">
        <v>20</v>
      </c>
      <c r="P106" s="99" t="s">
        <v>144</v>
      </c>
      <c r="V106" s="102" t="s">
        <v>390</v>
      </c>
      <c r="W106" s="103">
        <v>3.835</v>
      </c>
      <c r="X106" s="96" t="s">
        <v>403</v>
      </c>
      <c r="Y106" s="96" t="s">
        <v>401</v>
      </c>
      <c r="Z106" s="99" t="s">
        <v>392</v>
      </c>
      <c r="AB106" s="99">
        <v>7</v>
      </c>
      <c r="AJ106" s="85" t="s">
        <v>393</v>
      </c>
      <c r="AK106" s="85" t="s">
        <v>148</v>
      </c>
    </row>
    <row r="107" spans="1:37">
      <c r="A107" s="94">
        <v>73</v>
      </c>
      <c r="B107" s="95" t="s">
        <v>387</v>
      </c>
      <c r="C107" s="96" t="s">
        <v>404</v>
      </c>
      <c r="D107" s="97" t="s">
        <v>405</v>
      </c>
      <c r="E107" s="98">
        <v>7.26</v>
      </c>
      <c r="F107" s="99" t="s">
        <v>221</v>
      </c>
      <c r="H107" s="100">
        <f>ROUND(E107*G107,2)</f>
        <v>0</v>
      </c>
      <c r="J107" s="100">
        <f t="shared" si="19"/>
        <v>0</v>
      </c>
      <c r="K107" s="101">
        <v>5.6999999999999998E-4</v>
      </c>
      <c r="L107" s="101">
        <f t="shared" si="20"/>
        <v>4.1381999999999999E-3</v>
      </c>
      <c r="N107" s="98">
        <f t="shared" si="21"/>
        <v>0</v>
      </c>
      <c r="O107" s="99">
        <v>20</v>
      </c>
      <c r="P107" s="99" t="s">
        <v>144</v>
      </c>
      <c r="V107" s="102" t="s">
        <v>390</v>
      </c>
      <c r="W107" s="103">
        <v>1.641</v>
      </c>
      <c r="X107" s="96" t="s">
        <v>406</v>
      </c>
      <c r="Y107" s="96" t="s">
        <v>404</v>
      </c>
      <c r="Z107" s="99" t="s">
        <v>392</v>
      </c>
      <c r="AB107" s="99">
        <v>7</v>
      </c>
      <c r="AJ107" s="85" t="s">
        <v>393</v>
      </c>
      <c r="AK107" s="85" t="s">
        <v>148</v>
      </c>
    </row>
    <row r="108" spans="1:37">
      <c r="A108" s="94">
        <v>74</v>
      </c>
      <c r="B108" s="95" t="s">
        <v>210</v>
      </c>
      <c r="C108" s="96" t="s">
        <v>407</v>
      </c>
      <c r="D108" s="97" t="s">
        <v>408</v>
      </c>
      <c r="E108" s="98">
        <v>39.853000000000002</v>
      </c>
      <c r="F108" s="99" t="s">
        <v>221</v>
      </c>
      <c r="I108" s="100">
        <f>ROUND(E108*G108,2)</f>
        <v>0</v>
      </c>
      <c r="J108" s="100">
        <f t="shared" si="19"/>
        <v>0</v>
      </c>
      <c r="K108" s="101">
        <v>3.8800000000000002E-3</v>
      </c>
      <c r="L108" s="101">
        <f t="shared" si="20"/>
        <v>0.15462964000000001</v>
      </c>
      <c r="N108" s="98">
        <f t="shared" si="21"/>
        <v>0</v>
      </c>
      <c r="O108" s="99">
        <v>20</v>
      </c>
      <c r="P108" s="99" t="s">
        <v>144</v>
      </c>
      <c r="V108" s="102" t="s">
        <v>96</v>
      </c>
      <c r="X108" s="96" t="s">
        <v>407</v>
      </c>
      <c r="Y108" s="96" t="s">
        <v>407</v>
      </c>
      <c r="Z108" s="99" t="s">
        <v>409</v>
      </c>
      <c r="AA108" s="96" t="s">
        <v>144</v>
      </c>
      <c r="AB108" s="99">
        <v>8</v>
      </c>
      <c r="AJ108" s="85" t="s">
        <v>400</v>
      </c>
      <c r="AK108" s="85" t="s">
        <v>148</v>
      </c>
    </row>
    <row r="109" spans="1:37">
      <c r="A109" s="94">
        <v>75</v>
      </c>
      <c r="B109" s="95" t="s">
        <v>387</v>
      </c>
      <c r="C109" s="96" t="s">
        <v>410</v>
      </c>
      <c r="D109" s="97" t="s">
        <v>411</v>
      </c>
      <c r="F109" s="99" t="s">
        <v>57</v>
      </c>
      <c r="H109" s="100">
        <f>ROUND(E109*G109,2)</f>
        <v>0</v>
      </c>
      <c r="J109" s="100">
        <f t="shared" si="19"/>
        <v>0</v>
      </c>
      <c r="L109" s="101">
        <f t="shared" si="20"/>
        <v>0</v>
      </c>
      <c r="N109" s="98">
        <f t="shared" si="21"/>
        <v>0</v>
      </c>
      <c r="O109" s="99">
        <v>20</v>
      </c>
      <c r="P109" s="99" t="s">
        <v>144</v>
      </c>
      <c r="V109" s="102" t="s">
        <v>390</v>
      </c>
      <c r="X109" s="96" t="s">
        <v>412</v>
      </c>
      <c r="Y109" s="96" t="s">
        <v>410</v>
      </c>
      <c r="Z109" s="99" t="s">
        <v>392</v>
      </c>
      <c r="AB109" s="99">
        <v>1</v>
      </c>
      <c r="AJ109" s="85" t="s">
        <v>393</v>
      </c>
      <c r="AK109" s="85" t="s">
        <v>148</v>
      </c>
    </row>
    <row r="110" spans="1:37">
      <c r="D110" s="144" t="s">
        <v>413</v>
      </c>
      <c r="E110" s="145">
        <f>J110</f>
        <v>0</v>
      </c>
      <c r="H110" s="145">
        <f>SUM(H101:H109)</f>
        <v>0</v>
      </c>
      <c r="I110" s="145">
        <f>SUM(I101:I109)</f>
        <v>0</v>
      </c>
      <c r="J110" s="145">
        <f>SUM(J101:J109)</f>
        <v>0</v>
      </c>
      <c r="L110" s="146">
        <f>SUM(L101:L109)</f>
        <v>0.18296004000000002</v>
      </c>
      <c r="N110" s="147">
        <f>SUM(N101:N109)</f>
        <v>0</v>
      </c>
      <c r="W110" s="103">
        <f>SUM(W101:W109)</f>
        <v>6.1890000000000001</v>
      </c>
    </row>
    <row r="112" spans="1:37">
      <c r="B112" s="96" t="s">
        <v>414</v>
      </c>
    </row>
    <row r="113" spans="1:37">
      <c r="A113" s="94">
        <v>76</v>
      </c>
      <c r="B113" s="95" t="s">
        <v>415</v>
      </c>
      <c r="C113" s="96" t="s">
        <v>416</v>
      </c>
      <c r="D113" s="97" t="s">
        <v>417</v>
      </c>
      <c r="E113" s="98">
        <v>8.8000000000000007</v>
      </c>
      <c r="F113" s="99" t="s">
        <v>221</v>
      </c>
      <c r="H113" s="100">
        <f>ROUND(E113*G113,2)</f>
        <v>0</v>
      </c>
      <c r="J113" s="100">
        <f t="shared" ref="J113:J121" si="22">ROUND(E113*G113,2)</f>
        <v>0</v>
      </c>
      <c r="K113" s="101">
        <v>3.0000000000000001E-5</v>
      </c>
      <c r="L113" s="101">
        <f t="shared" ref="L113:L121" si="23">E113*K113</f>
        <v>2.6400000000000002E-4</v>
      </c>
      <c r="N113" s="98">
        <f t="shared" ref="N113:N121" si="24">E113*M113</f>
        <v>0</v>
      </c>
      <c r="O113" s="99">
        <v>20</v>
      </c>
      <c r="P113" s="99" t="s">
        <v>144</v>
      </c>
      <c r="V113" s="102" t="s">
        <v>390</v>
      </c>
      <c r="W113" s="103">
        <v>0.52800000000000002</v>
      </c>
      <c r="X113" s="96" t="s">
        <v>418</v>
      </c>
      <c r="Y113" s="96" t="s">
        <v>416</v>
      </c>
      <c r="Z113" s="99" t="s">
        <v>419</v>
      </c>
      <c r="AB113" s="99">
        <v>7</v>
      </c>
      <c r="AJ113" s="85" t="s">
        <v>393</v>
      </c>
      <c r="AK113" s="85" t="s">
        <v>148</v>
      </c>
    </row>
    <row r="114" spans="1:37">
      <c r="A114" s="94">
        <v>77</v>
      </c>
      <c r="B114" s="95" t="s">
        <v>210</v>
      </c>
      <c r="C114" s="96" t="s">
        <v>420</v>
      </c>
      <c r="D114" s="97" t="s">
        <v>421</v>
      </c>
      <c r="E114" s="98">
        <v>8.9760000000000009</v>
      </c>
      <c r="F114" s="99" t="s">
        <v>221</v>
      </c>
      <c r="I114" s="100">
        <f>ROUND(E114*G114,2)</f>
        <v>0</v>
      </c>
      <c r="J114" s="100">
        <f t="shared" si="22"/>
        <v>0</v>
      </c>
      <c r="L114" s="101">
        <f t="shared" si="23"/>
        <v>0</v>
      </c>
      <c r="N114" s="98">
        <f t="shared" si="24"/>
        <v>0</v>
      </c>
      <c r="O114" s="99">
        <v>20</v>
      </c>
      <c r="P114" s="99" t="s">
        <v>144</v>
      </c>
      <c r="V114" s="102" t="s">
        <v>96</v>
      </c>
      <c r="X114" s="96" t="s">
        <v>420</v>
      </c>
      <c r="Y114" s="96" t="s">
        <v>420</v>
      </c>
      <c r="Z114" s="99" t="s">
        <v>422</v>
      </c>
      <c r="AA114" s="96" t="s">
        <v>144</v>
      </c>
      <c r="AB114" s="99">
        <v>8</v>
      </c>
      <c r="AJ114" s="85" t="s">
        <v>400</v>
      </c>
      <c r="AK114" s="85" t="s">
        <v>148</v>
      </c>
    </row>
    <row r="115" spans="1:37" ht="20.399999999999999">
      <c r="A115" s="94">
        <v>78</v>
      </c>
      <c r="B115" s="95" t="s">
        <v>415</v>
      </c>
      <c r="C115" s="96" t="s">
        <v>423</v>
      </c>
      <c r="D115" s="97" t="s">
        <v>424</v>
      </c>
      <c r="E115" s="98">
        <v>28</v>
      </c>
      <c r="F115" s="99" t="s">
        <v>221</v>
      </c>
      <c r="H115" s="100">
        <f>ROUND(E115*G115,2)</f>
        <v>0</v>
      </c>
      <c r="J115" s="100">
        <f t="shared" si="22"/>
        <v>0</v>
      </c>
      <c r="K115" s="101">
        <v>3.5000000000000001E-3</v>
      </c>
      <c r="L115" s="101">
        <f t="shared" si="23"/>
        <v>9.8000000000000004E-2</v>
      </c>
      <c r="N115" s="98">
        <f t="shared" si="24"/>
        <v>0</v>
      </c>
      <c r="O115" s="99">
        <v>20</v>
      </c>
      <c r="P115" s="99" t="s">
        <v>144</v>
      </c>
      <c r="V115" s="102" t="s">
        <v>390</v>
      </c>
      <c r="W115" s="103">
        <v>4.34</v>
      </c>
      <c r="X115" s="96" t="s">
        <v>425</v>
      </c>
      <c r="Y115" s="96" t="s">
        <v>423</v>
      </c>
      <c r="Z115" s="99" t="s">
        <v>186</v>
      </c>
      <c r="AB115" s="99">
        <v>7</v>
      </c>
      <c r="AJ115" s="85" t="s">
        <v>393</v>
      </c>
      <c r="AK115" s="85" t="s">
        <v>148</v>
      </c>
    </row>
    <row r="116" spans="1:37">
      <c r="A116" s="94">
        <v>79</v>
      </c>
      <c r="B116" s="95" t="s">
        <v>210</v>
      </c>
      <c r="C116" s="96" t="s">
        <v>426</v>
      </c>
      <c r="D116" s="97" t="s">
        <v>427</v>
      </c>
      <c r="E116" s="98">
        <v>28.56</v>
      </c>
      <c r="F116" s="99" t="s">
        <v>221</v>
      </c>
      <c r="I116" s="100">
        <f>ROUND(E116*G116,2)</f>
        <v>0</v>
      </c>
      <c r="J116" s="100">
        <f t="shared" si="22"/>
        <v>0</v>
      </c>
      <c r="L116" s="101">
        <f t="shared" si="23"/>
        <v>0</v>
      </c>
      <c r="N116" s="98">
        <f t="shared" si="24"/>
        <v>0</v>
      </c>
      <c r="O116" s="99">
        <v>20</v>
      </c>
      <c r="P116" s="99" t="s">
        <v>144</v>
      </c>
      <c r="V116" s="102" t="s">
        <v>96</v>
      </c>
      <c r="X116" s="96" t="s">
        <v>426</v>
      </c>
      <c r="Y116" s="96" t="s">
        <v>426</v>
      </c>
      <c r="Z116" s="99" t="s">
        <v>422</v>
      </c>
      <c r="AA116" s="96" t="s">
        <v>144</v>
      </c>
      <c r="AB116" s="99">
        <v>8</v>
      </c>
      <c r="AJ116" s="85" t="s">
        <v>400</v>
      </c>
      <c r="AK116" s="85" t="s">
        <v>148</v>
      </c>
    </row>
    <row r="117" spans="1:37">
      <c r="A117" s="94">
        <v>80</v>
      </c>
      <c r="B117" s="95" t="s">
        <v>415</v>
      </c>
      <c r="C117" s="96" t="s">
        <v>428</v>
      </c>
      <c r="D117" s="97" t="s">
        <v>429</v>
      </c>
      <c r="E117" s="98">
        <v>43.04</v>
      </c>
      <c r="F117" s="99" t="s">
        <v>221</v>
      </c>
      <c r="H117" s="100">
        <f>ROUND(E117*G117,2)</f>
        <v>0</v>
      </c>
      <c r="J117" s="100">
        <f t="shared" si="22"/>
        <v>0</v>
      </c>
      <c r="K117" s="101">
        <v>1E-3</v>
      </c>
      <c r="L117" s="101">
        <f t="shared" si="23"/>
        <v>4.3040000000000002E-2</v>
      </c>
      <c r="N117" s="98">
        <f t="shared" si="24"/>
        <v>0</v>
      </c>
      <c r="O117" s="99">
        <v>20</v>
      </c>
      <c r="P117" s="99" t="s">
        <v>144</v>
      </c>
      <c r="V117" s="102" t="s">
        <v>390</v>
      </c>
      <c r="W117" s="103">
        <v>5.8529999999999998</v>
      </c>
      <c r="X117" s="96" t="s">
        <v>430</v>
      </c>
      <c r="Y117" s="96" t="s">
        <v>428</v>
      </c>
      <c r="Z117" s="99" t="s">
        <v>419</v>
      </c>
      <c r="AB117" s="99">
        <v>7</v>
      </c>
      <c r="AJ117" s="85" t="s">
        <v>393</v>
      </c>
      <c r="AK117" s="85" t="s">
        <v>148</v>
      </c>
    </row>
    <row r="118" spans="1:37">
      <c r="A118" s="94">
        <v>81</v>
      </c>
      <c r="B118" s="95" t="s">
        <v>210</v>
      </c>
      <c r="C118" s="96" t="s">
        <v>431</v>
      </c>
      <c r="D118" s="97" t="s">
        <v>432</v>
      </c>
      <c r="E118" s="98">
        <v>43.901000000000003</v>
      </c>
      <c r="F118" s="99" t="s">
        <v>221</v>
      </c>
      <c r="I118" s="100">
        <f>ROUND(E118*G118,2)</f>
        <v>0</v>
      </c>
      <c r="J118" s="100">
        <f t="shared" si="22"/>
        <v>0</v>
      </c>
      <c r="L118" s="101">
        <f t="shared" si="23"/>
        <v>0</v>
      </c>
      <c r="N118" s="98">
        <f t="shared" si="24"/>
        <v>0</v>
      </c>
      <c r="O118" s="99">
        <v>20</v>
      </c>
      <c r="P118" s="99" t="s">
        <v>144</v>
      </c>
      <c r="V118" s="102" t="s">
        <v>96</v>
      </c>
      <c r="X118" s="96" t="s">
        <v>431</v>
      </c>
      <c r="Y118" s="96" t="s">
        <v>431</v>
      </c>
      <c r="Z118" s="99" t="s">
        <v>433</v>
      </c>
      <c r="AA118" s="96" t="s">
        <v>144</v>
      </c>
      <c r="AB118" s="99">
        <v>8</v>
      </c>
      <c r="AJ118" s="85" t="s">
        <v>400</v>
      </c>
      <c r="AK118" s="85" t="s">
        <v>148</v>
      </c>
    </row>
    <row r="119" spans="1:37" ht="20.399999999999999">
      <c r="A119" s="94">
        <v>82</v>
      </c>
      <c r="B119" s="95" t="s">
        <v>415</v>
      </c>
      <c r="C119" s="96" t="s">
        <v>434</v>
      </c>
      <c r="D119" s="97" t="s">
        <v>435</v>
      </c>
      <c r="E119" s="98">
        <v>8.8000000000000007</v>
      </c>
      <c r="F119" s="99" t="s">
        <v>221</v>
      </c>
      <c r="H119" s="100">
        <f>ROUND(E119*G119,2)</f>
        <v>0</v>
      </c>
      <c r="J119" s="100">
        <f t="shared" si="22"/>
        <v>0</v>
      </c>
      <c r="L119" s="101">
        <f t="shared" si="23"/>
        <v>0</v>
      </c>
      <c r="N119" s="98">
        <f t="shared" si="24"/>
        <v>0</v>
      </c>
      <c r="O119" s="99">
        <v>20</v>
      </c>
      <c r="P119" s="99" t="s">
        <v>144</v>
      </c>
      <c r="V119" s="102" t="s">
        <v>390</v>
      </c>
      <c r="W119" s="103">
        <v>0.59799999999999998</v>
      </c>
      <c r="X119" s="96" t="s">
        <v>436</v>
      </c>
      <c r="Y119" s="96" t="s">
        <v>434</v>
      </c>
      <c r="Z119" s="99" t="s">
        <v>419</v>
      </c>
      <c r="AB119" s="99">
        <v>7</v>
      </c>
      <c r="AJ119" s="85" t="s">
        <v>393</v>
      </c>
      <c r="AK119" s="85" t="s">
        <v>148</v>
      </c>
    </row>
    <row r="120" spans="1:37" ht="20.399999999999999">
      <c r="A120" s="94">
        <v>83</v>
      </c>
      <c r="B120" s="95" t="s">
        <v>415</v>
      </c>
      <c r="C120" s="96" t="s">
        <v>437</v>
      </c>
      <c r="D120" s="97" t="s">
        <v>438</v>
      </c>
      <c r="E120" s="98">
        <v>21.52</v>
      </c>
      <c r="F120" s="99" t="s">
        <v>221</v>
      </c>
      <c r="H120" s="100">
        <f>ROUND(E120*G120,2)</f>
        <v>0</v>
      </c>
      <c r="J120" s="100">
        <f t="shared" si="22"/>
        <v>0</v>
      </c>
      <c r="K120" s="101">
        <v>1.1299999999999999E-3</v>
      </c>
      <c r="L120" s="101">
        <f t="shared" si="23"/>
        <v>2.4317599999999998E-2</v>
      </c>
      <c r="N120" s="98">
        <f t="shared" si="24"/>
        <v>0</v>
      </c>
      <c r="O120" s="99">
        <v>20</v>
      </c>
      <c r="P120" s="99" t="s">
        <v>144</v>
      </c>
      <c r="V120" s="102" t="s">
        <v>390</v>
      </c>
      <c r="W120" s="103">
        <v>1.4630000000000001</v>
      </c>
      <c r="X120" s="96" t="s">
        <v>439</v>
      </c>
      <c r="Y120" s="96" t="s">
        <v>437</v>
      </c>
      <c r="Z120" s="99" t="s">
        <v>419</v>
      </c>
      <c r="AB120" s="99">
        <v>7</v>
      </c>
      <c r="AJ120" s="85" t="s">
        <v>393</v>
      </c>
      <c r="AK120" s="85" t="s">
        <v>148</v>
      </c>
    </row>
    <row r="121" spans="1:37">
      <c r="A121" s="94">
        <v>84</v>
      </c>
      <c r="B121" s="95" t="s">
        <v>415</v>
      </c>
      <c r="C121" s="96" t="s">
        <v>440</v>
      </c>
      <c r="D121" s="97" t="s">
        <v>441</v>
      </c>
      <c r="F121" s="99" t="s">
        <v>57</v>
      </c>
      <c r="H121" s="100">
        <f>ROUND(E121*G121,2)</f>
        <v>0</v>
      </c>
      <c r="J121" s="100">
        <f t="shared" si="22"/>
        <v>0</v>
      </c>
      <c r="L121" s="101">
        <f t="shared" si="23"/>
        <v>0</v>
      </c>
      <c r="N121" s="98">
        <f t="shared" si="24"/>
        <v>0</v>
      </c>
      <c r="O121" s="99">
        <v>20</v>
      </c>
      <c r="P121" s="99" t="s">
        <v>144</v>
      </c>
      <c r="V121" s="102" t="s">
        <v>390</v>
      </c>
      <c r="X121" s="96" t="s">
        <v>442</v>
      </c>
      <c r="Y121" s="96" t="s">
        <v>440</v>
      </c>
      <c r="Z121" s="99" t="s">
        <v>419</v>
      </c>
      <c r="AB121" s="99">
        <v>1</v>
      </c>
      <c r="AJ121" s="85" t="s">
        <v>393</v>
      </c>
      <c r="AK121" s="85" t="s">
        <v>148</v>
      </c>
    </row>
    <row r="122" spans="1:37">
      <c r="D122" s="144" t="s">
        <v>443</v>
      </c>
      <c r="E122" s="145">
        <f>J122</f>
        <v>0</v>
      </c>
      <c r="H122" s="145">
        <f>SUM(H112:H121)</f>
        <v>0</v>
      </c>
      <c r="I122" s="145">
        <f>SUM(I112:I121)</f>
        <v>0</v>
      </c>
      <c r="J122" s="145">
        <f>SUM(J112:J121)</f>
        <v>0</v>
      </c>
      <c r="L122" s="146">
        <f>SUM(L112:L121)</f>
        <v>0.16562160000000001</v>
      </c>
      <c r="N122" s="147">
        <f>SUM(N112:N121)</f>
        <v>0</v>
      </c>
      <c r="W122" s="103">
        <f>SUM(W112:W121)</f>
        <v>12.782</v>
      </c>
    </row>
    <row r="124" spans="1:37">
      <c r="B124" s="96" t="s">
        <v>444</v>
      </c>
    </row>
    <row r="125" spans="1:37" ht="20.399999999999999">
      <c r="A125" s="94">
        <v>85</v>
      </c>
      <c r="B125" s="95" t="s">
        <v>445</v>
      </c>
      <c r="C125" s="96" t="s">
        <v>446</v>
      </c>
      <c r="D125" s="97" t="s">
        <v>447</v>
      </c>
      <c r="E125" s="98">
        <v>28.8</v>
      </c>
      <c r="F125" s="99" t="s">
        <v>318</v>
      </c>
      <c r="H125" s="100">
        <f>ROUND(E125*G125,2)</f>
        <v>0</v>
      </c>
      <c r="J125" s="100">
        <f t="shared" ref="J125:J131" si="25">ROUND(E125*G125,2)</f>
        <v>0</v>
      </c>
      <c r="L125" s="101">
        <f t="shared" ref="L125:L131" si="26">E125*K125</f>
        <v>0</v>
      </c>
      <c r="N125" s="98">
        <f t="shared" ref="N125:N131" si="27">E125*M125</f>
        <v>0</v>
      </c>
      <c r="O125" s="99">
        <v>20</v>
      </c>
      <c r="P125" s="99" t="s">
        <v>144</v>
      </c>
      <c r="V125" s="102" t="s">
        <v>390</v>
      </c>
      <c r="W125" s="103">
        <v>3.5139999999999998</v>
      </c>
      <c r="X125" s="96" t="s">
        <v>448</v>
      </c>
      <c r="Y125" s="96" t="s">
        <v>446</v>
      </c>
      <c r="Z125" s="99" t="s">
        <v>449</v>
      </c>
      <c r="AB125" s="99">
        <v>7</v>
      </c>
      <c r="AJ125" s="85" t="s">
        <v>393</v>
      </c>
      <c r="AK125" s="85" t="s">
        <v>148</v>
      </c>
    </row>
    <row r="126" spans="1:37">
      <c r="A126" s="94">
        <v>86</v>
      </c>
      <c r="B126" s="95" t="s">
        <v>210</v>
      </c>
      <c r="C126" s="96" t="s">
        <v>450</v>
      </c>
      <c r="D126" s="97" t="s">
        <v>451</v>
      </c>
      <c r="E126" s="98">
        <v>0.50600000000000001</v>
      </c>
      <c r="F126" s="99" t="s">
        <v>143</v>
      </c>
      <c r="I126" s="100">
        <f>ROUND(E126*G126,2)</f>
        <v>0</v>
      </c>
      <c r="J126" s="100">
        <f t="shared" si="25"/>
        <v>0</v>
      </c>
      <c r="K126" s="101">
        <v>0.55000000000000004</v>
      </c>
      <c r="L126" s="101">
        <f t="shared" si="26"/>
        <v>0.27830000000000005</v>
      </c>
      <c r="N126" s="98">
        <f t="shared" si="27"/>
        <v>0</v>
      </c>
      <c r="O126" s="99">
        <v>20</v>
      </c>
      <c r="P126" s="99" t="s">
        <v>144</v>
      </c>
      <c r="V126" s="102" t="s">
        <v>96</v>
      </c>
      <c r="X126" s="96" t="s">
        <v>450</v>
      </c>
      <c r="Y126" s="96" t="s">
        <v>450</v>
      </c>
      <c r="Z126" s="99" t="s">
        <v>452</v>
      </c>
      <c r="AA126" s="96" t="s">
        <v>144</v>
      </c>
      <c r="AB126" s="99">
        <v>8</v>
      </c>
      <c r="AJ126" s="85" t="s">
        <v>400</v>
      </c>
      <c r="AK126" s="85" t="s">
        <v>148</v>
      </c>
    </row>
    <row r="127" spans="1:37" ht="20.399999999999999">
      <c r="A127" s="94">
        <v>87</v>
      </c>
      <c r="B127" s="95" t="s">
        <v>445</v>
      </c>
      <c r="C127" s="96" t="s">
        <v>453</v>
      </c>
      <c r="D127" s="97" t="s">
        <v>454</v>
      </c>
      <c r="E127" s="98">
        <v>21.52</v>
      </c>
      <c r="F127" s="99" t="s">
        <v>221</v>
      </c>
      <c r="H127" s="100">
        <f>ROUND(E127*G127,2)</f>
        <v>0</v>
      </c>
      <c r="J127" s="100">
        <f t="shared" si="25"/>
        <v>0</v>
      </c>
      <c r="L127" s="101">
        <f t="shared" si="26"/>
        <v>0</v>
      </c>
      <c r="N127" s="98">
        <f t="shared" si="27"/>
        <v>0</v>
      </c>
      <c r="O127" s="99">
        <v>20</v>
      </c>
      <c r="P127" s="99" t="s">
        <v>144</v>
      </c>
      <c r="V127" s="102" t="s">
        <v>390</v>
      </c>
      <c r="W127" s="103">
        <v>4.8849999999999998</v>
      </c>
      <c r="X127" s="96" t="s">
        <v>455</v>
      </c>
      <c r="Y127" s="96" t="s">
        <v>453</v>
      </c>
      <c r="Z127" s="99" t="s">
        <v>186</v>
      </c>
      <c r="AB127" s="99">
        <v>7</v>
      </c>
      <c r="AJ127" s="85" t="s">
        <v>393</v>
      </c>
      <c r="AK127" s="85" t="s">
        <v>148</v>
      </c>
    </row>
    <row r="128" spans="1:37">
      <c r="A128" s="94">
        <v>88</v>
      </c>
      <c r="B128" s="95" t="s">
        <v>445</v>
      </c>
      <c r="C128" s="96" t="s">
        <v>456</v>
      </c>
      <c r="D128" s="97" t="s">
        <v>457</v>
      </c>
      <c r="E128" s="98">
        <v>21.52</v>
      </c>
      <c r="F128" s="99" t="s">
        <v>221</v>
      </c>
      <c r="H128" s="100">
        <f>ROUND(E128*G128,2)</f>
        <v>0</v>
      </c>
      <c r="J128" s="100">
        <f t="shared" si="25"/>
        <v>0</v>
      </c>
      <c r="L128" s="101">
        <f t="shared" si="26"/>
        <v>0</v>
      </c>
      <c r="N128" s="98">
        <f t="shared" si="27"/>
        <v>0</v>
      </c>
      <c r="O128" s="99">
        <v>20</v>
      </c>
      <c r="P128" s="99" t="s">
        <v>144</v>
      </c>
      <c r="V128" s="102" t="s">
        <v>390</v>
      </c>
      <c r="W128" s="103">
        <v>1.528</v>
      </c>
      <c r="X128" s="96" t="s">
        <v>458</v>
      </c>
      <c r="Y128" s="96" t="s">
        <v>456</v>
      </c>
      <c r="Z128" s="99" t="s">
        <v>449</v>
      </c>
      <c r="AB128" s="99">
        <v>7</v>
      </c>
      <c r="AJ128" s="85" t="s">
        <v>393</v>
      </c>
      <c r="AK128" s="85" t="s">
        <v>148</v>
      </c>
    </row>
    <row r="129" spans="1:37">
      <c r="A129" s="94">
        <v>89</v>
      </c>
      <c r="B129" s="95" t="s">
        <v>210</v>
      </c>
      <c r="C129" s="96" t="s">
        <v>459</v>
      </c>
      <c r="D129" s="97" t="s">
        <v>460</v>
      </c>
      <c r="E129" s="98">
        <v>6.3E-2</v>
      </c>
      <c r="F129" s="99" t="s">
        <v>143</v>
      </c>
      <c r="I129" s="100">
        <f>ROUND(E129*G129,2)</f>
        <v>0</v>
      </c>
      <c r="J129" s="100">
        <f t="shared" si="25"/>
        <v>0</v>
      </c>
      <c r="K129" s="101">
        <v>0.55000000000000004</v>
      </c>
      <c r="L129" s="101">
        <f t="shared" si="26"/>
        <v>3.465E-2</v>
      </c>
      <c r="N129" s="98">
        <f t="shared" si="27"/>
        <v>0</v>
      </c>
      <c r="O129" s="99">
        <v>20</v>
      </c>
      <c r="P129" s="99" t="s">
        <v>144</v>
      </c>
      <c r="V129" s="102" t="s">
        <v>96</v>
      </c>
      <c r="X129" s="96" t="s">
        <v>459</v>
      </c>
      <c r="Y129" s="96" t="s">
        <v>459</v>
      </c>
      <c r="Z129" s="99" t="s">
        <v>452</v>
      </c>
      <c r="AA129" s="96" t="s">
        <v>144</v>
      </c>
      <c r="AB129" s="99">
        <v>8</v>
      </c>
      <c r="AJ129" s="85" t="s">
        <v>400</v>
      </c>
      <c r="AK129" s="85" t="s">
        <v>148</v>
      </c>
    </row>
    <row r="130" spans="1:37">
      <c r="A130" s="94">
        <v>90</v>
      </c>
      <c r="B130" s="95" t="s">
        <v>445</v>
      </c>
      <c r="C130" s="96" t="s">
        <v>461</v>
      </c>
      <c r="D130" s="97" t="s">
        <v>462</v>
      </c>
      <c r="E130" s="98">
        <v>0.56899999999999995</v>
      </c>
      <c r="F130" s="99" t="s">
        <v>143</v>
      </c>
      <c r="H130" s="100">
        <f>ROUND(E130*G130,2)</f>
        <v>0</v>
      </c>
      <c r="J130" s="100">
        <f t="shared" si="25"/>
        <v>0</v>
      </c>
      <c r="K130" s="101">
        <v>2.0889999999999999E-2</v>
      </c>
      <c r="L130" s="101">
        <f t="shared" si="26"/>
        <v>1.1886409999999998E-2</v>
      </c>
      <c r="N130" s="98">
        <f t="shared" si="27"/>
        <v>0</v>
      </c>
      <c r="O130" s="99">
        <v>20</v>
      </c>
      <c r="P130" s="99" t="s">
        <v>144</v>
      </c>
      <c r="V130" s="102" t="s">
        <v>390</v>
      </c>
      <c r="X130" s="96" t="s">
        <v>463</v>
      </c>
      <c r="Y130" s="96" t="s">
        <v>461</v>
      </c>
      <c r="Z130" s="99" t="s">
        <v>449</v>
      </c>
      <c r="AB130" s="99">
        <v>7</v>
      </c>
      <c r="AJ130" s="85" t="s">
        <v>393</v>
      </c>
      <c r="AK130" s="85" t="s">
        <v>148</v>
      </c>
    </row>
    <row r="131" spans="1:37">
      <c r="A131" s="94">
        <v>91</v>
      </c>
      <c r="B131" s="95" t="s">
        <v>445</v>
      </c>
      <c r="C131" s="96" t="s">
        <v>464</v>
      </c>
      <c r="D131" s="97" t="s">
        <v>465</v>
      </c>
      <c r="F131" s="99" t="s">
        <v>57</v>
      </c>
      <c r="H131" s="100">
        <f>ROUND(E131*G131,2)</f>
        <v>0</v>
      </c>
      <c r="J131" s="100">
        <f t="shared" si="25"/>
        <v>0</v>
      </c>
      <c r="L131" s="101">
        <f t="shared" si="26"/>
        <v>0</v>
      </c>
      <c r="N131" s="98">
        <f t="shared" si="27"/>
        <v>0</v>
      </c>
      <c r="O131" s="99">
        <v>20</v>
      </c>
      <c r="P131" s="99" t="s">
        <v>144</v>
      </c>
      <c r="V131" s="102" t="s">
        <v>390</v>
      </c>
      <c r="X131" s="96" t="s">
        <v>466</v>
      </c>
      <c r="Y131" s="96" t="s">
        <v>464</v>
      </c>
      <c r="Z131" s="99" t="s">
        <v>467</v>
      </c>
      <c r="AB131" s="99">
        <v>1</v>
      </c>
      <c r="AJ131" s="85" t="s">
        <v>393</v>
      </c>
      <c r="AK131" s="85" t="s">
        <v>148</v>
      </c>
    </row>
    <row r="132" spans="1:37">
      <c r="D132" s="144" t="s">
        <v>468</v>
      </c>
      <c r="E132" s="145">
        <f>J132</f>
        <v>0</v>
      </c>
      <c r="H132" s="145">
        <f>SUM(H124:H131)</f>
        <v>0</v>
      </c>
      <c r="I132" s="145">
        <f>SUM(I124:I131)</f>
        <v>0</v>
      </c>
      <c r="J132" s="145">
        <f>SUM(J124:J131)</f>
        <v>0</v>
      </c>
      <c r="L132" s="146">
        <f>SUM(L124:L131)</f>
        <v>0.32483641000000008</v>
      </c>
      <c r="N132" s="147">
        <f>SUM(N124:N131)</f>
        <v>0</v>
      </c>
      <c r="W132" s="103">
        <f>SUM(W124:W131)</f>
        <v>9.9269999999999996</v>
      </c>
    </row>
    <row r="134" spans="1:37">
      <c r="B134" s="96" t="s">
        <v>469</v>
      </c>
    </row>
    <row r="135" spans="1:37" ht="20.399999999999999">
      <c r="A135" s="94">
        <v>92</v>
      </c>
      <c r="B135" s="95" t="s">
        <v>470</v>
      </c>
      <c r="C135" s="96" t="s">
        <v>471</v>
      </c>
      <c r="D135" s="97" t="s">
        <v>472</v>
      </c>
      <c r="E135" s="98">
        <v>28</v>
      </c>
      <c r="F135" s="99" t="s">
        <v>221</v>
      </c>
      <c r="H135" s="100">
        <f t="shared" ref="H135:H144" si="28">ROUND(E135*G135,2)</f>
        <v>0</v>
      </c>
      <c r="J135" s="100">
        <f t="shared" ref="J135:J144" si="29">ROUND(E135*G135,2)</f>
        <v>0</v>
      </c>
      <c r="L135" s="101">
        <f t="shared" ref="L135:L144" si="30">E135*K135</f>
        <v>0</v>
      </c>
      <c r="N135" s="98">
        <f t="shared" ref="N135:N144" si="31">E135*M135</f>
        <v>0</v>
      </c>
      <c r="O135" s="99">
        <v>20</v>
      </c>
      <c r="P135" s="99" t="s">
        <v>144</v>
      </c>
      <c r="V135" s="102" t="s">
        <v>390</v>
      </c>
      <c r="W135" s="103">
        <v>4.4800000000000004</v>
      </c>
      <c r="X135" s="96" t="s">
        <v>473</v>
      </c>
      <c r="Y135" s="96" t="s">
        <v>471</v>
      </c>
      <c r="Z135" s="99" t="s">
        <v>186</v>
      </c>
      <c r="AB135" s="99">
        <v>7</v>
      </c>
      <c r="AJ135" s="85" t="s">
        <v>393</v>
      </c>
      <c r="AK135" s="85" t="s">
        <v>148</v>
      </c>
    </row>
    <row r="136" spans="1:37">
      <c r="A136" s="94">
        <v>93</v>
      </c>
      <c r="B136" s="95" t="s">
        <v>470</v>
      </c>
      <c r="C136" s="96" t="s">
        <v>474</v>
      </c>
      <c r="D136" s="97" t="s">
        <v>475</v>
      </c>
      <c r="E136" s="98">
        <v>10</v>
      </c>
      <c r="F136" s="99" t="s">
        <v>318</v>
      </c>
      <c r="H136" s="100">
        <f t="shared" si="28"/>
        <v>0</v>
      </c>
      <c r="J136" s="100">
        <f t="shared" si="29"/>
        <v>0</v>
      </c>
      <c r="K136" s="101">
        <v>2.7299999999999998E-3</v>
      </c>
      <c r="L136" s="101">
        <f t="shared" si="30"/>
        <v>2.7299999999999998E-2</v>
      </c>
      <c r="N136" s="98">
        <f t="shared" si="31"/>
        <v>0</v>
      </c>
      <c r="O136" s="99">
        <v>20</v>
      </c>
      <c r="P136" s="99" t="s">
        <v>144</v>
      </c>
      <c r="V136" s="102" t="s">
        <v>390</v>
      </c>
      <c r="W136" s="103">
        <v>2.89</v>
      </c>
      <c r="X136" s="96" t="s">
        <v>476</v>
      </c>
      <c r="Y136" s="96" t="s">
        <v>474</v>
      </c>
      <c r="Z136" s="99" t="s">
        <v>477</v>
      </c>
      <c r="AB136" s="99">
        <v>7</v>
      </c>
      <c r="AJ136" s="85" t="s">
        <v>393</v>
      </c>
      <c r="AK136" s="85" t="s">
        <v>148</v>
      </c>
    </row>
    <row r="137" spans="1:37">
      <c r="A137" s="94">
        <v>94</v>
      </c>
      <c r="B137" s="95" t="s">
        <v>470</v>
      </c>
      <c r="C137" s="96" t="s">
        <v>478</v>
      </c>
      <c r="D137" s="97" t="s">
        <v>479</v>
      </c>
      <c r="E137" s="98">
        <v>2.2000000000000002</v>
      </c>
      <c r="F137" s="99" t="s">
        <v>318</v>
      </c>
      <c r="H137" s="100">
        <f t="shared" si="28"/>
        <v>0</v>
      </c>
      <c r="J137" s="100">
        <f t="shared" si="29"/>
        <v>0</v>
      </c>
      <c r="K137" s="101">
        <v>3.3E-3</v>
      </c>
      <c r="L137" s="101">
        <f t="shared" si="30"/>
        <v>7.2600000000000008E-3</v>
      </c>
      <c r="N137" s="98">
        <f t="shared" si="31"/>
        <v>0</v>
      </c>
      <c r="O137" s="99">
        <v>20</v>
      </c>
      <c r="P137" s="99" t="s">
        <v>144</v>
      </c>
      <c r="V137" s="102" t="s">
        <v>390</v>
      </c>
      <c r="W137" s="103">
        <v>0.50800000000000001</v>
      </c>
      <c r="X137" s="96" t="s">
        <v>480</v>
      </c>
      <c r="Y137" s="96" t="s">
        <v>478</v>
      </c>
      <c r="Z137" s="99" t="s">
        <v>477</v>
      </c>
      <c r="AB137" s="99">
        <v>7</v>
      </c>
      <c r="AJ137" s="85" t="s">
        <v>393</v>
      </c>
      <c r="AK137" s="85" t="s">
        <v>148</v>
      </c>
    </row>
    <row r="138" spans="1:37" ht="20.399999999999999">
      <c r="A138" s="94">
        <v>95</v>
      </c>
      <c r="B138" s="95" t="s">
        <v>470</v>
      </c>
      <c r="C138" s="96" t="s">
        <v>481</v>
      </c>
      <c r="D138" s="97" t="s">
        <v>482</v>
      </c>
      <c r="E138" s="98">
        <v>22.8</v>
      </c>
      <c r="F138" s="99" t="s">
        <v>318</v>
      </c>
      <c r="H138" s="100">
        <f t="shared" si="28"/>
        <v>0</v>
      </c>
      <c r="J138" s="100">
        <f t="shared" si="29"/>
        <v>0</v>
      </c>
      <c r="K138" s="101">
        <v>4.13E-3</v>
      </c>
      <c r="L138" s="101">
        <f t="shared" si="30"/>
        <v>9.4163999999999998E-2</v>
      </c>
      <c r="N138" s="98">
        <f t="shared" si="31"/>
        <v>0</v>
      </c>
      <c r="O138" s="99">
        <v>20</v>
      </c>
      <c r="P138" s="99" t="s">
        <v>144</v>
      </c>
      <c r="V138" s="102" t="s">
        <v>390</v>
      </c>
      <c r="W138" s="103">
        <v>8.5960000000000001</v>
      </c>
      <c r="X138" s="96" t="s">
        <v>483</v>
      </c>
      <c r="Y138" s="96" t="s">
        <v>481</v>
      </c>
      <c r="Z138" s="99" t="s">
        <v>477</v>
      </c>
      <c r="AB138" s="99">
        <v>7</v>
      </c>
      <c r="AJ138" s="85" t="s">
        <v>393</v>
      </c>
      <c r="AK138" s="85" t="s">
        <v>148</v>
      </c>
    </row>
    <row r="139" spans="1:37">
      <c r="A139" s="94">
        <v>96</v>
      </c>
      <c r="B139" s="95" t="s">
        <v>470</v>
      </c>
      <c r="C139" s="96" t="s">
        <v>484</v>
      </c>
      <c r="D139" s="97" t="s">
        <v>485</v>
      </c>
      <c r="E139" s="98">
        <v>10</v>
      </c>
      <c r="F139" s="99" t="s">
        <v>318</v>
      </c>
      <c r="H139" s="100">
        <f t="shared" si="28"/>
        <v>0</v>
      </c>
      <c r="J139" s="100">
        <f t="shared" si="29"/>
        <v>0</v>
      </c>
      <c r="K139" s="101">
        <v>2.3600000000000001E-3</v>
      </c>
      <c r="L139" s="101">
        <f t="shared" si="30"/>
        <v>2.3600000000000003E-2</v>
      </c>
      <c r="N139" s="98">
        <f t="shared" si="31"/>
        <v>0</v>
      </c>
      <c r="O139" s="99">
        <v>20</v>
      </c>
      <c r="P139" s="99" t="s">
        <v>144</v>
      </c>
      <c r="V139" s="102" t="s">
        <v>390</v>
      </c>
      <c r="W139" s="103">
        <v>2.67</v>
      </c>
      <c r="X139" s="96" t="s">
        <v>486</v>
      </c>
      <c r="Y139" s="96" t="s">
        <v>484</v>
      </c>
      <c r="Z139" s="99" t="s">
        <v>477</v>
      </c>
      <c r="AB139" s="99">
        <v>7</v>
      </c>
      <c r="AJ139" s="85" t="s">
        <v>393</v>
      </c>
      <c r="AK139" s="85" t="s">
        <v>148</v>
      </c>
    </row>
    <row r="140" spans="1:37">
      <c r="A140" s="94">
        <v>97</v>
      </c>
      <c r="B140" s="95" t="s">
        <v>470</v>
      </c>
      <c r="C140" s="96" t="s">
        <v>487</v>
      </c>
      <c r="D140" s="97" t="s">
        <v>488</v>
      </c>
      <c r="E140" s="98">
        <v>1</v>
      </c>
      <c r="F140" s="99" t="s">
        <v>207</v>
      </c>
      <c r="H140" s="100">
        <f t="shared" si="28"/>
        <v>0</v>
      </c>
      <c r="J140" s="100">
        <f t="shared" si="29"/>
        <v>0</v>
      </c>
      <c r="K140" s="101">
        <v>3.8000000000000002E-4</v>
      </c>
      <c r="L140" s="101">
        <f t="shared" si="30"/>
        <v>3.8000000000000002E-4</v>
      </c>
      <c r="N140" s="98">
        <f t="shared" si="31"/>
        <v>0</v>
      </c>
      <c r="O140" s="99">
        <v>20</v>
      </c>
      <c r="P140" s="99" t="s">
        <v>144</v>
      </c>
      <c r="V140" s="102" t="s">
        <v>390</v>
      </c>
      <c r="W140" s="103">
        <v>0.223</v>
      </c>
      <c r="X140" s="96" t="s">
        <v>489</v>
      </c>
      <c r="Y140" s="96" t="s">
        <v>487</v>
      </c>
      <c r="Z140" s="99" t="s">
        <v>477</v>
      </c>
      <c r="AB140" s="99">
        <v>7</v>
      </c>
      <c r="AJ140" s="85" t="s">
        <v>393</v>
      </c>
      <c r="AK140" s="85" t="s">
        <v>148</v>
      </c>
    </row>
    <row r="141" spans="1:37">
      <c r="A141" s="94">
        <v>98</v>
      </c>
      <c r="B141" s="95" t="s">
        <v>470</v>
      </c>
      <c r="C141" s="96" t="s">
        <v>490</v>
      </c>
      <c r="D141" s="97" t="s">
        <v>491</v>
      </c>
      <c r="E141" s="98">
        <v>1</v>
      </c>
      <c r="F141" s="99" t="s">
        <v>207</v>
      </c>
      <c r="H141" s="100">
        <f t="shared" si="28"/>
        <v>0</v>
      </c>
      <c r="J141" s="100">
        <f t="shared" si="29"/>
        <v>0</v>
      </c>
      <c r="K141" s="101">
        <v>4.0000000000000002E-4</v>
      </c>
      <c r="L141" s="101">
        <f t="shared" si="30"/>
        <v>4.0000000000000002E-4</v>
      </c>
      <c r="N141" s="98">
        <f t="shared" si="31"/>
        <v>0</v>
      </c>
      <c r="O141" s="99">
        <v>20</v>
      </c>
      <c r="P141" s="99" t="s">
        <v>144</v>
      </c>
      <c r="V141" s="102" t="s">
        <v>390</v>
      </c>
      <c r="W141" s="103">
        <v>0.184</v>
      </c>
      <c r="X141" s="96" t="s">
        <v>492</v>
      </c>
      <c r="Y141" s="96" t="s">
        <v>490</v>
      </c>
      <c r="Z141" s="99" t="s">
        <v>477</v>
      </c>
      <c r="AB141" s="99">
        <v>7</v>
      </c>
      <c r="AJ141" s="85" t="s">
        <v>393</v>
      </c>
      <c r="AK141" s="85" t="s">
        <v>148</v>
      </c>
    </row>
    <row r="142" spans="1:37" ht="20.399999999999999">
      <c r="A142" s="94">
        <v>99</v>
      </c>
      <c r="B142" s="95" t="s">
        <v>470</v>
      </c>
      <c r="C142" s="96" t="s">
        <v>493</v>
      </c>
      <c r="D142" s="97" t="s">
        <v>494</v>
      </c>
      <c r="E142" s="98">
        <v>3.4</v>
      </c>
      <c r="F142" s="99" t="s">
        <v>318</v>
      </c>
      <c r="H142" s="100">
        <f t="shared" si="28"/>
        <v>0</v>
      </c>
      <c r="J142" s="100">
        <f t="shared" si="29"/>
        <v>0</v>
      </c>
      <c r="K142" s="101">
        <v>1.31E-3</v>
      </c>
      <c r="L142" s="101">
        <f t="shared" si="30"/>
        <v>4.4539999999999996E-3</v>
      </c>
      <c r="N142" s="98">
        <f t="shared" si="31"/>
        <v>0</v>
      </c>
      <c r="O142" s="99">
        <v>20</v>
      </c>
      <c r="P142" s="99" t="s">
        <v>144</v>
      </c>
      <c r="V142" s="102" t="s">
        <v>390</v>
      </c>
      <c r="W142" s="103">
        <v>0.60899999999999999</v>
      </c>
      <c r="X142" s="96" t="s">
        <v>495</v>
      </c>
      <c r="Y142" s="96" t="s">
        <v>493</v>
      </c>
      <c r="Z142" s="99" t="s">
        <v>477</v>
      </c>
      <c r="AB142" s="99">
        <v>7</v>
      </c>
      <c r="AJ142" s="85" t="s">
        <v>393</v>
      </c>
      <c r="AK142" s="85" t="s">
        <v>148</v>
      </c>
    </row>
    <row r="143" spans="1:37">
      <c r="A143" s="94">
        <v>100</v>
      </c>
      <c r="B143" s="95" t="s">
        <v>470</v>
      </c>
      <c r="C143" s="96" t="s">
        <v>496</v>
      </c>
      <c r="D143" s="97" t="s">
        <v>497</v>
      </c>
      <c r="E143" s="98">
        <v>1</v>
      </c>
      <c r="F143" s="99" t="s">
        <v>207</v>
      </c>
      <c r="H143" s="100">
        <f t="shared" si="28"/>
        <v>0</v>
      </c>
      <c r="J143" s="100">
        <f t="shared" si="29"/>
        <v>0</v>
      </c>
      <c r="K143" s="101">
        <v>2.5000000000000001E-4</v>
      </c>
      <c r="L143" s="101">
        <f t="shared" si="30"/>
        <v>2.5000000000000001E-4</v>
      </c>
      <c r="N143" s="98">
        <f t="shared" si="31"/>
        <v>0</v>
      </c>
      <c r="O143" s="99">
        <v>20</v>
      </c>
      <c r="P143" s="99" t="s">
        <v>144</v>
      </c>
      <c r="V143" s="102" t="s">
        <v>390</v>
      </c>
      <c r="W143" s="103">
        <v>0.19400000000000001</v>
      </c>
      <c r="X143" s="96" t="s">
        <v>498</v>
      </c>
      <c r="Y143" s="96" t="s">
        <v>496</v>
      </c>
      <c r="Z143" s="99" t="s">
        <v>477</v>
      </c>
      <c r="AB143" s="99">
        <v>7</v>
      </c>
      <c r="AJ143" s="85" t="s">
        <v>393</v>
      </c>
      <c r="AK143" s="85" t="s">
        <v>148</v>
      </c>
    </row>
    <row r="144" spans="1:37">
      <c r="A144" s="94">
        <v>101</v>
      </c>
      <c r="B144" s="95" t="s">
        <v>470</v>
      </c>
      <c r="C144" s="96" t="s">
        <v>499</v>
      </c>
      <c r="D144" s="97" t="s">
        <v>500</v>
      </c>
      <c r="F144" s="99" t="s">
        <v>57</v>
      </c>
      <c r="H144" s="100">
        <f t="shared" si="28"/>
        <v>0</v>
      </c>
      <c r="J144" s="100">
        <f t="shared" si="29"/>
        <v>0</v>
      </c>
      <c r="L144" s="101">
        <f t="shared" si="30"/>
        <v>0</v>
      </c>
      <c r="N144" s="98">
        <f t="shared" si="31"/>
        <v>0</v>
      </c>
      <c r="O144" s="99">
        <v>20</v>
      </c>
      <c r="P144" s="99" t="s">
        <v>144</v>
      </c>
      <c r="V144" s="102" t="s">
        <v>390</v>
      </c>
      <c r="X144" s="96" t="s">
        <v>501</v>
      </c>
      <c r="Y144" s="96" t="s">
        <v>499</v>
      </c>
      <c r="Z144" s="99" t="s">
        <v>477</v>
      </c>
      <c r="AB144" s="99">
        <v>1</v>
      </c>
      <c r="AJ144" s="85" t="s">
        <v>393</v>
      </c>
      <c r="AK144" s="85" t="s">
        <v>148</v>
      </c>
    </row>
    <row r="145" spans="1:37">
      <c r="D145" s="144" t="s">
        <v>502</v>
      </c>
      <c r="E145" s="145">
        <f>J145</f>
        <v>0</v>
      </c>
      <c r="H145" s="145">
        <f>SUM(H134:H144)</f>
        <v>0</v>
      </c>
      <c r="I145" s="145">
        <f>SUM(I134:I144)</f>
        <v>0</v>
      </c>
      <c r="J145" s="145">
        <f>SUM(J134:J144)</f>
        <v>0</v>
      </c>
      <c r="L145" s="146">
        <f>SUM(L134:L144)</f>
        <v>0.15780800000000003</v>
      </c>
      <c r="N145" s="147">
        <f>SUM(N134:N144)</f>
        <v>0</v>
      </c>
      <c r="W145" s="103">
        <f>SUM(W134:W144)</f>
        <v>20.353999999999996</v>
      </c>
    </row>
    <row r="147" spans="1:37">
      <c r="B147" s="96" t="s">
        <v>503</v>
      </c>
    </row>
    <row r="148" spans="1:37">
      <c r="A148" s="94">
        <v>102</v>
      </c>
      <c r="B148" s="95" t="s">
        <v>504</v>
      </c>
      <c r="C148" s="96" t="s">
        <v>505</v>
      </c>
      <c r="D148" s="97" t="s">
        <v>506</v>
      </c>
      <c r="E148" s="98">
        <v>21.52</v>
      </c>
      <c r="F148" s="99" t="s">
        <v>221</v>
      </c>
      <c r="H148" s="100">
        <f>ROUND(E148*G148,2)</f>
        <v>0</v>
      </c>
      <c r="J148" s="100">
        <f>ROUND(E148*G148,2)</f>
        <v>0</v>
      </c>
      <c r="K148" s="101">
        <v>2.5000000000000001E-4</v>
      </c>
      <c r="L148" s="101">
        <f>E148*K148</f>
        <v>5.3800000000000002E-3</v>
      </c>
      <c r="N148" s="98">
        <f>E148*M148</f>
        <v>0</v>
      </c>
      <c r="O148" s="99">
        <v>20</v>
      </c>
      <c r="P148" s="99" t="s">
        <v>144</v>
      </c>
      <c r="V148" s="102" t="s">
        <v>390</v>
      </c>
      <c r="W148" s="103">
        <v>0.58099999999999996</v>
      </c>
      <c r="X148" s="96" t="s">
        <v>507</v>
      </c>
      <c r="Y148" s="96" t="s">
        <v>505</v>
      </c>
      <c r="Z148" s="99" t="s">
        <v>508</v>
      </c>
      <c r="AB148" s="99">
        <v>7</v>
      </c>
      <c r="AJ148" s="85" t="s">
        <v>393</v>
      </c>
      <c r="AK148" s="85" t="s">
        <v>148</v>
      </c>
    </row>
    <row r="149" spans="1:37">
      <c r="A149" s="94">
        <v>103</v>
      </c>
      <c r="B149" s="95" t="s">
        <v>504</v>
      </c>
      <c r="C149" s="96" t="s">
        <v>509</v>
      </c>
      <c r="D149" s="97" t="s">
        <v>510</v>
      </c>
      <c r="E149" s="98">
        <v>21.52</v>
      </c>
      <c r="F149" s="99" t="s">
        <v>221</v>
      </c>
      <c r="H149" s="100">
        <f>ROUND(E149*G149,2)</f>
        <v>0</v>
      </c>
      <c r="J149" s="100">
        <f>ROUND(E149*G149,2)</f>
        <v>0</v>
      </c>
      <c r="K149" s="101">
        <v>9.0000000000000006E-5</v>
      </c>
      <c r="L149" s="101">
        <f>E149*K149</f>
        <v>1.9368E-3</v>
      </c>
      <c r="N149" s="98">
        <f>E149*M149</f>
        <v>0</v>
      </c>
      <c r="O149" s="99">
        <v>20</v>
      </c>
      <c r="P149" s="99" t="s">
        <v>144</v>
      </c>
      <c r="V149" s="102" t="s">
        <v>390</v>
      </c>
      <c r="W149" s="103">
        <v>1.0760000000000001</v>
      </c>
      <c r="X149" s="96" t="s">
        <v>511</v>
      </c>
      <c r="Y149" s="96" t="s">
        <v>509</v>
      </c>
      <c r="Z149" s="99" t="s">
        <v>508</v>
      </c>
      <c r="AB149" s="99">
        <v>7</v>
      </c>
      <c r="AJ149" s="85" t="s">
        <v>393</v>
      </c>
      <c r="AK149" s="85" t="s">
        <v>148</v>
      </c>
    </row>
    <row r="150" spans="1:37">
      <c r="A150" s="94">
        <v>104</v>
      </c>
      <c r="B150" s="95" t="s">
        <v>504</v>
      </c>
      <c r="C150" s="96" t="s">
        <v>512</v>
      </c>
      <c r="D150" s="97" t="s">
        <v>513</v>
      </c>
      <c r="F150" s="99" t="s">
        <v>57</v>
      </c>
      <c r="H150" s="100">
        <f>ROUND(E150*G150,2)</f>
        <v>0</v>
      </c>
      <c r="J150" s="100">
        <f>ROUND(E150*G150,2)</f>
        <v>0</v>
      </c>
      <c r="L150" s="101">
        <f>E150*K150</f>
        <v>0</v>
      </c>
      <c r="N150" s="98">
        <f>E150*M150</f>
        <v>0</v>
      </c>
      <c r="O150" s="99">
        <v>20</v>
      </c>
      <c r="P150" s="99" t="s">
        <v>144</v>
      </c>
      <c r="V150" s="102" t="s">
        <v>390</v>
      </c>
      <c r="X150" s="96" t="s">
        <v>514</v>
      </c>
      <c r="Y150" s="96" t="s">
        <v>512</v>
      </c>
      <c r="Z150" s="99" t="s">
        <v>508</v>
      </c>
      <c r="AB150" s="99">
        <v>1</v>
      </c>
      <c r="AJ150" s="85" t="s">
        <v>393</v>
      </c>
      <c r="AK150" s="85" t="s">
        <v>148</v>
      </c>
    </row>
    <row r="151" spans="1:37">
      <c r="D151" s="144" t="s">
        <v>515</v>
      </c>
      <c r="E151" s="145">
        <f>J151</f>
        <v>0</v>
      </c>
      <c r="H151" s="145">
        <f>SUM(H147:H150)</f>
        <v>0</v>
      </c>
      <c r="I151" s="145">
        <f>SUM(I147:I150)</f>
        <v>0</v>
      </c>
      <c r="J151" s="145">
        <f>SUM(J147:J150)</f>
        <v>0</v>
      </c>
      <c r="L151" s="146">
        <f>SUM(L147:L150)</f>
        <v>7.3168E-3</v>
      </c>
      <c r="N151" s="147">
        <f>SUM(N147:N150)</f>
        <v>0</v>
      </c>
      <c r="W151" s="103">
        <f>SUM(W147:W150)</f>
        <v>1.657</v>
      </c>
    </row>
    <row r="153" spans="1:37">
      <c r="B153" s="96" t="s">
        <v>516</v>
      </c>
    </row>
    <row r="154" spans="1:37">
      <c r="A154" s="94">
        <v>105</v>
      </c>
      <c r="B154" s="95" t="s">
        <v>517</v>
      </c>
      <c r="C154" s="96" t="s">
        <v>518</v>
      </c>
      <c r="D154" s="97" t="s">
        <v>519</v>
      </c>
      <c r="E154" s="98">
        <v>3</v>
      </c>
      <c r="F154" s="99" t="s">
        <v>207</v>
      </c>
      <c r="H154" s="100">
        <f>ROUND(E154*G154,2)</f>
        <v>0</v>
      </c>
      <c r="J154" s="100">
        <f t="shared" ref="J154:J161" si="32">ROUND(E154*G154,2)</f>
        <v>0</v>
      </c>
      <c r="L154" s="101">
        <f t="shared" ref="L154:L161" si="33">E154*K154</f>
        <v>0</v>
      </c>
      <c r="N154" s="98">
        <f t="shared" ref="N154:N161" si="34">E154*M154</f>
        <v>0</v>
      </c>
      <c r="O154" s="99">
        <v>20</v>
      </c>
      <c r="P154" s="99" t="s">
        <v>144</v>
      </c>
      <c r="V154" s="102" t="s">
        <v>390</v>
      </c>
      <c r="W154" s="103">
        <v>2.9009999999999998</v>
      </c>
      <c r="X154" s="96" t="s">
        <v>520</v>
      </c>
      <c r="Y154" s="96" t="s">
        <v>518</v>
      </c>
      <c r="Z154" s="99" t="s">
        <v>315</v>
      </c>
      <c r="AB154" s="99">
        <v>7</v>
      </c>
      <c r="AJ154" s="85" t="s">
        <v>393</v>
      </c>
      <c r="AK154" s="85" t="s">
        <v>148</v>
      </c>
    </row>
    <row r="155" spans="1:37" ht="20.399999999999999">
      <c r="A155" s="94">
        <v>106</v>
      </c>
      <c r="B155" s="95" t="s">
        <v>210</v>
      </c>
      <c r="C155" s="96" t="s">
        <v>521</v>
      </c>
      <c r="D155" s="97" t="s">
        <v>522</v>
      </c>
      <c r="E155" s="98">
        <v>1</v>
      </c>
      <c r="F155" s="99" t="s">
        <v>207</v>
      </c>
      <c r="I155" s="100">
        <f>ROUND(E155*G155,2)</f>
        <v>0</v>
      </c>
      <c r="J155" s="100">
        <f t="shared" si="32"/>
        <v>0</v>
      </c>
      <c r="K155" s="101">
        <v>4.4999999999999998E-2</v>
      </c>
      <c r="L155" s="101">
        <f t="shared" si="33"/>
        <v>4.4999999999999998E-2</v>
      </c>
      <c r="N155" s="98">
        <f t="shared" si="34"/>
        <v>0</v>
      </c>
      <c r="O155" s="99">
        <v>20</v>
      </c>
      <c r="P155" s="99" t="s">
        <v>144</v>
      </c>
      <c r="V155" s="102" t="s">
        <v>96</v>
      </c>
      <c r="X155" s="96" t="s">
        <v>521</v>
      </c>
      <c r="Y155" s="96" t="s">
        <v>521</v>
      </c>
      <c r="Z155" s="99" t="s">
        <v>523</v>
      </c>
      <c r="AA155" s="96" t="s">
        <v>144</v>
      </c>
      <c r="AB155" s="99">
        <v>8</v>
      </c>
      <c r="AJ155" s="85" t="s">
        <v>400</v>
      </c>
      <c r="AK155" s="85" t="s">
        <v>148</v>
      </c>
    </row>
    <row r="156" spans="1:37" ht="20.399999999999999">
      <c r="A156" s="94">
        <v>107</v>
      </c>
      <c r="B156" s="95" t="s">
        <v>210</v>
      </c>
      <c r="C156" s="96" t="s">
        <v>524</v>
      </c>
      <c r="D156" s="97" t="s">
        <v>525</v>
      </c>
      <c r="E156" s="98">
        <v>2</v>
      </c>
      <c r="F156" s="99" t="s">
        <v>207</v>
      </c>
      <c r="I156" s="100">
        <f>ROUND(E156*G156,2)</f>
        <v>0</v>
      </c>
      <c r="J156" s="100">
        <f t="shared" si="32"/>
        <v>0</v>
      </c>
      <c r="K156" s="101">
        <v>4.7E-2</v>
      </c>
      <c r="L156" s="101">
        <f t="shared" si="33"/>
        <v>9.4E-2</v>
      </c>
      <c r="N156" s="98">
        <f t="shared" si="34"/>
        <v>0</v>
      </c>
      <c r="O156" s="99">
        <v>20</v>
      </c>
      <c r="P156" s="99" t="s">
        <v>144</v>
      </c>
      <c r="V156" s="102" t="s">
        <v>96</v>
      </c>
      <c r="X156" s="96" t="s">
        <v>524</v>
      </c>
      <c r="Y156" s="96" t="s">
        <v>524</v>
      </c>
      <c r="Z156" s="99" t="s">
        <v>523</v>
      </c>
      <c r="AA156" s="96" t="s">
        <v>144</v>
      </c>
      <c r="AB156" s="99">
        <v>8</v>
      </c>
      <c r="AJ156" s="85" t="s">
        <v>400</v>
      </c>
      <c r="AK156" s="85" t="s">
        <v>148</v>
      </c>
    </row>
    <row r="157" spans="1:37" ht="20.399999999999999">
      <c r="A157" s="94">
        <v>108</v>
      </c>
      <c r="B157" s="95" t="s">
        <v>526</v>
      </c>
      <c r="C157" s="96" t="s">
        <v>527</v>
      </c>
      <c r="D157" s="97" t="s">
        <v>528</v>
      </c>
      <c r="E157" s="98">
        <v>1</v>
      </c>
      <c r="F157" s="99" t="s">
        <v>207</v>
      </c>
      <c r="H157" s="100">
        <f>ROUND(E157*G157,2)</f>
        <v>0</v>
      </c>
      <c r="J157" s="100">
        <f t="shared" si="32"/>
        <v>0</v>
      </c>
      <c r="L157" s="101">
        <f t="shared" si="33"/>
        <v>0</v>
      </c>
      <c r="N157" s="98">
        <f t="shared" si="34"/>
        <v>0</v>
      </c>
      <c r="O157" s="99">
        <v>20</v>
      </c>
      <c r="P157" s="99" t="s">
        <v>144</v>
      </c>
      <c r="V157" s="102" t="s">
        <v>390</v>
      </c>
      <c r="W157" s="103">
        <v>0.86499999999999999</v>
      </c>
      <c r="X157" s="96" t="s">
        <v>529</v>
      </c>
      <c r="Y157" s="96" t="s">
        <v>527</v>
      </c>
      <c r="Z157" s="99" t="s">
        <v>315</v>
      </c>
      <c r="AB157" s="99">
        <v>1</v>
      </c>
      <c r="AJ157" s="85" t="s">
        <v>393</v>
      </c>
      <c r="AK157" s="85" t="s">
        <v>148</v>
      </c>
    </row>
    <row r="158" spans="1:37" ht="20.399999999999999">
      <c r="A158" s="94">
        <v>109</v>
      </c>
      <c r="B158" s="95" t="s">
        <v>210</v>
      </c>
      <c r="C158" s="96" t="s">
        <v>530</v>
      </c>
      <c r="D158" s="97" t="s">
        <v>531</v>
      </c>
      <c r="E158" s="98">
        <v>1</v>
      </c>
      <c r="F158" s="99" t="s">
        <v>207</v>
      </c>
      <c r="I158" s="100">
        <f>ROUND(E158*G158,2)</f>
        <v>0</v>
      </c>
      <c r="J158" s="100">
        <f t="shared" si="32"/>
        <v>0</v>
      </c>
      <c r="K158" s="101">
        <v>4.1000000000000002E-2</v>
      </c>
      <c r="L158" s="101">
        <f t="shared" si="33"/>
        <v>4.1000000000000002E-2</v>
      </c>
      <c r="N158" s="98">
        <f t="shared" si="34"/>
        <v>0</v>
      </c>
      <c r="O158" s="99">
        <v>20</v>
      </c>
      <c r="P158" s="99" t="s">
        <v>144</v>
      </c>
      <c r="V158" s="102" t="s">
        <v>96</v>
      </c>
      <c r="X158" s="96" t="s">
        <v>530</v>
      </c>
      <c r="Y158" s="96" t="s">
        <v>530</v>
      </c>
      <c r="Z158" s="99" t="s">
        <v>523</v>
      </c>
      <c r="AA158" s="96" t="s">
        <v>144</v>
      </c>
      <c r="AB158" s="99">
        <v>8</v>
      </c>
      <c r="AJ158" s="85" t="s">
        <v>400</v>
      </c>
      <c r="AK158" s="85" t="s">
        <v>148</v>
      </c>
    </row>
    <row r="159" spans="1:37">
      <c r="A159" s="94">
        <v>110</v>
      </c>
      <c r="B159" s="95" t="s">
        <v>517</v>
      </c>
      <c r="C159" s="96" t="s">
        <v>532</v>
      </c>
      <c r="D159" s="97" t="s">
        <v>533</v>
      </c>
      <c r="E159" s="98">
        <v>4</v>
      </c>
      <c r="F159" s="99" t="s">
        <v>207</v>
      </c>
      <c r="H159" s="100">
        <f>ROUND(E159*G159,2)</f>
        <v>0</v>
      </c>
      <c r="J159" s="100">
        <f t="shared" si="32"/>
        <v>0</v>
      </c>
      <c r="K159" s="101">
        <v>1.0000000000000001E-5</v>
      </c>
      <c r="L159" s="101">
        <f t="shared" si="33"/>
        <v>4.0000000000000003E-5</v>
      </c>
      <c r="N159" s="98">
        <f t="shared" si="34"/>
        <v>0</v>
      </c>
      <c r="O159" s="99">
        <v>20</v>
      </c>
      <c r="P159" s="99" t="s">
        <v>144</v>
      </c>
      <c r="V159" s="102" t="s">
        <v>390</v>
      </c>
      <c r="W159" s="103">
        <v>1.6639999999999999</v>
      </c>
      <c r="X159" s="96" t="s">
        <v>534</v>
      </c>
      <c r="Y159" s="96" t="s">
        <v>532</v>
      </c>
      <c r="Z159" s="99" t="s">
        <v>467</v>
      </c>
      <c r="AB159" s="99">
        <v>7</v>
      </c>
      <c r="AJ159" s="85" t="s">
        <v>393</v>
      </c>
      <c r="AK159" s="85" t="s">
        <v>148</v>
      </c>
    </row>
    <row r="160" spans="1:37">
      <c r="A160" s="94">
        <v>111</v>
      </c>
      <c r="B160" s="95" t="s">
        <v>210</v>
      </c>
      <c r="C160" s="96" t="s">
        <v>535</v>
      </c>
      <c r="D160" s="97" t="s">
        <v>536</v>
      </c>
      <c r="E160" s="98">
        <v>4</v>
      </c>
      <c r="F160" s="99" t="s">
        <v>207</v>
      </c>
      <c r="I160" s="100">
        <f>ROUND(E160*G160,2)</f>
        <v>0</v>
      </c>
      <c r="J160" s="100">
        <f t="shared" si="32"/>
        <v>0</v>
      </c>
      <c r="K160" s="101">
        <v>7.6999999999999996E-4</v>
      </c>
      <c r="L160" s="101">
        <f t="shared" si="33"/>
        <v>3.0799999999999998E-3</v>
      </c>
      <c r="N160" s="98">
        <f t="shared" si="34"/>
        <v>0</v>
      </c>
      <c r="O160" s="99">
        <v>20</v>
      </c>
      <c r="P160" s="99" t="s">
        <v>144</v>
      </c>
      <c r="V160" s="102" t="s">
        <v>96</v>
      </c>
      <c r="X160" s="96" t="s">
        <v>535</v>
      </c>
      <c r="Y160" s="96" t="s">
        <v>535</v>
      </c>
      <c r="Z160" s="99" t="s">
        <v>537</v>
      </c>
      <c r="AA160" s="96" t="s">
        <v>144</v>
      </c>
      <c r="AB160" s="99">
        <v>8</v>
      </c>
      <c r="AJ160" s="85" t="s">
        <v>400</v>
      </c>
      <c r="AK160" s="85" t="s">
        <v>148</v>
      </c>
    </row>
    <row r="161" spans="1:37">
      <c r="A161" s="94">
        <v>112</v>
      </c>
      <c r="B161" s="95" t="s">
        <v>517</v>
      </c>
      <c r="C161" s="96" t="s">
        <v>538</v>
      </c>
      <c r="D161" s="97" t="s">
        <v>539</v>
      </c>
      <c r="F161" s="99" t="s">
        <v>57</v>
      </c>
      <c r="H161" s="100">
        <f>ROUND(E161*G161,2)</f>
        <v>0</v>
      </c>
      <c r="J161" s="100">
        <f t="shared" si="32"/>
        <v>0</v>
      </c>
      <c r="L161" s="101">
        <f t="shared" si="33"/>
        <v>0</v>
      </c>
      <c r="N161" s="98">
        <f t="shared" si="34"/>
        <v>0</v>
      </c>
      <c r="O161" s="99">
        <v>20</v>
      </c>
      <c r="P161" s="99" t="s">
        <v>144</v>
      </c>
      <c r="V161" s="102" t="s">
        <v>390</v>
      </c>
      <c r="X161" s="96" t="s">
        <v>540</v>
      </c>
      <c r="Y161" s="96" t="s">
        <v>538</v>
      </c>
      <c r="Z161" s="99" t="s">
        <v>467</v>
      </c>
      <c r="AB161" s="99">
        <v>1</v>
      </c>
      <c r="AJ161" s="85" t="s">
        <v>393</v>
      </c>
      <c r="AK161" s="85" t="s">
        <v>148</v>
      </c>
    </row>
    <row r="162" spans="1:37">
      <c r="D162" s="144" t="s">
        <v>541</v>
      </c>
      <c r="E162" s="145">
        <f>J162</f>
        <v>0</v>
      </c>
      <c r="H162" s="145">
        <f>SUM(H153:H161)</f>
        <v>0</v>
      </c>
      <c r="I162" s="145">
        <f>SUM(I153:I161)</f>
        <v>0</v>
      </c>
      <c r="J162" s="145">
        <f>SUM(J153:J161)</f>
        <v>0</v>
      </c>
      <c r="L162" s="146">
        <f>SUM(L153:L161)</f>
        <v>0.18312000000000003</v>
      </c>
      <c r="N162" s="147">
        <f>SUM(N153:N161)</f>
        <v>0</v>
      </c>
      <c r="W162" s="103">
        <f>SUM(W153:W161)</f>
        <v>5.43</v>
      </c>
    </row>
    <row r="164" spans="1:37">
      <c r="B164" s="96" t="s">
        <v>542</v>
      </c>
    </row>
    <row r="165" spans="1:37" ht="20.399999999999999">
      <c r="A165" s="94">
        <v>113</v>
      </c>
      <c r="B165" s="95" t="s">
        <v>526</v>
      </c>
      <c r="C165" s="96" t="s">
        <v>543</v>
      </c>
      <c r="D165" s="97" t="s">
        <v>544</v>
      </c>
      <c r="E165" s="98">
        <v>22.234999999999999</v>
      </c>
      <c r="F165" s="99" t="s">
        <v>318</v>
      </c>
      <c r="H165" s="100">
        <f>ROUND(E165*G165,2)</f>
        <v>0</v>
      </c>
      <c r="J165" s="100">
        <f t="shared" ref="J165:J173" si="35">ROUND(E165*G165,2)</f>
        <v>0</v>
      </c>
      <c r="L165" s="101">
        <f t="shared" ref="L165:L173" si="36">E165*K165</f>
        <v>0</v>
      </c>
      <c r="N165" s="98">
        <f t="shared" ref="N165:N173" si="37">E165*M165</f>
        <v>0</v>
      </c>
      <c r="O165" s="99">
        <v>20</v>
      </c>
      <c r="P165" s="99" t="s">
        <v>144</v>
      </c>
      <c r="V165" s="102" t="s">
        <v>390</v>
      </c>
      <c r="W165" s="103">
        <v>46.271000000000001</v>
      </c>
      <c r="X165" s="96" t="s">
        <v>545</v>
      </c>
      <c r="Y165" s="96" t="s">
        <v>543</v>
      </c>
      <c r="Z165" s="99" t="s">
        <v>186</v>
      </c>
      <c r="AB165" s="99">
        <v>7</v>
      </c>
      <c r="AJ165" s="85" t="s">
        <v>393</v>
      </c>
      <c r="AK165" s="85" t="s">
        <v>148</v>
      </c>
    </row>
    <row r="166" spans="1:37" ht="20.399999999999999">
      <c r="A166" s="94">
        <v>114</v>
      </c>
      <c r="B166" s="95" t="s">
        <v>210</v>
      </c>
      <c r="C166" s="96" t="s">
        <v>546</v>
      </c>
      <c r="D166" s="97" t="s">
        <v>547</v>
      </c>
      <c r="E166" s="98">
        <v>22.234999999999999</v>
      </c>
      <c r="F166" s="99" t="s">
        <v>318</v>
      </c>
      <c r="I166" s="100">
        <f>ROUND(E166*G166,2)</f>
        <v>0</v>
      </c>
      <c r="J166" s="100">
        <f t="shared" si="35"/>
        <v>0</v>
      </c>
      <c r="K166" s="101">
        <v>4.7500000000000001E-2</v>
      </c>
      <c r="L166" s="101">
        <f t="shared" si="36"/>
        <v>1.0561624999999999</v>
      </c>
      <c r="N166" s="98">
        <f t="shared" si="37"/>
        <v>0</v>
      </c>
      <c r="O166" s="99">
        <v>20</v>
      </c>
      <c r="P166" s="99" t="s">
        <v>144</v>
      </c>
      <c r="V166" s="102" t="s">
        <v>96</v>
      </c>
      <c r="X166" s="96" t="s">
        <v>546</v>
      </c>
      <c r="Y166" s="96" t="s">
        <v>546</v>
      </c>
      <c r="Z166" s="99" t="s">
        <v>548</v>
      </c>
      <c r="AA166" s="96" t="s">
        <v>144</v>
      </c>
      <c r="AB166" s="99">
        <v>8</v>
      </c>
      <c r="AJ166" s="85" t="s">
        <v>400</v>
      </c>
      <c r="AK166" s="85" t="s">
        <v>148</v>
      </c>
    </row>
    <row r="167" spans="1:37">
      <c r="A167" s="94">
        <v>115</v>
      </c>
      <c r="B167" s="95" t="s">
        <v>526</v>
      </c>
      <c r="C167" s="96" t="s">
        <v>549</v>
      </c>
      <c r="D167" s="97" t="s">
        <v>550</v>
      </c>
      <c r="E167" s="98">
        <v>18.8</v>
      </c>
      <c r="F167" s="99" t="s">
        <v>318</v>
      </c>
      <c r="H167" s="100">
        <f>ROUND(E167*G167,2)</f>
        <v>0</v>
      </c>
      <c r="J167" s="100">
        <f t="shared" si="35"/>
        <v>0</v>
      </c>
      <c r="L167" s="101">
        <f t="shared" si="36"/>
        <v>0</v>
      </c>
      <c r="N167" s="98">
        <f t="shared" si="37"/>
        <v>0</v>
      </c>
      <c r="O167" s="99">
        <v>20</v>
      </c>
      <c r="P167" s="99" t="s">
        <v>144</v>
      </c>
      <c r="V167" s="102" t="s">
        <v>390</v>
      </c>
      <c r="W167" s="103">
        <v>14.476000000000001</v>
      </c>
      <c r="X167" s="96" t="s">
        <v>551</v>
      </c>
      <c r="Y167" s="96" t="s">
        <v>549</v>
      </c>
      <c r="Z167" s="99" t="s">
        <v>186</v>
      </c>
      <c r="AB167" s="99">
        <v>7</v>
      </c>
      <c r="AJ167" s="85" t="s">
        <v>393</v>
      </c>
      <c r="AK167" s="85" t="s">
        <v>148</v>
      </c>
    </row>
    <row r="168" spans="1:37">
      <c r="A168" s="94">
        <v>116</v>
      </c>
      <c r="B168" s="95" t="s">
        <v>210</v>
      </c>
      <c r="C168" s="96" t="s">
        <v>552</v>
      </c>
      <c r="D168" s="97" t="s">
        <v>553</v>
      </c>
      <c r="E168" s="98">
        <v>18.8</v>
      </c>
      <c r="F168" s="99" t="s">
        <v>318</v>
      </c>
      <c r="I168" s="100">
        <f>ROUND(E168*G168,2)</f>
        <v>0</v>
      </c>
      <c r="J168" s="100">
        <f t="shared" si="35"/>
        <v>0</v>
      </c>
      <c r="K168" s="101">
        <v>3.3000000000000002E-2</v>
      </c>
      <c r="L168" s="101">
        <f t="shared" si="36"/>
        <v>0.62040000000000006</v>
      </c>
      <c r="N168" s="98">
        <f t="shared" si="37"/>
        <v>0</v>
      </c>
      <c r="O168" s="99">
        <v>20</v>
      </c>
      <c r="P168" s="99" t="s">
        <v>144</v>
      </c>
      <c r="V168" s="102" t="s">
        <v>96</v>
      </c>
      <c r="X168" s="96" t="s">
        <v>552</v>
      </c>
      <c r="Y168" s="96" t="s">
        <v>552</v>
      </c>
      <c r="Z168" s="99" t="s">
        <v>548</v>
      </c>
      <c r="AA168" s="96" t="s">
        <v>144</v>
      </c>
      <c r="AB168" s="99">
        <v>8</v>
      </c>
      <c r="AJ168" s="85" t="s">
        <v>400</v>
      </c>
      <c r="AK168" s="85" t="s">
        <v>148</v>
      </c>
    </row>
    <row r="169" spans="1:37">
      <c r="A169" s="94">
        <v>117</v>
      </c>
      <c r="B169" s="95" t="s">
        <v>526</v>
      </c>
      <c r="C169" s="96" t="s">
        <v>554</v>
      </c>
      <c r="D169" s="97" t="s">
        <v>555</v>
      </c>
      <c r="E169" s="98">
        <v>37.5</v>
      </c>
      <c r="F169" s="99" t="s">
        <v>318</v>
      </c>
      <c r="H169" s="100">
        <f>ROUND(E169*G169,2)</f>
        <v>0</v>
      </c>
      <c r="J169" s="100">
        <f t="shared" si="35"/>
        <v>0</v>
      </c>
      <c r="K169" s="101">
        <v>8.0000000000000007E-5</v>
      </c>
      <c r="L169" s="101">
        <f t="shared" si="36"/>
        <v>3.0000000000000001E-3</v>
      </c>
      <c r="N169" s="98">
        <f t="shared" si="37"/>
        <v>0</v>
      </c>
      <c r="O169" s="99">
        <v>20</v>
      </c>
      <c r="P169" s="99" t="s">
        <v>144</v>
      </c>
      <c r="V169" s="102" t="s">
        <v>390</v>
      </c>
      <c r="W169" s="103">
        <v>26.812999999999999</v>
      </c>
      <c r="X169" s="96" t="s">
        <v>556</v>
      </c>
      <c r="Y169" s="96" t="s">
        <v>554</v>
      </c>
      <c r="Z169" s="99" t="s">
        <v>315</v>
      </c>
      <c r="AB169" s="99">
        <v>7</v>
      </c>
      <c r="AJ169" s="85" t="s">
        <v>393</v>
      </c>
      <c r="AK169" s="85" t="s">
        <v>148</v>
      </c>
    </row>
    <row r="170" spans="1:37" ht="20.399999999999999">
      <c r="A170" s="94">
        <v>118</v>
      </c>
      <c r="B170" s="95" t="s">
        <v>210</v>
      </c>
      <c r="C170" s="96" t="s">
        <v>557</v>
      </c>
      <c r="D170" s="97" t="s">
        <v>558</v>
      </c>
      <c r="E170" s="98">
        <v>5</v>
      </c>
      <c r="F170" s="99" t="s">
        <v>207</v>
      </c>
      <c r="I170" s="100">
        <f>ROUND(E170*G170,2)</f>
        <v>0</v>
      </c>
      <c r="J170" s="100">
        <f t="shared" si="35"/>
        <v>0</v>
      </c>
      <c r="L170" s="101">
        <f t="shared" si="36"/>
        <v>0</v>
      </c>
      <c r="N170" s="98">
        <f t="shared" si="37"/>
        <v>0</v>
      </c>
      <c r="O170" s="99">
        <v>20</v>
      </c>
      <c r="P170" s="99" t="s">
        <v>144</v>
      </c>
      <c r="V170" s="102" t="s">
        <v>96</v>
      </c>
      <c r="X170" s="96" t="s">
        <v>557</v>
      </c>
      <c r="Y170" s="96" t="s">
        <v>557</v>
      </c>
      <c r="Z170" s="99" t="s">
        <v>322</v>
      </c>
      <c r="AA170" s="96" t="s">
        <v>144</v>
      </c>
      <c r="AB170" s="99">
        <v>8</v>
      </c>
      <c r="AJ170" s="85" t="s">
        <v>400</v>
      </c>
      <c r="AK170" s="85" t="s">
        <v>148</v>
      </c>
    </row>
    <row r="171" spans="1:37">
      <c r="A171" s="94">
        <v>119</v>
      </c>
      <c r="B171" s="95" t="s">
        <v>526</v>
      </c>
      <c r="C171" s="96" t="s">
        <v>559</v>
      </c>
      <c r="D171" s="97" t="s">
        <v>560</v>
      </c>
      <c r="E171" s="98">
        <v>8.4</v>
      </c>
      <c r="F171" s="99" t="s">
        <v>318</v>
      </c>
      <c r="H171" s="100">
        <f>ROUND(E171*G171,2)</f>
        <v>0</v>
      </c>
      <c r="J171" s="100">
        <f t="shared" si="35"/>
        <v>0</v>
      </c>
      <c r="K171" s="101">
        <v>8.0000000000000007E-5</v>
      </c>
      <c r="L171" s="101">
        <f t="shared" si="36"/>
        <v>6.7200000000000007E-4</v>
      </c>
      <c r="N171" s="98">
        <f t="shared" si="37"/>
        <v>0</v>
      </c>
      <c r="O171" s="99">
        <v>20</v>
      </c>
      <c r="P171" s="99" t="s">
        <v>144</v>
      </c>
      <c r="V171" s="102" t="s">
        <v>390</v>
      </c>
      <c r="W171" s="103">
        <v>5.9219999999999997</v>
      </c>
      <c r="X171" s="96" t="s">
        <v>561</v>
      </c>
      <c r="Y171" s="96" t="s">
        <v>559</v>
      </c>
      <c r="Z171" s="99" t="s">
        <v>315</v>
      </c>
      <c r="AB171" s="99">
        <v>7</v>
      </c>
      <c r="AJ171" s="85" t="s">
        <v>393</v>
      </c>
      <c r="AK171" s="85" t="s">
        <v>148</v>
      </c>
    </row>
    <row r="172" spans="1:37" ht="30.6">
      <c r="A172" s="94">
        <v>120</v>
      </c>
      <c r="B172" s="95" t="s">
        <v>210</v>
      </c>
      <c r="C172" s="96" t="s">
        <v>562</v>
      </c>
      <c r="D172" s="97" t="s">
        <v>563</v>
      </c>
      <c r="E172" s="98">
        <v>1</v>
      </c>
      <c r="F172" s="99" t="s">
        <v>207</v>
      </c>
      <c r="I172" s="100">
        <f>ROUND(E172*G172,2)</f>
        <v>0</v>
      </c>
      <c r="J172" s="100">
        <f t="shared" si="35"/>
        <v>0</v>
      </c>
      <c r="L172" s="101">
        <f t="shared" si="36"/>
        <v>0</v>
      </c>
      <c r="N172" s="98">
        <f t="shared" si="37"/>
        <v>0</v>
      </c>
      <c r="O172" s="99">
        <v>20</v>
      </c>
      <c r="P172" s="99" t="s">
        <v>144</v>
      </c>
      <c r="V172" s="102" t="s">
        <v>96</v>
      </c>
      <c r="X172" s="96" t="s">
        <v>562</v>
      </c>
      <c r="Y172" s="96" t="s">
        <v>562</v>
      </c>
      <c r="Z172" s="99" t="s">
        <v>322</v>
      </c>
      <c r="AA172" s="96" t="s">
        <v>144</v>
      </c>
      <c r="AB172" s="99">
        <v>2</v>
      </c>
      <c r="AJ172" s="85" t="s">
        <v>400</v>
      </c>
      <c r="AK172" s="85" t="s">
        <v>148</v>
      </c>
    </row>
    <row r="173" spans="1:37" ht="20.399999999999999">
      <c r="A173" s="94">
        <v>121</v>
      </c>
      <c r="B173" s="95" t="s">
        <v>526</v>
      </c>
      <c r="C173" s="96" t="s">
        <v>564</v>
      </c>
      <c r="D173" s="97" t="s">
        <v>565</v>
      </c>
      <c r="F173" s="99" t="s">
        <v>57</v>
      </c>
      <c r="H173" s="100">
        <f>ROUND(E173*G173,2)</f>
        <v>0</v>
      </c>
      <c r="J173" s="100">
        <f t="shared" si="35"/>
        <v>0</v>
      </c>
      <c r="L173" s="101">
        <f t="shared" si="36"/>
        <v>0</v>
      </c>
      <c r="N173" s="98">
        <f t="shared" si="37"/>
        <v>0</v>
      </c>
      <c r="O173" s="99">
        <v>20</v>
      </c>
      <c r="P173" s="99" t="s">
        <v>144</v>
      </c>
      <c r="V173" s="102" t="s">
        <v>390</v>
      </c>
      <c r="X173" s="96" t="s">
        <v>566</v>
      </c>
      <c r="Y173" s="96" t="s">
        <v>564</v>
      </c>
      <c r="Z173" s="99" t="s">
        <v>567</v>
      </c>
      <c r="AB173" s="99">
        <v>1</v>
      </c>
      <c r="AJ173" s="85" t="s">
        <v>393</v>
      </c>
      <c r="AK173" s="85" t="s">
        <v>148</v>
      </c>
    </row>
    <row r="174" spans="1:37">
      <c r="D174" s="144" t="s">
        <v>568</v>
      </c>
      <c r="E174" s="145">
        <f>J174</f>
        <v>0</v>
      </c>
      <c r="H174" s="145">
        <f>SUM(H164:H173)</f>
        <v>0</v>
      </c>
      <c r="I174" s="145">
        <f>SUM(I164:I173)</f>
        <v>0</v>
      </c>
      <c r="J174" s="145">
        <f>SUM(J164:J173)</f>
        <v>0</v>
      </c>
      <c r="L174" s="146">
        <f>SUM(L164:L173)</f>
        <v>1.6802344999999999</v>
      </c>
      <c r="N174" s="147">
        <f>SUM(N164:N173)</f>
        <v>0</v>
      </c>
      <c r="W174" s="103">
        <f>SUM(W164:W173)</f>
        <v>93.481999999999999</v>
      </c>
    </row>
    <row r="176" spans="1:37">
      <c r="B176" s="96" t="s">
        <v>569</v>
      </c>
    </row>
    <row r="177" spans="1:37" ht="20.399999999999999">
      <c r="A177" s="94">
        <v>122</v>
      </c>
      <c r="B177" s="95" t="s">
        <v>570</v>
      </c>
      <c r="C177" s="96" t="s">
        <v>571</v>
      </c>
      <c r="D177" s="97" t="s">
        <v>572</v>
      </c>
      <c r="E177" s="98">
        <v>31.98</v>
      </c>
      <c r="F177" s="99" t="s">
        <v>221</v>
      </c>
      <c r="H177" s="100">
        <f>ROUND(E177*G177,2)</f>
        <v>0</v>
      </c>
      <c r="J177" s="100">
        <f t="shared" ref="J177:J188" si="38">ROUND(E177*G177,2)</f>
        <v>0</v>
      </c>
      <c r="K177" s="101">
        <v>6.2700000000000004E-3</v>
      </c>
      <c r="L177" s="101">
        <f t="shared" ref="L177:L188" si="39">E177*K177</f>
        <v>0.20051460000000002</v>
      </c>
      <c r="N177" s="98">
        <f t="shared" ref="N177:N188" si="40">E177*M177</f>
        <v>0</v>
      </c>
      <c r="O177" s="99">
        <v>20</v>
      </c>
      <c r="P177" s="99" t="s">
        <v>144</v>
      </c>
      <c r="V177" s="102" t="s">
        <v>390</v>
      </c>
      <c r="W177" s="103">
        <v>35.658000000000001</v>
      </c>
      <c r="X177" s="96" t="s">
        <v>573</v>
      </c>
      <c r="Y177" s="96" t="s">
        <v>571</v>
      </c>
      <c r="Z177" s="99" t="s">
        <v>186</v>
      </c>
      <c r="AB177" s="99">
        <v>7</v>
      </c>
      <c r="AJ177" s="85" t="s">
        <v>393</v>
      </c>
      <c r="AK177" s="85" t="s">
        <v>148</v>
      </c>
    </row>
    <row r="178" spans="1:37" ht="20.399999999999999">
      <c r="A178" s="94">
        <v>123</v>
      </c>
      <c r="B178" s="95" t="s">
        <v>210</v>
      </c>
      <c r="C178" s="96" t="s">
        <v>574</v>
      </c>
      <c r="D178" s="97" t="s">
        <v>575</v>
      </c>
      <c r="E178" s="98">
        <v>32.619999999999997</v>
      </c>
      <c r="F178" s="99" t="s">
        <v>221</v>
      </c>
      <c r="I178" s="100">
        <f>ROUND(E178*G178,2)</f>
        <v>0</v>
      </c>
      <c r="J178" s="100">
        <f t="shared" si="38"/>
        <v>0</v>
      </c>
      <c r="K178" s="101">
        <v>1.9E-2</v>
      </c>
      <c r="L178" s="101">
        <f t="shared" si="39"/>
        <v>0.61977999999999989</v>
      </c>
      <c r="N178" s="98">
        <f t="shared" si="40"/>
        <v>0</v>
      </c>
      <c r="O178" s="99">
        <v>20</v>
      </c>
      <c r="P178" s="99" t="s">
        <v>144</v>
      </c>
      <c r="V178" s="102" t="s">
        <v>96</v>
      </c>
      <c r="X178" s="96" t="s">
        <v>574</v>
      </c>
      <c r="Y178" s="96" t="s">
        <v>574</v>
      </c>
      <c r="Z178" s="99" t="s">
        <v>576</v>
      </c>
      <c r="AA178" s="96" t="s">
        <v>144</v>
      </c>
      <c r="AB178" s="99">
        <v>8</v>
      </c>
      <c r="AJ178" s="85" t="s">
        <v>400</v>
      </c>
      <c r="AK178" s="85" t="s">
        <v>148</v>
      </c>
    </row>
    <row r="179" spans="1:37">
      <c r="A179" s="94">
        <v>124</v>
      </c>
      <c r="B179" s="95" t="s">
        <v>570</v>
      </c>
      <c r="C179" s="96" t="s">
        <v>577</v>
      </c>
      <c r="D179" s="97" t="s">
        <v>578</v>
      </c>
      <c r="E179" s="98">
        <v>11.85</v>
      </c>
      <c r="F179" s="99" t="s">
        <v>318</v>
      </c>
      <c r="H179" s="100">
        <f>ROUND(E179*G179,2)</f>
        <v>0</v>
      </c>
      <c r="J179" s="100">
        <f t="shared" si="38"/>
        <v>0</v>
      </c>
      <c r="K179" s="101">
        <v>6.0999999999999997E-4</v>
      </c>
      <c r="L179" s="101">
        <f t="shared" si="39"/>
        <v>7.2284999999999997E-3</v>
      </c>
      <c r="N179" s="98">
        <f t="shared" si="40"/>
        <v>0</v>
      </c>
      <c r="O179" s="99">
        <v>20</v>
      </c>
      <c r="P179" s="99" t="s">
        <v>144</v>
      </c>
      <c r="V179" s="102" t="s">
        <v>390</v>
      </c>
      <c r="W179" s="103">
        <v>2.536</v>
      </c>
      <c r="X179" s="96" t="s">
        <v>579</v>
      </c>
      <c r="Y179" s="96" t="s">
        <v>577</v>
      </c>
      <c r="Z179" s="99" t="s">
        <v>580</v>
      </c>
      <c r="AB179" s="99">
        <v>7</v>
      </c>
      <c r="AJ179" s="85" t="s">
        <v>393</v>
      </c>
      <c r="AK179" s="85" t="s">
        <v>148</v>
      </c>
    </row>
    <row r="180" spans="1:37">
      <c r="A180" s="94">
        <v>125</v>
      </c>
      <c r="B180" s="95" t="s">
        <v>210</v>
      </c>
      <c r="C180" s="96" t="s">
        <v>581</v>
      </c>
      <c r="D180" s="97" t="s">
        <v>582</v>
      </c>
      <c r="E180" s="98">
        <v>1.304</v>
      </c>
      <c r="F180" s="99" t="s">
        <v>221</v>
      </c>
      <c r="I180" s="100">
        <f>ROUND(E180*G180,2)</f>
        <v>0</v>
      </c>
      <c r="J180" s="100">
        <f t="shared" si="38"/>
        <v>0</v>
      </c>
      <c r="K180" s="101">
        <v>1.9E-2</v>
      </c>
      <c r="L180" s="101">
        <f t="shared" si="39"/>
        <v>2.4775999999999999E-2</v>
      </c>
      <c r="N180" s="98">
        <f t="shared" si="40"/>
        <v>0</v>
      </c>
      <c r="O180" s="99">
        <v>20</v>
      </c>
      <c r="P180" s="99" t="s">
        <v>144</v>
      </c>
      <c r="V180" s="102" t="s">
        <v>96</v>
      </c>
      <c r="X180" s="96" t="s">
        <v>581</v>
      </c>
      <c r="Y180" s="96" t="s">
        <v>581</v>
      </c>
      <c r="Z180" s="99" t="s">
        <v>576</v>
      </c>
      <c r="AA180" s="96" t="s">
        <v>144</v>
      </c>
      <c r="AB180" s="99">
        <v>8</v>
      </c>
      <c r="AJ180" s="85" t="s">
        <v>400</v>
      </c>
      <c r="AK180" s="85" t="s">
        <v>148</v>
      </c>
    </row>
    <row r="181" spans="1:37">
      <c r="A181" s="94">
        <v>126</v>
      </c>
      <c r="B181" s="95" t="s">
        <v>570</v>
      </c>
      <c r="C181" s="96" t="s">
        <v>583</v>
      </c>
      <c r="D181" s="97" t="s">
        <v>584</v>
      </c>
      <c r="E181" s="98">
        <v>39.729999999999997</v>
      </c>
      <c r="F181" s="99" t="s">
        <v>221</v>
      </c>
      <c r="H181" s="100">
        <f>ROUND(E181*G181,2)</f>
        <v>0</v>
      </c>
      <c r="J181" s="100">
        <f t="shared" si="38"/>
        <v>0</v>
      </c>
      <c r="K181" s="101">
        <v>4.9100000000000003E-3</v>
      </c>
      <c r="L181" s="101">
        <f t="shared" si="39"/>
        <v>0.19507430000000001</v>
      </c>
      <c r="N181" s="98">
        <f t="shared" si="40"/>
        <v>0</v>
      </c>
      <c r="O181" s="99">
        <v>20</v>
      </c>
      <c r="P181" s="99" t="s">
        <v>144</v>
      </c>
      <c r="V181" s="102" t="s">
        <v>390</v>
      </c>
      <c r="W181" s="103">
        <v>29.995999999999999</v>
      </c>
      <c r="X181" s="96" t="s">
        <v>585</v>
      </c>
      <c r="Y181" s="96" t="s">
        <v>583</v>
      </c>
      <c r="Z181" s="99" t="s">
        <v>580</v>
      </c>
      <c r="AB181" s="99">
        <v>7</v>
      </c>
      <c r="AJ181" s="85" t="s">
        <v>393</v>
      </c>
      <c r="AK181" s="85" t="s">
        <v>148</v>
      </c>
    </row>
    <row r="182" spans="1:37">
      <c r="A182" s="94">
        <v>127</v>
      </c>
      <c r="B182" s="95" t="s">
        <v>210</v>
      </c>
      <c r="C182" s="96" t="s">
        <v>586</v>
      </c>
      <c r="D182" s="97" t="s">
        <v>587</v>
      </c>
      <c r="E182" s="98">
        <v>40.524999999999999</v>
      </c>
      <c r="F182" s="99" t="s">
        <v>221</v>
      </c>
      <c r="I182" s="100">
        <f>ROUND(E182*G182,2)</f>
        <v>0</v>
      </c>
      <c r="J182" s="100">
        <f t="shared" si="38"/>
        <v>0</v>
      </c>
      <c r="K182" s="101">
        <v>1.9E-2</v>
      </c>
      <c r="L182" s="101">
        <f t="shared" si="39"/>
        <v>0.76997499999999997</v>
      </c>
      <c r="N182" s="98">
        <f t="shared" si="40"/>
        <v>0</v>
      </c>
      <c r="O182" s="99">
        <v>20</v>
      </c>
      <c r="P182" s="99" t="s">
        <v>144</v>
      </c>
      <c r="V182" s="102" t="s">
        <v>96</v>
      </c>
      <c r="X182" s="96" t="s">
        <v>586</v>
      </c>
      <c r="Y182" s="96" t="s">
        <v>586</v>
      </c>
      <c r="Z182" s="99" t="s">
        <v>576</v>
      </c>
      <c r="AA182" s="96" t="s">
        <v>144</v>
      </c>
      <c r="AB182" s="99">
        <v>8</v>
      </c>
      <c r="AJ182" s="85" t="s">
        <v>400</v>
      </c>
      <c r="AK182" s="85" t="s">
        <v>148</v>
      </c>
    </row>
    <row r="183" spans="1:37">
      <c r="A183" s="94">
        <v>128</v>
      </c>
      <c r="B183" s="95" t="s">
        <v>570</v>
      </c>
      <c r="C183" s="96" t="s">
        <v>588</v>
      </c>
      <c r="D183" s="97" t="s">
        <v>589</v>
      </c>
      <c r="E183" s="98">
        <v>72.894999999999996</v>
      </c>
      <c r="F183" s="99" t="s">
        <v>221</v>
      </c>
      <c r="H183" s="100">
        <f t="shared" ref="H183:H188" si="41">ROUND(E183*G183,2)</f>
        <v>0</v>
      </c>
      <c r="J183" s="100">
        <f t="shared" si="38"/>
        <v>0</v>
      </c>
      <c r="K183" s="101">
        <v>6.2E-4</v>
      </c>
      <c r="L183" s="101">
        <f t="shared" si="39"/>
        <v>4.5194899999999996E-2</v>
      </c>
      <c r="N183" s="98">
        <f t="shared" si="40"/>
        <v>0</v>
      </c>
      <c r="O183" s="99">
        <v>20</v>
      </c>
      <c r="P183" s="99" t="s">
        <v>144</v>
      </c>
      <c r="V183" s="102" t="s">
        <v>390</v>
      </c>
      <c r="X183" s="96" t="s">
        <v>590</v>
      </c>
      <c r="Y183" s="96" t="s">
        <v>588</v>
      </c>
      <c r="Z183" s="99" t="s">
        <v>580</v>
      </c>
      <c r="AB183" s="99">
        <v>7</v>
      </c>
      <c r="AJ183" s="85" t="s">
        <v>393</v>
      </c>
      <c r="AK183" s="85" t="s">
        <v>148</v>
      </c>
    </row>
    <row r="184" spans="1:37">
      <c r="A184" s="94">
        <v>129</v>
      </c>
      <c r="B184" s="95" t="s">
        <v>570</v>
      </c>
      <c r="C184" s="96" t="s">
        <v>591</v>
      </c>
      <c r="D184" s="97" t="s">
        <v>592</v>
      </c>
      <c r="E184" s="98">
        <v>72.894999999999996</v>
      </c>
      <c r="F184" s="99" t="s">
        <v>221</v>
      </c>
      <c r="H184" s="100">
        <f t="shared" si="41"/>
        <v>0</v>
      </c>
      <c r="J184" s="100">
        <f t="shared" si="38"/>
        <v>0</v>
      </c>
      <c r="K184" s="101">
        <v>2.2000000000000001E-3</v>
      </c>
      <c r="L184" s="101">
        <f t="shared" si="39"/>
        <v>0.16036900000000001</v>
      </c>
      <c r="N184" s="98">
        <f t="shared" si="40"/>
        <v>0</v>
      </c>
      <c r="O184" s="99">
        <v>20</v>
      </c>
      <c r="P184" s="99" t="s">
        <v>144</v>
      </c>
      <c r="V184" s="102" t="s">
        <v>390</v>
      </c>
      <c r="W184" s="103">
        <v>2.843</v>
      </c>
      <c r="X184" s="96" t="s">
        <v>593</v>
      </c>
      <c r="Y184" s="96" t="s">
        <v>591</v>
      </c>
      <c r="Z184" s="99" t="s">
        <v>186</v>
      </c>
      <c r="AB184" s="99">
        <v>7</v>
      </c>
      <c r="AJ184" s="85" t="s">
        <v>393</v>
      </c>
      <c r="AK184" s="85" t="s">
        <v>148</v>
      </c>
    </row>
    <row r="185" spans="1:37">
      <c r="A185" s="94">
        <v>130</v>
      </c>
      <c r="B185" s="95" t="s">
        <v>570</v>
      </c>
      <c r="C185" s="96" t="s">
        <v>594</v>
      </c>
      <c r="D185" s="97" t="s">
        <v>595</v>
      </c>
      <c r="E185" s="98">
        <v>72.894999999999996</v>
      </c>
      <c r="F185" s="99" t="s">
        <v>221</v>
      </c>
      <c r="H185" s="100">
        <f t="shared" si="41"/>
        <v>0</v>
      </c>
      <c r="J185" s="100">
        <f t="shared" si="38"/>
        <v>0</v>
      </c>
      <c r="K185" s="101">
        <v>2.2000000000000001E-3</v>
      </c>
      <c r="L185" s="101">
        <f t="shared" si="39"/>
        <v>0.16036900000000001</v>
      </c>
      <c r="N185" s="98">
        <f t="shared" si="40"/>
        <v>0</v>
      </c>
      <c r="O185" s="99">
        <v>20</v>
      </c>
      <c r="P185" s="99" t="s">
        <v>144</v>
      </c>
      <c r="V185" s="102" t="s">
        <v>390</v>
      </c>
      <c r="W185" s="103">
        <v>2.843</v>
      </c>
      <c r="X185" s="96" t="s">
        <v>593</v>
      </c>
      <c r="Y185" s="96" t="s">
        <v>594</v>
      </c>
      <c r="Z185" s="99" t="s">
        <v>186</v>
      </c>
      <c r="AB185" s="99">
        <v>7</v>
      </c>
      <c r="AJ185" s="85" t="s">
        <v>393</v>
      </c>
      <c r="AK185" s="85" t="s">
        <v>148</v>
      </c>
    </row>
    <row r="186" spans="1:37">
      <c r="A186" s="94">
        <v>131</v>
      </c>
      <c r="B186" s="95" t="s">
        <v>570</v>
      </c>
      <c r="C186" s="96" t="s">
        <v>596</v>
      </c>
      <c r="D186" s="97" t="s">
        <v>597</v>
      </c>
      <c r="E186" s="98">
        <v>72.894999999999996</v>
      </c>
      <c r="F186" s="99" t="s">
        <v>221</v>
      </c>
      <c r="H186" s="100">
        <f t="shared" si="41"/>
        <v>0</v>
      </c>
      <c r="J186" s="100">
        <f t="shared" si="38"/>
        <v>0</v>
      </c>
      <c r="K186" s="101">
        <v>2.3E-3</v>
      </c>
      <c r="L186" s="101">
        <f t="shared" si="39"/>
        <v>0.16765849999999999</v>
      </c>
      <c r="N186" s="98">
        <f t="shared" si="40"/>
        <v>0</v>
      </c>
      <c r="O186" s="99">
        <v>20</v>
      </c>
      <c r="P186" s="99" t="s">
        <v>144</v>
      </c>
      <c r="V186" s="102" t="s">
        <v>390</v>
      </c>
      <c r="W186" s="103">
        <v>2.843</v>
      </c>
      <c r="X186" s="96" t="s">
        <v>598</v>
      </c>
      <c r="Y186" s="96" t="s">
        <v>596</v>
      </c>
      <c r="Z186" s="99" t="s">
        <v>186</v>
      </c>
      <c r="AB186" s="99">
        <v>7</v>
      </c>
      <c r="AJ186" s="85" t="s">
        <v>393</v>
      </c>
      <c r="AK186" s="85" t="s">
        <v>148</v>
      </c>
    </row>
    <row r="187" spans="1:37">
      <c r="A187" s="94">
        <v>132</v>
      </c>
      <c r="B187" s="95" t="s">
        <v>570</v>
      </c>
      <c r="C187" s="96" t="s">
        <v>599</v>
      </c>
      <c r="D187" s="97" t="s">
        <v>600</v>
      </c>
      <c r="E187" s="98">
        <v>87</v>
      </c>
      <c r="F187" s="99" t="s">
        <v>318</v>
      </c>
      <c r="H187" s="100">
        <f t="shared" si="41"/>
        <v>0</v>
      </c>
      <c r="J187" s="100">
        <f t="shared" si="38"/>
        <v>0</v>
      </c>
      <c r="K187" s="101">
        <v>2.2000000000000001E-3</v>
      </c>
      <c r="L187" s="101">
        <f t="shared" si="39"/>
        <v>0.19140000000000001</v>
      </c>
      <c r="N187" s="98">
        <f t="shared" si="40"/>
        <v>0</v>
      </c>
      <c r="O187" s="99">
        <v>20</v>
      </c>
      <c r="P187" s="99" t="s">
        <v>144</v>
      </c>
      <c r="V187" s="102" t="s">
        <v>390</v>
      </c>
      <c r="W187" s="103">
        <v>3.3929999999999998</v>
      </c>
      <c r="X187" s="96" t="s">
        <v>593</v>
      </c>
      <c r="Y187" s="96" t="s">
        <v>599</v>
      </c>
      <c r="Z187" s="99" t="s">
        <v>186</v>
      </c>
      <c r="AB187" s="99">
        <v>7</v>
      </c>
      <c r="AJ187" s="85" t="s">
        <v>393</v>
      </c>
      <c r="AK187" s="85" t="s">
        <v>148</v>
      </c>
    </row>
    <row r="188" spans="1:37">
      <c r="A188" s="94">
        <v>133</v>
      </c>
      <c r="B188" s="95" t="s">
        <v>570</v>
      </c>
      <c r="C188" s="96" t="s">
        <v>601</v>
      </c>
      <c r="D188" s="97" t="s">
        <v>602</v>
      </c>
      <c r="F188" s="99" t="s">
        <v>57</v>
      </c>
      <c r="H188" s="100">
        <f t="shared" si="41"/>
        <v>0</v>
      </c>
      <c r="J188" s="100">
        <f t="shared" si="38"/>
        <v>0</v>
      </c>
      <c r="L188" s="101">
        <f t="shared" si="39"/>
        <v>0</v>
      </c>
      <c r="N188" s="98">
        <f t="shared" si="40"/>
        <v>0</v>
      </c>
      <c r="O188" s="99">
        <v>20</v>
      </c>
      <c r="P188" s="99" t="s">
        <v>144</v>
      </c>
      <c r="V188" s="102" t="s">
        <v>390</v>
      </c>
      <c r="X188" s="96" t="s">
        <v>603</v>
      </c>
      <c r="Y188" s="96" t="s">
        <v>601</v>
      </c>
      <c r="Z188" s="99" t="s">
        <v>580</v>
      </c>
      <c r="AB188" s="99">
        <v>1</v>
      </c>
      <c r="AJ188" s="85" t="s">
        <v>393</v>
      </c>
      <c r="AK188" s="85" t="s">
        <v>148</v>
      </c>
    </row>
    <row r="189" spans="1:37">
      <c r="D189" s="144" t="s">
        <v>604</v>
      </c>
      <c r="E189" s="145">
        <f>J189</f>
        <v>0</v>
      </c>
      <c r="H189" s="145">
        <f>SUM(H176:H188)</f>
        <v>0</v>
      </c>
      <c r="I189" s="145">
        <f>SUM(I176:I188)</f>
        <v>0</v>
      </c>
      <c r="J189" s="145">
        <f>SUM(J176:J188)</f>
        <v>0</v>
      </c>
      <c r="L189" s="146">
        <f>SUM(L176:L188)</f>
        <v>2.5423397999999997</v>
      </c>
      <c r="N189" s="147">
        <f>SUM(N176:N188)</f>
        <v>0</v>
      </c>
      <c r="W189" s="103">
        <f>SUM(W176:W188)</f>
        <v>80.112000000000009</v>
      </c>
    </row>
    <row r="191" spans="1:37">
      <c r="B191" s="96" t="s">
        <v>605</v>
      </c>
    </row>
    <row r="192" spans="1:37" ht="20.399999999999999">
      <c r="A192" s="94">
        <v>134</v>
      </c>
      <c r="B192" s="95" t="s">
        <v>606</v>
      </c>
      <c r="C192" s="96" t="s">
        <v>607</v>
      </c>
      <c r="D192" s="97" t="s">
        <v>608</v>
      </c>
      <c r="E192" s="98">
        <v>14.976000000000001</v>
      </c>
      <c r="F192" s="99" t="s">
        <v>221</v>
      </c>
      <c r="H192" s="100">
        <f>ROUND(E192*G192,2)</f>
        <v>0</v>
      </c>
      <c r="J192" s="100">
        <f>ROUND(E192*G192,2)</f>
        <v>0</v>
      </c>
      <c r="K192" s="101">
        <v>3.4000000000000002E-4</v>
      </c>
      <c r="L192" s="101">
        <f>E192*K192</f>
        <v>5.0918400000000003E-3</v>
      </c>
      <c r="N192" s="98">
        <f>E192*M192</f>
        <v>0</v>
      </c>
      <c r="O192" s="99">
        <v>20</v>
      </c>
      <c r="P192" s="99" t="s">
        <v>144</v>
      </c>
      <c r="V192" s="102" t="s">
        <v>390</v>
      </c>
      <c r="W192" s="103">
        <v>2.7410000000000001</v>
      </c>
      <c r="X192" s="96" t="s">
        <v>609</v>
      </c>
      <c r="Y192" s="96" t="s">
        <v>607</v>
      </c>
      <c r="Z192" s="99" t="s">
        <v>610</v>
      </c>
      <c r="AB192" s="99">
        <v>7</v>
      </c>
      <c r="AJ192" s="85" t="s">
        <v>393</v>
      </c>
      <c r="AK192" s="85" t="s">
        <v>148</v>
      </c>
    </row>
    <row r="193" spans="1:37">
      <c r="D193" s="144" t="s">
        <v>611</v>
      </c>
      <c r="E193" s="145">
        <f>J193</f>
        <v>0</v>
      </c>
      <c r="H193" s="145">
        <f>SUM(H191:H192)</f>
        <v>0</v>
      </c>
      <c r="I193" s="145">
        <f>SUM(I191:I192)</f>
        <v>0</v>
      </c>
      <c r="J193" s="145">
        <f>SUM(J191:J192)</f>
        <v>0</v>
      </c>
      <c r="L193" s="146">
        <f>SUM(L191:L192)</f>
        <v>5.0918400000000003E-3</v>
      </c>
      <c r="N193" s="147">
        <f>SUM(N191:N192)</f>
        <v>0</v>
      </c>
      <c r="W193" s="103">
        <f>SUM(W191:W192)</f>
        <v>2.7410000000000001</v>
      </c>
    </row>
    <row r="195" spans="1:37">
      <c r="B195" s="96" t="s">
        <v>612</v>
      </c>
    </row>
    <row r="196" spans="1:37" ht="20.399999999999999">
      <c r="A196" s="94">
        <v>135</v>
      </c>
      <c r="B196" s="95" t="s">
        <v>613</v>
      </c>
      <c r="C196" s="96" t="s">
        <v>614</v>
      </c>
      <c r="D196" s="97" t="s">
        <v>615</v>
      </c>
      <c r="E196" s="98">
        <v>311.62</v>
      </c>
      <c r="F196" s="99" t="s">
        <v>221</v>
      </c>
      <c r="H196" s="100">
        <f>ROUND(E196*G196,2)</f>
        <v>0</v>
      </c>
      <c r="J196" s="100">
        <f>ROUND(E196*G196,2)</f>
        <v>0</v>
      </c>
      <c r="K196" s="101">
        <v>5.5000000000000003E-4</v>
      </c>
      <c r="L196" s="101">
        <f>E196*K196</f>
        <v>0.17139100000000002</v>
      </c>
      <c r="N196" s="98">
        <f>E196*M196</f>
        <v>0</v>
      </c>
      <c r="O196" s="99">
        <v>20</v>
      </c>
      <c r="P196" s="99" t="s">
        <v>144</v>
      </c>
      <c r="V196" s="102" t="s">
        <v>390</v>
      </c>
      <c r="W196" s="103">
        <v>56.715000000000003</v>
      </c>
      <c r="X196" s="96" t="s">
        <v>616</v>
      </c>
      <c r="Y196" s="96" t="s">
        <v>614</v>
      </c>
      <c r="Z196" s="99" t="s">
        <v>186</v>
      </c>
      <c r="AB196" s="99">
        <v>7</v>
      </c>
      <c r="AJ196" s="85" t="s">
        <v>393</v>
      </c>
      <c r="AK196" s="85" t="s">
        <v>148</v>
      </c>
    </row>
    <row r="197" spans="1:37">
      <c r="D197" s="144" t="s">
        <v>617</v>
      </c>
      <c r="E197" s="145">
        <f>J197</f>
        <v>0</v>
      </c>
      <c r="H197" s="145">
        <f>SUM(H195:H196)</f>
        <v>0</v>
      </c>
      <c r="I197" s="145">
        <f>SUM(I195:I196)</f>
        <v>0</v>
      </c>
      <c r="J197" s="145">
        <f>SUM(J195:J196)</f>
        <v>0</v>
      </c>
      <c r="L197" s="146">
        <f>SUM(L195:L196)</f>
        <v>0.17139100000000002</v>
      </c>
      <c r="N197" s="147">
        <f>SUM(N195:N196)</f>
        <v>0</v>
      </c>
      <c r="W197" s="103">
        <f>SUM(W195:W196)</f>
        <v>56.715000000000003</v>
      </c>
    </row>
    <row r="199" spans="1:37">
      <c r="D199" s="144" t="s">
        <v>618</v>
      </c>
      <c r="E199" s="145">
        <f>J199</f>
        <v>0</v>
      </c>
      <c r="H199" s="145">
        <f>+H110+H122+H132+H145+H151+H162+H174+H189+H193+H197</f>
        <v>0</v>
      </c>
      <c r="I199" s="145">
        <f>+I110+I122+I132+I145+I151+I162+I174+I189+I193+I197</f>
        <v>0</v>
      </c>
      <c r="J199" s="145">
        <f>+J110+J122+J132+J145+J151+J162+J174+J189+J193+J197</f>
        <v>0</v>
      </c>
      <c r="L199" s="146">
        <f>+L110+L122+L132+L145+L151+L162+L174+L189+L193+L197</f>
        <v>5.4207199900000003</v>
      </c>
      <c r="N199" s="147">
        <f>+N110+N122+N132+N145+N151+N162+N174+N189+N193+N197</f>
        <v>0</v>
      </c>
      <c r="W199" s="103">
        <f>+W110+W122+W132+W145+W151+W162+W174+W189+W193+W197</f>
        <v>289.38900000000001</v>
      </c>
    </row>
    <row r="201" spans="1:37">
      <c r="D201" s="149" t="s">
        <v>619</v>
      </c>
      <c r="E201" s="145">
        <f>J201</f>
        <v>0</v>
      </c>
      <c r="H201" s="145">
        <f>+H99+H199</f>
        <v>0</v>
      </c>
      <c r="I201" s="145">
        <f>+I99+I199</f>
        <v>0</v>
      </c>
      <c r="J201" s="145">
        <f>+J99+J199</f>
        <v>0</v>
      </c>
      <c r="L201" s="146">
        <f>+L99+L199</f>
        <v>199.59149108</v>
      </c>
      <c r="N201" s="147">
        <f>+N99+N199</f>
        <v>11.680610999999999</v>
      </c>
      <c r="W201" s="103">
        <f>+W99+W199</f>
        <v>1825.5240000000003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HP_NTB</cp:lastModifiedBy>
  <cp:revision>0</cp:revision>
  <cp:lastPrinted>2016-04-18T11:45:00Z</cp:lastPrinted>
  <dcterms:created xsi:type="dcterms:W3CDTF">1999-04-06T07:39:00Z</dcterms:created>
  <dcterms:modified xsi:type="dcterms:W3CDTF">2022-01-31T13:28:18Z</dcterms:modified>
</cp:coreProperties>
</file>