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.OBCHOD\1. Dopravné stavby\2022\18. Mesto Trstená Rekonštrukcia miestnych komunikácií a chodníkov v Meste Trstená\"/>
    </mc:Choice>
  </mc:AlternateContent>
  <bookViews>
    <workbookView xWindow="0" yWindow="0" windowWidth="0" windowHeight="0"/>
  </bookViews>
  <sheets>
    <sheet name="Rekapitulácia stavby" sheetId="1" r:id="rId1"/>
    <sheet name="SO 01a - Ďurdinová" sheetId="2" r:id="rId2"/>
    <sheet name="SO 01b - Hybeľ, Breh" sheetId="3" r:id="rId3"/>
    <sheet name="SO 04b - Ústie nad priehr..." sheetId="4" r:id="rId4"/>
    <sheet name="SO 04a - Prístav" sheetId="5" r:id="rId5"/>
    <sheet name="SO 05 - Nové Ústie" sheetId="6" r:id="rId6"/>
    <sheet name="SO 07 - Chodníky pri štát..." sheetId="7" r:id="rId7"/>
    <sheet name="SO 08 - Chodníky na cinto..." sheetId="8" r:id="rId8"/>
  </sheets>
  <definedNames>
    <definedName name="_xlnm.Print_Area" localSheetId="0">'Rekapitulácia stavby'!$D$4:$AO$76,'Rekapitulácia stavby'!$C$82:$AQ$104</definedName>
    <definedName name="_xlnm.Print_Titles" localSheetId="0">'Rekapitulácia stavby'!$92:$92</definedName>
    <definedName name="_xlnm._FilterDatabase" localSheetId="1" hidden="1">'SO 01a - Ďurdinová'!$C$126:$K$277</definedName>
    <definedName name="_xlnm.Print_Area" localSheetId="1">'SO 01a - Ďurdinová'!$C$4:$J$76,'SO 01a - Ďurdinová'!$C$112:$J$277</definedName>
    <definedName name="_xlnm.Print_Titles" localSheetId="1">'SO 01a - Ďurdinová'!$126:$126</definedName>
    <definedName name="_xlnm._FilterDatabase" localSheetId="2" hidden="1">'SO 01b - Hybeľ, Breh'!$C$126:$K$263</definedName>
    <definedName name="_xlnm.Print_Area" localSheetId="2">'SO 01b - Hybeľ, Breh'!$C$4:$J$76,'SO 01b - Hybeľ, Breh'!$C$112:$J$263</definedName>
    <definedName name="_xlnm.Print_Titles" localSheetId="2">'SO 01b - Hybeľ, Breh'!$126:$126</definedName>
    <definedName name="_xlnm._FilterDatabase" localSheetId="3" hidden="1">'SO 04b - Ústie nad priehr...'!$C$125:$K$201</definedName>
    <definedName name="_xlnm.Print_Area" localSheetId="3">'SO 04b - Ústie nad priehr...'!$C$4:$J$76,'SO 04b - Ústie nad priehr...'!$C$111:$J$201</definedName>
    <definedName name="_xlnm.Print_Titles" localSheetId="3">'SO 04b - Ústie nad priehr...'!$125:$125</definedName>
    <definedName name="_xlnm._FilterDatabase" localSheetId="4" hidden="1">'SO 04a - Prístav'!$C$125:$K$202</definedName>
    <definedName name="_xlnm.Print_Area" localSheetId="4">'SO 04a - Prístav'!$C$4:$J$76,'SO 04a - Prístav'!$C$111:$J$202</definedName>
    <definedName name="_xlnm.Print_Titles" localSheetId="4">'SO 04a - Prístav'!$125:$125</definedName>
    <definedName name="_xlnm._FilterDatabase" localSheetId="5" hidden="1">'SO 05 - Nové Ústie'!$C$122:$K$250</definedName>
    <definedName name="_xlnm.Print_Area" localSheetId="5">'SO 05 - Nové Ústie'!$C$4:$J$76,'SO 05 - Nové Ústie'!$C$110:$J$250</definedName>
    <definedName name="_xlnm.Print_Titles" localSheetId="5">'SO 05 - Nové Ústie'!$122:$122</definedName>
    <definedName name="_xlnm._FilterDatabase" localSheetId="6" hidden="1">'SO 07 - Chodníky pri štát...'!$C$121:$K$281</definedName>
    <definedName name="_xlnm.Print_Area" localSheetId="6">'SO 07 - Chodníky pri štát...'!$C$4:$J$76,'SO 07 - Chodníky pri štát...'!$C$109:$J$281</definedName>
    <definedName name="_xlnm.Print_Titles" localSheetId="6">'SO 07 - Chodníky pri štát...'!$121:$121</definedName>
    <definedName name="_xlnm._FilterDatabase" localSheetId="7" hidden="1">'SO 08 - Chodníky na cinto...'!$C$121:$K$205</definedName>
    <definedName name="_xlnm.Print_Area" localSheetId="7">'SO 08 - Chodníky na cinto...'!$C$4:$J$76,'SO 08 - Chodníky na cinto...'!$C$109:$J$205</definedName>
    <definedName name="_xlnm.Print_Titles" localSheetId="7">'SO 08 - Chodníky na cinto...'!$121:$121</definedName>
  </definedNames>
  <calcPr/>
</workbook>
</file>

<file path=xl/calcChain.xml><?xml version="1.0" encoding="utf-8"?>
<calcChain xmlns="http://schemas.openxmlformats.org/spreadsheetml/2006/main">
  <c i="8" l="1" r="J123"/>
  <c r="J37"/>
  <c r="J36"/>
  <c i="1" r="AY103"/>
  <c i="8" r="J35"/>
  <c i="1" r="AX103"/>
  <c i="8" r="BI205"/>
  <c r="BH205"/>
  <c r="BG205"/>
  <c r="BE205"/>
  <c r="T205"/>
  <c r="T204"/>
  <c r="R205"/>
  <c r="R204"/>
  <c r="P205"/>
  <c r="P204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5"/>
  <c r="BH185"/>
  <c r="BG185"/>
  <c r="BE185"/>
  <c r="T185"/>
  <c r="R185"/>
  <c r="P185"/>
  <c r="BI180"/>
  <c r="BH180"/>
  <c r="BG180"/>
  <c r="BE180"/>
  <c r="T180"/>
  <c r="R180"/>
  <c r="P180"/>
  <c r="BI174"/>
  <c r="BH174"/>
  <c r="BG174"/>
  <c r="BE174"/>
  <c r="T174"/>
  <c r="R174"/>
  <c r="P174"/>
  <c r="BI169"/>
  <c r="BH169"/>
  <c r="BG169"/>
  <c r="BE169"/>
  <c r="T169"/>
  <c r="R169"/>
  <c r="P169"/>
  <c r="BI164"/>
  <c r="BH164"/>
  <c r="BG164"/>
  <c r="BE164"/>
  <c r="T164"/>
  <c r="R164"/>
  <c r="P164"/>
  <c r="BI159"/>
  <c r="BH159"/>
  <c r="BG159"/>
  <c r="BE159"/>
  <c r="T159"/>
  <c r="R159"/>
  <c r="P159"/>
  <c r="BI153"/>
  <c r="BH153"/>
  <c r="BG153"/>
  <c r="BE153"/>
  <c r="T153"/>
  <c r="T152"/>
  <c r="R153"/>
  <c r="R152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4"/>
  <c r="BH144"/>
  <c r="BG144"/>
  <c r="BE144"/>
  <c r="T144"/>
  <c r="R144"/>
  <c r="P144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5"/>
  <c r="BH125"/>
  <c r="BG125"/>
  <c r="BE125"/>
  <c r="T125"/>
  <c r="R125"/>
  <c r="P125"/>
  <c r="J97"/>
  <c r="F119"/>
  <c r="J118"/>
  <c r="F118"/>
  <c r="F116"/>
  <c r="E114"/>
  <c r="F92"/>
  <c r="J91"/>
  <c r="F91"/>
  <c r="F89"/>
  <c r="E87"/>
  <c r="J24"/>
  <c r="E24"/>
  <c r="J119"/>
  <c r="J23"/>
  <c r="J12"/>
  <c r="J89"/>
  <c r="E7"/>
  <c r="E112"/>
  <c i="7" r="J37"/>
  <c r="J36"/>
  <c i="1" r="AY102"/>
  <c i="7" r="J35"/>
  <c i="1" r="AX102"/>
  <c i="7" r="BI281"/>
  <c r="BH281"/>
  <c r="BG281"/>
  <c r="BE281"/>
  <c r="T281"/>
  <c r="T280"/>
  <c r="R281"/>
  <c r="R280"/>
  <c r="P281"/>
  <c r="P280"/>
  <c r="BI276"/>
  <c r="BH276"/>
  <c r="BG276"/>
  <c r="BE276"/>
  <c r="T276"/>
  <c r="R276"/>
  <c r="P276"/>
  <c r="BI270"/>
  <c r="BH270"/>
  <c r="BG270"/>
  <c r="BE270"/>
  <c r="T270"/>
  <c r="R270"/>
  <c r="P270"/>
  <c r="BI265"/>
  <c r="BH265"/>
  <c r="BG265"/>
  <c r="BE265"/>
  <c r="T265"/>
  <c r="R265"/>
  <c r="P265"/>
  <c r="BI259"/>
  <c r="BH259"/>
  <c r="BG259"/>
  <c r="BE259"/>
  <c r="T259"/>
  <c r="R259"/>
  <c r="P259"/>
  <c r="BI256"/>
  <c r="BH256"/>
  <c r="BG256"/>
  <c r="BE256"/>
  <c r="T256"/>
  <c r="R256"/>
  <c r="P256"/>
  <c r="BI252"/>
  <c r="BH252"/>
  <c r="BG252"/>
  <c r="BE252"/>
  <c r="T252"/>
  <c r="R252"/>
  <c r="P252"/>
  <c r="BI247"/>
  <c r="BH247"/>
  <c r="BG247"/>
  <c r="BE247"/>
  <c r="T247"/>
  <c r="R247"/>
  <c r="P247"/>
  <c r="BI246"/>
  <c r="BH246"/>
  <c r="BG246"/>
  <c r="BE246"/>
  <c r="T246"/>
  <c r="R246"/>
  <c r="P246"/>
  <c r="BI243"/>
  <c r="BH243"/>
  <c r="BG243"/>
  <c r="BE243"/>
  <c r="T243"/>
  <c r="R243"/>
  <c r="P243"/>
  <c r="BI242"/>
  <c r="BH242"/>
  <c r="BG242"/>
  <c r="BE242"/>
  <c r="T242"/>
  <c r="R242"/>
  <c r="P242"/>
  <c r="BI236"/>
  <c r="BH236"/>
  <c r="BG236"/>
  <c r="BE236"/>
  <c r="T236"/>
  <c r="R236"/>
  <c r="P236"/>
  <c r="BI233"/>
  <c r="BH233"/>
  <c r="BG233"/>
  <c r="BE233"/>
  <c r="T233"/>
  <c r="R233"/>
  <c r="P233"/>
  <c r="BI229"/>
  <c r="BH229"/>
  <c r="BG229"/>
  <c r="BE229"/>
  <c r="T229"/>
  <c r="R229"/>
  <c r="P229"/>
  <c r="BI225"/>
  <c r="BH225"/>
  <c r="BG225"/>
  <c r="BE225"/>
  <c r="T225"/>
  <c r="R225"/>
  <c r="P225"/>
  <c r="BI222"/>
  <c r="BH222"/>
  <c r="BG222"/>
  <c r="BE222"/>
  <c r="T222"/>
  <c r="R222"/>
  <c r="P222"/>
  <c r="BI219"/>
  <c r="BH219"/>
  <c r="BG219"/>
  <c r="BE219"/>
  <c r="T219"/>
  <c r="R219"/>
  <c r="P219"/>
  <c r="BI213"/>
  <c r="BH213"/>
  <c r="BG213"/>
  <c r="BE213"/>
  <c r="T213"/>
  <c r="R213"/>
  <c r="P213"/>
  <c r="BI207"/>
  <c r="BH207"/>
  <c r="BG207"/>
  <c r="BE207"/>
  <c r="T207"/>
  <c r="R207"/>
  <c r="P207"/>
  <c r="BI202"/>
  <c r="BH202"/>
  <c r="BG202"/>
  <c r="BE202"/>
  <c r="T202"/>
  <c r="R202"/>
  <c r="P202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87"/>
  <c r="BH187"/>
  <c r="BG187"/>
  <c r="BE187"/>
  <c r="T187"/>
  <c r="R187"/>
  <c r="P187"/>
  <c r="BI183"/>
  <c r="BH183"/>
  <c r="BG183"/>
  <c r="BE183"/>
  <c r="T183"/>
  <c r="R183"/>
  <c r="P183"/>
  <c r="BI180"/>
  <c r="BH180"/>
  <c r="BG180"/>
  <c r="BE180"/>
  <c r="T180"/>
  <c r="R180"/>
  <c r="P180"/>
  <c r="BI177"/>
  <c r="BH177"/>
  <c r="BG177"/>
  <c r="BE177"/>
  <c r="T177"/>
  <c r="R177"/>
  <c r="P177"/>
  <c r="BI173"/>
  <c r="BH173"/>
  <c r="BG173"/>
  <c r="BE173"/>
  <c r="T173"/>
  <c r="R173"/>
  <c r="P173"/>
  <c r="BI170"/>
  <c r="BH170"/>
  <c r="BG170"/>
  <c r="BE170"/>
  <c r="T170"/>
  <c r="R170"/>
  <c r="P170"/>
  <c r="BI169"/>
  <c r="BH169"/>
  <c r="BG169"/>
  <c r="BE169"/>
  <c r="T169"/>
  <c r="R169"/>
  <c r="P169"/>
  <c r="BI165"/>
  <c r="BH165"/>
  <c r="BG165"/>
  <c r="BE165"/>
  <c r="T165"/>
  <c r="R165"/>
  <c r="P165"/>
  <c r="BI162"/>
  <c r="BH162"/>
  <c r="BG162"/>
  <c r="BE162"/>
  <c r="T162"/>
  <c r="R162"/>
  <c r="P162"/>
  <c r="BI152"/>
  <c r="BH152"/>
  <c r="BG152"/>
  <c r="BE152"/>
  <c r="T152"/>
  <c r="R152"/>
  <c r="P152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25"/>
  <c r="BH125"/>
  <c r="BG125"/>
  <c r="BE125"/>
  <c r="T125"/>
  <c r="R125"/>
  <c r="P125"/>
  <c r="F119"/>
  <c r="J118"/>
  <c r="F118"/>
  <c r="F116"/>
  <c r="E114"/>
  <c r="F92"/>
  <c r="J91"/>
  <c r="F91"/>
  <c r="F89"/>
  <c r="E87"/>
  <c r="J24"/>
  <c r="E24"/>
  <c r="J92"/>
  <c r="J23"/>
  <c r="J12"/>
  <c r="J116"/>
  <c r="E7"/>
  <c r="E112"/>
  <c i="6" r="J37"/>
  <c r="J36"/>
  <c i="1" r="AY101"/>
  <c i="6" r="J35"/>
  <c i="1" r="AX101"/>
  <c i="6" r="BI250"/>
  <c r="BH250"/>
  <c r="BG250"/>
  <c r="BE250"/>
  <c r="T250"/>
  <c r="T249"/>
  <c r="R250"/>
  <c r="R249"/>
  <c r="P250"/>
  <c r="P249"/>
  <c r="BI246"/>
  <c r="BH246"/>
  <c r="BG246"/>
  <c r="BE246"/>
  <c r="T246"/>
  <c r="R246"/>
  <c r="P246"/>
  <c r="BI243"/>
  <c r="BH243"/>
  <c r="BG243"/>
  <c r="BE243"/>
  <c r="T243"/>
  <c r="R243"/>
  <c r="P243"/>
  <c r="BI240"/>
  <c r="BH240"/>
  <c r="BG240"/>
  <c r="BE240"/>
  <c r="T240"/>
  <c r="R240"/>
  <c r="P240"/>
  <c r="BI237"/>
  <c r="BH237"/>
  <c r="BG237"/>
  <c r="BE237"/>
  <c r="T237"/>
  <c r="R237"/>
  <c r="P237"/>
  <c r="BI234"/>
  <c r="BH234"/>
  <c r="BG234"/>
  <c r="BE234"/>
  <c r="T234"/>
  <c r="R234"/>
  <c r="P234"/>
  <c r="BI230"/>
  <c r="BH230"/>
  <c r="BG230"/>
  <c r="BE230"/>
  <c r="T230"/>
  <c r="R230"/>
  <c r="P230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R213"/>
  <c r="P213"/>
  <c r="BI210"/>
  <c r="BH210"/>
  <c r="BG210"/>
  <c r="BE210"/>
  <c r="T210"/>
  <c r="R210"/>
  <c r="P210"/>
  <c r="BI205"/>
  <c r="BH205"/>
  <c r="BG205"/>
  <c r="BE205"/>
  <c r="T205"/>
  <c r="R205"/>
  <c r="P205"/>
  <c r="BI201"/>
  <c r="BH201"/>
  <c r="BG201"/>
  <c r="BE201"/>
  <c r="T201"/>
  <c r="R201"/>
  <c r="P201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88"/>
  <c r="BH188"/>
  <c r="BG188"/>
  <c r="BE188"/>
  <c r="T188"/>
  <c r="R188"/>
  <c r="P188"/>
  <c r="BI184"/>
  <c r="BH184"/>
  <c r="BG184"/>
  <c r="BE184"/>
  <c r="T184"/>
  <c r="R184"/>
  <c r="P184"/>
  <c r="BI179"/>
  <c r="BH179"/>
  <c r="BG179"/>
  <c r="BE179"/>
  <c r="T179"/>
  <c r="R179"/>
  <c r="P179"/>
  <c r="BI176"/>
  <c r="BH176"/>
  <c r="BG176"/>
  <c r="BE176"/>
  <c r="T176"/>
  <c r="R176"/>
  <c r="P176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3"/>
  <c r="BH153"/>
  <c r="BG153"/>
  <c r="BE153"/>
  <c r="T153"/>
  <c r="R153"/>
  <c r="P153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R145"/>
  <c r="P145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6"/>
  <c r="BH126"/>
  <c r="BG126"/>
  <c r="BE126"/>
  <c r="T126"/>
  <c r="R126"/>
  <c r="P126"/>
  <c r="F120"/>
  <c r="J119"/>
  <c r="F119"/>
  <c r="F117"/>
  <c r="E115"/>
  <c r="F92"/>
  <c r="J91"/>
  <c r="F91"/>
  <c r="F89"/>
  <c r="E87"/>
  <c r="J24"/>
  <c r="E24"/>
  <c r="J92"/>
  <c r="J23"/>
  <c r="J12"/>
  <c r="J89"/>
  <c r="E7"/>
  <c r="E85"/>
  <c i="5" r="J39"/>
  <c r="J38"/>
  <c i="1" r="AY100"/>
  <c i="5" r="J37"/>
  <c i="1" r="AX100"/>
  <c i="5" r="BI202"/>
  <c r="BH202"/>
  <c r="BG202"/>
  <c r="BE202"/>
  <c r="T202"/>
  <c r="T201"/>
  <c r="R202"/>
  <c r="R201"/>
  <c r="P202"/>
  <c r="P201"/>
  <c r="BI198"/>
  <c r="BH198"/>
  <c r="BG198"/>
  <c r="BE198"/>
  <c r="T198"/>
  <c r="R198"/>
  <c r="P198"/>
  <c r="BI195"/>
  <c r="BH195"/>
  <c r="BG195"/>
  <c r="BE195"/>
  <c r="T195"/>
  <c r="R195"/>
  <c r="P195"/>
  <c r="BI191"/>
  <c r="BH191"/>
  <c r="BG191"/>
  <c r="BE191"/>
  <c r="T191"/>
  <c r="R191"/>
  <c r="P191"/>
  <c r="BI190"/>
  <c r="BH190"/>
  <c r="BG190"/>
  <c r="BE190"/>
  <c r="T190"/>
  <c r="R190"/>
  <c r="P190"/>
  <c r="BI187"/>
  <c r="BH187"/>
  <c r="BG187"/>
  <c r="BE187"/>
  <c r="T187"/>
  <c r="R187"/>
  <c r="P187"/>
  <c r="BI186"/>
  <c r="BH186"/>
  <c r="BG186"/>
  <c r="BE186"/>
  <c r="T186"/>
  <c r="R186"/>
  <c r="P186"/>
  <c r="BI183"/>
  <c r="BH183"/>
  <c r="BG183"/>
  <c r="BE183"/>
  <c r="T183"/>
  <c r="R183"/>
  <c r="P183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3"/>
  <c r="BH173"/>
  <c r="BG173"/>
  <c r="BE173"/>
  <c r="T173"/>
  <c r="R173"/>
  <c r="P173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0"/>
  <c r="BH150"/>
  <c r="BG150"/>
  <c r="BE150"/>
  <c r="T150"/>
  <c r="T149"/>
  <c r="R150"/>
  <c r="R149"/>
  <c r="P150"/>
  <c r="P149"/>
  <c r="BI146"/>
  <c r="BH146"/>
  <c r="BG146"/>
  <c r="BE146"/>
  <c r="T146"/>
  <c r="R146"/>
  <c r="P146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29"/>
  <c r="BH129"/>
  <c r="BG129"/>
  <c r="BE129"/>
  <c r="T129"/>
  <c r="R129"/>
  <c r="P129"/>
  <c r="F123"/>
  <c r="J122"/>
  <c r="F122"/>
  <c r="F120"/>
  <c r="E118"/>
  <c r="F94"/>
  <c r="J93"/>
  <c r="F93"/>
  <c r="F91"/>
  <c r="E89"/>
  <c r="J26"/>
  <c r="E26"/>
  <c r="J94"/>
  <c r="J25"/>
  <c r="J14"/>
  <c r="J120"/>
  <c r="E7"/>
  <c r="E85"/>
  <c i="4" r="J39"/>
  <c r="J38"/>
  <c i="1" r="AY99"/>
  <c i="4" r="J37"/>
  <c i="1" r="AX99"/>
  <c i="4" r="BI201"/>
  <c r="BH201"/>
  <c r="BG201"/>
  <c r="BE201"/>
  <c r="T201"/>
  <c r="T200"/>
  <c r="R201"/>
  <c r="R200"/>
  <c r="P201"/>
  <c r="P200"/>
  <c r="BI197"/>
  <c r="BH197"/>
  <c r="BG197"/>
  <c r="BE197"/>
  <c r="T197"/>
  <c r="R197"/>
  <c r="P197"/>
  <c r="BI194"/>
  <c r="BH194"/>
  <c r="BG194"/>
  <c r="BE194"/>
  <c r="T194"/>
  <c r="R194"/>
  <c r="P194"/>
  <c r="BI191"/>
  <c r="BH191"/>
  <c r="BG191"/>
  <c r="BE191"/>
  <c r="T191"/>
  <c r="R191"/>
  <c r="P191"/>
  <c r="BI188"/>
  <c r="BH188"/>
  <c r="BG188"/>
  <c r="BE188"/>
  <c r="T188"/>
  <c r="R188"/>
  <c r="P188"/>
  <c r="BI184"/>
  <c r="BH184"/>
  <c r="BG184"/>
  <c r="BE184"/>
  <c r="T184"/>
  <c r="R184"/>
  <c r="P184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2"/>
  <c r="BH172"/>
  <c r="BG172"/>
  <c r="BE172"/>
  <c r="T172"/>
  <c r="R172"/>
  <c r="P172"/>
  <c r="BI169"/>
  <c r="BH169"/>
  <c r="BG169"/>
  <c r="BE169"/>
  <c r="T169"/>
  <c r="R169"/>
  <c r="P169"/>
  <c r="BI167"/>
  <c r="BH167"/>
  <c r="BG167"/>
  <c r="BE167"/>
  <c r="T167"/>
  <c r="R167"/>
  <c r="P167"/>
  <c r="BI163"/>
  <c r="BH163"/>
  <c r="BG163"/>
  <c r="BE163"/>
  <c r="T163"/>
  <c r="R163"/>
  <c r="P163"/>
  <c r="BI159"/>
  <c r="BH159"/>
  <c r="BG159"/>
  <c r="BE159"/>
  <c r="T159"/>
  <c r="R159"/>
  <c r="P159"/>
  <c r="BI156"/>
  <c r="BH156"/>
  <c r="BG156"/>
  <c r="BE156"/>
  <c r="T156"/>
  <c r="R156"/>
  <c r="P156"/>
  <c r="BI152"/>
  <c r="BH152"/>
  <c r="BG152"/>
  <c r="BE152"/>
  <c r="T152"/>
  <c r="R152"/>
  <c r="P152"/>
  <c r="BI149"/>
  <c r="BH149"/>
  <c r="BG149"/>
  <c r="BE149"/>
  <c r="T149"/>
  <c r="R149"/>
  <c r="P149"/>
  <c r="BI145"/>
  <c r="BH145"/>
  <c r="BG145"/>
  <c r="BE145"/>
  <c r="T145"/>
  <c r="R145"/>
  <c r="P145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29"/>
  <c r="BH129"/>
  <c r="BG129"/>
  <c r="BE129"/>
  <c r="T129"/>
  <c r="R129"/>
  <c r="P129"/>
  <c r="F123"/>
  <c r="J122"/>
  <c r="F122"/>
  <c r="F120"/>
  <c r="E118"/>
  <c r="F94"/>
  <c r="J93"/>
  <c r="F93"/>
  <c r="F91"/>
  <c r="E89"/>
  <c r="J26"/>
  <c r="E26"/>
  <c r="J123"/>
  <c r="J25"/>
  <c r="J14"/>
  <c r="J120"/>
  <c r="E7"/>
  <c r="E114"/>
  <c i="3" r="J39"/>
  <c r="J38"/>
  <c i="1" r="AY97"/>
  <c i="3" r="J37"/>
  <c i="1" r="AX97"/>
  <c i="3" r="BI263"/>
  <c r="BH263"/>
  <c r="BG263"/>
  <c r="BE263"/>
  <c r="T263"/>
  <c r="T262"/>
  <c r="R263"/>
  <c r="R262"/>
  <c r="P263"/>
  <c r="P262"/>
  <c r="BI259"/>
  <c r="BH259"/>
  <c r="BG259"/>
  <c r="BE259"/>
  <c r="T259"/>
  <c r="R259"/>
  <c r="P259"/>
  <c r="BI256"/>
  <c r="BH256"/>
  <c r="BG256"/>
  <c r="BE256"/>
  <c r="T256"/>
  <c r="R256"/>
  <c r="P256"/>
  <c r="BI253"/>
  <c r="BH253"/>
  <c r="BG253"/>
  <c r="BE253"/>
  <c r="T253"/>
  <c r="R253"/>
  <c r="P253"/>
  <c r="BI250"/>
  <c r="BH250"/>
  <c r="BG250"/>
  <c r="BE250"/>
  <c r="T250"/>
  <c r="R250"/>
  <c r="P250"/>
  <c r="BI247"/>
  <c r="BH247"/>
  <c r="BG247"/>
  <c r="BE247"/>
  <c r="T247"/>
  <c r="R247"/>
  <c r="P247"/>
  <c r="BI243"/>
  <c r="BH243"/>
  <c r="BG243"/>
  <c r="BE243"/>
  <c r="T243"/>
  <c r="R243"/>
  <c r="P243"/>
  <c r="BI238"/>
  <c r="BH238"/>
  <c r="BG238"/>
  <c r="BE238"/>
  <c r="T238"/>
  <c r="R238"/>
  <c r="P238"/>
  <c r="BI237"/>
  <c r="BH237"/>
  <c r="BG237"/>
  <c r="BE237"/>
  <c r="T237"/>
  <c r="R237"/>
  <c r="P237"/>
  <c r="BI234"/>
  <c r="BH234"/>
  <c r="BG234"/>
  <c r="BE234"/>
  <c r="T234"/>
  <c r="R234"/>
  <c r="P234"/>
  <c r="BI233"/>
  <c r="BH233"/>
  <c r="BG233"/>
  <c r="BE233"/>
  <c r="T233"/>
  <c r="R233"/>
  <c r="P233"/>
  <c r="BI227"/>
  <c r="BH227"/>
  <c r="BG227"/>
  <c r="BE227"/>
  <c r="T227"/>
  <c r="R227"/>
  <c r="P227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4"/>
  <c r="BH214"/>
  <c r="BG214"/>
  <c r="BE214"/>
  <c r="T214"/>
  <c r="R214"/>
  <c r="P214"/>
  <c r="BI210"/>
  <c r="BH210"/>
  <c r="BG210"/>
  <c r="BE210"/>
  <c r="T210"/>
  <c r="R210"/>
  <c r="P210"/>
  <c r="BI206"/>
  <c r="BH206"/>
  <c r="BG206"/>
  <c r="BE206"/>
  <c r="T206"/>
  <c r="R206"/>
  <c r="P206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93"/>
  <c r="BH193"/>
  <c r="BG193"/>
  <c r="BE193"/>
  <c r="T193"/>
  <c r="R193"/>
  <c r="P193"/>
  <c r="BI188"/>
  <c r="BH188"/>
  <c r="BG188"/>
  <c r="BE188"/>
  <c r="T188"/>
  <c r="R188"/>
  <c r="P188"/>
  <c r="BI185"/>
  <c r="BH185"/>
  <c r="BG185"/>
  <c r="BE185"/>
  <c r="T185"/>
  <c r="R185"/>
  <c r="P185"/>
  <c r="BI182"/>
  <c r="BH182"/>
  <c r="BG182"/>
  <c r="BE182"/>
  <c r="T182"/>
  <c r="R182"/>
  <c r="P182"/>
  <c r="BI179"/>
  <c r="BH179"/>
  <c r="BG179"/>
  <c r="BE179"/>
  <c r="T179"/>
  <c r="R179"/>
  <c r="P179"/>
  <c r="BI176"/>
  <c r="BH176"/>
  <c r="BG176"/>
  <c r="BE176"/>
  <c r="T176"/>
  <c r="R176"/>
  <c r="P176"/>
  <c r="BI172"/>
  <c r="BH172"/>
  <c r="BG172"/>
  <c r="BE172"/>
  <c r="T172"/>
  <c r="R172"/>
  <c r="P172"/>
  <c r="BI169"/>
  <c r="BH169"/>
  <c r="BG169"/>
  <c r="BE169"/>
  <c r="T169"/>
  <c r="R169"/>
  <c r="P169"/>
  <c r="BI166"/>
  <c r="BH166"/>
  <c r="BG166"/>
  <c r="BE166"/>
  <c r="T166"/>
  <c r="R166"/>
  <c r="P166"/>
  <c r="BI162"/>
  <c r="BH162"/>
  <c r="BG162"/>
  <c r="BE162"/>
  <c r="T162"/>
  <c r="R162"/>
  <c r="P162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50"/>
  <c r="BH150"/>
  <c r="BG150"/>
  <c r="BE150"/>
  <c r="T150"/>
  <c r="R150"/>
  <c r="P150"/>
  <c r="BI147"/>
  <c r="BH147"/>
  <c r="BG147"/>
  <c r="BE147"/>
  <c r="T147"/>
  <c r="R147"/>
  <c r="P147"/>
  <c r="BI146"/>
  <c r="BH146"/>
  <c r="BG146"/>
  <c r="BE146"/>
  <c r="T146"/>
  <c r="R146"/>
  <c r="P146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R130"/>
  <c r="P130"/>
  <c r="F124"/>
  <c r="J123"/>
  <c r="F123"/>
  <c r="F121"/>
  <c r="E119"/>
  <c r="F94"/>
  <c r="J93"/>
  <c r="F93"/>
  <c r="F91"/>
  <c r="E89"/>
  <c r="J26"/>
  <c r="E26"/>
  <c r="J124"/>
  <c r="J25"/>
  <c r="J14"/>
  <c r="J121"/>
  <c r="E7"/>
  <c r="E85"/>
  <c i="2" r="J39"/>
  <c r="J38"/>
  <c i="1" r="AY96"/>
  <c i="2" r="J37"/>
  <c i="1" r="AX96"/>
  <c i="2" r="BI277"/>
  <c r="BH277"/>
  <c r="BG277"/>
  <c r="BE277"/>
  <c r="T277"/>
  <c r="T276"/>
  <c r="R277"/>
  <c r="R276"/>
  <c r="P277"/>
  <c r="P276"/>
  <c r="BI273"/>
  <c r="BH273"/>
  <c r="BG273"/>
  <c r="BE273"/>
  <c r="T273"/>
  <c r="R273"/>
  <c r="P273"/>
  <c r="BI270"/>
  <c r="BH270"/>
  <c r="BG270"/>
  <c r="BE270"/>
  <c r="T270"/>
  <c r="R270"/>
  <c r="P270"/>
  <c r="BI267"/>
  <c r="BH267"/>
  <c r="BG267"/>
  <c r="BE267"/>
  <c r="T267"/>
  <c r="R267"/>
  <c r="P267"/>
  <c r="BI264"/>
  <c r="BH264"/>
  <c r="BG264"/>
  <c r="BE264"/>
  <c r="T264"/>
  <c r="R264"/>
  <c r="P264"/>
  <c r="BI261"/>
  <c r="BH261"/>
  <c r="BG261"/>
  <c r="BE261"/>
  <c r="T261"/>
  <c r="R261"/>
  <c r="P261"/>
  <c r="BI257"/>
  <c r="BH257"/>
  <c r="BG257"/>
  <c r="BE257"/>
  <c r="T257"/>
  <c r="R257"/>
  <c r="P257"/>
  <c r="BI252"/>
  <c r="BH252"/>
  <c r="BG252"/>
  <c r="BE252"/>
  <c r="T252"/>
  <c r="R252"/>
  <c r="P252"/>
  <c r="BI251"/>
  <c r="BH251"/>
  <c r="BG251"/>
  <c r="BE251"/>
  <c r="T251"/>
  <c r="R251"/>
  <c r="P251"/>
  <c r="BI248"/>
  <c r="BH248"/>
  <c r="BG248"/>
  <c r="BE248"/>
  <c r="T248"/>
  <c r="R248"/>
  <c r="P248"/>
  <c r="BI247"/>
  <c r="BH247"/>
  <c r="BG247"/>
  <c r="BE247"/>
  <c r="T247"/>
  <c r="R247"/>
  <c r="P247"/>
  <c r="BI241"/>
  <c r="BH241"/>
  <c r="BG241"/>
  <c r="BE241"/>
  <c r="T241"/>
  <c r="R241"/>
  <c r="P241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3"/>
  <c r="BH233"/>
  <c r="BG233"/>
  <c r="BE233"/>
  <c r="T233"/>
  <c r="R233"/>
  <c r="P233"/>
  <c r="BI232"/>
  <c r="BH232"/>
  <c r="BG232"/>
  <c r="BE232"/>
  <c r="T232"/>
  <c r="R232"/>
  <c r="P232"/>
  <c r="BI228"/>
  <c r="BH228"/>
  <c r="BG228"/>
  <c r="BE228"/>
  <c r="T228"/>
  <c r="R228"/>
  <c r="P228"/>
  <c r="BI224"/>
  <c r="BH224"/>
  <c r="BG224"/>
  <c r="BE224"/>
  <c r="T224"/>
  <c r="R224"/>
  <c r="P224"/>
  <c r="BI220"/>
  <c r="BH220"/>
  <c r="BG220"/>
  <c r="BE220"/>
  <c r="T220"/>
  <c r="R220"/>
  <c r="P220"/>
  <c r="BI217"/>
  <c r="BH217"/>
  <c r="BG217"/>
  <c r="BE217"/>
  <c r="T217"/>
  <c r="R217"/>
  <c r="P217"/>
  <c r="BI214"/>
  <c r="BH214"/>
  <c r="BG214"/>
  <c r="BE214"/>
  <c r="T214"/>
  <c r="R214"/>
  <c r="P214"/>
  <c r="BI211"/>
  <c r="BH211"/>
  <c r="BG211"/>
  <c r="BE211"/>
  <c r="T211"/>
  <c r="R211"/>
  <c r="P211"/>
  <c r="BI207"/>
  <c r="BH207"/>
  <c r="BG207"/>
  <c r="BE207"/>
  <c r="T207"/>
  <c r="R207"/>
  <c r="P207"/>
  <c r="BI202"/>
  <c r="BH202"/>
  <c r="BG202"/>
  <c r="BE202"/>
  <c r="T202"/>
  <c r="R202"/>
  <c r="P202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0"/>
  <c r="BH190"/>
  <c r="BG190"/>
  <c r="BE190"/>
  <c r="T190"/>
  <c r="R190"/>
  <c r="P190"/>
  <c r="BI186"/>
  <c r="BH186"/>
  <c r="BG186"/>
  <c r="BE186"/>
  <c r="T186"/>
  <c r="R186"/>
  <c r="P186"/>
  <c r="BI183"/>
  <c r="BH183"/>
  <c r="BG183"/>
  <c r="BE183"/>
  <c r="T183"/>
  <c r="R183"/>
  <c r="P183"/>
  <c r="BI180"/>
  <c r="BH180"/>
  <c r="BG180"/>
  <c r="BE180"/>
  <c r="T180"/>
  <c r="R180"/>
  <c r="P180"/>
  <c r="BI175"/>
  <c r="BH175"/>
  <c r="BG175"/>
  <c r="BE175"/>
  <c r="T175"/>
  <c r="R175"/>
  <c r="P175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7"/>
  <c r="BH167"/>
  <c r="BG167"/>
  <c r="BE167"/>
  <c r="T167"/>
  <c r="R167"/>
  <c r="P167"/>
  <c r="BI164"/>
  <c r="BH164"/>
  <c r="BG164"/>
  <c r="BE164"/>
  <c r="T164"/>
  <c r="R164"/>
  <c r="P164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49"/>
  <c r="BH149"/>
  <c r="BG149"/>
  <c r="BE149"/>
  <c r="T149"/>
  <c r="R149"/>
  <c r="P149"/>
  <c r="BI148"/>
  <c r="BH148"/>
  <c r="BG148"/>
  <c r="BE148"/>
  <c r="T148"/>
  <c r="R148"/>
  <c r="P148"/>
  <c r="BI145"/>
  <c r="BH145"/>
  <c r="BG145"/>
  <c r="BE145"/>
  <c r="T145"/>
  <c r="R145"/>
  <c r="P145"/>
  <c r="BI144"/>
  <c r="BH144"/>
  <c r="BG144"/>
  <c r="BE144"/>
  <c r="T144"/>
  <c r="R144"/>
  <c r="P144"/>
  <c r="BI141"/>
  <c r="BH141"/>
  <c r="BG141"/>
  <c r="BE141"/>
  <c r="T141"/>
  <c r="R141"/>
  <c r="P141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0"/>
  <c r="BH130"/>
  <c r="BG130"/>
  <c r="BE130"/>
  <c r="T130"/>
  <c r="R130"/>
  <c r="P130"/>
  <c r="F124"/>
  <c r="J123"/>
  <c r="F123"/>
  <c r="F121"/>
  <c r="E119"/>
  <c r="F94"/>
  <c r="J93"/>
  <c r="F93"/>
  <c r="F91"/>
  <c r="E89"/>
  <c r="J26"/>
  <c r="E26"/>
  <c r="J124"/>
  <c r="J25"/>
  <c r="J14"/>
  <c r="J121"/>
  <c r="E7"/>
  <c r="E115"/>
  <c i="1" r="L90"/>
  <c r="AM90"/>
  <c r="AM89"/>
  <c r="L89"/>
  <c r="AM87"/>
  <c r="L87"/>
  <c r="L85"/>
  <c r="L84"/>
  <c i="2" r="BK273"/>
  <c r="J270"/>
  <c r="J264"/>
  <c r="J145"/>
  <c r="BK141"/>
  <c r="J257"/>
  <c r="J155"/>
  <c i="1" r="AS98"/>
  <c i="2" r="J247"/>
  <c r="J241"/>
  <c r="J237"/>
  <c r="BK224"/>
  <c r="J214"/>
  <c r="BK196"/>
  <c r="BK190"/>
  <c r="BK183"/>
  <c r="BK148"/>
  <c r="J236"/>
  <c r="J228"/>
  <c r="BK220"/>
  <c r="BK207"/>
  <c r="J193"/>
  <c r="BK175"/>
  <c r="J170"/>
  <c r="J135"/>
  <c i="3" r="BK256"/>
  <c r="J238"/>
  <c r="J206"/>
  <c r="J172"/>
  <c r="J151"/>
  <c r="J146"/>
  <c r="J134"/>
  <c r="BK253"/>
  <c r="J234"/>
  <c r="BK219"/>
  <c r="J188"/>
  <c r="J176"/>
  <c r="J159"/>
  <c r="J142"/>
  <c r="BK243"/>
  <c r="J222"/>
  <c r="BK193"/>
  <c r="BK162"/>
  <c r="BK159"/>
  <c r="BK158"/>
  <c r="BK151"/>
  <c r="BK141"/>
  <c r="J259"/>
  <c r="BK233"/>
  <c r="J214"/>
  <c r="BK188"/>
  <c r="BK154"/>
  <c r="J138"/>
  <c i="4" r="BK197"/>
  <c r="J177"/>
  <c r="BK167"/>
  <c r="J191"/>
  <c r="BK179"/>
  <c r="J152"/>
  <c r="J141"/>
  <c r="BK201"/>
  <c r="J149"/>
  <c r="J135"/>
  <c r="J194"/>
  <c r="BK163"/>
  <c r="BK140"/>
  <c r="BK135"/>
  <c i="5" r="J191"/>
  <c r="BK178"/>
  <c r="BK170"/>
  <c r="J160"/>
  <c r="J143"/>
  <c r="BK202"/>
  <c r="BK195"/>
  <c r="BK180"/>
  <c r="J146"/>
  <c r="J150"/>
  <c r="J132"/>
  <c r="J202"/>
  <c r="J186"/>
  <c r="BK173"/>
  <c r="J141"/>
  <c i="6" r="J240"/>
  <c r="BK205"/>
  <c r="BK167"/>
  <c r="J153"/>
  <c r="BK137"/>
  <c r="J130"/>
  <c r="BK240"/>
  <c r="BK225"/>
  <c r="J210"/>
  <c r="J184"/>
  <c r="BK173"/>
  <c r="BK149"/>
  <c r="BK132"/>
  <c r="BK223"/>
  <c r="J188"/>
  <c r="BK131"/>
  <c r="J225"/>
  <c r="BK216"/>
  <c r="J194"/>
  <c r="BK184"/>
  <c r="J157"/>
  <c r="J141"/>
  <c r="BK130"/>
  <c i="7" r="J281"/>
  <c r="J242"/>
  <c r="J225"/>
  <c r="BK265"/>
  <c r="BK243"/>
  <c r="BK219"/>
  <c r="BK196"/>
  <c r="BK180"/>
  <c r="BK162"/>
  <c r="J142"/>
  <c r="BK270"/>
  <c r="BK242"/>
  <c r="J202"/>
  <c r="J162"/>
  <c r="J148"/>
  <c r="BK138"/>
  <c r="BK276"/>
  <c r="J247"/>
  <c r="J219"/>
  <c r="J193"/>
  <c r="J170"/>
  <c r="J135"/>
  <c i="8" r="J192"/>
  <c r="J149"/>
  <c r="BK132"/>
  <c r="BK180"/>
  <c r="BK130"/>
  <c r="BK193"/>
  <c r="BK169"/>
  <c r="J139"/>
  <c r="J205"/>
  <c i="2" r="J273"/>
  <c r="BK264"/>
  <c r="J261"/>
  <c r="BK135"/>
  <c r="J171"/>
  <c r="J164"/>
  <c r="J144"/>
  <c r="J138"/>
  <c r="BK252"/>
  <c r="BK247"/>
  <c r="BK238"/>
  <c r="BK236"/>
  <c r="J233"/>
  <c r="BK228"/>
  <c r="J217"/>
  <c r="BK202"/>
  <c r="J172"/>
  <c r="J158"/>
  <c r="BK145"/>
  <c r="BK130"/>
  <c r="BK237"/>
  <c r="J235"/>
  <c r="J224"/>
  <c r="BK214"/>
  <c r="J202"/>
  <c r="J190"/>
  <c r="J180"/>
  <c r="BK164"/>
  <c r="BK138"/>
  <c i="3" r="J247"/>
  <c r="BK227"/>
  <c r="J203"/>
  <c r="J162"/>
  <c r="J143"/>
  <c r="BK130"/>
  <c r="BK224"/>
  <c r="BK218"/>
  <c r="BK185"/>
  <c r="BK172"/>
  <c r="BK157"/>
  <c r="BK247"/>
  <c r="J227"/>
  <c r="BK214"/>
  <c r="J179"/>
  <c r="BK147"/>
  <c r="BK138"/>
  <c r="J253"/>
  <c r="J224"/>
  <c r="J210"/>
  <c r="J185"/>
  <c r="BK150"/>
  <c r="BK133"/>
  <c i="4" r="J184"/>
  <c r="J169"/>
  <c r="BK137"/>
  <c r="BK184"/>
  <c r="BK169"/>
  <c r="J156"/>
  <c r="J142"/>
  <c r="J163"/>
  <c r="BK142"/>
  <c r="J129"/>
  <c r="BK191"/>
  <c r="BK178"/>
  <c r="BK152"/>
  <c r="J132"/>
  <c i="5" r="BK187"/>
  <c r="BK179"/>
  <c r="J177"/>
  <c r="J167"/>
  <c r="BK154"/>
  <c r="BK142"/>
  <c r="J198"/>
  <c r="BK186"/>
  <c r="J179"/>
  <c r="BK160"/>
  <c r="BK143"/>
  <c r="J154"/>
  <c r="J135"/>
  <c r="J195"/>
  <c r="BK177"/>
  <c r="J157"/>
  <c r="BK136"/>
  <c i="6" r="BK213"/>
  <c r="J173"/>
  <c r="BK150"/>
  <c r="J132"/>
  <c r="J126"/>
  <c r="BK237"/>
  <c r="J224"/>
  <c r="J197"/>
  <c r="BK179"/>
  <c r="J170"/>
  <c r="J148"/>
  <c r="J243"/>
  <c r="J215"/>
  <c r="J137"/>
  <c r="BK246"/>
  <c r="BK224"/>
  <c r="J201"/>
  <c r="J179"/>
  <c r="J149"/>
  <c r="J133"/>
  <c r="BK126"/>
  <c i="7" r="BK252"/>
  <c r="J233"/>
  <c r="J270"/>
  <c r="BK259"/>
  <c r="BK229"/>
  <c r="BK202"/>
  <c r="J183"/>
  <c r="BK165"/>
  <c r="BK151"/>
  <c r="J138"/>
  <c r="BK281"/>
  <c r="BK236"/>
  <c r="BK207"/>
  <c r="BK183"/>
  <c r="BK152"/>
  <c r="BK142"/>
  <c r="BK133"/>
  <c r="J259"/>
  <c r="J236"/>
  <c r="BK199"/>
  <c r="BK177"/>
  <c r="J165"/>
  <c i="8" r="J193"/>
  <c r="BK164"/>
  <c r="BK150"/>
  <c r="J135"/>
  <c r="BK153"/>
  <c r="BK205"/>
  <c r="BK190"/>
  <c r="J153"/>
  <c r="J136"/>
  <c r="BK192"/>
  <c r="J191"/>
  <c r="J190"/>
  <c r="BK185"/>
  <c r="J174"/>
  <c r="J169"/>
  <c r="J164"/>
  <c r="J159"/>
  <c r="J150"/>
  <c r="BK149"/>
  <c r="BK139"/>
  <c r="J132"/>
  <c i="2" r="J277"/>
  <c r="J267"/>
  <c r="J149"/>
  <c r="BK180"/>
  <c r="J167"/>
  <c r="J161"/>
  <c r="J141"/>
  <c r="J134"/>
  <c r="J252"/>
  <c r="J251"/>
  <c r="J238"/>
  <c r="BK233"/>
  <c r="BK232"/>
  <c r="J220"/>
  <c r="BK211"/>
  <c r="BK199"/>
  <c r="BK134"/>
  <c r="BK277"/>
  <c r="J232"/>
  <c r="BK217"/>
  <c r="J211"/>
  <c r="J196"/>
  <c r="J183"/>
  <c r="BK171"/>
  <c r="BK161"/>
  <c r="BK155"/>
  <c i="3" r="BK263"/>
  <c r="J218"/>
  <c r="BK182"/>
  <c r="J154"/>
  <c r="J147"/>
  <c r="J135"/>
  <c r="BK259"/>
  <c r="BK238"/>
  <c r="J223"/>
  <c r="J200"/>
  <c r="J182"/>
  <c r="BK166"/>
  <c r="J250"/>
  <c r="J233"/>
  <c r="J219"/>
  <c r="BK197"/>
  <c r="J166"/>
  <c r="BK143"/>
  <c r="J133"/>
  <c r="BK237"/>
  <c r="BK222"/>
  <c r="J197"/>
  <c r="BK176"/>
  <c r="BK135"/>
  <c i="4" r="J179"/>
  <c r="BK172"/>
  <c r="BK141"/>
  <c r="J188"/>
  <c r="J172"/>
  <c r="BK149"/>
  <c r="J140"/>
  <c r="BK177"/>
  <c r="BK136"/>
  <c r="J197"/>
  <c r="BK180"/>
  <c r="BK156"/>
  <c r="J136"/>
  <c i="5" r="BK198"/>
  <c r="J183"/>
  <c r="J173"/>
  <c r="J164"/>
  <c r="BK146"/>
  <c r="BK135"/>
  <c r="J187"/>
  <c r="J178"/>
  <c r="BK157"/>
  <c r="J142"/>
  <c r="BK137"/>
  <c r="J129"/>
  <c r="J190"/>
  <c r="J170"/>
  <c r="BK129"/>
  <c i="6" r="BK215"/>
  <c r="J176"/>
  <c r="J163"/>
  <c r="BK141"/>
  <c r="BK133"/>
  <c r="BK243"/>
  <c r="BK234"/>
  <c r="J216"/>
  <c r="J205"/>
  <c r="BK194"/>
  <c r="BK176"/>
  <c r="BK160"/>
  <c r="BK134"/>
  <c r="J246"/>
  <c r="J160"/>
  <c r="J250"/>
  <c r="J234"/>
  <c r="J222"/>
  <c r="BK197"/>
  <c r="BK188"/>
  <c r="BK153"/>
  <c r="J145"/>
  <c r="J131"/>
  <c i="7" r="BK246"/>
  <c r="BK225"/>
  <c r="J199"/>
  <c r="BK170"/>
  <c r="BK148"/>
  <c r="J133"/>
  <c r="J256"/>
  <c r="BK222"/>
  <c r="BK193"/>
  <c r="J173"/>
  <c r="J151"/>
  <c r="BK139"/>
  <c r="J134"/>
  <c r="J265"/>
  <c r="J243"/>
  <c r="J207"/>
  <c r="J180"/>
  <c r="J139"/>
  <c r="BK134"/>
  <c i="8" r="BK191"/>
  <c r="BK159"/>
  <c r="J144"/>
  <c r="J130"/>
  <c r="BK135"/>
  <c r="BK199"/>
  <c r="J185"/>
  <c r="BK151"/>
  <c r="BK131"/>
  <c i="2" r="BK270"/>
  <c r="BK267"/>
  <c r="BK261"/>
  <c r="J148"/>
  <c r="BK144"/>
  <c r="BK257"/>
  <c r="J175"/>
  <c r="J133"/>
  <c r="BK251"/>
  <c r="BK248"/>
  <c r="J248"/>
  <c r="BK241"/>
  <c r="BK235"/>
  <c r="J207"/>
  <c r="BK193"/>
  <c r="BK186"/>
  <c r="BK170"/>
  <c r="BK149"/>
  <c r="BK133"/>
  <c i="1" r="AS95"/>
  <c i="2" r="J199"/>
  <c r="J186"/>
  <c r="BK172"/>
  <c r="BK167"/>
  <c r="BK158"/>
  <c r="J130"/>
  <c i="3" r="J243"/>
  <c r="BK210"/>
  <c r="BK200"/>
  <c r="J157"/>
  <c r="J150"/>
  <c r="J141"/>
  <c r="J263"/>
  <c r="J256"/>
  <c r="J237"/>
  <c r="J221"/>
  <c r="J193"/>
  <c r="BK179"/>
  <c r="J158"/>
  <c r="J130"/>
  <c r="BK234"/>
  <c r="BK221"/>
  <c r="BK206"/>
  <c r="J169"/>
  <c r="BK146"/>
  <c r="BK134"/>
  <c r="BK250"/>
  <c r="BK223"/>
  <c r="BK203"/>
  <c r="BK169"/>
  <c r="BK142"/>
  <c i="4" r="J201"/>
  <c r="J178"/>
  <c r="J145"/>
  <c r="BK194"/>
  <c r="J180"/>
  <c r="J167"/>
  <c r="BK145"/>
  <c r="BK129"/>
  <c r="BK159"/>
  <c r="BK132"/>
  <c r="BK188"/>
  <c r="J159"/>
  <c r="J137"/>
  <c i="5" r="BK141"/>
  <c r="BK190"/>
  <c r="BK183"/>
  <c r="BK164"/>
  <c r="BK150"/>
  <c r="BK132"/>
  <c r="J136"/>
  <c r="BK191"/>
  <c r="J180"/>
  <c r="BK167"/>
  <c r="J137"/>
  <c i="6" r="BK230"/>
  <c r="BK170"/>
  <c r="BK157"/>
  <c r="J140"/>
  <c r="BK129"/>
  <c r="J230"/>
  <c r="J213"/>
  <c r="BK201"/>
  <c r="J191"/>
  <c r="J167"/>
  <c r="J150"/>
  <c r="BK140"/>
  <c r="BK250"/>
  <c r="BK222"/>
  <c r="BK145"/>
  <c r="J237"/>
  <c r="J223"/>
  <c r="BK210"/>
  <c r="BK191"/>
  <c r="BK163"/>
  <c r="BK148"/>
  <c r="J134"/>
  <c r="J129"/>
  <c i="7" r="J246"/>
  <c r="J229"/>
  <c r="J276"/>
  <c r="J252"/>
  <c r="BK233"/>
  <c r="BK213"/>
  <c r="BK187"/>
  <c r="J177"/>
  <c r="J152"/>
  <c r="J145"/>
  <c r="BK125"/>
  <c r="BK247"/>
  <c r="J213"/>
  <c r="J187"/>
  <c r="BK169"/>
  <c r="BK145"/>
  <c r="BK135"/>
  <c r="J125"/>
  <c r="BK256"/>
  <c r="J222"/>
  <c r="J196"/>
  <c r="BK173"/>
  <c r="J169"/>
  <c i="8" r="J196"/>
  <c r="J180"/>
  <c r="J151"/>
  <c r="BK136"/>
  <c r="BK125"/>
  <c r="J131"/>
  <c r="BK196"/>
  <c r="BK174"/>
  <c r="BK144"/>
  <c r="J125"/>
  <c r="J199"/>
  <c i="2" l="1" r="T129"/>
  <c r="T179"/>
  <c r="R189"/>
  <c r="BK234"/>
  <c r="J234"/>
  <c r="J104"/>
  <c i="3" r="R129"/>
  <c r="P165"/>
  <c r="P175"/>
  <c r="T213"/>
  <c r="P220"/>
  <c i="4" r="P128"/>
  <c r="T148"/>
  <c r="T162"/>
  <c r="R168"/>
  <c i="5" r="BK128"/>
  <c r="J128"/>
  <c r="J100"/>
  <c r="R153"/>
  <c r="T176"/>
  <c i="6" r="BK125"/>
  <c r="J125"/>
  <c r="J98"/>
  <c r="T156"/>
  <c r="T166"/>
  <c r="T204"/>
  <c r="P214"/>
  <c i="7" r="BK124"/>
  <c r="J124"/>
  <c r="J98"/>
  <c r="BK176"/>
  <c r="J176"/>
  <c r="J99"/>
  <c r="R186"/>
  <c i="8" r="R124"/>
  <c r="T158"/>
  <c r="BK179"/>
  <c r="J179"/>
  <c r="J101"/>
  <c i="2" r="BK129"/>
  <c r="J129"/>
  <c r="J100"/>
  <c r="BK179"/>
  <c r="J179"/>
  <c r="J101"/>
  <c r="P179"/>
  <c r="T189"/>
  <c r="P227"/>
  <c r="T227"/>
  <c r="P234"/>
  <c i="3" r="BK129"/>
  <c r="J129"/>
  <c r="J100"/>
  <c r="BK165"/>
  <c r="J165"/>
  <c r="J101"/>
  <c r="T175"/>
  <c r="P213"/>
  <c r="T220"/>
  <c i="4" r="R128"/>
  <c r="P148"/>
  <c r="BK162"/>
  <c r="J162"/>
  <c r="J102"/>
  <c r="P168"/>
  <c i="5" r="P128"/>
  <c r="P153"/>
  <c r="R176"/>
  <c i="6" r="T125"/>
  <c r="P156"/>
  <c r="P166"/>
  <c r="P204"/>
  <c r="T214"/>
  <c i="7" r="P124"/>
  <c r="P176"/>
  <c r="P186"/>
  <c r="BK232"/>
  <c r="J232"/>
  <c r="J101"/>
  <c r="R232"/>
  <c i="8" r="BK124"/>
  <c r="BK158"/>
  <c r="J158"/>
  <c r="J100"/>
  <c r="T179"/>
  <c i="2" r="P129"/>
  <c r="P128"/>
  <c r="P127"/>
  <c i="1" r="AU96"/>
  <c i="2" r="R179"/>
  <c r="P189"/>
  <c r="R227"/>
  <c r="R234"/>
  <c i="3" r="T129"/>
  <c r="R165"/>
  <c r="BK175"/>
  <c r="J175"/>
  <c r="J102"/>
  <c r="BK213"/>
  <c r="J213"/>
  <c r="J103"/>
  <c r="BK220"/>
  <c r="J220"/>
  <c r="J104"/>
  <c i="4" r="BK128"/>
  <c r="J128"/>
  <c r="J100"/>
  <c r="R148"/>
  <c r="P162"/>
  <c r="BK168"/>
  <c r="J168"/>
  <c r="J103"/>
  <c i="5" r="R128"/>
  <c r="R127"/>
  <c r="R126"/>
  <c r="T153"/>
  <c r="P176"/>
  <c i="6" r="R125"/>
  <c r="R156"/>
  <c r="BK166"/>
  <c r="J166"/>
  <c r="J100"/>
  <c r="BK204"/>
  <c r="J204"/>
  <c r="J101"/>
  <c r="R214"/>
  <c i="7" r="T124"/>
  <c r="BK186"/>
  <c r="J186"/>
  <c r="J100"/>
  <c r="T186"/>
  <c r="P232"/>
  <c r="T232"/>
  <c i="8" r="T124"/>
  <c r="T122"/>
  <c r="P158"/>
  <c r="R179"/>
  <c i="2" r="R129"/>
  <c r="R128"/>
  <c r="R127"/>
  <c r="BK189"/>
  <c r="J189"/>
  <c r="J102"/>
  <c r="BK227"/>
  <c r="J227"/>
  <c r="J103"/>
  <c r="T234"/>
  <c i="3" r="P129"/>
  <c r="P128"/>
  <c r="P127"/>
  <c i="1" r="AU97"/>
  <c i="3" r="T165"/>
  <c r="R175"/>
  <c r="R213"/>
  <c r="R220"/>
  <c i="4" r="T128"/>
  <c r="BK148"/>
  <c r="J148"/>
  <c r="J101"/>
  <c r="R162"/>
  <c r="T168"/>
  <c i="5" r="T128"/>
  <c r="T127"/>
  <c r="T126"/>
  <c r="BK153"/>
  <c r="J153"/>
  <c r="J102"/>
  <c r="BK176"/>
  <c r="J176"/>
  <c r="J103"/>
  <c i="6" r="P125"/>
  <c r="P124"/>
  <c r="P123"/>
  <c i="1" r="AU101"/>
  <c i="6" r="BK156"/>
  <c r="J156"/>
  <c r="J99"/>
  <c r="R166"/>
  <c r="R204"/>
  <c r="BK214"/>
  <c r="J214"/>
  <c r="J102"/>
  <c i="7" r="R124"/>
  <c r="R123"/>
  <c r="R122"/>
  <c r="R176"/>
  <c r="T176"/>
  <c i="8" r="P124"/>
  <c r="R158"/>
  <c r="P179"/>
  <c i="3" r="BK262"/>
  <c r="J262"/>
  <c r="J105"/>
  <c i="5" r="BK149"/>
  <c r="J149"/>
  <c r="J101"/>
  <c i="2" r="BK276"/>
  <c r="J276"/>
  <c r="J105"/>
  <c i="7" r="BK280"/>
  <c r="J280"/>
  <c r="J102"/>
  <c i="8" r="BK152"/>
  <c r="J152"/>
  <c r="J99"/>
  <c i="4" r="BK200"/>
  <c r="J200"/>
  <c r="J104"/>
  <c i="5" r="BK201"/>
  <c r="J201"/>
  <c r="J104"/>
  <c i="6" r="BK249"/>
  <c r="J249"/>
  <c r="J103"/>
  <c i="8" r="BK204"/>
  <c r="J204"/>
  <c r="J102"/>
  <c r="BF144"/>
  <c r="BF153"/>
  <c r="BF159"/>
  <c r="BF164"/>
  <c r="BF185"/>
  <c r="BF190"/>
  <c r="BF199"/>
  <c r="E85"/>
  <c r="BF135"/>
  <c r="BF136"/>
  <c r="BF149"/>
  <c r="BF151"/>
  <c r="BF191"/>
  <c r="BF205"/>
  <c r="J92"/>
  <c r="J116"/>
  <c r="BF125"/>
  <c r="BF130"/>
  <c r="BF131"/>
  <c r="BF174"/>
  <c r="BF180"/>
  <c r="BF193"/>
  <c r="BF132"/>
  <c r="BF139"/>
  <c r="BF150"/>
  <c r="BF169"/>
  <c r="BF192"/>
  <c r="BF196"/>
  <c i="7" r="E85"/>
  <c r="J119"/>
  <c r="BF125"/>
  <c r="BF135"/>
  <c r="BF145"/>
  <c r="BF151"/>
  <c r="BF152"/>
  <c r="BF193"/>
  <c r="BF207"/>
  <c r="BF219"/>
  <c r="BF233"/>
  <c r="BF242"/>
  <c r="BF252"/>
  <c i="6" r="BK124"/>
  <c r="J124"/>
  <c r="J97"/>
  <c i="7" r="J89"/>
  <c r="BF139"/>
  <c r="BF142"/>
  <c r="BF148"/>
  <c r="BF162"/>
  <c r="BF169"/>
  <c r="BF173"/>
  <c r="BF180"/>
  <c r="BF183"/>
  <c r="BF196"/>
  <c r="BF199"/>
  <c r="BF213"/>
  <c r="BF246"/>
  <c r="BF247"/>
  <c r="BF256"/>
  <c r="BF259"/>
  <c r="BF270"/>
  <c r="BF133"/>
  <c r="BF134"/>
  <c r="BF138"/>
  <c r="BF165"/>
  <c r="BF170"/>
  <c r="BF177"/>
  <c r="BF187"/>
  <c r="BF202"/>
  <c r="BF222"/>
  <c r="BF265"/>
  <c r="BF281"/>
  <c r="BF225"/>
  <c r="BF229"/>
  <c r="BF236"/>
  <c r="BF243"/>
  <c r="BF276"/>
  <c i="6" r="E113"/>
  <c r="J117"/>
  <c r="J120"/>
  <c r="BF130"/>
  <c r="BF131"/>
  <c r="BF133"/>
  <c r="BF140"/>
  <c r="BF148"/>
  <c r="BF153"/>
  <c r="BF160"/>
  <c r="BF170"/>
  <c r="BF184"/>
  <c r="BF191"/>
  <c r="BF201"/>
  <c r="BF216"/>
  <c r="BF222"/>
  <c r="BF237"/>
  <c r="BF240"/>
  <c r="BF250"/>
  <c r="BF129"/>
  <c r="BF141"/>
  <c r="BF210"/>
  <c r="BF224"/>
  <c r="BF246"/>
  <c r="BF134"/>
  <c r="BF145"/>
  <c r="BF149"/>
  <c r="BF150"/>
  <c r="BF176"/>
  <c r="BF179"/>
  <c r="BF188"/>
  <c r="BF194"/>
  <c r="BF197"/>
  <c r="BF205"/>
  <c r="BF215"/>
  <c r="BF223"/>
  <c r="BF225"/>
  <c r="BF230"/>
  <c r="BF234"/>
  <c r="BF243"/>
  <c r="BF126"/>
  <c r="BF132"/>
  <c r="BF137"/>
  <c r="BF157"/>
  <c r="BF163"/>
  <c r="BF167"/>
  <c r="BF173"/>
  <c r="BF213"/>
  <c i="5" r="BF136"/>
  <c r="BF141"/>
  <c r="BF154"/>
  <c r="BF170"/>
  <c r="BF173"/>
  <c r="BF177"/>
  <c r="BF178"/>
  <c r="BF180"/>
  <c r="BF186"/>
  <c r="BF187"/>
  <c r="J91"/>
  <c r="E114"/>
  <c r="BF129"/>
  <c r="BF132"/>
  <c r="BF135"/>
  <c r="BF142"/>
  <c r="BF146"/>
  <c r="BF150"/>
  <c r="J123"/>
  <c r="BF143"/>
  <c r="BF157"/>
  <c r="BF160"/>
  <c r="BF164"/>
  <c r="BF190"/>
  <c r="BF195"/>
  <c r="BF198"/>
  <c r="BF202"/>
  <c r="BF137"/>
  <c r="BF167"/>
  <c r="BF179"/>
  <c r="BF183"/>
  <c r="BF191"/>
  <c i="4" r="E85"/>
  <c r="BF129"/>
  <c r="BF135"/>
  <c r="BF142"/>
  <c r="BF156"/>
  <c r="BF163"/>
  <c r="BF169"/>
  <c r="BF179"/>
  <c r="BF194"/>
  <c r="BF201"/>
  <c r="J91"/>
  <c r="J94"/>
  <c r="BF132"/>
  <c r="BF145"/>
  <c r="BF152"/>
  <c r="BF188"/>
  <c r="BF197"/>
  <c r="BF136"/>
  <c r="BF137"/>
  <c r="BF141"/>
  <c r="BF149"/>
  <c r="BF177"/>
  <c r="BF140"/>
  <c r="BF159"/>
  <c r="BF167"/>
  <c r="BF172"/>
  <c r="BF178"/>
  <c r="BF180"/>
  <c r="BF184"/>
  <c r="BF191"/>
  <c i="3" r="BF135"/>
  <c r="BF146"/>
  <c r="BF147"/>
  <c r="BF182"/>
  <c r="BF188"/>
  <c r="BF197"/>
  <c r="BF206"/>
  <c r="BF210"/>
  <c r="BF250"/>
  <c r="BF256"/>
  <c r="BF263"/>
  <c r="J91"/>
  <c r="J94"/>
  <c r="BF130"/>
  <c r="BF134"/>
  <c r="BF138"/>
  <c r="BF162"/>
  <c r="BF166"/>
  <c r="BF176"/>
  <c r="BF193"/>
  <c r="BF203"/>
  <c r="BF227"/>
  <c r="BF233"/>
  <c r="BF247"/>
  <c r="E115"/>
  <c r="BF133"/>
  <c r="BF157"/>
  <c r="BF158"/>
  <c r="BF179"/>
  <c r="BF185"/>
  <c r="BF219"/>
  <c r="BF221"/>
  <c r="BF222"/>
  <c r="BF224"/>
  <c r="BF234"/>
  <c r="BF141"/>
  <c r="BF142"/>
  <c r="BF143"/>
  <c r="BF150"/>
  <c r="BF151"/>
  <c r="BF154"/>
  <c r="BF159"/>
  <c r="BF169"/>
  <c r="BF172"/>
  <c r="BF200"/>
  <c r="BF214"/>
  <c r="BF218"/>
  <c r="BF223"/>
  <c r="BF237"/>
  <c r="BF238"/>
  <c r="BF243"/>
  <c r="BF253"/>
  <c r="BF259"/>
  <c i="2" r="J91"/>
  <c r="BF134"/>
  <c r="BF148"/>
  <c r="BF164"/>
  <c r="BF170"/>
  <c r="BF183"/>
  <c r="BF190"/>
  <c r="BF193"/>
  <c r="BF199"/>
  <c r="BF220"/>
  <c r="BF232"/>
  <c r="BF233"/>
  <c r="BF235"/>
  <c r="BF236"/>
  <c r="BF252"/>
  <c r="E85"/>
  <c r="BF130"/>
  <c r="BF155"/>
  <c r="BF158"/>
  <c r="BF172"/>
  <c r="BF175"/>
  <c r="BF196"/>
  <c r="BF202"/>
  <c r="BF207"/>
  <c r="BF211"/>
  <c r="BF214"/>
  <c r="BF217"/>
  <c r="BF224"/>
  <c r="BF228"/>
  <c r="BF237"/>
  <c r="BF238"/>
  <c r="BF241"/>
  <c r="BF247"/>
  <c r="BF248"/>
  <c r="BF251"/>
  <c r="BF277"/>
  <c r="J94"/>
  <c r="BF135"/>
  <c r="BF138"/>
  <c r="BF149"/>
  <c r="BF161"/>
  <c r="BF167"/>
  <c r="BF171"/>
  <c r="BF180"/>
  <c r="BF186"/>
  <c r="BF257"/>
  <c r="BF133"/>
  <c r="BF141"/>
  <c r="BF144"/>
  <c r="BF145"/>
  <c r="BF261"/>
  <c r="BF264"/>
  <c r="BF267"/>
  <c r="BF270"/>
  <c r="BF273"/>
  <c r="F37"/>
  <c i="1" r="BB96"/>
  <c i="2" r="F39"/>
  <c i="1" r="BD96"/>
  <c i="3" r="F39"/>
  <c i="1" r="BD97"/>
  <c i="4" r="F38"/>
  <c i="1" r="BC99"/>
  <c i="4" r="F39"/>
  <c i="1" r="BD99"/>
  <c i="5" r="F38"/>
  <c i="1" r="BC100"/>
  <c i="5" r="F39"/>
  <c i="1" r="BD100"/>
  <c i="6" r="F36"/>
  <c i="1" r="BC101"/>
  <c i="7" r="F35"/>
  <c i="1" r="BB102"/>
  <c i="7" r="J33"/>
  <c i="1" r="AV102"/>
  <c i="8" r="F33"/>
  <c i="1" r="AZ103"/>
  <c i="8" r="F37"/>
  <c i="1" r="BD103"/>
  <c i="2" r="F38"/>
  <c i="1" r="BC96"/>
  <c i="2" r="J35"/>
  <c i="1" r="AV96"/>
  <c i="3" r="F37"/>
  <c i="1" r="BB97"/>
  <c i="3" r="F38"/>
  <c i="1" r="BC97"/>
  <c i="4" r="F35"/>
  <c i="1" r="AZ99"/>
  <c i="5" r="F35"/>
  <c i="1" r="AZ100"/>
  <c i="6" r="F35"/>
  <c i="1" r="BB101"/>
  <c i="6" r="F33"/>
  <c i="1" r="AZ101"/>
  <c i="7" r="F33"/>
  <c i="1" r="AZ102"/>
  <c i="7" r="F36"/>
  <c i="1" r="BC102"/>
  <c i="8" r="F35"/>
  <c i="1" r="BB103"/>
  <c i="2" r="F35"/>
  <c i="1" r="AZ96"/>
  <c r="AS94"/>
  <c i="3" r="J35"/>
  <c i="1" r="AV97"/>
  <c i="3" r="F35"/>
  <c i="1" r="AZ97"/>
  <c i="4" r="F37"/>
  <c i="1" r="BB99"/>
  <c i="4" r="J35"/>
  <c i="1" r="AV99"/>
  <c i="5" r="F37"/>
  <c i="1" r="BB100"/>
  <c i="5" r="J35"/>
  <c i="1" r="AV100"/>
  <c i="6" r="J33"/>
  <c i="1" r="AV101"/>
  <c i="6" r="F37"/>
  <c i="1" r="BD101"/>
  <c i="7" r="F37"/>
  <c i="1" r="BD102"/>
  <c i="8" r="J33"/>
  <c i="1" r="AV103"/>
  <c i="8" r="F36"/>
  <c i="1" r="BC103"/>
  <c i="3" l="1" r="T128"/>
  <c r="T127"/>
  <c i="6" r="T124"/>
  <c r="T123"/>
  <c i="3" r="R128"/>
  <c r="R127"/>
  <c i="6" r="R124"/>
  <c r="R123"/>
  <c i="5" r="P127"/>
  <c r="P126"/>
  <c i="1" r="AU100"/>
  <c i="2" r="T128"/>
  <c r="T127"/>
  <c i="8" r="P122"/>
  <c i="1" r="AU103"/>
  <c i="4" r="T127"/>
  <c r="T126"/>
  <c r="R127"/>
  <c r="R126"/>
  <c i="8" r="R122"/>
  <c i="7" r="T123"/>
  <c r="T122"/>
  <c i="8" r="BK122"/>
  <c r="J122"/>
  <c i="7" r="P123"/>
  <c r="P122"/>
  <c i="1" r="AU102"/>
  <c i="4" r="P127"/>
  <c r="P126"/>
  <c i="1" r="AU99"/>
  <c i="2" r="BK128"/>
  <c r="J128"/>
  <c r="J99"/>
  <c i="3" r="BK128"/>
  <c r="J128"/>
  <c r="J99"/>
  <c i="7" r="BK123"/>
  <c r="BK122"/>
  <c r="J122"/>
  <c i="8" r="J124"/>
  <c r="J98"/>
  <c i="4" r="BK127"/>
  <c r="J127"/>
  <c r="J99"/>
  <c i="5" r="BK127"/>
  <c r="J127"/>
  <c r="J99"/>
  <c i="6" r="BK123"/>
  <c r="J123"/>
  <c r="J96"/>
  <c i="7" r="J30"/>
  <c i="1" r="AG102"/>
  <c i="2" r="F36"/>
  <c i="1" r="BA96"/>
  <c r="BC95"/>
  <c r="AY95"/>
  <c i="4" r="J36"/>
  <c i="1" r="AW99"/>
  <c r="AT99"/>
  <c r="BC98"/>
  <c r="AY98"/>
  <c i="6" r="F34"/>
  <c i="1" r="BA101"/>
  <c i="7" r="J34"/>
  <c i="1" r="AW102"/>
  <c r="AT102"/>
  <c r="AN102"/>
  <c i="8" r="J30"/>
  <c i="1" r="AG103"/>
  <c i="2" r="J36"/>
  <c i="1" r="AW96"/>
  <c r="AT96"/>
  <c i="3" r="J36"/>
  <c i="1" r="AW97"/>
  <c r="AT97"/>
  <c r="BD98"/>
  <c r="AZ98"/>
  <c r="AV98"/>
  <c i="5" r="J36"/>
  <c i="1" r="AW100"/>
  <c r="AT100"/>
  <c i="7" r="F34"/>
  <c i="1" r="BA102"/>
  <c r="AU95"/>
  <c r="AZ95"/>
  <c r="AV95"/>
  <c r="BB95"/>
  <c r="AX95"/>
  <c i="3" r="F36"/>
  <c i="1" r="BA97"/>
  <c r="BD95"/>
  <c i="4" r="F36"/>
  <c i="1" r="BA99"/>
  <c r="BB98"/>
  <c r="AX98"/>
  <c i="5" r="F36"/>
  <c i="1" r="BA100"/>
  <c i="6" r="J34"/>
  <c i="1" r="AW101"/>
  <c r="AT101"/>
  <c i="8" r="J34"/>
  <c i="1" r="AW103"/>
  <c r="AT103"/>
  <c r="AN103"/>
  <c i="8" r="F34"/>
  <c i="1" r="BA103"/>
  <c i="3" l="1" r="BK127"/>
  <c r="J127"/>
  <c r="J98"/>
  <c i="7" r="J123"/>
  <c r="J97"/>
  <c i="4" r="BK126"/>
  <c r="J126"/>
  <c r="J98"/>
  <c i="7" r="J96"/>
  <c i="8" r="J96"/>
  <c i="5" r="BK126"/>
  <c r="J126"/>
  <c r="J98"/>
  <c i="2" r="BK127"/>
  <c r="J127"/>
  <c i="8" r="J39"/>
  <c i="7" r="J39"/>
  <c i="1" r="AU98"/>
  <c i="2" r="J32"/>
  <c i="1" r="AG96"/>
  <c r="BA98"/>
  <c r="AW98"/>
  <c r="AT98"/>
  <c r="BC94"/>
  <c r="W32"/>
  <c r="BB94"/>
  <c r="W31"/>
  <c r="BA95"/>
  <c r="AW95"/>
  <c r="AT95"/>
  <c i="6" r="J30"/>
  <c i="1" r="AG101"/>
  <c r="AN101"/>
  <c r="BD94"/>
  <c r="W33"/>
  <c r="AZ94"/>
  <c r="AV94"/>
  <c r="AK29"/>
  <c i="2" l="1" r="J41"/>
  <c r="J98"/>
  <c i="6" r="J39"/>
  <c i="1" r="AN96"/>
  <c r="AU94"/>
  <c i="4" r="J32"/>
  <c i="1" r="AG99"/>
  <c r="AN99"/>
  <c r="W29"/>
  <c r="AY94"/>
  <c i="3" r="J32"/>
  <c i="1" r="AG97"/>
  <c r="AG95"/>
  <c i="5" r="J32"/>
  <c i="1" r="AG100"/>
  <c r="AX94"/>
  <c r="BA94"/>
  <c r="W30"/>
  <c i="5" l="1" r="J41"/>
  <c i="3" r="J41"/>
  <c i="4" r="J41"/>
  <c i="1" r="AN97"/>
  <c r="AN100"/>
  <c r="AN95"/>
  <c r="AG98"/>
  <c r="AW94"/>
  <c r="AK30"/>
  <c l="1" r="AN98"/>
  <c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<sst xmlns="http://schemas.openxmlformats.org/spreadsheetml/2006/main">
  <si>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</si>
  <si>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</si>
  <si>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</si>
  <si>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</si>
  <si>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{7df6a545-bdb0-4879-bb62-fa2ec9d0d2b2}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</si>
  <si>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</si>
  <si>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</si>
  <si>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</si>
  <si>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</si>
  <si>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</si>
  <si>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</si>
  <si>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</si>
  <si>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2022-02-21</t>
  </si>
  <si>
    <t>Stavba:</t>
  </si>
  <si>
    <t>Rekonštrukcia miestnych komunikácií a chodníkov v meste Trstená a jej prímestských častí</t>
  </si>
  <si>
    <t>JKSO:</t>
  </si>
  <si>
    <t>KS:</t>
  </si>
  <si>
    <t>Miesto:</t>
  </si>
  <si>
    <t>Trstená</t>
  </si>
  <si>
    <t>Dátum:</t>
  </si>
  <si>
    <t>11. 3. 2022</t>
  </si>
  <si>
    <t>Objednávateľ:</t>
  </si>
  <si>
    <t>IČO:</t>
  </si>
  <si>
    <t>Mesto Trstená</t>
  </si>
  <si>
    <t>IČ DPH:</t>
  </si>
  <si>
    <t>Zhotoviteľ:</t>
  </si>
  <si>
    <t>31563732</t>
  </si>
  <si>
    <t>Cestné stavby Liptovský Mikuláš, s. r. o.</t>
  </si>
  <si>
    <t>SK2020427046</t>
  </si>
  <si>
    <t>Projektant:</t>
  </si>
  <si>
    <t>A-PROJEKT -Ing. Ján Potoma Námestie Š.N.Hýroša 12,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</si>
  <si>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</si>
  <si>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</si>
  <si>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</si>
  <si>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</si>
  <si>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</si>
  <si>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</si>
  <si>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</si>
  <si>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</si>
  <si>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</si>
  <si>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</si>
  <si>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</si>
  <si>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</si>
  <si>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</si>
  <si>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</si>
  <si>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</si>
  <si>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</si>
  <si>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</si>
  <si>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</si>
  <si>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</si>
  <si>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</si>
  <si>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</si>
  <si>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</si>
  <si>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</si>
  <si>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</si>
  <si>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</si>
  <si>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</si>
  <si>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</si>
  <si>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</si>
  <si>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</si>
  <si>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</si>
  <si>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</si>
  <si>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</si>
  <si>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</si>
  <si>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</si>
  <si>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</si>
  <si>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</si>
  <si>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</si>
  <si>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</si>
  <si>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</si>
  <si>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</si>
  <si>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</si>
  <si>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</si>
  <si>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</si>
  <si>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</si>
  <si>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</si>
  <si>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</si>
  <si>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</si>
  <si>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</si>
  <si>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SO 01</t>
  </si>
  <si>
    <t>Ďurdinová, Hybeľ, Breh</t>
  </si>
  <si>
    <t>STA</t>
  </si>
  <si>
    <t>1</t>
  </si>
  <si>
    <t>{a03fbc2c-c32c-4e64-a57d-e746391d52ee}</t>
  </si>
  <si>
    <t>/</t>
  </si>
  <si>
    <t>SO 01a</t>
  </si>
  <si>
    <t>Ďurdinová</t>
  </si>
  <si>
    <t>Časť</t>
  </si>
  <si>
    <t>2</t>
  </si>
  <si>
    <t>{505c1590-d3cc-4c03-9b2f-0ed2202d0670}</t>
  </si>
  <si>
    <t>SO 01b</t>
  </si>
  <si>
    <t>Hybeľ, Breh</t>
  </si>
  <si>
    <t>{e1653c6e-ce67-4848-ad59-f2c25c491086}</t>
  </si>
  <si>
    <t>SO 04</t>
  </si>
  <si>
    <t>Prístav, Ústie nad priehradou</t>
  </si>
  <si>
    <t>{b565c4a4-77a7-4a23-a6f9-1459e0eda569}</t>
  </si>
  <si>
    <t>SO 04b</t>
  </si>
  <si>
    <t>Ústie nad priehradou</t>
  </si>
  <si>
    <t>{56f89b4e-1fa2-42de-9c72-4877577b54a8}</t>
  </si>
  <si>
    <t>SO 04a</t>
  </si>
  <si>
    <t>Prístav</t>
  </si>
  <si>
    <t>{13faac36-b5a2-4438-9082-d32a05fc15fc}</t>
  </si>
  <si>
    <t>SO 05</t>
  </si>
  <si>
    <t>Nové Ústie</t>
  </si>
  <si>
    <t>{7225db01-b998-40fd-9438-6808be7a21f4}</t>
  </si>
  <si>
    <t>SO 07</t>
  </si>
  <si>
    <t>Chodníky pri štátnej ceste</t>
  </si>
  <si>
    <t>{d1c04567-0edb-4426-8a88-05155af8721c}</t>
  </si>
  <si>
    <t>SO 08</t>
  </si>
  <si>
    <t>Chodníky na cintorínoch</t>
  </si>
  <si>
    <t>{cc94be11-4c8f-4ae3-9560-953e97f2fb2b}</t>
  </si>
  <si>
    <t>KRYCÍ LIST ROZPOČTU</t>
  </si>
  <si>
    <t>Objekt:</t>
  </si>
  <si>
    <t>SO 01 - Ďurdinová, Hybeľ, Breh</t>
  </si>
  <si>
    <t>Časť:</t>
  </si>
  <si>
    <t>SO 01a - Ďurdinová</t>
  </si>
  <si>
    <t>REKAPITULÁCIA ROZPOČTU</t>
  </si>
  <si>
    <t>Kód dielu - Popis</t>
  </si>
  <si>
    <t>Cena celkom [EUR]</t>
  </si>
  <si>
    <t>Náklady z rozpočtu</t>
  </si>
  <si>
    <t>-1</t>
  </si>
  <si>
    <t>D1 - Práce HSV</t>
  </si>
  <si>
    <t xml:space="preserve">    1 - ZEMNÉ PRÁCE</t>
  </si>
  <si>
    <t xml:space="preserve">    4 - VODOROVNÉ KONŠTRUKCIE</t>
  </si>
  <si>
    <t xml:space="preserve">    5 - SPEVNENÉ PLOCHY</t>
  </si>
  <si>
    <t xml:space="preserve">    8 - POTRUBNÉ ROZVODY</t>
  </si>
  <si>
    <t xml:space="preserve">    9 - OSTATNÉ PRÁCE</t>
  </si>
  <si>
    <t xml:space="preserve">    99 - PRESUNY HMÔT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</si>
  <si>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</si>
  <si>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</si>
  <si>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</si>
  <si>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</si>
  <si>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</si>
  <si>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</si>
  <si>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</si>
  <si>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</si>
  <si>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</si>
  <si>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</si>
  <si>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</si>
  <si>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</si>
  <si>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D1</t>
  </si>
  <si>
    <t>Práce HSV</t>
  </si>
  <si>
    <t>ROZPOCET</t>
  </si>
  <si>
    <t>ZEMNÉ PRÁCE</t>
  </si>
  <si>
    <t>K</t>
  </si>
  <si>
    <t>122201101</t>
  </si>
  <si>
    <t>Odkopávka a prekopávka nezapažená v hornine 3, do 100 m3</t>
  </si>
  <si>
    <t>m3</t>
  </si>
  <si>
    <t>4</t>
  </si>
  <si>
    <t>VV</t>
  </si>
  <si>
    <t>444.00*0.47</t>
  </si>
  <si>
    <t>Súčet</t>
  </si>
  <si>
    <t>122201109</t>
  </si>
  <si>
    <t>Odkopávky a prekopávky nezapažené. Príplatok k cenám za lepivosť horniny</t>
  </si>
  <si>
    <t>3</t>
  </si>
  <si>
    <t>162201102</t>
  </si>
  <si>
    <t>Vodorovné premiestnenie výkopku z horniny 1-4 nad 20-50m</t>
  </si>
  <si>
    <t>M3</t>
  </si>
  <si>
    <t>6</t>
  </si>
  <si>
    <t>167101101</t>
  </si>
  <si>
    <t>Nakladanie neuľahnutého výkopku z hornín tr.1-4 do 100 m3</t>
  </si>
  <si>
    <t>8</t>
  </si>
  <si>
    <t>359.04*0.20</t>
  </si>
  <si>
    <t>5</t>
  </si>
  <si>
    <t>181201102</t>
  </si>
  <si>
    <t>Úprava pláne na násypoch v hornine triedy 1 až 4 so zhutnením</t>
  </si>
  <si>
    <t>m2</t>
  </si>
  <si>
    <t>10</t>
  </si>
  <si>
    <t>897.60*0.40</t>
  </si>
  <si>
    <t>12</t>
  </si>
  <si>
    <t>2750</t>
  </si>
  <si>
    <t>7</t>
  </si>
  <si>
    <t>181301111</t>
  </si>
  <si>
    <t>Rozprestretie ornice v rovine, plocha nad 500 m2,hr.do 100 m</t>
  </si>
  <si>
    <t>14</t>
  </si>
  <si>
    <t>113106612</t>
  </si>
  <si>
    <t xml:space="preserve">Rozoberanie zámkovej dlažby všetkých druhov v ploche nad 20 m2,  -0,15400t</t>
  </si>
  <si>
    <t>16</t>
  </si>
  <si>
    <t>3.0+65.10+12.3+103.3</t>
  </si>
  <si>
    <t>9</t>
  </si>
  <si>
    <t>113107122</t>
  </si>
  <si>
    <t>Odstránenie podkladov alebo krytov z kameniva drveného hrúbky do 200 mm s plochou do 200 m2</t>
  </si>
  <si>
    <t>18</t>
  </si>
  <si>
    <t>113107124</t>
  </si>
  <si>
    <t xml:space="preserve">Odstránenie krytu v ploche do 200 m2 z kameniva hrubého drveného, hr.300 do 400mm,  -0,5600t</t>
  </si>
  <si>
    <t>183.70</t>
  </si>
  <si>
    <t>3239</t>
  </si>
  <si>
    <t>126</t>
  </si>
  <si>
    <t>11</t>
  </si>
  <si>
    <t>113107132</t>
  </si>
  <si>
    <t>Odstránenie podkladov alebo krytov z betónu prostého hrúbky do 300 mm s plochou do 200 m2</t>
  </si>
  <si>
    <t>22</t>
  </si>
  <si>
    <t>7.2+27.25</t>
  </si>
  <si>
    <t>11315131R01</t>
  </si>
  <si>
    <t>Frézovanie živičného krytu alebo podkladu hrúbky do 100 mm</t>
  </si>
  <si>
    <t>24</t>
  </si>
  <si>
    <t>13</t>
  </si>
  <si>
    <t>11315131R02</t>
  </si>
  <si>
    <t>Frézovanie živičného krytu alebo podkladu hrúbky do 80 mm</t>
  </si>
  <si>
    <t>26</t>
  </si>
  <si>
    <t>17517.00</t>
  </si>
  <si>
    <t>113206111</t>
  </si>
  <si>
    <t xml:space="preserve">Vytrhanie obrúb betónových, s vybúraním lôžka, z krajníkov alebo obrubníkov stojatých,  -0,14500t</t>
  </si>
  <si>
    <t>m</t>
  </si>
  <si>
    <t>28</t>
  </si>
  <si>
    <t>5281</t>
  </si>
  <si>
    <t>15</t>
  </si>
  <si>
    <t>113208101</t>
  </si>
  <si>
    <t>Vytrhanie betónových záhonových obrúb vr. bet. lôžka</t>
  </si>
  <si>
    <t>30</t>
  </si>
  <si>
    <t>511</t>
  </si>
  <si>
    <t>180405114</t>
  </si>
  <si>
    <t>Založenie trávnika výsevom zmesi ornice a semena v rovine alebo na svahu so sklonom do 1:5</t>
  </si>
  <si>
    <t>32</t>
  </si>
  <si>
    <t>17</t>
  </si>
  <si>
    <t>185803211</t>
  </si>
  <si>
    <t>Uvalcovanie trávnika v rovine alebo na svahu so sklonom do 1:5</t>
  </si>
  <si>
    <t>34</t>
  </si>
  <si>
    <t>M</t>
  </si>
  <si>
    <t>052172280</t>
  </si>
  <si>
    <t>Chýbajúca zemina - dodávka</t>
  </si>
  <si>
    <t>36</t>
  </si>
  <si>
    <t>2750*0.15</t>
  </si>
  <si>
    <t>19</t>
  </si>
  <si>
    <t>0057211100</t>
  </si>
  <si>
    <t>Trávové semeno - dodávka</t>
  </si>
  <si>
    <t>kg</t>
  </si>
  <si>
    <t>38</t>
  </si>
  <si>
    <t>2750*0.03</t>
  </si>
  <si>
    <t>VODOROVNÉ KONŠTRUKCIE</t>
  </si>
  <si>
    <t>451577777</t>
  </si>
  <si>
    <t>Podklad pod dlažbu v ploche vodorovnej alebo v sklone do 1:5 hr. 30-100 mm z kameniva ťaženého</t>
  </si>
  <si>
    <t>40</t>
  </si>
  <si>
    <t>3264</t>
  </si>
  <si>
    <t>21</t>
  </si>
  <si>
    <t>457971111</t>
  </si>
  <si>
    <t>Zriadenie vrstvy z geotextílie s presahom, so sklonom do 1:5, šírky geotextílie do 3 m</t>
  </si>
  <si>
    <t>42</t>
  </si>
  <si>
    <t>100</t>
  </si>
  <si>
    <t>693665141</t>
  </si>
  <si>
    <t>Separačná, filtračná a spevňovacia geotextília polyesterová PINEMAX 200</t>
  </si>
  <si>
    <t>44</t>
  </si>
  <si>
    <t>100*1.15</t>
  </si>
  <si>
    <t>SPEVNENÉ PLOCHY</t>
  </si>
  <si>
    <t>23</t>
  </si>
  <si>
    <t>564752111</t>
  </si>
  <si>
    <t>Podklad alebo kryt z kameniva hrubého drveného veľ. 0-63mm(vibr.štrk) po zhut.hr. 150 mm</t>
  </si>
  <si>
    <t>46</t>
  </si>
  <si>
    <t>564851111</t>
  </si>
  <si>
    <t>Podklad zo štrkodrviny fr.0-32 mm s rozprestrením a zhutnením, hr.po zhutnení 150 mm</t>
  </si>
  <si>
    <t>48</t>
  </si>
  <si>
    <t>25</t>
  </si>
  <si>
    <t>569231111</t>
  </si>
  <si>
    <t>Spevnenie krajníc alebo komunikácií ťaženým kamenivom alebo štrkopieskom hrúbky 100 mm ( alter.použ. z podkl.vrstiev 50%)</t>
  </si>
  <si>
    <t>50</t>
  </si>
  <si>
    <t>3058*0.50</t>
  </si>
  <si>
    <t>573111112</t>
  </si>
  <si>
    <t xml:space="preserve">Postrek asfaltový infiltračný, PI, CBP  v množstve do 0,80 kg/m2</t>
  </si>
  <si>
    <t>52</t>
  </si>
  <si>
    <t>27</t>
  </si>
  <si>
    <t>573211111</t>
  </si>
  <si>
    <t>Postrek asfaltový spojovací , PS-A, CBP v množstve od 0, 50 do 0,70 kg/m2</t>
  </si>
  <si>
    <t>54</t>
  </si>
  <si>
    <t>17216</t>
  </si>
  <si>
    <t>577133211</t>
  </si>
  <si>
    <t>Betón asfaltový po zhutnení II.tr. strednozrnný AC 11 (ABS), hr. 40 mm</t>
  </si>
  <si>
    <t>56</t>
  </si>
  <si>
    <t>29</t>
  </si>
  <si>
    <t>596911112</t>
  </si>
  <si>
    <t xml:space="preserve">Kladenie zámkovej dlažby  hr.6cm pre peších nad 20 m2 vr dopilovania dlažby a špárovania pieskom</t>
  </si>
  <si>
    <t>58</t>
  </si>
  <si>
    <t>5648661111</t>
  </si>
  <si>
    <t xml:space="preserve">Podklad zo štrkodrviny, ŠD 31,5 (45) Gc  s rozprestrením a zhutnením, hr.po zhutnení 230 mm</t>
  </si>
  <si>
    <t>60</t>
  </si>
  <si>
    <t>31</t>
  </si>
  <si>
    <t>573210111</t>
  </si>
  <si>
    <t>Hydraulicky stmelená zmes CBGM C 5/6 hr. 200 mm</t>
  </si>
  <si>
    <t>62</t>
  </si>
  <si>
    <t>577143201</t>
  </si>
  <si>
    <t>Betón asfaltový po zhutnení II. tr. strednozrnný AC 11, hr. 40 mm - vyrovnávacia vrstva</t>
  </si>
  <si>
    <t>64</t>
  </si>
  <si>
    <t>33</t>
  </si>
  <si>
    <t>5922913200</t>
  </si>
  <si>
    <t xml:space="preserve">Dodávka zamkovej dlažby hrúbky  6 cm  farba červená</t>
  </si>
  <si>
    <t>66</t>
  </si>
  <si>
    <t>3264*1.05</t>
  </si>
  <si>
    <t>POTRUBNÉ ROZVODY</t>
  </si>
  <si>
    <t>8993311R01</t>
  </si>
  <si>
    <t>Výšková úprava uličných vstupov alebo vpustí do 200 mm zvýšením poklopu</t>
  </si>
  <si>
    <t>kus</t>
  </si>
  <si>
    <t>68</t>
  </si>
  <si>
    <t>30+5+3+7+3+4+7</t>
  </si>
  <si>
    <t>45+14+12+9+3+6+16</t>
  </si>
  <si>
    <t>35</t>
  </si>
  <si>
    <t>9197944R1</t>
  </si>
  <si>
    <t xml:space="preserve">Úprava plôch okolo hydrantov, poklopov, šupákov  vs plochou do 2 m2  vr. dopilovania dlažby</t>
  </si>
  <si>
    <t>ks</t>
  </si>
  <si>
    <t>70</t>
  </si>
  <si>
    <t>83137901R01</t>
  </si>
  <si>
    <t xml:space="preserve">Demontáž kanalizačných poklopov, vpustí,  - očistenie pre opätovné osadenie</t>
  </si>
  <si>
    <t>72</t>
  </si>
  <si>
    <t>OSTATNÉ PRÁCE</t>
  </si>
  <si>
    <t>37</t>
  </si>
  <si>
    <t>915711111</t>
  </si>
  <si>
    <t>Trvalé vodorovné dopravné značenie realizované dvojzložkovým studeným plastom</t>
  </si>
  <si>
    <t>74</t>
  </si>
  <si>
    <t>915719111</t>
  </si>
  <si>
    <t>Príplatok za reflexnú balotinovú úpravu vodorovného značenia striekaného farbou - deliacich čiar šírky do 12 cm</t>
  </si>
  <si>
    <t>76</t>
  </si>
  <si>
    <t>39</t>
  </si>
  <si>
    <t>915791111</t>
  </si>
  <si>
    <t>Predznačenie pre vodorovné značenie striekané farbou aleno z náterových hmôt - deliacich čiar, vodiacich prúžkov</t>
  </si>
  <si>
    <t>78</t>
  </si>
  <si>
    <t>916561111</t>
  </si>
  <si>
    <t>Osadenie záhon. obrubníka betón., do lôžka z bet. pros. tr. C 16/20 s bočnou oporou vr. špárovania</t>
  </si>
  <si>
    <t>80</t>
  </si>
  <si>
    <t>1940</t>
  </si>
  <si>
    <t>41</t>
  </si>
  <si>
    <t>918101111</t>
  </si>
  <si>
    <t>Lôžko pod obrub., krajníky alebo obruby z dlažob. kociek z betónu prostého tr. C 16/20</t>
  </si>
  <si>
    <t>82</t>
  </si>
  <si>
    <t>3058.00*0.20*0.25</t>
  </si>
  <si>
    <t>1747*0.30*0.25</t>
  </si>
  <si>
    <t>465*0.30*0.25</t>
  </si>
  <si>
    <t>1940*0.20*0.15</t>
  </si>
  <si>
    <t>979084216</t>
  </si>
  <si>
    <t>Vodorovná doprava vybúraných hmôt po suchu bez naloženia, ale so zložením na vzdialenosť do 5 km</t>
  </si>
  <si>
    <t>t</t>
  </si>
  <si>
    <t>84</t>
  </si>
  <si>
    <t>43</t>
  </si>
  <si>
    <t>979084219</t>
  </si>
  <si>
    <t>Príplatok k cene za každých ďalších aj začatých 5 km nad 5 km</t>
  </si>
  <si>
    <t>86</t>
  </si>
  <si>
    <t>6760.987</t>
  </si>
  <si>
    <t>979087212</t>
  </si>
  <si>
    <t>Nakladanie na dopravné prostriedky pre vodorovnú dopravu sutiny</t>
  </si>
  <si>
    <t>88</t>
  </si>
  <si>
    <t>45</t>
  </si>
  <si>
    <t>919776217</t>
  </si>
  <si>
    <t>Osadenie cestného obrubníka betónového s oporou z betónu prostého tr. C16/20 do lôžka</t>
  </si>
  <si>
    <t>90</t>
  </si>
  <si>
    <t>3508.00</t>
  </si>
  <si>
    <t>411.0</t>
  </si>
  <si>
    <t>1072.00</t>
  </si>
  <si>
    <t>979087214</t>
  </si>
  <si>
    <t>Poplatok za skládku vybúraných hmôt ( zemina, suť)</t>
  </si>
  <si>
    <t>92</t>
  </si>
  <si>
    <t>-4268.504</t>
  </si>
  <si>
    <t>47</t>
  </si>
  <si>
    <t>979087215</t>
  </si>
  <si>
    <t>Poplatok za skládku vybúraných hmôt- živičné</t>
  </si>
  <si>
    <t>94</t>
  </si>
  <si>
    <t>(17517*0.203)+(3139*0.227)</t>
  </si>
  <si>
    <t>5921954390</t>
  </si>
  <si>
    <t xml:space="preserve">Dodávka  OBRUBNÍK CESTNÝ so skosením 100x26x15 cm</t>
  </si>
  <si>
    <t>KUS</t>
  </si>
  <si>
    <t>96</t>
  </si>
  <si>
    <t>3058.0*1.02</t>
  </si>
  <si>
    <t>49</t>
  </si>
  <si>
    <t>5921954410</t>
  </si>
  <si>
    <t xml:space="preserve">Dodávka  OBRUBNÍK CESTNÝ 100x20x15-5 cm - NÁBEHOVÝ</t>
  </si>
  <si>
    <t>98</t>
  </si>
  <si>
    <t>1747*1.02</t>
  </si>
  <si>
    <t>5921954500</t>
  </si>
  <si>
    <t xml:space="preserve">Dodávka    OBRUBNÍK CESTNÝ 100x20x26/15 cm - PRECHODOVÝ</t>
  </si>
  <si>
    <t>465*1.02</t>
  </si>
  <si>
    <t>51</t>
  </si>
  <si>
    <t>5921954660</t>
  </si>
  <si>
    <t xml:space="preserve">Dodávka   OBRUBNÍK PARKOVÝ 100x20x5 cm SIVY</t>
  </si>
  <si>
    <t>102</t>
  </si>
  <si>
    <t>1940*1.02</t>
  </si>
  <si>
    <t>99</t>
  </si>
  <si>
    <t>PRESUNY HMÔT</t>
  </si>
  <si>
    <t>998225111</t>
  </si>
  <si>
    <t>Presun hmôt pre pozemnú komunikáciu a letisko s krytom asfaltovým akejkoľvek dĺžky objektu</t>
  </si>
  <si>
    <t>104</t>
  </si>
  <si>
    <t>SO 01b - Hybeľ, Breh</t>
  </si>
  <si>
    <t>119*0.47</t>
  </si>
  <si>
    <t>181201102.1</t>
  </si>
  <si>
    <t>Úprava pláne na násypoch v hornine triedy 1 až 4 so zhutnením - zatrávnenie</t>
  </si>
  <si>
    <t>113106122</t>
  </si>
  <si>
    <t>Rozobratie chodníka z panelov komunikácií pre peších z kamenných dlaždíc alebo dosiek s premiestnením hmôt na vzdialenosť do 3 m alebo s naložením na auto</t>
  </si>
  <si>
    <t>85+42.2</t>
  </si>
  <si>
    <t>113107123</t>
  </si>
  <si>
    <t>Odstránenie podkladov alebo krytov z kameniva drveného hrúbky do 300 mm s plochou do 200 m2</t>
  </si>
  <si>
    <t>(83.8+42.2)</t>
  </si>
  <si>
    <t>3068</t>
  </si>
  <si>
    <t>153</t>
  </si>
  <si>
    <t>1600*0.15</t>
  </si>
  <si>
    <t>1600*0.03</t>
  </si>
  <si>
    <t>245</t>
  </si>
  <si>
    <t>216</t>
  </si>
  <si>
    <t>216*1.15</t>
  </si>
  <si>
    <t>12708</t>
  </si>
  <si>
    <t>245*1.05</t>
  </si>
  <si>
    <t>1+2+17+25+4</t>
  </si>
  <si>
    <t>2+3+4+18+24+7</t>
  </si>
  <si>
    <t>2870.713</t>
  </si>
  <si>
    <t>-2182.46</t>
  </si>
  <si>
    <t>12838*0.17</t>
  </si>
  <si>
    <t>SO 04 - Prístav, Ústie nad priehradou</t>
  </si>
  <si>
    <t>SO 04b - Ústie nad priehradou</t>
  </si>
  <si>
    <t>10*0.40</t>
  </si>
  <si>
    <t>(10+53)*0.5</t>
  </si>
  <si>
    <t>31.5*0.15</t>
  </si>
  <si>
    <t>31.50*0.03</t>
  </si>
  <si>
    <t>53*0.50</t>
  </si>
  <si>
    <t>1826</t>
  </si>
  <si>
    <t xml:space="preserve">Betón asfaltový po zhutnení II.tr. strednozrnný AC 11 (ABS),  hr. 40 mm</t>
  </si>
  <si>
    <t>1826.00</t>
  </si>
  <si>
    <t>1+1</t>
  </si>
  <si>
    <t>10.0</t>
  </si>
  <si>
    <t>53*0.20*0.25</t>
  </si>
  <si>
    <t>2.00*0.20*0.25</t>
  </si>
  <si>
    <t>10.00*0.20*0.15</t>
  </si>
  <si>
    <t>53</t>
  </si>
  <si>
    <t>422.622</t>
  </si>
  <si>
    <t>-414.502</t>
  </si>
  <si>
    <t>1826*0.227</t>
  </si>
  <si>
    <t>53*1.02</t>
  </si>
  <si>
    <t>2*1.02</t>
  </si>
  <si>
    <t>10.0*1.02</t>
  </si>
  <si>
    <t>SO 04a - Prístav</t>
  </si>
  <si>
    <t>111*0.40</t>
  </si>
  <si>
    <t>111*0.5</t>
  </si>
  <si>
    <t>113107223</t>
  </si>
  <si>
    <t xml:space="preserve">Odstránenie podkladov alebo krytu v ploche nad 200 m2 z kameniva hrubého drveného, hr.200 do 300 m,  -0,40000t</t>
  </si>
  <si>
    <t>150</t>
  </si>
  <si>
    <t>4227</t>
  </si>
  <si>
    <t>55.5*0.15</t>
  </si>
  <si>
    <t>55.5*0.03</t>
  </si>
  <si>
    <t>138</t>
  </si>
  <si>
    <t>138*1.05</t>
  </si>
  <si>
    <t>111</t>
  </si>
  <si>
    <t>111*0.20*0.15</t>
  </si>
  <si>
    <t>1053.579</t>
  </si>
  <si>
    <t>-993.579</t>
  </si>
  <si>
    <t>(4227.0+150)*0.227</t>
  </si>
  <si>
    <t>111.0*1.02</t>
  </si>
  <si>
    <t>SO 05 - Nové Ústie</t>
  </si>
  <si>
    <t>535*0.5</t>
  </si>
  <si>
    <t>162701105</t>
  </si>
  <si>
    <t>Vodorovné premiestnenie výkopku tr.1-4 do 10000 m</t>
  </si>
  <si>
    <t>171209000</t>
  </si>
  <si>
    <t>Poplatok za skládku zeminy</t>
  </si>
  <si>
    <t>120*0.40</t>
  </si>
  <si>
    <t>(1075+120)*0.5</t>
  </si>
  <si>
    <t>6310.00</t>
  </si>
  <si>
    <t>2115</t>
  </si>
  <si>
    <t>1548</t>
  </si>
  <si>
    <t>597.5*0.15</t>
  </si>
  <si>
    <t>597.5*0.03</t>
  </si>
  <si>
    <t>2116</t>
  </si>
  <si>
    <t>535</t>
  </si>
  <si>
    <t>535*1.15</t>
  </si>
  <si>
    <t>1075*0.50</t>
  </si>
  <si>
    <t>6465</t>
  </si>
  <si>
    <t>Betón asfaltový po zhutnení II.tr. strednozrnný AC 11 (ABS),hr. 40 mm</t>
  </si>
  <si>
    <t>2116*1.05</t>
  </si>
  <si>
    <t>11+10</t>
  </si>
  <si>
    <t>1075.00*0.20*0.25</t>
  </si>
  <si>
    <t>186.00*0.30*0.25</t>
  </si>
  <si>
    <t>70.00*0.30*0.25</t>
  </si>
  <si>
    <t>120.00*0.20*0.15</t>
  </si>
  <si>
    <t>1075</t>
  </si>
  <si>
    <t>186</t>
  </si>
  <si>
    <t>4276.885</t>
  </si>
  <si>
    <t>-1912.475</t>
  </si>
  <si>
    <t>(6310.0+2115.0)*0.227</t>
  </si>
  <si>
    <t>1075*1.02</t>
  </si>
  <si>
    <t>186.00*1.02</t>
  </si>
  <si>
    <t>70*1.02</t>
  </si>
  <si>
    <t>120.0*1.02</t>
  </si>
  <si>
    <t>SO 07 - Chodníky pri štátnej ceste</t>
  </si>
  <si>
    <t>122201102</t>
  </si>
  <si>
    <t>Odkopávky a prekopávky nezapažené v hornine triedy 3 nad 100 do 1000 m3</t>
  </si>
  <si>
    <t>164.0*0.35</t>
  </si>
  <si>
    <t>2725.0*0.35</t>
  </si>
  <si>
    <t>739.00*0.35</t>
  </si>
  <si>
    <t>320.0*0.35</t>
  </si>
  <si>
    <t>1807.0*0.53</t>
  </si>
  <si>
    <t>308.0*0.53</t>
  </si>
  <si>
    <t>2502.75-127.26</t>
  </si>
  <si>
    <t>174101001</t>
  </si>
  <si>
    <t>Zásyp sypaninou zhutnený jám, šachiet, rýh, zárezov alebo okolo objektu do 100 m3</t>
  </si>
  <si>
    <t>1414*0.3*0.3</t>
  </si>
  <si>
    <t>1414.0*0.4</t>
  </si>
  <si>
    <t>(121.5+1972.0)*0.5</t>
  </si>
  <si>
    <t>3520</t>
  </si>
  <si>
    <t>207</t>
  </si>
  <si>
    <t>4215</t>
  </si>
  <si>
    <t>2830</t>
  </si>
  <si>
    <t>164</t>
  </si>
  <si>
    <t>2725</t>
  </si>
  <si>
    <t>739</t>
  </si>
  <si>
    <t>320.0</t>
  </si>
  <si>
    <t>114.7+907.1+270.4+121.8</t>
  </si>
  <si>
    <t>121.5*0.5</t>
  </si>
  <si>
    <t>1972.0*0.5</t>
  </si>
  <si>
    <t>1046.75*0.15</t>
  </si>
  <si>
    <t>1046.75*0.03</t>
  </si>
  <si>
    <t>Podklad pod dlažbu v ploche vodorovnej alebo v sklone do 1:5 hr. 30-100 mm z kameniva drveného fr. 4-8 mm</t>
  </si>
  <si>
    <t>3978.00</t>
  </si>
  <si>
    <t>1807.00+308.00</t>
  </si>
  <si>
    <t>2115.00*1.15</t>
  </si>
  <si>
    <t>164.0</t>
  </si>
  <si>
    <t>2725.00</t>
  </si>
  <si>
    <t>769.00</t>
  </si>
  <si>
    <t>320.00</t>
  </si>
  <si>
    <t>1414*0.50</t>
  </si>
  <si>
    <t>10772.00</t>
  </si>
  <si>
    <t>4215+1807.00</t>
  </si>
  <si>
    <t>2830.00+308.0</t>
  </si>
  <si>
    <t>164.00</t>
  </si>
  <si>
    <t>739.00</t>
  </si>
  <si>
    <t>2115.00</t>
  </si>
  <si>
    <t>3948.00*1.05</t>
  </si>
  <si>
    <t>121.5+1972.00</t>
  </si>
  <si>
    <t>1414.00*0.20*0.25</t>
  </si>
  <si>
    <t>105.8*0.30*0.25</t>
  </si>
  <si>
    <t>157.8*0.30*0.25</t>
  </si>
  <si>
    <t>2093.5*0.20*0.15</t>
  </si>
  <si>
    <t>3546.47</t>
  </si>
  <si>
    <t>21.0+57.3+27.5</t>
  </si>
  <si>
    <t>10+132.8+1.0+14.0</t>
  </si>
  <si>
    <t>14720.00</t>
  </si>
  <si>
    <t>-12807.525</t>
  </si>
  <si>
    <t>14720.00*0.227</t>
  </si>
  <si>
    <t>114.70*1.02</t>
  </si>
  <si>
    <t>907.1*1.02</t>
  </si>
  <si>
    <t>270.4*1.02</t>
  </si>
  <si>
    <t>121.8*1.02</t>
  </si>
  <si>
    <t xml:space="preserve">Dodávka  OBRUBNÍK CESTNÝ 100x20x10-15 cm - NÁBEHOVÝ</t>
  </si>
  <si>
    <t>21*1.02</t>
  </si>
  <si>
    <t>57.3*1.02</t>
  </si>
  <si>
    <t>27.5*1.02</t>
  </si>
  <si>
    <t xml:space="preserve">Dodávka    OBRUBNÍK CESTNÝ 100x15 cm výška skosená - PRECHODOVÝ</t>
  </si>
  <si>
    <t>10*1.02</t>
  </si>
  <si>
    <t>132.8*1.02</t>
  </si>
  <si>
    <t>1.0*1.02</t>
  </si>
  <si>
    <t>14*1.02</t>
  </si>
  <si>
    <t>121.5*1.02</t>
  </si>
  <si>
    <t>1972.0*1.02</t>
  </si>
  <si>
    <t>SO 08 - Chodníky na cintorínoch</t>
  </si>
  <si>
    <t>1 - ZEMNÉ PRÁCE</t>
  </si>
  <si>
    <t>4 - VODOROVNÉ KONŠTRUKCIE</t>
  </si>
  <si>
    <t>5 - SPEVNENÉ PLOCHY</t>
  </si>
  <si>
    <t>9 - OSTATNÉ PRÁCE</t>
  </si>
  <si>
    <t>99 - PRESUNY HMÔT</t>
  </si>
  <si>
    <t>1068.0*0.53</t>
  </si>
  <si>
    <t>1467.0*0.35</t>
  </si>
  <si>
    <t>138.0*0.53</t>
  </si>
  <si>
    <t>1152.63-161.28</t>
  </si>
  <si>
    <t>991.35</t>
  </si>
  <si>
    <t>1334.00*0.30*0.30</t>
  </si>
  <si>
    <t>222.0*0.3*0.3</t>
  </si>
  <si>
    <t>236.00*0.30*0.30</t>
  </si>
  <si>
    <t>2415.00</t>
  </si>
  <si>
    <t>120.0</t>
  </si>
  <si>
    <t>138.00</t>
  </si>
  <si>
    <t>113106222</t>
  </si>
  <si>
    <t xml:space="preserve">Rozobratie dlažby  o ploche do 200 m2 z betónových kociek</t>
  </si>
  <si>
    <t>113107242</t>
  </si>
  <si>
    <t>Odstránenie podkladov alebo krytov asfaltových hrúbky do 100 mm s plochou nad 200 m2</t>
  </si>
  <si>
    <t>2415.00*1.05</t>
  </si>
  <si>
    <t>120.00*1.05</t>
  </si>
  <si>
    <t>138.00*1.05</t>
  </si>
  <si>
    <t>1334.00</t>
  </si>
  <si>
    <t>222.00</t>
  </si>
  <si>
    <t>236.00</t>
  </si>
  <si>
    <t>1334.00*0.2*0.15</t>
  </si>
  <si>
    <t>222.0*0.20*0.15</t>
  </si>
  <si>
    <t>236.00*0.2*0.15</t>
  </si>
  <si>
    <t>406.771-265.527</t>
  </si>
  <si>
    <t>1467.0*0.181</t>
  </si>
  <si>
    <t>1334.00*1.02</t>
  </si>
  <si>
    <t>222.00*1.02</t>
  </si>
  <si>
    <t>236.00*1.02</t>
  </si>
  <si>
    <t>998223011</t>
  </si>
  <si>
    <t>Presun hmôt pre pozemné komunikácie s krytom dláždeným akejkoľvek dĺžky objektu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</si>
</sst>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164" fontId="16" fillId="0" borderId="0" xfId="0" applyNumberFormat="1" applyFont="1" applyAlignment="1">
      <alignment horizontal="left" vertical="center"/>
    </xf>
    <xf numFmtId="0" fontId="16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16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30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/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0" borderId="14" xfId="0" applyFont="1" applyBorder="1" applyAlignment="1">
      <alignment horizontal="left" vertical="center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0" borderId="19" xfId="0" applyFont="1" applyBorder="1" applyAlignment="1">
      <alignment horizontal="left" vertical="center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7</v>
      </c>
    </row>
    <row r="4" s="1" customFormat="1" ht="24.96" customHeight="1">
      <c r="B4" s="21"/>
      <c r="D4" s="22" t="s">
        <v>8</v>
      </c>
      <c r="AR4" s="21"/>
      <c r="AS4" s="23" t="s">
        <v>9</v>
      </c>
      <c r="BS4" s="18" t="s">
        <v>10</v>
      </c>
    </row>
    <row r="5" s="1" customFormat="1" ht="12" customHeight="1">
      <c r="B5" s="21"/>
      <c r="D5" s="24" t="s">
        <v>11</v>
      </c>
      <c r="K5" s="25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S5" s="18" t="s">
        <v>6</v>
      </c>
    </row>
    <row r="6" s="1" customFormat="1" ht="36.96" customHeight="1">
      <c r="B6" s="21"/>
      <c r="D6" s="26" t="s">
        <v>13</v>
      </c>
      <c r="K6" s="27" t="s">
        <v>14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S6" s="18" t="s">
        <v>6</v>
      </c>
    </row>
    <row r="7" s="1" customFormat="1" ht="12" customHeight="1">
      <c r="B7" s="21"/>
      <c r="D7" s="28" t="s">
        <v>15</v>
      </c>
      <c r="K7" s="25" t="s">
        <v>1</v>
      </c>
      <c r="AK7" s="28" t="s">
        <v>16</v>
      </c>
      <c r="AN7" s="25" t="s">
        <v>1</v>
      </c>
      <c r="AR7" s="21"/>
      <c r="BS7" s="18" t="s">
        <v>6</v>
      </c>
    </row>
    <row r="8" s="1" customFormat="1" ht="12" customHeight="1">
      <c r="B8" s="21"/>
      <c r="D8" s="28" t="s">
        <v>17</v>
      </c>
      <c r="K8" s="25" t="s">
        <v>18</v>
      </c>
      <c r="AK8" s="28" t="s">
        <v>19</v>
      </c>
      <c r="AN8" s="25" t="s">
        <v>20</v>
      </c>
      <c r="AR8" s="21"/>
      <c r="BS8" s="18" t="s">
        <v>6</v>
      </c>
    </row>
    <row r="9" s="1" customFormat="1" ht="14.4" customHeight="1">
      <c r="B9" s="21"/>
      <c r="AR9" s="21"/>
      <c r="BS9" s="18" t="s">
        <v>6</v>
      </c>
    </row>
    <row r="10" s="1" customFormat="1" ht="12" customHeight="1">
      <c r="B10" s="21"/>
      <c r="D10" s="28" t="s">
        <v>21</v>
      </c>
      <c r="AK10" s="28" t="s">
        <v>22</v>
      </c>
      <c r="AN10" s="25" t="s">
        <v>1</v>
      </c>
      <c r="AR10" s="21"/>
      <c r="BS10" s="18" t="s">
        <v>6</v>
      </c>
    </row>
    <row r="11" s="1" customFormat="1" ht="18.48" customHeight="1">
      <c r="B11" s="21"/>
      <c r="E11" s="25" t="s">
        <v>23</v>
      </c>
      <c r="AK11" s="28" t="s">
        <v>24</v>
      </c>
      <c r="AN11" s="25" t="s">
        <v>1</v>
      </c>
      <c r="AR11" s="21"/>
      <c r="BS11" s="18" t="s">
        <v>6</v>
      </c>
    </row>
    <row r="12" s="1" customFormat="1" ht="6.96" customHeight="1">
      <c r="B12" s="21"/>
      <c r="AR12" s="21"/>
      <c r="BS12" s="18" t="s">
        <v>6</v>
      </c>
    </row>
    <row r="13" s="1" customFormat="1" ht="12" customHeight="1">
      <c r="B13" s="21"/>
      <c r="D13" s="28" t="s">
        <v>25</v>
      </c>
      <c r="AK13" s="28" t="s">
        <v>22</v>
      </c>
      <c r="AN13" s="25" t="s">
        <v>26</v>
      </c>
      <c r="AR13" s="21"/>
      <c r="BS13" s="18" t="s">
        <v>6</v>
      </c>
    </row>
    <row r="14">
      <c r="B14" s="21"/>
      <c r="E14" s="25" t="s">
        <v>27</v>
      </c>
      <c r="AK14" s="28" t="s">
        <v>24</v>
      </c>
      <c r="AN14" s="25" t="s">
        <v>28</v>
      </c>
      <c r="AR14" s="21"/>
      <c r="BS14" s="18" t="s">
        <v>6</v>
      </c>
    </row>
    <row r="15" s="1" customFormat="1" ht="6.96" customHeight="1">
      <c r="B15" s="21"/>
      <c r="AR15" s="21"/>
      <c r="BS15" s="18" t="s">
        <v>3</v>
      </c>
    </row>
    <row r="16" s="1" customFormat="1" ht="12" customHeight="1">
      <c r="B16" s="21"/>
      <c r="D16" s="28" t="s">
        <v>29</v>
      </c>
      <c r="AK16" s="28" t="s">
        <v>22</v>
      </c>
      <c r="AN16" s="25" t="s">
        <v>1</v>
      </c>
      <c r="AR16" s="21"/>
      <c r="BS16" s="18" t="s">
        <v>3</v>
      </c>
    </row>
    <row r="17" s="1" customFormat="1" ht="18.48" customHeight="1">
      <c r="B17" s="21"/>
      <c r="E17" s="25" t="s">
        <v>30</v>
      </c>
      <c r="AK17" s="28" t="s">
        <v>24</v>
      </c>
      <c r="AN17" s="25" t="s">
        <v>1</v>
      </c>
      <c r="AR17" s="21"/>
      <c r="BS17" s="18" t="s">
        <v>31</v>
      </c>
    </row>
    <row r="18" s="1" customFormat="1" ht="6.96" customHeight="1">
      <c r="B18" s="21"/>
      <c r="AR18" s="21"/>
      <c r="BS18" s="18" t="s">
        <v>6</v>
      </c>
    </row>
    <row r="19" s="1" customFormat="1" ht="12" customHeight="1">
      <c r="B19" s="21"/>
      <c r="D19" s="28" t="s">
        <v>32</v>
      </c>
      <c r="AK19" s="28" t="s">
        <v>22</v>
      </c>
      <c r="AN19" s="25" t="s">
        <v>1</v>
      </c>
      <c r="AR19" s="21"/>
      <c r="BS19" s="18" t="s">
        <v>6</v>
      </c>
    </row>
    <row r="20" s="1" customFormat="1" ht="18.48" customHeight="1">
      <c r="B20" s="21"/>
      <c r="E20" s="25" t="s">
        <v>33</v>
      </c>
      <c r="AK20" s="28" t="s">
        <v>24</v>
      </c>
      <c r="AN20" s="25" t="s">
        <v>1</v>
      </c>
      <c r="AR20" s="21"/>
      <c r="BS20" s="18" t="s">
        <v>31</v>
      </c>
    </row>
    <row r="21" s="1" customFormat="1" ht="6.96" customHeight="1">
      <c r="B21" s="21"/>
      <c r="AR21" s="21"/>
    </row>
    <row r="22" s="1" customFormat="1" ht="12" customHeight="1">
      <c r="B22" s="21"/>
      <c r="D22" s="28" t="s">
        <v>34</v>
      </c>
      <c r="AR22" s="21"/>
    </row>
    <row r="23" s="1" customFormat="1" ht="16.5" customHeight="1">
      <c r="B23" s="21"/>
      <c r="E23" s="29" t="s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R23" s="21"/>
    </row>
    <row r="24" s="1" customFormat="1" ht="6.96" customHeight="1">
      <c r="B24" s="21"/>
      <c r="AR24" s="21"/>
    </row>
    <row r="25" s="1" customFormat="1" ht="6.96" customHeight="1">
      <c r="B25" s="21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21"/>
    </row>
    <row r="26" s="2" customFormat="1" ht="25.92" customHeight="1">
      <c r="A26" s="31"/>
      <c r="B26" s="32"/>
      <c r="C26" s="31"/>
      <c r="D26" s="33" t="s">
        <v>35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5">
        <f>ROUND(AG94,2)</f>
        <v>4277315.3399999999</v>
      </c>
      <c r="AL26" s="34"/>
      <c r="AM26" s="34"/>
      <c r="AN26" s="34"/>
      <c r="AO26" s="34"/>
      <c r="AP26" s="31"/>
      <c r="AQ26" s="31"/>
      <c r="AR26" s="32"/>
      <c r="B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31"/>
    </row>
    <row r="28" s="2" customForma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36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37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38</v>
      </c>
      <c r="AL28" s="36"/>
      <c r="AM28" s="36"/>
      <c r="AN28" s="36"/>
      <c r="AO28" s="36"/>
      <c r="AP28" s="31"/>
      <c r="AQ28" s="31"/>
      <c r="AR28" s="32"/>
      <c r="BE28" s="31"/>
    </row>
    <row r="29" s="3" customFormat="1" ht="14.4" customHeight="1">
      <c r="A29" s="3"/>
      <c r="B29" s="37"/>
      <c r="C29" s="3"/>
      <c r="D29" s="28" t="s">
        <v>39</v>
      </c>
      <c r="E29" s="3"/>
      <c r="F29" s="38" t="s">
        <v>40</v>
      </c>
      <c r="G29" s="3"/>
      <c r="H29" s="3"/>
      <c r="I29" s="3"/>
      <c r="J29" s="3"/>
      <c r="K29" s="3"/>
      <c r="L29" s="39">
        <v>0.20000000000000001</v>
      </c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1">
        <f>ROUND(AZ94, 2)</f>
        <v>0</v>
      </c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1">
        <f>ROUND(AV94, 2)</f>
        <v>0</v>
      </c>
      <c r="AL29" s="40"/>
      <c r="AM29" s="40"/>
      <c r="AN29" s="40"/>
      <c r="AO29" s="40"/>
      <c r="AP29" s="40"/>
      <c r="AQ29" s="40"/>
      <c r="AR29" s="42"/>
      <c r="AS29" s="40"/>
      <c r="AT29" s="40"/>
      <c r="AU29" s="40"/>
      <c r="AV29" s="40"/>
      <c r="AW29" s="40"/>
      <c r="AX29" s="40"/>
      <c r="AY29" s="40"/>
      <c r="AZ29" s="40"/>
      <c r="BE29" s="3"/>
    </row>
    <row r="30" s="3" customFormat="1" ht="14.4" customHeight="1">
      <c r="A30" s="3"/>
      <c r="B30" s="37"/>
      <c r="C30" s="3"/>
      <c r="D30" s="3"/>
      <c r="E30" s="3"/>
      <c r="F30" s="38" t="s">
        <v>41</v>
      </c>
      <c r="G30" s="3"/>
      <c r="H30" s="3"/>
      <c r="I30" s="3"/>
      <c r="J30" s="3"/>
      <c r="K30" s="3"/>
      <c r="L30" s="43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4277315.3399999999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855463.06999999995</v>
      </c>
      <c r="AL30" s="3"/>
      <c r="AM30" s="3"/>
      <c r="AN30" s="3"/>
      <c r="AO30" s="3"/>
      <c r="AP30" s="3"/>
      <c r="AQ30" s="3"/>
      <c r="AR30" s="37"/>
      <c r="BE30" s="3"/>
    </row>
    <row r="31" hidden="1" s="3" customFormat="1" ht="14.4" customHeight="1">
      <c r="A31" s="3"/>
      <c r="B31" s="37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3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37"/>
      <c r="BE31" s="3"/>
    </row>
    <row r="32" hidden="1" s="3" customFormat="1" ht="14.4" customHeight="1">
      <c r="A32" s="3"/>
      <c r="B32" s="37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3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37"/>
      <c r="BE32" s="3"/>
    </row>
    <row r="33" hidden="1" s="3" customFormat="1" ht="14.4" customHeight="1">
      <c r="A33" s="3"/>
      <c r="B33" s="37"/>
      <c r="C33" s="3"/>
      <c r="D33" s="3"/>
      <c r="E33" s="3"/>
      <c r="F33" s="38" t="s">
        <v>44</v>
      </c>
      <c r="G33" s="3"/>
      <c r="H33" s="3"/>
      <c r="I33" s="3"/>
      <c r="J33" s="3"/>
      <c r="K33" s="3"/>
      <c r="L33" s="39">
        <v>0</v>
      </c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1">
        <f>ROUND(BD94, 2)</f>
        <v>0</v>
      </c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1">
        <v>0</v>
      </c>
      <c r="AL33" s="40"/>
      <c r="AM33" s="40"/>
      <c r="AN33" s="40"/>
      <c r="AO33" s="40"/>
      <c r="AP33" s="40"/>
      <c r="AQ33" s="40"/>
      <c r="AR33" s="42"/>
      <c r="AS33" s="40"/>
      <c r="AT33" s="40"/>
      <c r="AU33" s="40"/>
      <c r="AV33" s="40"/>
      <c r="AW33" s="40"/>
      <c r="AX33" s="40"/>
      <c r="AY33" s="40"/>
      <c r="AZ33" s="40"/>
      <c r="BE33" s="3"/>
    </row>
    <row r="34" s="2" customFormat="1" ht="6.96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31"/>
    </row>
    <row r="35" s="2" customFormat="1" ht="25.92" customHeight="1">
      <c r="A35" s="31"/>
      <c r="B35" s="32"/>
      <c r="C35" s="45"/>
      <c r="D35" s="46" t="s">
        <v>45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46</v>
      </c>
      <c r="U35" s="47"/>
      <c r="V35" s="47"/>
      <c r="W35" s="47"/>
      <c r="X35" s="49" t="s">
        <v>47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5132778.4100000001</v>
      </c>
      <c r="AL35" s="47"/>
      <c r="AM35" s="47"/>
      <c r="AN35" s="47"/>
      <c r="AO35" s="51"/>
      <c r="AP35" s="45"/>
      <c r="AQ35" s="45"/>
      <c r="AR35" s="32"/>
      <c r="BE35" s="31"/>
    </row>
    <row r="36" s="2" customFormat="1" ht="6.96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="2" customFormat="1" ht="14.4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2"/>
      <c r="D49" s="53" t="s">
        <v>48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49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1"/>
      <c r="B60" s="32"/>
      <c r="C60" s="31"/>
      <c r="D60" s="55" t="s">
        <v>50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55" t="s">
        <v>51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55" t="s">
        <v>50</v>
      </c>
      <c r="AI60" s="34"/>
      <c r="AJ60" s="34"/>
      <c r="AK60" s="34"/>
      <c r="AL60" s="34"/>
      <c r="AM60" s="55" t="s">
        <v>51</v>
      </c>
      <c r="AN60" s="34"/>
      <c r="AO60" s="34"/>
      <c r="AP60" s="31"/>
      <c r="AQ60" s="31"/>
      <c r="AR60" s="32"/>
      <c r="BE60" s="31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1"/>
      <c r="B64" s="32"/>
      <c r="C64" s="31"/>
      <c r="D64" s="53" t="s">
        <v>52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53</v>
      </c>
      <c r="AI64" s="56"/>
      <c r="AJ64" s="56"/>
      <c r="AK64" s="56"/>
      <c r="AL64" s="56"/>
      <c r="AM64" s="56"/>
      <c r="AN64" s="56"/>
      <c r="AO64" s="56"/>
      <c r="AP64" s="31"/>
      <c r="AQ64" s="31"/>
      <c r="AR64" s="32"/>
      <c r="BE64" s="31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1"/>
      <c r="B75" s="32"/>
      <c r="C75" s="31"/>
      <c r="D75" s="55" t="s">
        <v>50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55" t="s">
        <v>51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55" t="s">
        <v>50</v>
      </c>
      <c r="AI75" s="34"/>
      <c r="AJ75" s="34"/>
      <c r="AK75" s="34"/>
      <c r="AL75" s="34"/>
      <c r="AM75" s="55" t="s">
        <v>51</v>
      </c>
      <c r="AN75" s="34"/>
      <c r="AO75" s="34"/>
      <c r="AP75" s="31"/>
      <c r="AQ75" s="31"/>
      <c r="AR75" s="32"/>
      <c r="BE75" s="31"/>
    </row>
    <row r="76" s="2" customFormat="1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="2" customFormat="1" ht="6.96" customHeight="1">
      <c r="A77" s="31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2"/>
      <c r="BE77" s="31"/>
    </row>
    <row r="81" s="2" customFormat="1" ht="6.96" customHeight="1">
      <c r="A81" s="31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2"/>
      <c r="BE81" s="31"/>
    </row>
    <row r="82" s="2" customFormat="1" ht="24.96" customHeight="1">
      <c r="A82" s="31"/>
      <c r="B82" s="32"/>
      <c r="C82" s="22" t="s">
        <v>54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="4" customFormat="1" ht="12" customHeight="1">
      <c r="A84" s="4"/>
      <c r="B84" s="61"/>
      <c r="C84" s="28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2022-02-21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13</v>
      </c>
      <c r="D85" s="5"/>
      <c r="E85" s="5"/>
      <c r="F85" s="5"/>
      <c r="G85" s="5"/>
      <c r="H85" s="5"/>
      <c r="I85" s="5"/>
      <c r="J85" s="5"/>
      <c r="K85" s="5"/>
      <c r="L85" s="64" t="str">
        <f>K6</f>
        <v>Rekonštrukcia miestnych komunikácií a chodníkov v meste Trstená a jej prímestských častí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="2" customFormat="1" ht="12" customHeight="1">
      <c r="A87" s="31"/>
      <c r="B87" s="32"/>
      <c r="C87" s="28" t="s">
        <v>17</v>
      </c>
      <c r="D87" s="31"/>
      <c r="E87" s="31"/>
      <c r="F87" s="31"/>
      <c r="G87" s="31"/>
      <c r="H87" s="31"/>
      <c r="I87" s="31"/>
      <c r="J87" s="31"/>
      <c r="K87" s="31"/>
      <c r="L87" s="65" t="str">
        <f>IF(K8="","",K8)</f>
        <v>Trstená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8" t="s">
        <v>19</v>
      </c>
      <c r="AJ87" s="31"/>
      <c r="AK87" s="31"/>
      <c r="AL87" s="31"/>
      <c r="AM87" s="66" t="str">
        <f>IF(AN8= "","",AN8)</f>
        <v>11. 3. 2022</v>
      </c>
      <c r="AN87" s="66"/>
      <c r="AO87" s="31"/>
      <c r="AP87" s="31"/>
      <c r="AQ87" s="31"/>
      <c r="AR87" s="32"/>
      <c r="BE87" s="31"/>
    </row>
    <row r="88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="2" customFormat="1" ht="40.05" customHeight="1">
      <c r="A89" s="31"/>
      <c r="B89" s="32"/>
      <c r="C89" s="28" t="s">
        <v>21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>Mesto Trstená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8" t="s">
        <v>29</v>
      </c>
      <c r="AJ89" s="31"/>
      <c r="AK89" s="31"/>
      <c r="AL89" s="31"/>
      <c r="AM89" s="67" t="str">
        <f>IF(E17="","",E17)</f>
        <v>A-PROJEKT -Ing. Ján Potoma Námestie Š.N.Hýroša 12,</v>
      </c>
      <c r="AN89" s="4"/>
      <c r="AO89" s="4"/>
      <c r="AP89" s="4"/>
      <c r="AQ89" s="31"/>
      <c r="AR89" s="32"/>
      <c r="AS89" s="68" t="s">
        <v>55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1"/>
    </row>
    <row r="90" s="2" customFormat="1" ht="15.15" customHeight="1">
      <c r="A90" s="31"/>
      <c r="B90" s="32"/>
      <c r="C90" s="28" t="s">
        <v>25</v>
      </c>
      <c r="D90" s="31"/>
      <c r="E90" s="31"/>
      <c r="F90" s="31"/>
      <c r="G90" s="31"/>
      <c r="H90" s="31"/>
      <c r="I90" s="31"/>
      <c r="J90" s="31"/>
      <c r="K90" s="31"/>
      <c r="L90" s="4" t="str">
        <f>IF(E14="","",E14)</f>
        <v>Cestné stavby Liptovský Mikuláš, s. r. o.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8" t="s">
        <v>32</v>
      </c>
      <c r="AJ90" s="31"/>
      <c r="AK90" s="31"/>
      <c r="AL90" s="31"/>
      <c r="AM90" s="67" t="str">
        <f>IF(E20="","",E20)</f>
        <v xml:space="preserve"> </v>
      </c>
      <c r="AN90" s="4"/>
      <c r="AO90" s="4"/>
      <c r="AP90" s="4"/>
      <c r="AQ90" s="31"/>
      <c r="AR90" s="32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1"/>
    </row>
    <row r="91" s="2" customFormat="1" ht="10.8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1"/>
    </row>
    <row r="92" s="2" customFormat="1" ht="29.28" customHeight="1">
      <c r="A92" s="31"/>
      <c r="B92" s="32"/>
      <c r="C92" s="76" t="s">
        <v>56</v>
      </c>
      <c r="D92" s="77"/>
      <c r="E92" s="77"/>
      <c r="F92" s="77"/>
      <c r="G92" s="77"/>
      <c r="H92" s="78"/>
      <c r="I92" s="79" t="s">
        <v>57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58</v>
      </c>
      <c r="AH92" s="77"/>
      <c r="AI92" s="77"/>
      <c r="AJ92" s="77"/>
      <c r="AK92" s="77"/>
      <c r="AL92" s="77"/>
      <c r="AM92" s="77"/>
      <c r="AN92" s="79" t="s">
        <v>59</v>
      </c>
      <c r="AO92" s="77"/>
      <c r="AP92" s="81"/>
      <c r="AQ92" s="82" t="s">
        <v>60</v>
      </c>
      <c r="AR92" s="32"/>
      <c r="AS92" s="83" t="s">
        <v>61</v>
      </c>
      <c r="AT92" s="84" t="s">
        <v>62</v>
      </c>
      <c r="AU92" s="84" t="s">
        <v>63</v>
      </c>
      <c r="AV92" s="84" t="s">
        <v>64</v>
      </c>
      <c r="AW92" s="84" t="s">
        <v>65</v>
      </c>
      <c r="AX92" s="84" t="s">
        <v>66</v>
      </c>
      <c r="AY92" s="84" t="s">
        <v>67</v>
      </c>
      <c r="AZ92" s="84" t="s">
        <v>68</v>
      </c>
      <c r="BA92" s="84" t="s">
        <v>69</v>
      </c>
      <c r="BB92" s="84" t="s">
        <v>70</v>
      </c>
      <c r="BC92" s="84" t="s">
        <v>71</v>
      </c>
      <c r="BD92" s="85" t="s">
        <v>72</v>
      </c>
      <c r="BE92" s="31"/>
    </row>
    <row r="93" s="2" customFormat="1" ht="10.8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1"/>
    </row>
    <row r="94" s="6" customFormat="1" ht="32.4" customHeight="1">
      <c r="A94" s="6"/>
      <c r="B94" s="89"/>
      <c r="C94" s="90" t="s">
        <v>73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ROUND(AG95+AG98+SUM(AG101:AG103),2)</f>
        <v>4277315.3399999999</v>
      </c>
      <c r="AH94" s="92"/>
      <c r="AI94" s="92"/>
      <c r="AJ94" s="92"/>
      <c r="AK94" s="92"/>
      <c r="AL94" s="92"/>
      <c r="AM94" s="92"/>
      <c r="AN94" s="93">
        <f>SUM(AG94,AT94)</f>
        <v>5132778.4100000001</v>
      </c>
      <c r="AO94" s="93"/>
      <c r="AP94" s="93"/>
      <c r="AQ94" s="94" t="s">
        <v>1</v>
      </c>
      <c r="AR94" s="89"/>
      <c r="AS94" s="95">
        <f>ROUND(AS95+AS98+SUM(AS101:AS103),2)</f>
        <v>0</v>
      </c>
      <c r="AT94" s="96">
        <f>ROUND(SUM(AV94:AW94),2)</f>
        <v>855463.06999999995</v>
      </c>
      <c r="AU94" s="97">
        <f>ROUND(AU95+AU98+SUM(AU101:AU103),5)</f>
        <v>14503.07798</v>
      </c>
      <c r="AV94" s="96">
        <f>ROUND(AZ94*L29,2)</f>
        <v>0</v>
      </c>
      <c r="AW94" s="96">
        <f>ROUND(BA94*L30,2)</f>
        <v>855463.06999999995</v>
      </c>
      <c r="AX94" s="96">
        <f>ROUND(BB94*L29,2)</f>
        <v>0</v>
      </c>
      <c r="AY94" s="96">
        <f>ROUND(BC94*L30,2)</f>
        <v>0</v>
      </c>
      <c r="AZ94" s="96">
        <f>ROUND(AZ95+AZ98+SUM(AZ101:AZ103),2)</f>
        <v>0</v>
      </c>
      <c r="BA94" s="96">
        <f>ROUND(BA95+BA98+SUM(BA101:BA103),2)</f>
        <v>4277315.3399999999</v>
      </c>
      <c r="BB94" s="96">
        <f>ROUND(BB95+BB98+SUM(BB101:BB103),2)</f>
        <v>0</v>
      </c>
      <c r="BC94" s="96">
        <f>ROUND(BC95+BC98+SUM(BC101:BC103),2)</f>
        <v>0</v>
      </c>
      <c r="BD94" s="98">
        <f>ROUND(BD95+BD98+SUM(BD101:BD103),2)</f>
        <v>0</v>
      </c>
      <c r="BE94" s="6"/>
      <c r="BS94" s="99" t="s">
        <v>74</v>
      </c>
      <c r="BT94" s="99" t="s">
        <v>75</v>
      </c>
      <c r="BU94" s="100" t="s">
        <v>76</v>
      </c>
      <c r="BV94" s="99" t="s">
        <v>77</v>
      </c>
      <c r="BW94" s="99" t="s">
        <v>4</v>
      </c>
      <c r="BX94" s="99" t="s">
        <v>78</v>
      </c>
      <c r="CL94" s="99" t="s">
        <v>1</v>
      </c>
    </row>
    <row r="95" s="7" customFormat="1" ht="16.5" customHeight="1">
      <c r="A95" s="7"/>
      <c r="B95" s="101"/>
      <c r="C95" s="102"/>
      <c r="D95" s="103" t="s">
        <v>79</v>
      </c>
      <c r="E95" s="103"/>
      <c r="F95" s="103"/>
      <c r="G95" s="103"/>
      <c r="H95" s="103"/>
      <c r="I95" s="104"/>
      <c r="J95" s="103" t="s">
        <v>80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ROUND(SUM(AG96:AG97),2)</f>
        <v>2131433.1200000001</v>
      </c>
      <c r="AH95" s="104"/>
      <c r="AI95" s="104"/>
      <c r="AJ95" s="104"/>
      <c r="AK95" s="104"/>
      <c r="AL95" s="104"/>
      <c r="AM95" s="104"/>
      <c r="AN95" s="106">
        <f>SUM(AG95,AT95)</f>
        <v>2557719.7400000002</v>
      </c>
      <c r="AO95" s="104"/>
      <c r="AP95" s="104"/>
      <c r="AQ95" s="107" t="s">
        <v>81</v>
      </c>
      <c r="AR95" s="101"/>
      <c r="AS95" s="108">
        <f>ROUND(SUM(AS96:AS97),2)</f>
        <v>0</v>
      </c>
      <c r="AT95" s="109">
        <f>ROUND(SUM(AV95:AW95),2)</f>
        <v>426286.62</v>
      </c>
      <c r="AU95" s="110">
        <f>ROUND(SUM(AU96:AU97),5)</f>
        <v>8092.8440199999995</v>
      </c>
      <c r="AV95" s="109">
        <f>ROUND(AZ95*L29,2)</f>
        <v>0</v>
      </c>
      <c r="AW95" s="109">
        <f>ROUND(BA95*L30,2)</f>
        <v>426286.62</v>
      </c>
      <c r="AX95" s="109">
        <f>ROUND(BB95*L29,2)</f>
        <v>0</v>
      </c>
      <c r="AY95" s="109">
        <f>ROUND(BC95*L30,2)</f>
        <v>0</v>
      </c>
      <c r="AZ95" s="109">
        <f>ROUND(SUM(AZ96:AZ97),2)</f>
        <v>0</v>
      </c>
      <c r="BA95" s="109">
        <f>ROUND(SUM(BA96:BA97),2)</f>
        <v>2131433.1200000001</v>
      </c>
      <c r="BB95" s="109">
        <f>ROUND(SUM(BB96:BB97),2)</f>
        <v>0</v>
      </c>
      <c r="BC95" s="109">
        <f>ROUND(SUM(BC96:BC97),2)</f>
        <v>0</v>
      </c>
      <c r="BD95" s="111">
        <f>ROUND(SUM(BD96:BD97),2)</f>
        <v>0</v>
      </c>
      <c r="BE95" s="7"/>
      <c r="BS95" s="112" t="s">
        <v>74</v>
      </c>
      <c r="BT95" s="112" t="s">
        <v>82</v>
      </c>
      <c r="BU95" s="112" t="s">
        <v>76</v>
      </c>
      <c r="BV95" s="112" t="s">
        <v>77</v>
      </c>
      <c r="BW95" s="112" t="s">
        <v>83</v>
      </c>
      <c r="BX95" s="112" t="s">
        <v>4</v>
      </c>
      <c r="CL95" s="112" t="s">
        <v>1</v>
      </c>
      <c r="CM95" s="112" t="s">
        <v>75</v>
      </c>
    </row>
    <row r="96" s="4" customFormat="1" ht="16.5" customHeight="1">
      <c r="A96" s="113" t="s">
        <v>84</v>
      </c>
      <c r="B96" s="61"/>
      <c r="C96" s="10"/>
      <c r="D96" s="10"/>
      <c r="E96" s="114" t="s">
        <v>85</v>
      </c>
      <c r="F96" s="114"/>
      <c r="G96" s="114"/>
      <c r="H96" s="114"/>
      <c r="I96" s="114"/>
      <c r="J96" s="10"/>
      <c r="K96" s="114" t="s">
        <v>86</v>
      </c>
      <c r="L96" s="114"/>
      <c r="M96" s="114"/>
      <c r="N96" s="114"/>
      <c r="O96" s="114"/>
      <c r="P96" s="114"/>
      <c r="Q96" s="114"/>
      <c r="R96" s="114"/>
      <c r="S96" s="114"/>
      <c r="T96" s="114"/>
      <c r="U96" s="114"/>
      <c r="V96" s="114"/>
      <c r="W96" s="114"/>
      <c r="X96" s="114"/>
      <c r="Y96" s="114"/>
      <c r="Z96" s="114"/>
      <c r="AA96" s="114"/>
      <c r="AB96" s="114"/>
      <c r="AC96" s="114"/>
      <c r="AD96" s="114"/>
      <c r="AE96" s="114"/>
      <c r="AF96" s="114"/>
      <c r="AG96" s="115">
        <f>'SO 01a - Ďurdinová'!J32</f>
        <v>1291574.25</v>
      </c>
      <c r="AH96" s="10"/>
      <c r="AI96" s="10"/>
      <c r="AJ96" s="10"/>
      <c r="AK96" s="10"/>
      <c r="AL96" s="10"/>
      <c r="AM96" s="10"/>
      <c r="AN96" s="115">
        <f>SUM(AG96,AT96)</f>
        <v>1549889.1000000001</v>
      </c>
      <c r="AO96" s="10"/>
      <c r="AP96" s="10"/>
      <c r="AQ96" s="116" t="s">
        <v>87</v>
      </c>
      <c r="AR96" s="61"/>
      <c r="AS96" s="117">
        <v>0</v>
      </c>
      <c r="AT96" s="118">
        <f>ROUND(SUM(AV96:AW96),2)</f>
        <v>258314.85000000001</v>
      </c>
      <c r="AU96" s="119">
        <f>'SO 01a - Ďurdinová'!P127</f>
        <v>5526.9619951785653</v>
      </c>
      <c r="AV96" s="118">
        <f>'SO 01a - Ďurdinová'!J35</f>
        <v>0</v>
      </c>
      <c r="AW96" s="118">
        <f>'SO 01a - Ďurdinová'!J36</f>
        <v>258314.85000000001</v>
      </c>
      <c r="AX96" s="118">
        <f>'SO 01a - Ďurdinová'!J37</f>
        <v>0</v>
      </c>
      <c r="AY96" s="118">
        <f>'SO 01a - Ďurdinová'!J38</f>
        <v>0</v>
      </c>
      <c r="AZ96" s="118">
        <f>'SO 01a - Ďurdinová'!F35</f>
        <v>0</v>
      </c>
      <c r="BA96" s="118">
        <f>'SO 01a - Ďurdinová'!F36</f>
        <v>1291574.25</v>
      </c>
      <c r="BB96" s="118">
        <f>'SO 01a - Ďurdinová'!F37</f>
        <v>0</v>
      </c>
      <c r="BC96" s="118">
        <f>'SO 01a - Ďurdinová'!F38</f>
        <v>0</v>
      </c>
      <c r="BD96" s="120">
        <f>'SO 01a - Ďurdinová'!F39</f>
        <v>0</v>
      </c>
      <c r="BE96" s="4"/>
      <c r="BT96" s="25" t="s">
        <v>88</v>
      </c>
      <c r="BV96" s="25" t="s">
        <v>77</v>
      </c>
      <c r="BW96" s="25" t="s">
        <v>89</v>
      </c>
      <c r="BX96" s="25" t="s">
        <v>83</v>
      </c>
      <c r="CL96" s="25" t="s">
        <v>1</v>
      </c>
    </row>
    <row r="97" s="4" customFormat="1" ht="16.5" customHeight="1">
      <c r="A97" s="113" t="s">
        <v>84</v>
      </c>
      <c r="B97" s="61"/>
      <c r="C97" s="10"/>
      <c r="D97" s="10"/>
      <c r="E97" s="114" t="s">
        <v>90</v>
      </c>
      <c r="F97" s="114"/>
      <c r="G97" s="114"/>
      <c r="H97" s="114"/>
      <c r="I97" s="114"/>
      <c r="J97" s="10"/>
      <c r="K97" s="114" t="s">
        <v>91</v>
      </c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  <c r="Z97" s="114"/>
      <c r="AA97" s="114"/>
      <c r="AB97" s="114"/>
      <c r="AC97" s="114"/>
      <c r="AD97" s="114"/>
      <c r="AE97" s="114"/>
      <c r="AF97" s="114"/>
      <c r="AG97" s="115">
        <f>'SO 01b - Hybeľ, Breh'!J32</f>
        <v>839858.87</v>
      </c>
      <c r="AH97" s="10"/>
      <c r="AI97" s="10"/>
      <c r="AJ97" s="10"/>
      <c r="AK97" s="10"/>
      <c r="AL97" s="10"/>
      <c r="AM97" s="10"/>
      <c r="AN97" s="115">
        <f>SUM(AG97,AT97)</f>
        <v>1007830.64</v>
      </c>
      <c r="AO97" s="10"/>
      <c r="AP97" s="10"/>
      <c r="AQ97" s="116" t="s">
        <v>87</v>
      </c>
      <c r="AR97" s="61"/>
      <c r="AS97" s="117">
        <v>0</v>
      </c>
      <c r="AT97" s="118">
        <f>ROUND(SUM(AV97:AW97),2)</f>
        <v>167971.76999999999</v>
      </c>
      <c r="AU97" s="119">
        <f>'SO 01b - Hybeľ, Breh'!P127</f>
        <v>2565.8820277769892</v>
      </c>
      <c r="AV97" s="118">
        <f>'SO 01b - Hybeľ, Breh'!J35</f>
        <v>0</v>
      </c>
      <c r="AW97" s="118">
        <f>'SO 01b - Hybeľ, Breh'!J36</f>
        <v>167971.76999999999</v>
      </c>
      <c r="AX97" s="118">
        <f>'SO 01b - Hybeľ, Breh'!J37</f>
        <v>0</v>
      </c>
      <c r="AY97" s="118">
        <f>'SO 01b - Hybeľ, Breh'!J38</f>
        <v>0</v>
      </c>
      <c r="AZ97" s="118">
        <f>'SO 01b - Hybeľ, Breh'!F35</f>
        <v>0</v>
      </c>
      <c r="BA97" s="118">
        <f>'SO 01b - Hybeľ, Breh'!F36</f>
        <v>839858.87</v>
      </c>
      <c r="BB97" s="118">
        <f>'SO 01b - Hybeľ, Breh'!F37</f>
        <v>0</v>
      </c>
      <c r="BC97" s="118">
        <f>'SO 01b - Hybeľ, Breh'!F38</f>
        <v>0</v>
      </c>
      <c r="BD97" s="120">
        <f>'SO 01b - Hybeľ, Breh'!F39</f>
        <v>0</v>
      </c>
      <c r="BE97" s="4"/>
      <c r="BT97" s="25" t="s">
        <v>88</v>
      </c>
      <c r="BV97" s="25" t="s">
        <v>77</v>
      </c>
      <c r="BW97" s="25" t="s">
        <v>92</v>
      </c>
      <c r="BX97" s="25" t="s">
        <v>83</v>
      </c>
      <c r="CL97" s="25" t="s">
        <v>1</v>
      </c>
    </row>
    <row r="98" s="7" customFormat="1" ht="16.5" customHeight="1">
      <c r="A98" s="7"/>
      <c r="B98" s="101"/>
      <c r="C98" s="102"/>
      <c r="D98" s="103" t="s">
        <v>93</v>
      </c>
      <c r="E98" s="103"/>
      <c r="F98" s="103"/>
      <c r="G98" s="103"/>
      <c r="H98" s="103"/>
      <c r="I98" s="104"/>
      <c r="J98" s="103" t="s">
        <v>94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ROUND(SUM(AG99:AG100),2)</f>
        <v>268635.14000000001</v>
      </c>
      <c r="AH98" s="104"/>
      <c r="AI98" s="104"/>
      <c r="AJ98" s="104"/>
      <c r="AK98" s="104"/>
      <c r="AL98" s="104"/>
      <c r="AM98" s="104"/>
      <c r="AN98" s="106">
        <f>SUM(AG98,AT98)</f>
        <v>322362.17000000004</v>
      </c>
      <c r="AO98" s="104"/>
      <c r="AP98" s="104"/>
      <c r="AQ98" s="107" t="s">
        <v>81</v>
      </c>
      <c r="AR98" s="101"/>
      <c r="AS98" s="108">
        <f>ROUND(SUM(AS99:AS100),2)</f>
        <v>0</v>
      </c>
      <c r="AT98" s="109">
        <f>ROUND(SUM(AV98:AW98),2)</f>
        <v>53727.029999999999</v>
      </c>
      <c r="AU98" s="110">
        <f>ROUND(SUM(AU99:AU100),5)</f>
        <v>997.08642999999995</v>
      </c>
      <c r="AV98" s="109">
        <f>ROUND(AZ98*L29,2)</f>
        <v>0</v>
      </c>
      <c r="AW98" s="109">
        <f>ROUND(BA98*L30,2)</f>
        <v>53727.029999999999</v>
      </c>
      <c r="AX98" s="109">
        <f>ROUND(BB98*L29,2)</f>
        <v>0</v>
      </c>
      <c r="AY98" s="109">
        <f>ROUND(BC98*L30,2)</f>
        <v>0</v>
      </c>
      <c r="AZ98" s="109">
        <f>ROUND(SUM(AZ99:AZ100),2)</f>
        <v>0</v>
      </c>
      <c r="BA98" s="109">
        <f>ROUND(SUM(BA99:BA100),2)</f>
        <v>268635.14000000001</v>
      </c>
      <c r="BB98" s="109">
        <f>ROUND(SUM(BB99:BB100),2)</f>
        <v>0</v>
      </c>
      <c r="BC98" s="109">
        <f>ROUND(SUM(BC99:BC100),2)</f>
        <v>0</v>
      </c>
      <c r="BD98" s="111">
        <f>ROUND(SUM(BD99:BD100),2)</f>
        <v>0</v>
      </c>
      <c r="BE98" s="7"/>
      <c r="BS98" s="112" t="s">
        <v>74</v>
      </c>
      <c r="BT98" s="112" t="s">
        <v>82</v>
      </c>
      <c r="BU98" s="112" t="s">
        <v>76</v>
      </c>
      <c r="BV98" s="112" t="s">
        <v>77</v>
      </c>
      <c r="BW98" s="112" t="s">
        <v>95</v>
      </c>
      <c r="BX98" s="112" t="s">
        <v>4</v>
      </c>
      <c r="CL98" s="112" t="s">
        <v>1</v>
      </c>
      <c r="CM98" s="112" t="s">
        <v>75</v>
      </c>
    </row>
    <row r="99" s="4" customFormat="1" ht="16.5" customHeight="1">
      <c r="A99" s="113" t="s">
        <v>84</v>
      </c>
      <c r="B99" s="61"/>
      <c r="C99" s="10"/>
      <c r="D99" s="10"/>
      <c r="E99" s="114" t="s">
        <v>96</v>
      </c>
      <c r="F99" s="114"/>
      <c r="G99" s="114"/>
      <c r="H99" s="114"/>
      <c r="I99" s="114"/>
      <c r="J99" s="10"/>
      <c r="K99" s="114" t="s">
        <v>97</v>
      </c>
      <c r="L99" s="114"/>
      <c r="M99" s="114"/>
      <c r="N99" s="114"/>
      <c r="O99" s="114"/>
      <c r="P99" s="114"/>
      <c r="Q99" s="114"/>
      <c r="R99" s="114"/>
      <c r="S99" s="114"/>
      <c r="T99" s="114"/>
      <c r="U99" s="114"/>
      <c r="V99" s="114"/>
      <c r="W99" s="114"/>
      <c r="X99" s="114"/>
      <c r="Y99" s="114"/>
      <c r="Z99" s="114"/>
      <c r="AA99" s="114"/>
      <c r="AB99" s="114"/>
      <c r="AC99" s="114"/>
      <c r="AD99" s="114"/>
      <c r="AE99" s="114"/>
      <c r="AF99" s="114"/>
      <c r="AG99" s="115">
        <f>'SO 04b - Ústie nad priehr...'!J32</f>
        <v>78218.25</v>
      </c>
      <c r="AH99" s="10"/>
      <c r="AI99" s="10"/>
      <c r="AJ99" s="10"/>
      <c r="AK99" s="10"/>
      <c r="AL99" s="10"/>
      <c r="AM99" s="10"/>
      <c r="AN99" s="115">
        <f>SUM(AG99,AT99)</f>
        <v>93861.899999999994</v>
      </c>
      <c r="AO99" s="10"/>
      <c r="AP99" s="10"/>
      <c r="AQ99" s="116" t="s">
        <v>87</v>
      </c>
      <c r="AR99" s="61"/>
      <c r="AS99" s="117">
        <v>0</v>
      </c>
      <c r="AT99" s="118">
        <f>ROUND(SUM(AV99:AW99),2)</f>
        <v>15643.65</v>
      </c>
      <c r="AU99" s="119">
        <f>'SO 04b - Ústie nad priehr...'!P126</f>
        <v>291.21562874841436</v>
      </c>
      <c r="AV99" s="118">
        <f>'SO 04b - Ústie nad priehr...'!J35</f>
        <v>0</v>
      </c>
      <c r="AW99" s="118">
        <f>'SO 04b - Ústie nad priehr...'!J36</f>
        <v>15643.65</v>
      </c>
      <c r="AX99" s="118">
        <f>'SO 04b - Ústie nad priehr...'!J37</f>
        <v>0</v>
      </c>
      <c r="AY99" s="118">
        <f>'SO 04b - Ústie nad priehr...'!J38</f>
        <v>0</v>
      </c>
      <c r="AZ99" s="118">
        <f>'SO 04b - Ústie nad priehr...'!F35</f>
        <v>0</v>
      </c>
      <c r="BA99" s="118">
        <f>'SO 04b - Ústie nad priehr...'!F36</f>
        <v>78218.25</v>
      </c>
      <c r="BB99" s="118">
        <f>'SO 04b - Ústie nad priehr...'!F37</f>
        <v>0</v>
      </c>
      <c r="BC99" s="118">
        <f>'SO 04b - Ústie nad priehr...'!F38</f>
        <v>0</v>
      </c>
      <c r="BD99" s="120">
        <f>'SO 04b - Ústie nad priehr...'!F39</f>
        <v>0</v>
      </c>
      <c r="BE99" s="4"/>
      <c r="BT99" s="25" t="s">
        <v>88</v>
      </c>
      <c r="BV99" s="25" t="s">
        <v>77</v>
      </c>
      <c r="BW99" s="25" t="s">
        <v>98</v>
      </c>
      <c r="BX99" s="25" t="s">
        <v>95</v>
      </c>
      <c r="CL99" s="25" t="s">
        <v>1</v>
      </c>
    </row>
    <row r="100" s="4" customFormat="1" ht="16.5" customHeight="1">
      <c r="A100" s="113" t="s">
        <v>84</v>
      </c>
      <c r="B100" s="61"/>
      <c r="C100" s="10"/>
      <c r="D100" s="10"/>
      <c r="E100" s="114" t="s">
        <v>99</v>
      </c>
      <c r="F100" s="114"/>
      <c r="G100" s="114"/>
      <c r="H100" s="114"/>
      <c r="I100" s="114"/>
      <c r="J100" s="10"/>
      <c r="K100" s="114" t="s">
        <v>100</v>
      </c>
      <c r="L100" s="114"/>
      <c r="M100" s="114"/>
      <c r="N100" s="114"/>
      <c r="O100" s="114"/>
      <c r="P100" s="114"/>
      <c r="Q100" s="114"/>
      <c r="R100" s="114"/>
      <c r="S100" s="114"/>
      <c r="T100" s="11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5">
        <f>'SO 04a - Prístav'!J32</f>
        <v>190416.89000000001</v>
      </c>
      <c r="AH100" s="10"/>
      <c r="AI100" s="10"/>
      <c r="AJ100" s="10"/>
      <c r="AK100" s="10"/>
      <c r="AL100" s="10"/>
      <c r="AM100" s="10"/>
      <c r="AN100" s="115">
        <f>SUM(AG100,AT100)</f>
        <v>228500.27000000002</v>
      </c>
      <c r="AO100" s="10"/>
      <c r="AP100" s="10"/>
      <c r="AQ100" s="116" t="s">
        <v>87</v>
      </c>
      <c r="AR100" s="61"/>
      <c r="AS100" s="117">
        <v>0</v>
      </c>
      <c r="AT100" s="118">
        <f>ROUND(SUM(AV100:AW100),2)</f>
        <v>38083.379999999997</v>
      </c>
      <c r="AU100" s="119">
        <f>'SO 04a - Prístav'!P126</f>
        <v>705.87080568134309</v>
      </c>
      <c r="AV100" s="118">
        <f>'SO 04a - Prístav'!J35</f>
        <v>0</v>
      </c>
      <c r="AW100" s="118">
        <f>'SO 04a - Prístav'!J36</f>
        <v>38083.379999999997</v>
      </c>
      <c r="AX100" s="118">
        <f>'SO 04a - Prístav'!J37</f>
        <v>0</v>
      </c>
      <c r="AY100" s="118">
        <f>'SO 04a - Prístav'!J38</f>
        <v>0</v>
      </c>
      <c r="AZ100" s="118">
        <f>'SO 04a - Prístav'!F35</f>
        <v>0</v>
      </c>
      <c r="BA100" s="118">
        <f>'SO 04a - Prístav'!F36</f>
        <v>190416.89000000001</v>
      </c>
      <c r="BB100" s="118">
        <f>'SO 04a - Prístav'!F37</f>
        <v>0</v>
      </c>
      <c r="BC100" s="118">
        <f>'SO 04a - Prístav'!F38</f>
        <v>0</v>
      </c>
      <c r="BD100" s="120">
        <f>'SO 04a - Prístav'!F39</f>
        <v>0</v>
      </c>
      <c r="BE100" s="4"/>
      <c r="BT100" s="25" t="s">
        <v>88</v>
      </c>
      <c r="BV100" s="25" t="s">
        <v>77</v>
      </c>
      <c r="BW100" s="25" t="s">
        <v>101</v>
      </c>
      <c r="BX100" s="25" t="s">
        <v>95</v>
      </c>
      <c r="CL100" s="25" t="s">
        <v>1</v>
      </c>
    </row>
    <row r="101" s="7" customFormat="1" ht="16.5" customHeight="1">
      <c r="A101" s="113" t="s">
        <v>84</v>
      </c>
      <c r="B101" s="101"/>
      <c r="C101" s="102"/>
      <c r="D101" s="103" t="s">
        <v>102</v>
      </c>
      <c r="E101" s="103"/>
      <c r="F101" s="103"/>
      <c r="G101" s="103"/>
      <c r="H101" s="103"/>
      <c r="I101" s="104"/>
      <c r="J101" s="103" t="s">
        <v>103</v>
      </c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6">
        <f>'SO 05 - Nové Ústie'!J30</f>
        <v>550706.31000000006</v>
      </c>
      <c r="AH101" s="104"/>
      <c r="AI101" s="104"/>
      <c r="AJ101" s="104"/>
      <c r="AK101" s="104"/>
      <c r="AL101" s="104"/>
      <c r="AM101" s="104"/>
      <c r="AN101" s="106">
        <f>SUM(AG101,AT101)</f>
        <v>660847.57000000007</v>
      </c>
      <c r="AO101" s="104"/>
      <c r="AP101" s="104"/>
      <c r="AQ101" s="107" t="s">
        <v>81</v>
      </c>
      <c r="AR101" s="101"/>
      <c r="AS101" s="108">
        <v>0</v>
      </c>
      <c r="AT101" s="109">
        <f>ROUND(SUM(AV101:AW101),2)</f>
        <v>110141.26</v>
      </c>
      <c r="AU101" s="110">
        <f>'SO 05 - Nové Ústie'!P123</f>
        <v>1750.5846464428273</v>
      </c>
      <c r="AV101" s="109">
        <f>'SO 05 - Nové Ústie'!J33</f>
        <v>0</v>
      </c>
      <c r="AW101" s="109">
        <f>'SO 05 - Nové Ústie'!J34</f>
        <v>110141.26</v>
      </c>
      <c r="AX101" s="109">
        <f>'SO 05 - Nové Ústie'!J35</f>
        <v>0</v>
      </c>
      <c r="AY101" s="109">
        <f>'SO 05 - Nové Ústie'!J36</f>
        <v>0</v>
      </c>
      <c r="AZ101" s="109">
        <f>'SO 05 - Nové Ústie'!F33</f>
        <v>0</v>
      </c>
      <c r="BA101" s="109">
        <f>'SO 05 - Nové Ústie'!F34</f>
        <v>550706.31000000006</v>
      </c>
      <c r="BB101" s="109">
        <f>'SO 05 - Nové Ústie'!F35</f>
        <v>0</v>
      </c>
      <c r="BC101" s="109">
        <f>'SO 05 - Nové Ústie'!F36</f>
        <v>0</v>
      </c>
      <c r="BD101" s="111">
        <f>'SO 05 - Nové Ústie'!F37</f>
        <v>0</v>
      </c>
      <c r="BE101" s="7"/>
      <c r="BT101" s="112" t="s">
        <v>82</v>
      </c>
      <c r="BV101" s="112" t="s">
        <v>77</v>
      </c>
      <c r="BW101" s="112" t="s">
        <v>104</v>
      </c>
      <c r="BX101" s="112" t="s">
        <v>4</v>
      </c>
      <c r="CL101" s="112" t="s">
        <v>1</v>
      </c>
      <c r="CM101" s="112" t="s">
        <v>75</v>
      </c>
    </row>
    <row r="102" s="7" customFormat="1" ht="16.5" customHeight="1">
      <c r="A102" s="113" t="s">
        <v>84</v>
      </c>
      <c r="B102" s="101"/>
      <c r="C102" s="102"/>
      <c r="D102" s="103" t="s">
        <v>105</v>
      </c>
      <c r="E102" s="103"/>
      <c r="F102" s="103"/>
      <c r="G102" s="103"/>
      <c r="H102" s="103"/>
      <c r="I102" s="104"/>
      <c r="J102" s="103" t="s">
        <v>106</v>
      </c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6">
        <f>'SO 07 - Chodníky pri štát...'!J30</f>
        <v>1080584.0900000001</v>
      </c>
      <c r="AH102" s="104"/>
      <c r="AI102" s="104"/>
      <c r="AJ102" s="104"/>
      <c r="AK102" s="104"/>
      <c r="AL102" s="104"/>
      <c r="AM102" s="104"/>
      <c r="AN102" s="106">
        <f>SUM(AG102,AT102)</f>
        <v>1296700.9100000002</v>
      </c>
      <c r="AO102" s="104"/>
      <c r="AP102" s="104"/>
      <c r="AQ102" s="107" t="s">
        <v>81</v>
      </c>
      <c r="AR102" s="101"/>
      <c r="AS102" s="108">
        <v>0</v>
      </c>
      <c r="AT102" s="109">
        <f>ROUND(SUM(AV102:AW102),2)</f>
        <v>216116.82000000001</v>
      </c>
      <c r="AU102" s="110">
        <f>'SO 07 - Chodníky pri štát...'!P122</f>
        <v>2958.8897576847103</v>
      </c>
      <c r="AV102" s="109">
        <f>'SO 07 - Chodníky pri štát...'!J33</f>
        <v>0</v>
      </c>
      <c r="AW102" s="109">
        <f>'SO 07 - Chodníky pri štát...'!J34</f>
        <v>216116.82000000001</v>
      </c>
      <c r="AX102" s="109">
        <f>'SO 07 - Chodníky pri štát...'!J35</f>
        <v>0</v>
      </c>
      <c r="AY102" s="109">
        <f>'SO 07 - Chodníky pri štát...'!J36</f>
        <v>0</v>
      </c>
      <c r="AZ102" s="109">
        <f>'SO 07 - Chodníky pri štát...'!F33</f>
        <v>0</v>
      </c>
      <c r="BA102" s="109">
        <f>'SO 07 - Chodníky pri štát...'!F34</f>
        <v>1080584.0900000001</v>
      </c>
      <c r="BB102" s="109">
        <f>'SO 07 - Chodníky pri štát...'!F35</f>
        <v>0</v>
      </c>
      <c r="BC102" s="109">
        <f>'SO 07 - Chodníky pri štát...'!F36</f>
        <v>0</v>
      </c>
      <c r="BD102" s="111">
        <f>'SO 07 - Chodníky pri štát...'!F37</f>
        <v>0</v>
      </c>
      <c r="BE102" s="7"/>
      <c r="BT102" s="112" t="s">
        <v>82</v>
      </c>
      <c r="BV102" s="112" t="s">
        <v>77</v>
      </c>
      <c r="BW102" s="112" t="s">
        <v>107</v>
      </c>
      <c r="BX102" s="112" t="s">
        <v>4</v>
      </c>
      <c r="CL102" s="112" t="s">
        <v>1</v>
      </c>
      <c r="CM102" s="112" t="s">
        <v>75</v>
      </c>
    </row>
    <row r="103" s="7" customFormat="1" ht="16.5" customHeight="1">
      <c r="A103" s="113" t="s">
        <v>84</v>
      </c>
      <c r="B103" s="101"/>
      <c r="C103" s="102"/>
      <c r="D103" s="103" t="s">
        <v>108</v>
      </c>
      <c r="E103" s="103"/>
      <c r="F103" s="103"/>
      <c r="G103" s="103"/>
      <c r="H103" s="103"/>
      <c r="I103" s="104"/>
      <c r="J103" s="103" t="s">
        <v>109</v>
      </c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6">
        <f>'SO 08 - Chodníky na cinto...'!J30</f>
        <v>245956.67999999999</v>
      </c>
      <c r="AH103" s="104"/>
      <c r="AI103" s="104"/>
      <c r="AJ103" s="104"/>
      <c r="AK103" s="104"/>
      <c r="AL103" s="104"/>
      <c r="AM103" s="104"/>
      <c r="AN103" s="106">
        <f>SUM(AG103,AT103)</f>
        <v>295148.02000000002</v>
      </c>
      <c r="AO103" s="104"/>
      <c r="AP103" s="104"/>
      <c r="AQ103" s="107" t="s">
        <v>81</v>
      </c>
      <c r="AR103" s="101"/>
      <c r="AS103" s="121">
        <v>0</v>
      </c>
      <c r="AT103" s="122">
        <f>ROUND(SUM(AV103:AW103),2)</f>
        <v>49191.339999999997</v>
      </c>
      <c r="AU103" s="123">
        <f>'SO 08 - Chodníky na cinto...'!P122</f>
        <v>703.67312129297306</v>
      </c>
      <c r="AV103" s="122">
        <f>'SO 08 - Chodníky na cinto...'!J33</f>
        <v>0</v>
      </c>
      <c r="AW103" s="122">
        <f>'SO 08 - Chodníky na cinto...'!J34</f>
        <v>49191.339999999997</v>
      </c>
      <c r="AX103" s="122">
        <f>'SO 08 - Chodníky na cinto...'!J35</f>
        <v>0</v>
      </c>
      <c r="AY103" s="122">
        <f>'SO 08 - Chodníky na cinto...'!J36</f>
        <v>0</v>
      </c>
      <c r="AZ103" s="122">
        <f>'SO 08 - Chodníky na cinto...'!F33</f>
        <v>0</v>
      </c>
      <c r="BA103" s="122">
        <f>'SO 08 - Chodníky na cinto...'!F34</f>
        <v>245956.67999999999</v>
      </c>
      <c r="BB103" s="122">
        <f>'SO 08 - Chodníky na cinto...'!F35</f>
        <v>0</v>
      </c>
      <c r="BC103" s="122">
        <f>'SO 08 - Chodníky na cinto...'!F36</f>
        <v>0</v>
      </c>
      <c r="BD103" s="124">
        <f>'SO 08 - Chodníky na cinto...'!F37</f>
        <v>0</v>
      </c>
      <c r="BE103" s="7"/>
      <c r="BT103" s="112" t="s">
        <v>82</v>
      </c>
      <c r="BV103" s="112" t="s">
        <v>77</v>
      </c>
      <c r="BW103" s="112" t="s">
        <v>110</v>
      </c>
      <c r="BX103" s="112" t="s">
        <v>4</v>
      </c>
      <c r="CL103" s="112" t="s">
        <v>1</v>
      </c>
      <c r="CM103" s="112" t="s">
        <v>75</v>
      </c>
    </row>
    <row r="104" s="2" customFormat="1" ht="30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2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</row>
    <row r="105" s="2" customFormat="1" ht="6.96" customHeight="1">
      <c r="A105" s="31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32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</row>
  </sheetData>
  <mergeCells count="72">
    <mergeCell ref="L85:AO85"/>
    <mergeCell ref="AM87:AN87"/>
    <mergeCell ref="AM89:AP89"/>
    <mergeCell ref="AS89:AT91"/>
    <mergeCell ref="AM90:AP90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K96:AF96"/>
    <mergeCell ref="AN96:AP96"/>
    <mergeCell ref="AG96:AM96"/>
    <mergeCell ref="E96:I96"/>
    <mergeCell ref="AG97:AM97"/>
    <mergeCell ref="E97:I97"/>
    <mergeCell ref="K97:AF97"/>
    <mergeCell ref="AN97:AP97"/>
    <mergeCell ref="D98:H98"/>
    <mergeCell ref="AN98:AP98"/>
    <mergeCell ref="AG98:AM98"/>
    <mergeCell ref="J98:AF98"/>
    <mergeCell ref="AN99:AP99"/>
    <mergeCell ref="AG99:AM99"/>
    <mergeCell ref="E99:I99"/>
    <mergeCell ref="K99:AF99"/>
    <mergeCell ref="AN100:AP100"/>
    <mergeCell ref="AG100:AM100"/>
    <mergeCell ref="E100:I100"/>
    <mergeCell ref="K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96" location="'SO 01a - Ďurdinová'!C2" display="/"/>
    <hyperlink ref="A97" location="'SO 01b - Hybeľ, Breh'!C2" display="/"/>
    <hyperlink ref="A99" location="'SO 04b - Ústie nad priehr...'!C2" display="/"/>
    <hyperlink ref="A100" location="'SO 04a - Prístav'!C2" display="/"/>
    <hyperlink ref="A101" location="'SO 05 - Nové Ústie'!C2" display="/"/>
    <hyperlink ref="A102" location="'SO 07 - Chodníky pri štát...'!C2" display="/"/>
    <hyperlink ref="A103" location="'SO 08 - Chodníky na cin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5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111</v>
      </c>
      <c r="L4" s="21"/>
      <c r="M4" s="126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13</v>
      </c>
      <c r="L6" s="21"/>
    </row>
    <row r="7" s="1" customFormat="1" ht="26.25" customHeight="1">
      <c r="B7" s="21"/>
      <c r="E7" s="127" t="str">
        <f>'Rekapitulácia stavby'!K6</f>
        <v>Rekonštrukcia miestnych komunikácií a chodníkov v meste Trstená a jej prímestských častí</v>
      </c>
      <c r="F7" s="28"/>
      <c r="G7" s="28"/>
      <c r="H7" s="28"/>
      <c r="L7" s="21"/>
    </row>
    <row r="8" s="1" customFormat="1" ht="12" customHeight="1">
      <c r="B8" s="21"/>
      <c r="D8" s="28" t="s">
        <v>112</v>
      </c>
      <c r="L8" s="21"/>
    </row>
    <row r="9" s="2" customFormat="1" ht="16.5" customHeight="1">
      <c r="A9" s="31"/>
      <c r="B9" s="32"/>
      <c r="C9" s="31"/>
      <c r="D9" s="31"/>
      <c r="E9" s="127" t="s">
        <v>113</v>
      </c>
      <c r="F9" s="31"/>
      <c r="G9" s="31"/>
      <c r="H9" s="31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114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64" t="s">
        <v>115</v>
      </c>
      <c r="F11" s="31"/>
      <c r="G11" s="31"/>
      <c r="H11" s="31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15</v>
      </c>
      <c r="E13" s="31"/>
      <c r="F13" s="25" t="s">
        <v>1</v>
      </c>
      <c r="G13" s="31"/>
      <c r="H13" s="31"/>
      <c r="I13" s="28" t="s">
        <v>16</v>
      </c>
      <c r="J13" s="25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17</v>
      </c>
      <c r="E14" s="31"/>
      <c r="F14" s="25" t="s">
        <v>33</v>
      </c>
      <c r="G14" s="31"/>
      <c r="H14" s="31"/>
      <c r="I14" s="28" t="s">
        <v>19</v>
      </c>
      <c r="J14" s="66" t="str">
        <f>'Rekapitulácia stavby'!AN8</f>
        <v>11. 3. 2022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21</v>
      </c>
      <c r="E16" s="31"/>
      <c r="F16" s="31"/>
      <c r="G16" s="31"/>
      <c r="H16" s="31"/>
      <c r="I16" s="28" t="s">
        <v>22</v>
      </c>
      <c r="J16" s="25" t="s">
        <v>1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23</v>
      </c>
      <c r="F17" s="31"/>
      <c r="G17" s="31"/>
      <c r="H17" s="31"/>
      <c r="I17" s="28" t="s">
        <v>24</v>
      </c>
      <c r="J17" s="25" t="s">
        <v>1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22</v>
      </c>
      <c r="J19" s="25" t="s">
        <v>26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">
        <v>27</v>
      </c>
      <c r="F20" s="31"/>
      <c r="G20" s="31"/>
      <c r="H20" s="31"/>
      <c r="I20" s="28" t="s">
        <v>24</v>
      </c>
      <c r="J20" s="25" t="s">
        <v>28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29</v>
      </c>
      <c r="E22" s="31"/>
      <c r="F22" s="31"/>
      <c r="G22" s="31"/>
      <c r="H22" s="31"/>
      <c r="I22" s="28" t="s">
        <v>22</v>
      </c>
      <c r="J22" s="25" t="s">
        <v>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">
        <v>30</v>
      </c>
      <c r="F23" s="31"/>
      <c r="G23" s="31"/>
      <c r="H23" s="31"/>
      <c r="I23" s="28" t="s">
        <v>24</v>
      </c>
      <c r="J23" s="25" t="s">
        <v>1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22</v>
      </c>
      <c r="J25" s="25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IF('Rekapitulácia stavby'!E20="","",'Rekapitulácia stavby'!E20)</f>
        <v xml:space="preserve"> </v>
      </c>
      <c r="F26" s="31"/>
      <c r="G26" s="31"/>
      <c r="H26" s="31"/>
      <c r="I26" s="28" t="s">
        <v>24</v>
      </c>
      <c r="J26" s="25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34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8"/>
      <c r="B29" s="129"/>
      <c r="C29" s="128"/>
      <c r="D29" s="128"/>
      <c r="E29" s="29" t="s">
        <v>1</v>
      </c>
      <c r="F29" s="29"/>
      <c r="G29" s="29"/>
      <c r="H29" s="29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7"/>
      <c r="E31" s="87"/>
      <c r="F31" s="87"/>
      <c r="G31" s="87"/>
      <c r="H31" s="87"/>
      <c r="I31" s="87"/>
      <c r="J31" s="87"/>
      <c r="K31" s="87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31" t="s">
        <v>35</v>
      </c>
      <c r="E32" s="31"/>
      <c r="F32" s="31"/>
      <c r="G32" s="31"/>
      <c r="H32" s="31"/>
      <c r="I32" s="31"/>
      <c r="J32" s="93">
        <f>ROUND(J127, 2)</f>
        <v>1291574.25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7"/>
      <c r="E33" s="87"/>
      <c r="F33" s="87"/>
      <c r="G33" s="87"/>
      <c r="H33" s="87"/>
      <c r="I33" s="87"/>
      <c r="J33" s="87"/>
      <c r="K33" s="87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37</v>
      </c>
      <c r="G34" s="31"/>
      <c r="H34" s="31"/>
      <c r="I34" s="36" t="s">
        <v>36</v>
      </c>
      <c r="J34" s="36" t="s">
        <v>38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32" t="s">
        <v>39</v>
      </c>
      <c r="E35" s="38" t="s">
        <v>40</v>
      </c>
      <c r="F35" s="133">
        <f>ROUND((SUM(BE127:BE277)),  2)</f>
        <v>0</v>
      </c>
      <c r="G35" s="134"/>
      <c r="H35" s="134"/>
      <c r="I35" s="135">
        <v>0.20000000000000001</v>
      </c>
      <c r="J35" s="133">
        <f>ROUND(((SUM(BE127:BE277))*I35),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8" t="s">
        <v>41</v>
      </c>
      <c r="F36" s="136">
        <f>ROUND((SUM(BF127:BF277)),  2)</f>
        <v>1291574.25</v>
      </c>
      <c r="G36" s="31"/>
      <c r="H36" s="31"/>
      <c r="I36" s="137">
        <v>0.20000000000000001</v>
      </c>
      <c r="J36" s="136">
        <f>ROUND(((SUM(BF127:BF277))*I36),  2)</f>
        <v>258314.85000000001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42</v>
      </c>
      <c r="F37" s="136">
        <f>ROUND((SUM(BG127:BG277)),  2)</f>
        <v>0</v>
      </c>
      <c r="G37" s="31"/>
      <c r="H37" s="31"/>
      <c r="I37" s="137">
        <v>0.20000000000000001</v>
      </c>
      <c r="J37" s="136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43</v>
      </c>
      <c r="F38" s="136">
        <f>ROUND((SUM(BH127:BH277)),  2)</f>
        <v>0</v>
      </c>
      <c r="G38" s="31"/>
      <c r="H38" s="31"/>
      <c r="I38" s="137">
        <v>0.20000000000000001</v>
      </c>
      <c r="J38" s="136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38" t="s">
        <v>44</v>
      </c>
      <c r="F39" s="133">
        <f>ROUND((SUM(BI127:BI277)),  2)</f>
        <v>0</v>
      </c>
      <c r="G39" s="134"/>
      <c r="H39" s="134"/>
      <c r="I39" s="135">
        <v>0</v>
      </c>
      <c r="J39" s="133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8"/>
      <c r="D41" s="139" t="s">
        <v>45</v>
      </c>
      <c r="E41" s="78"/>
      <c r="F41" s="78"/>
      <c r="G41" s="140" t="s">
        <v>46</v>
      </c>
      <c r="H41" s="141" t="s">
        <v>47</v>
      </c>
      <c r="I41" s="78"/>
      <c r="J41" s="142">
        <f>SUM(J32:J39)</f>
        <v>1549889.1000000001</v>
      </c>
      <c r="K41" s="143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5" t="s">
        <v>50</v>
      </c>
      <c r="E61" s="34"/>
      <c r="F61" s="144" t="s">
        <v>51</v>
      </c>
      <c r="G61" s="55" t="s">
        <v>50</v>
      </c>
      <c r="H61" s="34"/>
      <c r="I61" s="34"/>
      <c r="J61" s="145" t="s">
        <v>51</v>
      </c>
      <c r="K61" s="34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5" t="s">
        <v>50</v>
      </c>
      <c r="E76" s="34"/>
      <c r="F76" s="144" t="s">
        <v>51</v>
      </c>
      <c r="G76" s="55" t="s">
        <v>50</v>
      </c>
      <c r="H76" s="34"/>
      <c r="I76" s="34"/>
      <c r="J76" s="145" t="s">
        <v>51</v>
      </c>
      <c r="K76" s="34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hidden="1" s="2" customFormat="1" ht="6.96" customHeight="1">
      <c r="A81" s="31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hidden="1" s="2" customFormat="1" ht="24.96" customHeight="1">
      <c r="A82" s="31"/>
      <c r="B82" s="32"/>
      <c r="C82" s="22" t="s">
        <v>116</v>
      </c>
      <c r="D82" s="31"/>
      <c r="E82" s="31"/>
      <c r="F82" s="31"/>
      <c r="G82" s="31"/>
      <c r="H82" s="31"/>
      <c r="I82" s="31"/>
      <c r="J82" s="31"/>
      <c r="K82" s="31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hidden="1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hidden="1" s="2" customFormat="1" ht="12" customHeight="1">
      <c r="A84" s="31"/>
      <c r="B84" s="32"/>
      <c r="C84" s="28" t="s">
        <v>13</v>
      </c>
      <c r="D84" s="31"/>
      <c r="E84" s="31"/>
      <c r="F84" s="31"/>
      <c r="G84" s="31"/>
      <c r="H84" s="31"/>
      <c r="I84" s="31"/>
      <c r="J84" s="31"/>
      <c r="K84" s="31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hidden="1" s="2" customFormat="1" ht="26.25" customHeight="1">
      <c r="A85" s="31"/>
      <c r="B85" s="32"/>
      <c r="C85" s="31"/>
      <c r="D85" s="31"/>
      <c r="E85" s="127" t="str">
        <f>E7</f>
        <v>Rekonštrukcia miestnych komunikácií a chodníkov v meste Trstená a jej prímestských častí</v>
      </c>
      <c r="F85" s="28"/>
      <c r="G85" s="28"/>
      <c r="H85" s="28"/>
      <c r="I85" s="31"/>
      <c r="J85" s="31"/>
      <c r="K85" s="31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hidden="1" s="1" customFormat="1" ht="12" customHeight="1">
      <c r="B86" s="21"/>
      <c r="C86" s="28" t="s">
        <v>112</v>
      </c>
      <c r="L86" s="21"/>
    </row>
    <row r="87" hidden="1" s="2" customFormat="1" ht="16.5" customHeight="1">
      <c r="A87" s="31"/>
      <c r="B87" s="32"/>
      <c r="C87" s="31"/>
      <c r="D87" s="31"/>
      <c r="E87" s="127" t="s">
        <v>113</v>
      </c>
      <c r="F87" s="31"/>
      <c r="G87" s="31"/>
      <c r="H87" s="31"/>
      <c r="I87" s="31"/>
      <c r="J87" s="31"/>
      <c r="K87" s="31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hidden="1" s="2" customFormat="1" ht="12" customHeight="1">
      <c r="A88" s="31"/>
      <c r="B88" s="32"/>
      <c r="C88" s="28" t="s">
        <v>114</v>
      </c>
      <c r="D88" s="31"/>
      <c r="E88" s="31"/>
      <c r="F88" s="31"/>
      <c r="G88" s="31"/>
      <c r="H88" s="31"/>
      <c r="I88" s="31"/>
      <c r="J88" s="31"/>
      <c r="K88" s="31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hidden="1" s="2" customFormat="1" ht="16.5" customHeight="1">
      <c r="A89" s="31"/>
      <c r="B89" s="32"/>
      <c r="C89" s="31"/>
      <c r="D89" s="31"/>
      <c r="E89" s="64" t="str">
        <f>E11</f>
        <v>SO 01a - Ďurdinová</v>
      </c>
      <c r="F89" s="31"/>
      <c r="G89" s="31"/>
      <c r="H89" s="31"/>
      <c r="I89" s="31"/>
      <c r="J89" s="31"/>
      <c r="K89" s="31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hidden="1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hidden="1" s="2" customFormat="1" ht="12" customHeight="1">
      <c r="A91" s="31"/>
      <c r="B91" s="32"/>
      <c r="C91" s="28" t="s">
        <v>17</v>
      </c>
      <c r="D91" s="31"/>
      <c r="E91" s="31"/>
      <c r="F91" s="25" t="str">
        <f>F14</f>
        <v xml:space="preserve"> </v>
      </c>
      <c r="G91" s="31"/>
      <c r="H91" s="31"/>
      <c r="I91" s="28" t="s">
        <v>19</v>
      </c>
      <c r="J91" s="66" t="str">
        <f>IF(J14="","",J14)</f>
        <v>11. 3. 2022</v>
      </c>
      <c r="K91" s="31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hidden="1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hidden="1" s="2" customFormat="1" ht="40.05" customHeight="1">
      <c r="A93" s="31"/>
      <c r="B93" s="32"/>
      <c r="C93" s="28" t="s">
        <v>21</v>
      </c>
      <c r="D93" s="31"/>
      <c r="E93" s="31"/>
      <c r="F93" s="25" t="str">
        <f>E17</f>
        <v>Mesto Trstená</v>
      </c>
      <c r="G93" s="31"/>
      <c r="H93" s="31"/>
      <c r="I93" s="28" t="s">
        <v>29</v>
      </c>
      <c r="J93" s="29" t="str">
        <f>E23</f>
        <v>A-PROJEKT -Ing. Ján Potoma Námestie Š.N.Hýroša 12,</v>
      </c>
      <c r="K93" s="31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hidden="1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Cestné stavby Liptovský Mikuláš, s. r. o.</v>
      </c>
      <c r="G94" s="31"/>
      <c r="H94" s="31"/>
      <c r="I94" s="28" t="s">
        <v>32</v>
      </c>
      <c r="J94" s="29" t="str">
        <f>E26</f>
        <v xml:space="preserve"> </v>
      </c>
      <c r="K94" s="31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hidden="1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hidden="1" s="2" customFormat="1" ht="29.28" customHeight="1">
      <c r="A96" s="31"/>
      <c r="B96" s="32"/>
      <c r="C96" s="146" t="s">
        <v>117</v>
      </c>
      <c r="D96" s="138"/>
      <c r="E96" s="138"/>
      <c r="F96" s="138"/>
      <c r="G96" s="138"/>
      <c r="H96" s="138"/>
      <c r="I96" s="138"/>
      <c r="J96" s="147" t="s">
        <v>118</v>
      </c>
      <c r="K96" s="138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hidden="1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hidden="1" s="2" customFormat="1" ht="22.8" customHeight="1">
      <c r="A98" s="31"/>
      <c r="B98" s="32"/>
      <c r="C98" s="148" t="s">
        <v>119</v>
      </c>
      <c r="D98" s="31"/>
      <c r="E98" s="31"/>
      <c r="F98" s="31"/>
      <c r="G98" s="31"/>
      <c r="H98" s="31"/>
      <c r="I98" s="31"/>
      <c r="J98" s="93">
        <f>J127</f>
        <v>1291574.2499999998</v>
      </c>
      <c r="K98" s="31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120</v>
      </c>
    </row>
    <row r="99" hidden="1" s="9" customFormat="1" ht="24.96" customHeight="1">
      <c r="A99" s="9"/>
      <c r="B99" s="149"/>
      <c r="C99" s="9"/>
      <c r="D99" s="150" t="s">
        <v>121</v>
      </c>
      <c r="E99" s="151"/>
      <c r="F99" s="151"/>
      <c r="G99" s="151"/>
      <c r="H99" s="151"/>
      <c r="I99" s="151"/>
      <c r="J99" s="152">
        <f>J128</f>
        <v>1291574.2499999998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53"/>
      <c r="C100" s="10"/>
      <c r="D100" s="154" t="s">
        <v>122</v>
      </c>
      <c r="E100" s="155"/>
      <c r="F100" s="155"/>
      <c r="G100" s="155"/>
      <c r="H100" s="155"/>
      <c r="I100" s="155"/>
      <c r="J100" s="156">
        <f>J129</f>
        <v>134119.94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53"/>
      <c r="C101" s="10"/>
      <c r="D101" s="154" t="s">
        <v>123</v>
      </c>
      <c r="E101" s="155"/>
      <c r="F101" s="155"/>
      <c r="G101" s="155"/>
      <c r="H101" s="155"/>
      <c r="I101" s="155"/>
      <c r="J101" s="156">
        <f>J179</f>
        <v>11939.040000000001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53"/>
      <c r="C102" s="10"/>
      <c r="D102" s="154" t="s">
        <v>124</v>
      </c>
      <c r="E102" s="155"/>
      <c r="F102" s="155"/>
      <c r="G102" s="155"/>
      <c r="H102" s="155"/>
      <c r="I102" s="155"/>
      <c r="J102" s="156">
        <f>J189</f>
        <v>797978.55999999994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53"/>
      <c r="C103" s="10"/>
      <c r="D103" s="154" t="s">
        <v>125</v>
      </c>
      <c r="E103" s="155"/>
      <c r="F103" s="155"/>
      <c r="G103" s="155"/>
      <c r="H103" s="155"/>
      <c r="I103" s="155"/>
      <c r="J103" s="156">
        <f>J227</f>
        <v>31904.959999999999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53"/>
      <c r="C104" s="10"/>
      <c r="D104" s="154" t="s">
        <v>126</v>
      </c>
      <c r="E104" s="155"/>
      <c r="F104" s="155"/>
      <c r="G104" s="155"/>
      <c r="H104" s="155"/>
      <c r="I104" s="155"/>
      <c r="J104" s="156">
        <f>J234</f>
        <v>303860.36000000004</v>
      </c>
      <c r="K104" s="10"/>
      <c r="L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53"/>
      <c r="C105" s="10"/>
      <c r="D105" s="154" t="s">
        <v>127</v>
      </c>
      <c r="E105" s="155"/>
      <c r="F105" s="155"/>
      <c r="G105" s="155"/>
      <c r="H105" s="155"/>
      <c r="I105" s="155"/>
      <c r="J105" s="156">
        <f>J276</f>
        <v>11771.389999999999</v>
      </c>
      <c r="K105" s="10"/>
      <c r="L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hidden="1" s="2" customFormat="1" ht="6.96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hidden="1"/>
    <row r="109" hidden="1"/>
    <row r="110" hidden="1"/>
    <row r="111" s="2" customFormat="1" ht="6.96" customHeight="1">
      <c r="A111" s="31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24.96" customHeight="1">
      <c r="A112" s="31"/>
      <c r="B112" s="32"/>
      <c r="C112" s="22" t="s">
        <v>128</v>
      </c>
      <c r="D112" s="31"/>
      <c r="E112" s="31"/>
      <c r="F112" s="31"/>
      <c r="G112" s="31"/>
      <c r="H112" s="31"/>
      <c r="I112" s="31"/>
      <c r="J112" s="31"/>
      <c r="K112" s="31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6.96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13</v>
      </c>
      <c r="D114" s="31"/>
      <c r="E114" s="31"/>
      <c r="F114" s="31"/>
      <c r="G114" s="31"/>
      <c r="H114" s="31"/>
      <c r="I114" s="31"/>
      <c r="J114" s="31"/>
      <c r="K114" s="31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26.25" customHeight="1">
      <c r="A115" s="31"/>
      <c r="B115" s="32"/>
      <c r="C115" s="31"/>
      <c r="D115" s="31"/>
      <c r="E115" s="127" t="str">
        <f>E7</f>
        <v>Rekonštrukcia miestnych komunikácií a chodníkov v meste Trstená a jej prímestských častí</v>
      </c>
      <c r="F115" s="28"/>
      <c r="G115" s="28"/>
      <c r="H115" s="28"/>
      <c r="I115" s="31"/>
      <c r="J115" s="31"/>
      <c r="K115" s="31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1" customFormat="1" ht="12" customHeight="1">
      <c r="B116" s="21"/>
      <c r="C116" s="28" t="s">
        <v>112</v>
      </c>
      <c r="L116" s="21"/>
    </row>
    <row r="117" s="2" customFormat="1" ht="16.5" customHeight="1">
      <c r="A117" s="31"/>
      <c r="B117" s="32"/>
      <c r="C117" s="31"/>
      <c r="D117" s="31"/>
      <c r="E117" s="127" t="s">
        <v>113</v>
      </c>
      <c r="F117" s="31"/>
      <c r="G117" s="31"/>
      <c r="H117" s="31"/>
      <c r="I117" s="31"/>
      <c r="J117" s="31"/>
      <c r="K117" s="31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114</v>
      </c>
      <c r="D118" s="31"/>
      <c r="E118" s="31"/>
      <c r="F118" s="31"/>
      <c r="G118" s="31"/>
      <c r="H118" s="31"/>
      <c r="I118" s="31"/>
      <c r="J118" s="31"/>
      <c r="K118" s="31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6.5" customHeight="1">
      <c r="A119" s="31"/>
      <c r="B119" s="32"/>
      <c r="C119" s="31"/>
      <c r="D119" s="31"/>
      <c r="E119" s="64" t="str">
        <f>E11</f>
        <v>SO 01a - Ďurdinová</v>
      </c>
      <c r="F119" s="31"/>
      <c r="G119" s="31"/>
      <c r="H119" s="31"/>
      <c r="I119" s="31"/>
      <c r="J119" s="31"/>
      <c r="K119" s="31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2" customHeight="1">
      <c r="A121" s="31"/>
      <c r="B121" s="32"/>
      <c r="C121" s="28" t="s">
        <v>17</v>
      </c>
      <c r="D121" s="31"/>
      <c r="E121" s="31"/>
      <c r="F121" s="25" t="str">
        <f>F14</f>
        <v xml:space="preserve"> </v>
      </c>
      <c r="G121" s="31"/>
      <c r="H121" s="31"/>
      <c r="I121" s="28" t="s">
        <v>19</v>
      </c>
      <c r="J121" s="66" t="str">
        <f>IF(J14="","",J14)</f>
        <v>11. 3. 2022</v>
      </c>
      <c r="K121" s="31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6.96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40.05" customHeight="1">
      <c r="A123" s="31"/>
      <c r="B123" s="32"/>
      <c r="C123" s="28" t="s">
        <v>21</v>
      </c>
      <c r="D123" s="31"/>
      <c r="E123" s="31"/>
      <c r="F123" s="25" t="str">
        <f>E17</f>
        <v>Mesto Trstená</v>
      </c>
      <c r="G123" s="31"/>
      <c r="H123" s="31"/>
      <c r="I123" s="28" t="s">
        <v>29</v>
      </c>
      <c r="J123" s="29" t="str">
        <f>E23</f>
        <v>A-PROJEKT -Ing. Ján Potoma Námestie Š.N.Hýroša 12,</v>
      </c>
      <c r="K123" s="31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5.15" customHeight="1">
      <c r="A124" s="31"/>
      <c r="B124" s="32"/>
      <c r="C124" s="28" t="s">
        <v>25</v>
      </c>
      <c r="D124" s="31"/>
      <c r="E124" s="31"/>
      <c r="F124" s="25" t="str">
        <f>IF(E20="","",E20)</f>
        <v>Cestné stavby Liptovský Mikuláš, s. r. o.</v>
      </c>
      <c r="G124" s="31"/>
      <c r="H124" s="31"/>
      <c r="I124" s="28" t="s">
        <v>32</v>
      </c>
      <c r="J124" s="29" t="str">
        <f>E26</f>
        <v xml:space="preserve"> </v>
      </c>
      <c r="K124" s="31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0.32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11" customFormat="1" ht="29.28" customHeight="1">
      <c r="A126" s="157"/>
      <c r="B126" s="158"/>
      <c r="C126" s="159" t="s">
        <v>129</v>
      </c>
      <c r="D126" s="160" t="s">
        <v>60</v>
      </c>
      <c r="E126" s="160" t="s">
        <v>56</v>
      </c>
      <c r="F126" s="160" t="s">
        <v>57</v>
      </c>
      <c r="G126" s="160" t="s">
        <v>130</v>
      </c>
      <c r="H126" s="160" t="s">
        <v>131</v>
      </c>
      <c r="I126" s="160" t="s">
        <v>132</v>
      </c>
      <c r="J126" s="161" t="s">
        <v>118</v>
      </c>
      <c r="K126" s="162" t="s">
        <v>133</v>
      </c>
      <c r="L126" s="163"/>
      <c r="M126" s="83" t="s">
        <v>1</v>
      </c>
      <c r="N126" s="84" t="s">
        <v>39</v>
      </c>
      <c r="O126" s="84" t="s">
        <v>134</v>
      </c>
      <c r="P126" s="84" t="s">
        <v>135</v>
      </c>
      <c r="Q126" s="84" t="s">
        <v>136</v>
      </c>
      <c r="R126" s="84" t="s">
        <v>137</v>
      </c>
      <c r="S126" s="84" t="s">
        <v>138</v>
      </c>
      <c r="T126" s="85" t="s">
        <v>139</v>
      </c>
      <c r="U126" s="157"/>
      <c r="V126" s="157"/>
      <c r="W126" s="157"/>
      <c r="X126" s="157"/>
      <c r="Y126" s="157"/>
      <c r="Z126" s="157"/>
      <c r="AA126" s="157"/>
      <c r="AB126" s="157"/>
      <c r="AC126" s="157"/>
      <c r="AD126" s="157"/>
      <c r="AE126" s="157"/>
    </row>
    <row r="127" s="2" customFormat="1" ht="22.8" customHeight="1">
      <c r="A127" s="31"/>
      <c r="B127" s="32"/>
      <c r="C127" s="90" t="s">
        <v>119</v>
      </c>
      <c r="D127" s="31"/>
      <c r="E127" s="31"/>
      <c r="F127" s="31"/>
      <c r="G127" s="31"/>
      <c r="H127" s="31"/>
      <c r="I127" s="31"/>
      <c r="J127" s="164">
        <f>BK127</f>
        <v>1291574.2499999998</v>
      </c>
      <c r="K127" s="31"/>
      <c r="L127" s="32"/>
      <c r="M127" s="86"/>
      <c r="N127" s="70"/>
      <c r="O127" s="87"/>
      <c r="P127" s="165">
        <f>P128</f>
        <v>5526.9619951785653</v>
      </c>
      <c r="Q127" s="87"/>
      <c r="R127" s="165">
        <f>R128</f>
        <v>81862285.15918</v>
      </c>
      <c r="S127" s="87"/>
      <c r="T127" s="166">
        <f>T128</f>
        <v>68811551.919049993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74</v>
      </c>
      <c r="AU127" s="18" t="s">
        <v>120</v>
      </c>
      <c r="BK127" s="167">
        <f>BK128</f>
        <v>1291574.2499999998</v>
      </c>
    </row>
    <row r="128" s="12" customFormat="1" ht="25.92" customHeight="1">
      <c r="A128" s="12"/>
      <c r="B128" s="168"/>
      <c r="C128" s="12"/>
      <c r="D128" s="169" t="s">
        <v>74</v>
      </c>
      <c r="E128" s="170" t="s">
        <v>140</v>
      </c>
      <c r="F128" s="170" t="s">
        <v>141</v>
      </c>
      <c r="G128" s="12"/>
      <c r="H128" s="12"/>
      <c r="I128" s="12"/>
      <c r="J128" s="171">
        <f>BK128</f>
        <v>1291574.2499999998</v>
      </c>
      <c r="K128" s="12"/>
      <c r="L128" s="168"/>
      <c r="M128" s="172"/>
      <c r="N128" s="173"/>
      <c r="O128" s="173"/>
      <c r="P128" s="174">
        <f>P129+P179+P189+P227+P234+P276</f>
        <v>5526.9619951785653</v>
      </c>
      <c r="Q128" s="173"/>
      <c r="R128" s="174">
        <f>R129+R179+R189+R227+R234+R276</f>
        <v>81862285.15918</v>
      </c>
      <c r="S128" s="173"/>
      <c r="T128" s="175">
        <f>T129+T179+T189+T227+T234+T276</f>
        <v>68811551.919049993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9" t="s">
        <v>82</v>
      </c>
      <c r="AT128" s="176" t="s">
        <v>74</v>
      </c>
      <c r="AU128" s="176" t="s">
        <v>75</v>
      </c>
      <c r="AY128" s="169" t="s">
        <v>142</v>
      </c>
      <c r="BK128" s="177">
        <f>BK129+BK179+BK189+BK227+BK234+BK276</f>
        <v>1291574.2499999998</v>
      </c>
    </row>
    <row r="129" s="12" customFormat="1" ht="22.8" customHeight="1">
      <c r="A129" s="12"/>
      <c r="B129" s="168"/>
      <c r="C129" s="12"/>
      <c r="D129" s="169" t="s">
        <v>74</v>
      </c>
      <c r="E129" s="178" t="s">
        <v>82</v>
      </c>
      <c r="F129" s="178" t="s">
        <v>143</v>
      </c>
      <c r="G129" s="12"/>
      <c r="H129" s="12"/>
      <c r="I129" s="12"/>
      <c r="J129" s="179">
        <f>BK129</f>
        <v>134119.94</v>
      </c>
      <c r="K129" s="12"/>
      <c r="L129" s="168"/>
      <c r="M129" s="172"/>
      <c r="N129" s="173"/>
      <c r="O129" s="173"/>
      <c r="P129" s="174">
        <f>SUM(P130:P178)</f>
        <v>368.38316966013144</v>
      </c>
      <c r="Q129" s="173"/>
      <c r="R129" s="174">
        <f>SUM(R130:R178)</f>
        <v>6.8475000000000001</v>
      </c>
      <c r="S129" s="173"/>
      <c r="T129" s="175">
        <f>SUM(T130:T178)</f>
        <v>68811551.919049993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9" t="s">
        <v>82</v>
      </c>
      <c r="AT129" s="176" t="s">
        <v>74</v>
      </c>
      <c r="AU129" s="176" t="s">
        <v>82</v>
      </c>
      <c r="AY129" s="169" t="s">
        <v>142</v>
      </c>
      <c r="BK129" s="177">
        <f>SUM(BK130:BK178)</f>
        <v>134119.94</v>
      </c>
    </row>
    <row r="130" s="2" customFormat="1" ht="24.15" customHeight="1">
      <c r="A130" s="31"/>
      <c r="B130" s="180"/>
      <c r="C130" s="181" t="s">
        <v>82</v>
      </c>
      <c r="D130" s="181" t="s">
        <v>144</v>
      </c>
      <c r="E130" s="182" t="s">
        <v>145</v>
      </c>
      <c r="F130" s="183" t="s">
        <v>146</v>
      </c>
      <c r="G130" s="184" t="s">
        <v>147</v>
      </c>
      <c r="H130" s="185">
        <v>208.68000000000001</v>
      </c>
      <c r="I130" s="186">
        <v>4.7000000000000002</v>
      </c>
      <c r="J130" s="186">
        <f>ROUND(I130*H130,2)</f>
        <v>980.79999999999995</v>
      </c>
      <c r="K130" s="187"/>
      <c r="L130" s="32"/>
      <c r="M130" s="188" t="s">
        <v>1</v>
      </c>
      <c r="N130" s="189" t="s">
        <v>41</v>
      </c>
      <c r="O130" s="190">
        <v>0.088467289719626196</v>
      </c>
      <c r="P130" s="190">
        <f>O130*H130</f>
        <v>18.461354018691594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148</v>
      </c>
      <c r="AT130" s="192" t="s">
        <v>144</v>
      </c>
      <c r="AU130" s="192" t="s">
        <v>88</v>
      </c>
      <c r="AY130" s="18" t="s">
        <v>142</v>
      </c>
      <c r="BE130" s="193">
        <f>IF(N130="základná",J130,0)</f>
        <v>0</v>
      </c>
      <c r="BF130" s="193">
        <f>IF(N130="znížená",J130,0)</f>
        <v>980.79999999999995</v>
      </c>
      <c r="BG130" s="193">
        <f>IF(N130="zákl. prenesená",J130,0)</f>
        <v>0</v>
      </c>
      <c r="BH130" s="193">
        <f>IF(N130="zníž. prenesená",J130,0)</f>
        <v>0</v>
      </c>
      <c r="BI130" s="193">
        <f>IF(N130="nulová",J130,0)</f>
        <v>0</v>
      </c>
      <c r="BJ130" s="18" t="s">
        <v>88</v>
      </c>
      <c r="BK130" s="193">
        <f>ROUND(I130*H130,2)</f>
        <v>980.79999999999995</v>
      </c>
      <c r="BL130" s="18" t="s">
        <v>148</v>
      </c>
      <c r="BM130" s="192" t="s">
        <v>88</v>
      </c>
    </row>
    <row r="131" s="13" customFormat="1">
      <c r="A131" s="13"/>
      <c r="B131" s="194"/>
      <c r="C131" s="13"/>
      <c r="D131" s="195" t="s">
        <v>149</v>
      </c>
      <c r="E131" s="196" t="s">
        <v>1</v>
      </c>
      <c r="F131" s="197" t="s">
        <v>150</v>
      </c>
      <c r="G131" s="13"/>
      <c r="H131" s="198">
        <v>208.68000000000001</v>
      </c>
      <c r="I131" s="13"/>
      <c r="J131" s="13"/>
      <c r="K131" s="13"/>
      <c r="L131" s="194"/>
      <c r="M131" s="199"/>
      <c r="N131" s="200"/>
      <c r="O131" s="200"/>
      <c r="P131" s="200"/>
      <c r="Q131" s="200"/>
      <c r="R131" s="200"/>
      <c r="S131" s="200"/>
      <c r="T131" s="20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6" t="s">
        <v>149</v>
      </c>
      <c r="AU131" s="196" t="s">
        <v>88</v>
      </c>
      <c r="AV131" s="13" t="s">
        <v>88</v>
      </c>
      <c r="AW131" s="13" t="s">
        <v>31</v>
      </c>
      <c r="AX131" s="13" t="s">
        <v>75</v>
      </c>
      <c r="AY131" s="196" t="s">
        <v>142</v>
      </c>
    </row>
    <row r="132" s="14" customFormat="1">
      <c r="A132" s="14"/>
      <c r="B132" s="202"/>
      <c r="C132" s="14"/>
      <c r="D132" s="195" t="s">
        <v>149</v>
      </c>
      <c r="E132" s="203" t="s">
        <v>1</v>
      </c>
      <c r="F132" s="204" t="s">
        <v>151</v>
      </c>
      <c r="G132" s="14"/>
      <c r="H132" s="205">
        <v>208.68000000000001</v>
      </c>
      <c r="I132" s="14"/>
      <c r="J132" s="14"/>
      <c r="K132" s="14"/>
      <c r="L132" s="202"/>
      <c r="M132" s="206"/>
      <c r="N132" s="207"/>
      <c r="O132" s="207"/>
      <c r="P132" s="207"/>
      <c r="Q132" s="207"/>
      <c r="R132" s="207"/>
      <c r="S132" s="207"/>
      <c r="T132" s="20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3" t="s">
        <v>149</v>
      </c>
      <c r="AU132" s="203" t="s">
        <v>88</v>
      </c>
      <c r="AV132" s="14" t="s">
        <v>148</v>
      </c>
      <c r="AW132" s="14" t="s">
        <v>31</v>
      </c>
      <c r="AX132" s="14" t="s">
        <v>82</v>
      </c>
      <c r="AY132" s="203" t="s">
        <v>142</v>
      </c>
    </row>
    <row r="133" s="2" customFormat="1" ht="24.15" customHeight="1">
      <c r="A133" s="31"/>
      <c r="B133" s="180"/>
      <c r="C133" s="181" t="s">
        <v>88</v>
      </c>
      <c r="D133" s="181" t="s">
        <v>144</v>
      </c>
      <c r="E133" s="182" t="s">
        <v>152</v>
      </c>
      <c r="F133" s="183" t="s">
        <v>153</v>
      </c>
      <c r="G133" s="184" t="s">
        <v>147</v>
      </c>
      <c r="H133" s="185">
        <v>208.68000000000001</v>
      </c>
      <c r="I133" s="186">
        <v>0.23000000000000001</v>
      </c>
      <c r="J133" s="186">
        <f>ROUND(I133*H133,2)</f>
        <v>48</v>
      </c>
      <c r="K133" s="187"/>
      <c r="L133" s="32"/>
      <c r="M133" s="188" t="s">
        <v>1</v>
      </c>
      <c r="N133" s="189" t="s">
        <v>41</v>
      </c>
      <c r="O133" s="190">
        <v>0</v>
      </c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148</v>
      </c>
      <c r="AT133" s="192" t="s">
        <v>144</v>
      </c>
      <c r="AU133" s="192" t="s">
        <v>88</v>
      </c>
      <c r="AY133" s="18" t="s">
        <v>142</v>
      </c>
      <c r="BE133" s="193">
        <f>IF(N133="základná",J133,0)</f>
        <v>0</v>
      </c>
      <c r="BF133" s="193">
        <f>IF(N133="znížená",J133,0)</f>
        <v>48</v>
      </c>
      <c r="BG133" s="193">
        <f>IF(N133="zákl. prenesená",J133,0)</f>
        <v>0</v>
      </c>
      <c r="BH133" s="193">
        <f>IF(N133="zníž. prenesená",J133,0)</f>
        <v>0</v>
      </c>
      <c r="BI133" s="193">
        <f>IF(N133="nulová",J133,0)</f>
        <v>0</v>
      </c>
      <c r="BJ133" s="18" t="s">
        <v>88</v>
      </c>
      <c r="BK133" s="193">
        <f>ROUND(I133*H133,2)</f>
        <v>48</v>
      </c>
      <c r="BL133" s="18" t="s">
        <v>148</v>
      </c>
      <c r="BM133" s="192" t="s">
        <v>148</v>
      </c>
    </row>
    <row r="134" s="2" customFormat="1" ht="24.15" customHeight="1">
      <c r="A134" s="31"/>
      <c r="B134" s="180"/>
      <c r="C134" s="181" t="s">
        <v>154</v>
      </c>
      <c r="D134" s="181" t="s">
        <v>144</v>
      </c>
      <c r="E134" s="182" t="s">
        <v>155</v>
      </c>
      <c r="F134" s="183" t="s">
        <v>156</v>
      </c>
      <c r="G134" s="184" t="s">
        <v>157</v>
      </c>
      <c r="H134" s="185">
        <v>208.68000000000001</v>
      </c>
      <c r="I134" s="186">
        <v>4.2199999999999998</v>
      </c>
      <c r="J134" s="186">
        <f>ROUND(I134*H134,2)</f>
        <v>880.63</v>
      </c>
      <c r="K134" s="187"/>
      <c r="L134" s="32"/>
      <c r="M134" s="188" t="s">
        <v>1</v>
      </c>
      <c r="N134" s="189" t="s">
        <v>41</v>
      </c>
      <c r="O134" s="190">
        <v>0.012999999999999999</v>
      </c>
      <c r="P134" s="190">
        <f>O134*H134</f>
        <v>2.7128399999999999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148</v>
      </c>
      <c r="AT134" s="192" t="s">
        <v>144</v>
      </c>
      <c r="AU134" s="192" t="s">
        <v>88</v>
      </c>
      <c r="AY134" s="18" t="s">
        <v>142</v>
      </c>
      <c r="BE134" s="193">
        <f>IF(N134="základná",J134,0)</f>
        <v>0</v>
      </c>
      <c r="BF134" s="193">
        <f>IF(N134="znížená",J134,0)</f>
        <v>880.63</v>
      </c>
      <c r="BG134" s="193">
        <f>IF(N134="zákl. prenesená",J134,0)</f>
        <v>0</v>
      </c>
      <c r="BH134" s="193">
        <f>IF(N134="zníž. prenesená",J134,0)</f>
        <v>0</v>
      </c>
      <c r="BI134" s="193">
        <f>IF(N134="nulová",J134,0)</f>
        <v>0</v>
      </c>
      <c r="BJ134" s="18" t="s">
        <v>88</v>
      </c>
      <c r="BK134" s="193">
        <f>ROUND(I134*H134,2)</f>
        <v>880.63</v>
      </c>
      <c r="BL134" s="18" t="s">
        <v>148</v>
      </c>
      <c r="BM134" s="192" t="s">
        <v>158</v>
      </c>
    </row>
    <row r="135" s="2" customFormat="1" ht="24.15" customHeight="1">
      <c r="A135" s="31"/>
      <c r="B135" s="180"/>
      <c r="C135" s="181" t="s">
        <v>148</v>
      </c>
      <c r="D135" s="181" t="s">
        <v>144</v>
      </c>
      <c r="E135" s="182" t="s">
        <v>159</v>
      </c>
      <c r="F135" s="183" t="s">
        <v>160</v>
      </c>
      <c r="G135" s="184" t="s">
        <v>147</v>
      </c>
      <c r="H135" s="185">
        <v>71.808000000000007</v>
      </c>
      <c r="I135" s="186">
        <v>1.1299999999999999</v>
      </c>
      <c r="J135" s="186">
        <f>ROUND(I135*H135,2)</f>
        <v>81.140000000000001</v>
      </c>
      <c r="K135" s="187"/>
      <c r="L135" s="32"/>
      <c r="M135" s="188" t="s">
        <v>1</v>
      </c>
      <c r="N135" s="189" t="s">
        <v>41</v>
      </c>
      <c r="O135" s="190">
        <v>0</v>
      </c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148</v>
      </c>
      <c r="AT135" s="192" t="s">
        <v>144</v>
      </c>
      <c r="AU135" s="192" t="s">
        <v>88</v>
      </c>
      <c r="AY135" s="18" t="s">
        <v>142</v>
      </c>
      <c r="BE135" s="193">
        <f>IF(N135="základná",J135,0)</f>
        <v>0</v>
      </c>
      <c r="BF135" s="193">
        <f>IF(N135="znížená",J135,0)</f>
        <v>81.140000000000001</v>
      </c>
      <c r="BG135" s="193">
        <f>IF(N135="zákl. prenesená",J135,0)</f>
        <v>0</v>
      </c>
      <c r="BH135" s="193">
        <f>IF(N135="zníž. prenesená",J135,0)</f>
        <v>0</v>
      </c>
      <c r="BI135" s="193">
        <f>IF(N135="nulová",J135,0)</f>
        <v>0</v>
      </c>
      <c r="BJ135" s="18" t="s">
        <v>88</v>
      </c>
      <c r="BK135" s="193">
        <f>ROUND(I135*H135,2)</f>
        <v>81.140000000000001</v>
      </c>
      <c r="BL135" s="18" t="s">
        <v>148</v>
      </c>
      <c r="BM135" s="192" t="s">
        <v>161</v>
      </c>
    </row>
    <row r="136" s="13" customFormat="1">
      <c r="A136" s="13"/>
      <c r="B136" s="194"/>
      <c r="C136" s="13"/>
      <c r="D136" s="195" t="s">
        <v>149</v>
      </c>
      <c r="E136" s="196" t="s">
        <v>1</v>
      </c>
      <c r="F136" s="197" t="s">
        <v>162</v>
      </c>
      <c r="G136" s="13"/>
      <c r="H136" s="198">
        <v>71.808000000000007</v>
      </c>
      <c r="I136" s="13"/>
      <c r="J136" s="13"/>
      <c r="K136" s="13"/>
      <c r="L136" s="194"/>
      <c r="M136" s="199"/>
      <c r="N136" s="200"/>
      <c r="O136" s="200"/>
      <c r="P136" s="200"/>
      <c r="Q136" s="200"/>
      <c r="R136" s="200"/>
      <c r="S136" s="200"/>
      <c r="T136" s="20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6" t="s">
        <v>149</v>
      </c>
      <c r="AU136" s="196" t="s">
        <v>88</v>
      </c>
      <c r="AV136" s="13" t="s">
        <v>88</v>
      </c>
      <c r="AW136" s="13" t="s">
        <v>31</v>
      </c>
      <c r="AX136" s="13" t="s">
        <v>75</v>
      </c>
      <c r="AY136" s="196" t="s">
        <v>142</v>
      </c>
    </row>
    <row r="137" s="14" customFormat="1">
      <c r="A137" s="14"/>
      <c r="B137" s="202"/>
      <c r="C137" s="14"/>
      <c r="D137" s="195" t="s">
        <v>149</v>
      </c>
      <c r="E137" s="203" t="s">
        <v>1</v>
      </c>
      <c r="F137" s="204" t="s">
        <v>151</v>
      </c>
      <c r="G137" s="14"/>
      <c r="H137" s="205">
        <v>71.808000000000007</v>
      </c>
      <c r="I137" s="14"/>
      <c r="J137" s="14"/>
      <c r="K137" s="14"/>
      <c r="L137" s="202"/>
      <c r="M137" s="206"/>
      <c r="N137" s="207"/>
      <c r="O137" s="207"/>
      <c r="P137" s="207"/>
      <c r="Q137" s="207"/>
      <c r="R137" s="207"/>
      <c r="S137" s="207"/>
      <c r="T137" s="20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3" t="s">
        <v>149</v>
      </c>
      <c r="AU137" s="203" t="s">
        <v>88</v>
      </c>
      <c r="AV137" s="14" t="s">
        <v>148</v>
      </c>
      <c r="AW137" s="14" t="s">
        <v>31</v>
      </c>
      <c r="AX137" s="14" t="s">
        <v>82</v>
      </c>
      <c r="AY137" s="203" t="s">
        <v>142</v>
      </c>
    </row>
    <row r="138" s="2" customFormat="1" ht="24.15" customHeight="1">
      <c r="A138" s="31"/>
      <c r="B138" s="180"/>
      <c r="C138" s="181" t="s">
        <v>163</v>
      </c>
      <c r="D138" s="181" t="s">
        <v>144</v>
      </c>
      <c r="E138" s="182" t="s">
        <v>164</v>
      </c>
      <c r="F138" s="183" t="s">
        <v>165</v>
      </c>
      <c r="G138" s="184" t="s">
        <v>166</v>
      </c>
      <c r="H138" s="185">
        <v>359.04000000000002</v>
      </c>
      <c r="I138" s="186">
        <v>0.77000000000000002</v>
      </c>
      <c r="J138" s="186">
        <f>ROUND(I138*H138,2)</f>
        <v>276.45999999999998</v>
      </c>
      <c r="K138" s="187"/>
      <c r="L138" s="32"/>
      <c r="M138" s="188" t="s">
        <v>1</v>
      </c>
      <c r="N138" s="189" t="s">
        <v>41</v>
      </c>
      <c r="O138" s="190">
        <v>0.017000000000000001</v>
      </c>
      <c r="P138" s="190">
        <f>O138*H138</f>
        <v>6.1036800000000007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2" t="s">
        <v>148</v>
      </c>
      <c r="AT138" s="192" t="s">
        <v>144</v>
      </c>
      <c r="AU138" s="192" t="s">
        <v>88</v>
      </c>
      <c r="AY138" s="18" t="s">
        <v>142</v>
      </c>
      <c r="BE138" s="193">
        <f>IF(N138="základná",J138,0)</f>
        <v>0</v>
      </c>
      <c r="BF138" s="193">
        <f>IF(N138="znížená",J138,0)</f>
        <v>276.45999999999998</v>
      </c>
      <c r="BG138" s="193">
        <f>IF(N138="zákl. prenesená",J138,0)</f>
        <v>0</v>
      </c>
      <c r="BH138" s="193">
        <f>IF(N138="zníž. prenesená",J138,0)</f>
        <v>0</v>
      </c>
      <c r="BI138" s="193">
        <f>IF(N138="nulová",J138,0)</f>
        <v>0</v>
      </c>
      <c r="BJ138" s="18" t="s">
        <v>88</v>
      </c>
      <c r="BK138" s="193">
        <f>ROUND(I138*H138,2)</f>
        <v>276.45999999999998</v>
      </c>
      <c r="BL138" s="18" t="s">
        <v>148</v>
      </c>
      <c r="BM138" s="192" t="s">
        <v>167</v>
      </c>
    </row>
    <row r="139" s="13" customFormat="1">
      <c r="A139" s="13"/>
      <c r="B139" s="194"/>
      <c r="C139" s="13"/>
      <c r="D139" s="195" t="s">
        <v>149</v>
      </c>
      <c r="E139" s="196" t="s">
        <v>1</v>
      </c>
      <c r="F139" s="197" t="s">
        <v>168</v>
      </c>
      <c r="G139" s="13"/>
      <c r="H139" s="198">
        <v>359.04000000000002</v>
      </c>
      <c r="I139" s="13"/>
      <c r="J139" s="13"/>
      <c r="K139" s="13"/>
      <c r="L139" s="194"/>
      <c r="M139" s="199"/>
      <c r="N139" s="200"/>
      <c r="O139" s="200"/>
      <c r="P139" s="200"/>
      <c r="Q139" s="200"/>
      <c r="R139" s="200"/>
      <c r="S139" s="200"/>
      <c r="T139" s="20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6" t="s">
        <v>149</v>
      </c>
      <c r="AU139" s="196" t="s">
        <v>88</v>
      </c>
      <c r="AV139" s="13" t="s">
        <v>88</v>
      </c>
      <c r="AW139" s="13" t="s">
        <v>31</v>
      </c>
      <c r="AX139" s="13" t="s">
        <v>75</v>
      </c>
      <c r="AY139" s="196" t="s">
        <v>142</v>
      </c>
    </row>
    <row r="140" s="14" customFormat="1">
      <c r="A140" s="14"/>
      <c r="B140" s="202"/>
      <c r="C140" s="14"/>
      <c r="D140" s="195" t="s">
        <v>149</v>
      </c>
      <c r="E140" s="203" t="s">
        <v>1</v>
      </c>
      <c r="F140" s="204" t="s">
        <v>151</v>
      </c>
      <c r="G140" s="14"/>
      <c r="H140" s="205">
        <v>359.04000000000002</v>
      </c>
      <c r="I140" s="14"/>
      <c r="J140" s="14"/>
      <c r="K140" s="14"/>
      <c r="L140" s="202"/>
      <c r="M140" s="206"/>
      <c r="N140" s="207"/>
      <c r="O140" s="207"/>
      <c r="P140" s="207"/>
      <c r="Q140" s="207"/>
      <c r="R140" s="207"/>
      <c r="S140" s="207"/>
      <c r="T140" s="20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3" t="s">
        <v>149</v>
      </c>
      <c r="AU140" s="203" t="s">
        <v>88</v>
      </c>
      <c r="AV140" s="14" t="s">
        <v>148</v>
      </c>
      <c r="AW140" s="14" t="s">
        <v>31</v>
      </c>
      <c r="AX140" s="14" t="s">
        <v>82</v>
      </c>
      <c r="AY140" s="203" t="s">
        <v>142</v>
      </c>
    </row>
    <row r="141" s="2" customFormat="1" ht="24.15" customHeight="1">
      <c r="A141" s="31"/>
      <c r="B141" s="180"/>
      <c r="C141" s="181" t="s">
        <v>158</v>
      </c>
      <c r="D141" s="181" t="s">
        <v>144</v>
      </c>
      <c r="E141" s="182" t="s">
        <v>164</v>
      </c>
      <c r="F141" s="183" t="s">
        <v>165</v>
      </c>
      <c r="G141" s="184" t="s">
        <v>166</v>
      </c>
      <c r="H141" s="185">
        <v>2750</v>
      </c>
      <c r="I141" s="186">
        <v>0.77000000000000002</v>
      </c>
      <c r="J141" s="186">
        <f>ROUND(I141*H141,2)</f>
        <v>2117.5</v>
      </c>
      <c r="K141" s="187"/>
      <c r="L141" s="32"/>
      <c r="M141" s="188" t="s">
        <v>1</v>
      </c>
      <c r="N141" s="189" t="s">
        <v>41</v>
      </c>
      <c r="O141" s="190">
        <v>0.017000000000000001</v>
      </c>
      <c r="P141" s="190">
        <f>O141*H141</f>
        <v>46.75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148</v>
      </c>
      <c r="AT141" s="192" t="s">
        <v>144</v>
      </c>
      <c r="AU141" s="192" t="s">
        <v>88</v>
      </c>
      <c r="AY141" s="18" t="s">
        <v>142</v>
      </c>
      <c r="BE141" s="193">
        <f>IF(N141="základná",J141,0)</f>
        <v>0</v>
      </c>
      <c r="BF141" s="193">
        <f>IF(N141="znížená",J141,0)</f>
        <v>2117.5</v>
      </c>
      <c r="BG141" s="193">
        <f>IF(N141="zákl. prenesená",J141,0)</f>
        <v>0</v>
      </c>
      <c r="BH141" s="193">
        <f>IF(N141="zníž. prenesená",J141,0)</f>
        <v>0</v>
      </c>
      <c r="BI141" s="193">
        <f>IF(N141="nulová",J141,0)</f>
        <v>0</v>
      </c>
      <c r="BJ141" s="18" t="s">
        <v>88</v>
      </c>
      <c r="BK141" s="193">
        <f>ROUND(I141*H141,2)</f>
        <v>2117.5</v>
      </c>
      <c r="BL141" s="18" t="s">
        <v>148</v>
      </c>
      <c r="BM141" s="192" t="s">
        <v>169</v>
      </c>
    </row>
    <row r="142" s="13" customFormat="1">
      <c r="A142" s="13"/>
      <c r="B142" s="194"/>
      <c r="C142" s="13"/>
      <c r="D142" s="195" t="s">
        <v>149</v>
      </c>
      <c r="E142" s="196" t="s">
        <v>1</v>
      </c>
      <c r="F142" s="197" t="s">
        <v>170</v>
      </c>
      <c r="G142" s="13"/>
      <c r="H142" s="198">
        <v>2750</v>
      </c>
      <c r="I142" s="13"/>
      <c r="J142" s="13"/>
      <c r="K142" s="13"/>
      <c r="L142" s="194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6" t="s">
        <v>149</v>
      </c>
      <c r="AU142" s="196" t="s">
        <v>88</v>
      </c>
      <c r="AV142" s="13" t="s">
        <v>88</v>
      </c>
      <c r="AW142" s="13" t="s">
        <v>31</v>
      </c>
      <c r="AX142" s="13" t="s">
        <v>75</v>
      </c>
      <c r="AY142" s="196" t="s">
        <v>142</v>
      </c>
    </row>
    <row r="143" s="14" customFormat="1">
      <c r="A143" s="14"/>
      <c r="B143" s="202"/>
      <c r="C143" s="14"/>
      <c r="D143" s="195" t="s">
        <v>149</v>
      </c>
      <c r="E143" s="203" t="s">
        <v>1</v>
      </c>
      <c r="F143" s="204" t="s">
        <v>151</v>
      </c>
      <c r="G143" s="14"/>
      <c r="H143" s="205">
        <v>2750</v>
      </c>
      <c r="I143" s="14"/>
      <c r="J143" s="14"/>
      <c r="K143" s="14"/>
      <c r="L143" s="202"/>
      <c r="M143" s="206"/>
      <c r="N143" s="207"/>
      <c r="O143" s="207"/>
      <c r="P143" s="207"/>
      <c r="Q143" s="207"/>
      <c r="R143" s="207"/>
      <c r="S143" s="207"/>
      <c r="T143" s="20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3" t="s">
        <v>149</v>
      </c>
      <c r="AU143" s="203" t="s">
        <v>88</v>
      </c>
      <c r="AV143" s="14" t="s">
        <v>148</v>
      </c>
      <c r="AW143" s="14" t="s">
        <v>31</v>
      </c>
      <c r="AX143" s="14" t="s">
        <v>82</v>
      </c>
      <c r="AY143" s="203" t="s">
        <v>142</v>
      </c>
    </row>
    <row r="144" s="2" customFormat="1" ht="24.15" customHeight="1">
      <c r="A144" s="31"/>
      <c r="B144" s="180"/>
      <c r="C144" s="181" t="s">
        <v>171</v>
      </c>
      <c r="D144" s="181" t="s">
        <v>144</v>
      </c>
      <c r="E144" s="182" t="s">
        <v>172</v>
      </c>
      <c r="F144" s="183" t="s">
        <v>173</v>
      </c>
      <c r="G144" s="184" t="s">
        <v>166</v>
      </c>
      <c r="H144" s="185">
        <v>2750</v>
      </c>
      <c r="I144" s="186">
        <v>1.47</v>
      </c>
      <c r="J144" s="186">
        <f>ROUND(I144*H144,2)</f>
        <v>4042.5</v>
      </c>
      <c r="K144" s="187"/>
      <c r="L144" s="32"/>
      <c r="M144" s="188" t="s">
        <v>1</v>
      </c>
      <c r="N144" s="189" t="s">
        <v>41</v>
      </c>
      <c r="O144" s="190">
        <v>0.0185454545454545</v>
      </c>
      <c r="P144" s="190">
        <f>O144*H144</f>
        <v>50.999999999999879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148</v>
      </c>
      <c r="AT144" s="192" t="s">
        <v>144</v>
      </c>
      <c r="AU144" s="192" t="s">
        <v>88</v>
      </c>
      <c r="AY144" s="18" t="s">
        <v>142</v>
      </c>
      <c r="BE144" s="193">
        <f>IF(N144="základná",J144,0)</f>
        <v>0</v>
      </c>
      <c r="BF144" s="193">
        <f>IF(N144="znížená",J144,0)</f>
        <v>4042.5</v>
      </c>
      <c r="BG144" s="193">
        <f>IF(N144="zákl. prenesená",J144,0)</f>
        <v>0</v>
      </c>
      <c r="BH144" s="193">
        <f>IF(N144="zníž. prenesená",J144,0)</f>
        <v>0</v>
      </c>
      <c r="BI144" s="193">
        <f>IF(N144="nulová",J144,0)</f>
        <v>0</v>
      </c>
      <c r="BJ144" s="18" t="s">
        <v>88</v>
      </c>
      <c r="BK144" s="193">
        <f>ROUND(I144*H144,2)</f>
        <v>4042.5</v>
      </c>
      <c r="BL144" s="18" t="s">
        <v>148</v>
      </c>
      <c r="BM144" s="192" t="s">
        <v>174</v>
      </c>
    </row>
    <row r="145" s="2" customFormat="1" ht="24.15" customHeight="1">
      <c r="A145" s="31"/>
      <c r="B145" s="180"/>
      <c r="C145" s="181" t="s">
        <v>161</v>
      </c>
      <c r="D145" s="181" t="s">
        <v>144</v>
      </c>
      <c r="E145" s="182" t="s">
        <v>175</v>
      </c>
      <c r="F145" s="183" t="s">
        <v>176</v>
      </c>
      <c r="G145" s="184" t="s">
        <v>166</v>
      </c>
      <c r="H145" s="185">
        <v>183.69999999999999</v>
      </c>
      <c r="I145" s="186">
        <v>3.2000000000000002</v>
      </c>
      <c r="J145" s="186">
        <f>ROUND(I145*H145,2)</f>
        <v>587.84000000000003</v>
      </c>
      <c r="K145" s="187"/>
      <c r="L145" s="32"/>
      <c r="M145" s="188" t="s">
        <v>1</v>
      </c>
      <c r="N145" s="189" t="s">
        <v>41</v>
      </c>
      <c r="O145" s="190">
        <v>0.130647795318454</v>
      </c>
      <c r="P145" s="190">
        <f>O145*H145</f>
        <v>23.999999999999996</v>
      </c>
      <c r="Q145" s="190">
        <v>0</v>
      </c>
      <c r="R145" s="190">
        <f>Q145*H145</f>
        <v>0</v>
      </c>
      <c r="S145" s="190">
        <v>47.762</v>
      </c>
      <c r="T145" s="191">
        <f>S145*H145</f>
        <v>8773.8793999999998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148</v>
      </c>
      <c r="AT145" s="192" t="s">
        <v>144</v>
      </c>
      <c r="AU145" s="192" t="s">
        <v>88</v>
      </c>
      <c r="AY145" s="18" t="s">
        <v>142</v>
      </c>
      <c r="BE145" s="193">
        <f>IF(N145="základná",J145,0)</f>
        <v>0</v>
      </c>
      <c r="BF145" s="193">
        <f>IF(N145="znížená",J145,0)</f>
        <v>587.84000000000003</v>
      </c>
      <c r="BG145" s="193">
        <f>IF(N145="zákl. prenesená",J145,0)</f>
        <v>0</v>
      </c>
      <c r="BH145" s="193">
        <f>IF(N145="zníž. prenesená",J145,0)</f>
        <v>0</v>
      </c>
      <c r="BI145" s="193">
        <f>IF(N145="nulová",J145,0)</f>
        <v>0</v>
      </c>
      <c r="BJ145" s="18" t="s">
        <v>88</v>
      </c>
      <c r="BK145" s="193">
        <f>ROUND(I145*H145,2)</f>
        <v>587.84000000000003</v>
      </c>
      <c r="BL145" s="18" t="s">
        <v>148</v>
      </c>
      <c r="BM145" s="192" t="s">
        <v>177</v>
      </c>
    </row>
    <row r="146" s="13" customFormat="1">
      <c r="A146" s="13"/>
      <c r="B146" s="194"/>
      <c r="C146" s="13"/>
      <c r="D146" s="195" t="s">
        <v>149</v>
      </c>
      <c r="E146" s="196" t="s">
        <v>1</v>
      </c>
      <c r="F146" s="197" t="s">
        <v>178</v>
      </c>
      <c r="G146" s="13"/>
      <c r="H146" s="198">
        <v>183.69999999999999</v>
      </c>
      <c r="I146" s="13"/>
      <c r="J146" s="13"/>
      <c r="K146" s="13"/>
      <c r="L146" s="194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6" t="s">
        <v>149</v>
      </c>
      <c r="AU146" s="196" t="s">
        <v>88</v>
      </c>
      <c r="AV146" s="13" t="s">
        <v>88</v>
      </c>
      <c r="AW146" s="13" t="s">
        <v>31</v>
      </c>
      <c r="AX146" s="13" t="s">
        <v>75</v>
      </c>
      <c r="AY146" s="196" t="s">
        <v>142</v>
      </c>
    </row>
    <row r="147" s="14" customFormat="1">
      <c r="A147" s="14"/>
      <c r="B147" s="202"/>
      <c r="C147" s="14"/>
      <c r="D147" s="195" t="s">
        <v>149</v>
      </c>
      <c r="E147" s="203" t="s">
        <v>1</v>
      </c>
      <c r="F147" s="204" t="s">
        <v>151</v>
      </c>
      <c r="G147" s="14"/>
      <c r="H147" s="205">
        <v>183.69999999999999</v>
      </c>
      <c r="I147" s="14"/>
      <c r="J147" s="14"/>
      <c r="K147" s="14"/>
      <c r="L147" s="202"/>
      <c r="M147" s="206"/>
      <c r="N147" s="207"/>
      <c r="O147" s="207"/>
      <c r="P147" s="207"/>
      <c r="Q147" s="207"/>
      <c r="R147" s="207"/>
      <c r="S147" s="207"/>
      <c r="T147" s="20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3" t="s">
        <v>149</v>
      </c>
      <c r="AU147" s="203" t="s">
        <v>88</v>
      </c>
      <c r="AV147" s="14" t="s">
        <v>148</v>
      </c>
      <c r="AW147" s="14" t="s">
        <v>31</v>
      </c>
      <c r="AX147" s="14" t="s">
        <v>82</v>
      </c>
      <c r="AY147" s="203" t="s">
        <v>142</v>
      </c>
    </row>
    <row r="148" s="2" customFormat="1" ht="33" customHeight="1">
      <c r="A148" s="31"/>
      <c r="B148" s="180"/>
      <c r="C148" s="181" t="s">
        <v>179</v>
      </c>
      <c r="D148" s="181" t="s">
        <v>144</v>
      </c>
      <c r="E148" s="182" t="s">
        <v>180</v>
      </c>
      <c r="F148" s="183" t="s">
        <v>181</v>
      </c>
      <c r="G148" s="184" t="s">
        <v>166</v>
      </c>
      <c r="H148" s="185">
        <v>98</v>
      </c>
      <c r="I148" s="186">
        <v>1.9099999999999999</v>
      </c>
      <c r="J148" s="186">
        <f>ROUND(I148*H148,2)</f>
        <v>187.18000000000001</v>
      </c>
      <c r="K148" s="187"/>
      <c r="L148" s="32"/>
      <c r="M148" s="188" t="s">
        <v>1</v>
      </c>
      <c r="N148" s="189" t="s">
        <v>41</v>
      </c>
      <c r="O148" s="190">
        <v>0.0204081632653061</v>
      </c>
      <c r="P148" s="190">
        <f>O148*H148</f>
        <v>1.9999999999999978</v>
      </c>
      <c r="Q148" s="190">
        <v>0</v>
      </c>
      <c r="R148" s="190">
        <f>Q148*H148</f>
        <v>0</v>
      </c>
      <c r="S148" s="190">
        <v>23.030000000000001</v>
      </c>
      <c r="T148" s="191">
        <f>S148*H148</f>
        <v>2256.9400000000001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148</v>
      </c>
      <c r="AT148" s="192" t="s">
        <v>144</v>
      </c>
      <c r="AU148" s="192" t="s">
        <v>88</v>
      </c>
      <c r="AY148" s="18" t="s">
        <v>142</v>
      </c>
      <c r="BE148" s="193">
        <f>IF(N148="základná",J148,0)</f>
        <v>0</v>
      </c>
      <c r="BF148" s="193">
        <f>IF(N148="znížená",J148,0)</f>
        <v>187.18000000000001</v>
      </c>
      <c r="BG148" s="193">
        <f>IF(N148="zákl. prenesená",J148,0)</f>
        <v>0</v>
      </c>
      <c r="BH148" s="193">
        <f>IF(N148="zníž. prenesená",J148,0)</f>
        <v>0</v>
      </c>
      <c r="BI148" s="193">
        <f>IF(N148="nulová",J148,0)</f>
        <v>0</v>
      </c>
      <c r="BJ148" s="18" t="s">
        <v>88</v>
      </c>
      <c r="BK148" s="193">
        <f>ROUND(I148*H148,2)</f>
        <v>187.18000000000001</v>
      </c>
      <c r="BL148" s="18" t="s">
        <v>148</v>
      </c>
      <c r="BM148" s="192" t="s">
        <v>182</v>
      </c>
    </row>
    <row r="149" s="2" customFormat="1" ht="33" customHeight="1">
      <c r="A149" s="31"/>
      <c r="B149" s="180"/>
      <c r="C149" s="181" t="s">
        <v>167</v>
      </c>
      <c r="D149" s="181" t="s">
        <v>144</v>
      </c>
      <c r="E149" s="182" t="s">
        <v>183</v>
      </c>
      <c r="F149" s="183" t="s">
        <v>184</v>
      </c>
      <c r="G149" s="184" t="s">
        <v>166</v>
      </c>
      <c r="H149" s="185">
        <v>3568.6999999999998</v>
      </c>
      <c r="I149" s="186">
        <v>2.3100000000000001</v>
      </c>
      <c r="J149" s="186">
        <f>ROUND(I149*H149,2)</f>
        <v>8243.7000000000007</v>
      </c>
      <c r="K149" s="187"/>
      <c r="L149" s="32"/>
      <c r="M149" s="188" t="s">
        <v>1</v>
      </c>
      <c r="N149" s="189" t="s">
        <v>41</v>
      </c>
      <c r="O149" s="190">
        <v>0.0249390534368257</v>
      </c>
      <c r="P149" s="190">
        <f>O149*H149</f>
        <v>88.999999999999872</v>
      </c>
      <c r="Q149" s="190">
        <v>0</v>
      </c>
      <c r="R149" s="190">
        <f>Q149*H149</f>
        <v>0</v>
      </c>
      <c r="S149" s="190">
        <v>1998.472</v>
      </c>
      <c r="T149" s="191">
        <f>S149*H149</f>
        <v>7131947.0263999999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148</v>
      </c>
      <c r="AT149" s="192" t="s">
        <v>144</v>
      </c>
      <c r="AU149" s="192" t="s">
        <v>88</v>
      </c>
      <c r="AY149" s="18" t="s">
        <v>142</v>
      </c>
      <c r="BE149" s="193">
        <f>IF(N149="základná",J149,0)</f>
        <v>0</v>
      </c>
      <c r="BF149" s="193">
        <f>IF(N149="znížená",J149,0)</f>
        <v>8243.7000000000007</v>
      </c>
      <c r="BG149" s="193">
        <f>IF(N149="zákl. prenesená",J149,0)</f>
        <v>0</v>
      </c>
      <c r="BH149" s="193">
        <f>IF(N149="zníž. prenesená",J149,0)</f>
        <v>0</v>
      </c>
      <c r="BI149" s="193">
        <f>IF(N149="nulová",J149,0)</f>
        <v>0</v>
      </c>
      <c r="BJ149" s="18" t="s">
        <v>88</v>
      </c>
      <c r="BK149" s="193">
        <f>ROUND(I149*H149,2)</f>
        <v>8243.7000000000007</v>
      </c>
      <c r="BL149" s="18" t="s">
        <v>148</v>
      </c>
      <c r="BM149" s="192" t="s">
        <v>7</v>
      </c>
    </row>
    <row r="150" s="13" customFormat="1">
      <c r="A150" s="13"/>
      <c r="B150" s="194"/>
      <c r="C150" s="13"/>
      <c r="D150" s="195" t="s">
        <v>149</v>
      </c>
      <c r="E150" s="196" t="s">
        <v>1</v>
      </c>
      <c r="F150" s="197" t="s">
        <v>185</v>
      </c>
      <c r="G150" s="13"/>
      <c r="H150" s="198">
        <v>183.69999999999999</v>
      </c>
      <c r="I150" s="13"/>
      <c r="J150" s="13"/>
      <c r="K150" s="13"/>
      <c r="L150" s="194"/>
      <c r="M150" s="199"/>
      <c r="N150" s="200"/>
      <c r="O150" s="200"/>
      <c r="P150" s="200"/>
      <c r="Q150" s="200"/>
      <c r="R150" s="200"/>
      <c r="S150" s="200"/>
      <c r="T150" s="20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6" t="s">
        <v>149</v>
      </c>
      <c r="AU150" s="196" t="s">
        <v>88</v>
      </c>
      <c r="AV150" s="13" t="s">
        <v>88</v>
      </c>
      <c r="AW150" s="13" t="s">
        <v>31</v>
      </c>
      <c r="AX150" s="13" t="s">
        <v>75</v>
      </c>
      <c r="AY150" s="196" t="s">
        <v>142</v>
      </c>
    </row>
    <row r="151" s="13" customFormat="1">
      <c r="A151" s="13"/>
      <c r="B151" s="194"/>
      <c r="C151" s="13"/>
      <c r="D151" s="195" t="s">
        <v>149</v>
      </c>
      <c r="E151" s="196" t="s">
        <v>1</v>
      </c>
      <c r="F151" s="197" t="s">
        <v>186</v>
      </c>
      <c r="G151" s="13"/>
      <c r="H151" s="198">
        <v>3239</v>
      </c>
      <c r="I151" s="13"/>
      <c r="J151" s="13"/>
      <c r="K151" s="13"/>
      <c r="L151" s="194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6" t="s">
        <v>149</v>
      </c>
      <c r="AU151" s="196" t="s">
        <v>88</v>
      </c>
      <c r="AV151" s="13" t="s">
        <v>88</v>
      </c>
      <c r="AW151" s="13" t="s">
        <v>31</v>
      </c>
      <c r="AX151" s="13" t="s">
        <v>75</v>
      </c>
      <c r="AY151" s="196" t="s">
        <v>142</v>
      </c>
    </row>
    <row r="152" s="13" customFormat="1">
      <c r="A152" s="13"/>
      <c r="B152" s="194"/>
      <c r="C152" s="13"/>
      <c r="D152" s="195" t="s">
        <v>149</v>
      </c>
      <c r="E152" s="196" t="s">
        <v>1</v>
      </c>
      <c r="F152" s="197" t="s">
        <v>187</v>
      </c>
      <c r="G152" s="13"/>
      <c r="H152" s="198">
        <v>126</v>
      </c>
      <c r="I152" s="13"/>
      <c r="J152" s="13"/>
      <c r="K152" s="13"/>
      <c r="L152" s="194"/>
      <c r="M152" s="199"/>
      <c r="N152" s="200"/>
      <c r="O152" s="200"/>
      <c r="P152" s="200"/>
      <c r="Q152" s="200"/>
      <c r="R152" s="200"/>
      <c r="S152" s="200"/>
      <c r="T152" s="20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6" t="s">
        <v>149</v>
      </c>
      <c r="AU152" s="196" t="s">
        <v>88</v>
      </c>
      <c r="AV152" s="13" t="s">
        <v>88</v>
      </c>
      <c r="AW152" s="13" t="s">
        <v>31</v>
      </c>
      <c r="AX152" s="13" t="s">
        <v>75</v>
      </c>
      <c r="AY152" s="196" t="s">
        <v>142</v>
      </c>
    </row>
    <row r="153" s="13" customFormat="1">
      <c r="A153" s="13"/>
      <c r="B153" s="194"/>
      <c r="C153" s="13"/>
      <c r="D153" s="195" t="s">
        <v>149</v>
      </c>
      <c r="E153" s="196" t="s">
        <v>1</v>
      </c>
      <c r="F153" s="197" t="s">
        <v>7</v>
      </c>
      <c r="G153" s="13"/>
      <c r="H153" s="198">
        <v>20</v>
      </c>
      <c r="I153" s="13"/>
      <c r="J153" s="13"/>
      <c r="K153" s="13"/>
      <c r="L153" s="194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6" t="s">
        <v>149</v>
      </c>
      <c r="AU153" s="196" t="s">
        <v>88</v>
      </c>
      <c r="AV153" s="13" t="s">
        <v>88</v>
      </c>
      <c r="AW153" s="13" t="s">
        <v>31</v>
      </c>
      <c r="AX153" s="13" t="s">
        <v>75</v>
      </c>
      <c r="AY153" s="196" t="s">
        <v>142</v>
      </c>
    </row>
    <row r="154" s="14" customFormat="1">
      <c r="A154" s="14"/>
      <c r="B154" s="202"/>
      <c r="C154" s="14"/>
      <c r="D154" s="195" t="s">
        <v>149</v>
      </c>
      <c r="E154" s="203" t="s">
        <v>1</v>
      </c>
      <c r="F154" s="204" t="s">
        <v>151</v>
      </c>
      <c r="G154" s="14"/>
      <c r="H154" s="205">
        <v>3568.6999999999998</v>
      </c>
      <c r="I154" s="14"/>
      <c r="J154" s="14"/>
      <c r="K154" s="14"/>
      <c r="L154" s="202"/>
      <c r="M154" s="206"/>
      <c r="N154" s="207"/>
      <c r="O154" s="207"/>
      <c r="P154" s="207"/>
      <c r="Q154" s="207"/>
      <c r="R154" s="207"/>
      <c r="S154" s="207"/>
      <c r="T154" s="20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03" t="s">
        <v>149</v>
      </c>
      <c r="AU154" s="203" t="s">
        <v>88</v>
      </c>
      <c r="AV154" s="14" t="s">
        <v>148</v>
      </c>
      <c r="AW154" s="14" t="s">
        <v>31</v>
      </c>
      <c r="AX154" s="14" t="s">
        <v>82</v>
      </c>
      <c r="AY154" s="203" t="s">
        <v>142</v>
      </c>
    </row>
    <row r="155" s="2" customFormat="1" ht="33" customHeight="1">
      <c r="A155" s="31"/>
      <c r="B155" s="180"/>
      <c r="C155" s="181" t="s">
        <v>188</v>
      </c>
      <c r="D155" s="181" t="s">
        <v>144</v>
      </c>
      <c r="E155" s="182" t="s">
        <v>189</v>
      </c>
      <c r="F155" s="183" t="s">
        <v>190</v>
      </c>
      <c r="G155" s="184" t="s">
        <v>166</v>
      </c>
      <c r="H155" s="185">
        <v>34.450000000000003</v>
      </c>
      <c r="I155" s="186">
        <v>29.66</v>
      </c>
      <c r="J155" s="186">
        <f>ROUND(I155*H155,2)</f>
        <v>1021.79</v>
      </c>
      <c r="K155" s="187"/>
      <c r="L155" s="32"/>
      <c r="M155" s="188" t="s">
        <v>1</v>
      </c>
      <c r="N155" s="189" t="s">
        <v>41</v>
      </c>
      <c r="O155" s="190">
        <v>0.319303338171263</v>
      </c>
      <c r="P155" s="190">
        <f>O155*H155</f>
        <v>11.000000000000011</v>
      </c>
      <c r="Q155" s="190">
        <v>0</v>
      </c>
      <c r="R155" s="190">
        <f>Q155*H155</f>
        <v>0</v>
      </c>
      <c r="S155" s="190">
        <v>17.225000000000001</v>
      </c>
      <c r="T155" s="191">
        <f>S155*H155</f>
        <v>593.40125000000012</v>
      </c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R155" s="192" t="s">
        <v>148</v>
      </c>
      <c r="AT155" s="192" t="s">
        <v>144</v>
      </c>
      <c r="AU155" s="192" t="s">
        <v>88</v>
      </c>
      <c r="AY155" s="18" t="s">
        <v>142</v>
      </c>
      <c r="BE155" s="193">
        <f>IF(N155="základná",J155,0)</f>
        <v>0</v>
      </c>
      <c r="BF155" s="193">
        <f>IF(N155="znížená",J155,0)</f>
        <v>1021.79</v>
      </c>
      <c r="BG155" s="193">
        <f>IF(N155="zákl. prenesená",J155,0)</f>
        <v>0</v>
      </c>
      <c r="BH155" s="193">
        <f>IF(N155="zníž. prenesená",J155,0)</f>
        <v>0</v>
      </c>
      <c r="BI155" s="193">
        <f>IF(N155="nulová",J155,0)</f>
        <v>0</v>
      </c>
      <c r="BJ155" s="18" t="s">
        <v>88</v>
      </c>
      <c r="BK155" s="193">
        <f>ROUND(I155*H155,2)</f>
        <v>1021.79</v>
      </c>
      <c r="BL155" s="18" t="s">
        <v>148</v>
      </c>
      <c r="BM155" s="192" t="s">
        <v>191</v>
      </c>
    </row>
    <row r="156" s="13" customFormat="1">
      <c r="A156" s="13"/>
      <c r="B156" s="194"/>
      <c r="C156" s="13"/>
      <c r="D156" s="195" t="s">
        <v>149</v>
      </c>
      <c r="E156" s="196" t="s">
        <v>1</v>
      </c>
      <c r="F156" s="197" t="s">
        <v>192</v>
      </c>
      <c r="G156" s="13"/>
      <c r="H156" s="198">
        <v>34.450000000000003</v>
      </c>
      <c r="I156" s="13"/>
      <c r="J156" s="13"/>
      <c r="K156" s="13"/>
      <c r="L156" s="194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6" t="s">
        <v>149</v>
      </c>
      <c r="AU156" s="196" t="s">
        <v>88</v>
      </c>
      <c r="AV156" s="13" t="s">
        <v>88</v>
      </c>
      <c r="AW156" s="13" t="s">
        <v>31</v>
      </c>
      <c r="AX156" s="13" t="s">
        <v>75</v>
      </c>
      <c r="AY156" s="196" t="s">
        <v>142</v>
      </c>
    </row>
    <row r="157" s="14" customFormat="1">
      <c r="A157" s="14"/>
      <c r="B157" s="202"/>
      <c r="C157" s="14"/>
      <c r="D157" s="195" t="s">
        <v>149</v>
      </c>
      <c r="E157" s="203" t="s">
        <v>1</v>
      </c>
      <c r="F157" s="204" t="s">
        <v>151</v>
      </c>
      <c r="G157" s="14"/>
      <c r="H157" s="205">
        <v>34.450000000000003</v>
      </c>
      <c r="I157" s="14"/>
      <c r="J157" s="14"/>
      <c r="K157" s="14"/>
      <c r="L157" s="202"/>
      <c r="M157" s="206"/>
      <c r="N157" s="207"/>
      <c r="O157" s="207"/>
      <c r="P157" s="207"/>
      <c r="Q157" s="207"/>
      <c r="R157" s="207"/>
      <c r="S157" s="207"/>
      <c r="T157" s="20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3" t="s">
        <v>149</v>
      </c>
      <c r="AU157" s="203" t="s">
        <v>88</v>
      </c>
      <c r="AV157" s="14" t="s">
        <v>148</v>
      </c>
      <c r="AW157" s="14" t="s">
        <v>31</v>
      </c>
      <c r="AX157" s="14" t="s">
        <v>82</v>
      </c>
      <c r="AY157" s="203" t="s">
        <v>142</v>
      </c>
    </row>
    <row r="158" s="2" customFormat="1" ht="24.15" customHeight="1">
      <c r="A158" s="31"/>
      <c r="B158" s="180"/>
      <c r="C158" s="181" t="s">
        <v>169</v>
      </c>
      <c r="D158" s="181" t="s">
        <v>144</v>
      </c>
      <c r="E158" s="182" t="s">
        <v>193</v>
      </c>
      <c r="F158" s="183" t="s">
        <v>194</v>
      </c>
      <c r="G158" s="184" t="s">
        <v>166</v>
      </c>
      <c r="H158" s="185">
        <v>3239</v>
      </c>
      <c r="I158" s="186">
        <v>4.5599999999999996</v>
      </c>
      <c r="J158" s="186">
        <f>ROUND(I158*H158,2)</f>
        <v>14769.84</v>
      </c>
      <c r="K158" s="187"/>
      <c r="L158" s="32"/>
      <c r="M158" s="188" t="s">
        <v>1</v>
      </c>
      <c r="N158" s="189" t="s">
        <v>41</v>
      </c>
      <c r="O158" s="190">
        <v>0.0057502738225629901</v>
      </c>
      <c r="P158" s="190">
        <f>O158*H158</f>
        <v>18.625136911281526</v>
      </c>
      <c r="Q158" s="190">
        <v>0</v>
      </c>
      <c r="R158" s="190">
        <f>Q158*H158</f>
        <v>0</v>
      </c>
      <c r="S158" s="190">
        <v>735.25300000000004</v>
      </c>
      <c r="T158" s="191">
        <f>S158*H158</f>
        <v>2381484.4670000002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2" t="s">
        <v>148</v>
      </c>
      <c r="AT158" s="192" t="s">
        <v>144</v>
      </c>
      <c r="AU158" s="192" t="s">
        <v>88</v>
      </c>
      <c r="AY158" s="18" t="s">
        <v>142</v>
      </c>
      <c r="BE158" s="193">
        <f>IF(N158="základná",J158,0)</f>
        <v>0</v>
      </c>
      <c r="BF158" s="193">
        <f>IF(N158="znížená",J158,0)</f>
        <v>14769.84</v>
      </c>
      <c r="BG158" s="193">
        <f>IF(N158="zákl. prenesená",J158,0)</f>
        <v>0</v>
      </c>
      <c r="BH158" s="193">
        <f>IF(N158="zníž. prenesená",J158,0)</f>
        <v>0</v>
      </c>
      <c r="BI158" s="193">
        <f>IF(N158="nulová",J158,0)</f>
        <v>0</v>
      </c>
      <c r="BJ158" s="18" t="s">
        <v>88</v>
      </c>
      <c r="BK158" s="193">
        <f>ROUND(I158*H158,2)</f>
        <v>14769.84</v>
      </c>
      <c r="BL158" s="18" t="s">
        <v>148</v>
      </c>
      <c r="BM158" s="192" t="s">
        <v>195</v>
      </c>
    </row>
    <row r="159" s="13" customFormat="1">
      <c r="A159" s="13"/>
      <c r="B159" s="194"/>
      <c r="C159" s="13"/>
      <c r="D159" s="195" t="s">
        <v>149</v>
      </c>
      <c r="E159" s="196" t="s">
        <v>1</v>
      </c>
      <c r="F159" s="197" t="s">
        <v>186</v>
      </c>
      <c r="G159" s="13"/>
      <c r="H159" s="198">
        <v>3239</v>
      </c>
      <c r="I159" s="13"/>
      <c r="J159" s="13"/>
      <c r="K159" s="13"/>
      <c r="L159" s="194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6" t="s">
        <v>149</v>
      </c>
      <c r="AU159" s="196" t="s">
        <v>88</v>
      </c>
      <c r="AV159" s="13" t="s">
        <v>88</v>
      </c>
      <c r="AW159" s="13" t="s">
        <v>31</v>
      </c>
      <c r="AX159" s="13" t="s">
        <v>75</v>
      </c>
      <c r="AY159" s="196" t="s">
        <v>142</v>
      </c>
    </row>
    <row r="160" s="14" customFormat="1">
      <c r="A160" s="14"/>
      <c r="B160" s="202"/>
      <c r="C160" s="14"/>
      <c r="D160" s="195" t="s">
        <v>149</v>
      </c>
      <c r="E160" s="203" t="s">
        <v>1</v>
      </c>
      <c r="F160" s="204" t="s">
        <v>151</v>
      </c>
      <c r="G160" s="14"/>
      <c r="H160" s="205">
        <v>3239</v>
      </c>
      <c r="I160" s="14"/>
      <c r="J160" s="14"/>
      <c r="K160" s="14"/>
      <c r="L160" s="202"/>
      <c r="M160" s="206"/>
      <c r="N160" s="207"/>
      <c r="O160" s="207"/>
      <c r="P160" s="207"/>
      <c r="Q160" s="207"/>
      <c r="R160" s="207"/>
      <c r="S160" s="207"/>
      <c r="T160" s="20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03" t="s">
        <v>149</v>
      </c>
      <c r="AU160" s="203" t="s">
        <v>88</v>
      </c>
      <c r="AV160" s="14" t="s">
        <v>148</v>
      </c>
      <c r="AW160" s="14" t="s">
        <v>31</v>
      </c>
      <c r="AX160" s="14" t="s">
        <v>82</v>
      </c>
      <c r="AY160" s="203" t="s">
        <v>142</v>
      </c>
    </row>
    <row r="161" s="2" customFormat="1" ht="24.15" customHeight="1">
      <c r="A161" s="31"/>
      <c r="B161" s="180"/>
      <c r="C161" s="181" t="s">
        <v>196</v>
      </c>
      <c r="D161" s="181" t="s">
        <v>144</v>
      </c>
      <c r="E161" s="182" t="s">
        <v>197</v>
      </c>
      <c r="F161" s="183" t="s">
        <v>198</v>
      </c>
      <c r="G161" s="184" t="s">
        <v>166</v>
      </c>
      <c r="H161" s="185">
        <v>17517</v>
      </c>
      <c r="I161" s="186">
        <v>3.7400000000000002</v>
      </c>
      <c r="J161" s="186">
        <f>ROUND(I161*H161,2)</f>
        <v>65513.580000000002</v>
      </c>
      <c r="K161" s="187"/>
      <c r="L161" s="32"/>
      <c r="M161" s="188" t="s">
        <v>1</v>
      </c>
      <c r="N161" s="189" t="s">
        <v>41</v>
      </c>
      <c r="O161" s="190">
        <v>0.0051378660729576899</v>
      </c>
      <c r="P161" s="190">
        <f>O161*H161</f>
        <v>89.999999999999858</v>
      </c>
      <c r="Q161" s="190">
        <v>0</v>
      </c>
      <c r="R161" s="190">
        <f>Q161*H161</f>
        <v>0</v>
      </c>
      <c r="S161" s="190">
        <v>3153.0599999999999</v>
      </c>
      <c r="T161" s="191">
        <f>S161*H161</f>
        <v>55232152.019999996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92" t="s">
        <v>148</v>
      </c>
      <c r="AT161" s="192" t="s">
        <v>144</v>
      </c>
      <c r="AU161" s="192" t="s">
        <v>88</v>
      </c>
      <c r="AY161" s="18" t="s">
        <v>142</v>
      </c>
      <c r="BE161" s="193">
        <f>IF(N161="základná",J161,0)</f>
        <v>0</v>
      </c>
      <c r="BF161" s="193">
        <f>IF(N161="znížená",J161,0)</f>
        <v>65513.580000000002</v>
      </c>
      <c r="BG161" s="193">
        <f>IF(N161="zákl. prenesená",J161,0)</f>
        <v>0</v>
      </c>
      <c r="BH161" s="193">
        <f>IF(N161="zníž. prenesená",J161,0)</f>
        <v>0</v>
      </c>
      <c r="BI161" s="193">
        <f>IF(N161="nulová",J161,0)</f>
        <v>0</v>
      </c>
      <c r="BJ161" s="18" t="s">
        <v>88</v>
      </c>
      <c r="BK161" s="193">
        <f>ROUND(I161*H161,2)</f>
        <v>65513.580000000002</v>
      </c>
      <c r="BL161" s="18" t="s">
        <v>148</v>
      </c>
      <c r="BM161" s="192" t="s">
        <v>199</v>
      </c>
    </row>
    <row r="162" s="13" customFormat="1">
      <c r="A162" s="13"/>
      <c r="B162" s="194"/>
      <c r="C162" s="13"/>
      <c r="D162" s="195" t="s">
        <v>149</v>
      </c>
      <c r="E162" s="196" t="s">
        <v>1</v>
      </c>
      <c r="F162" s="197" t="s">
        <v>200</v>
      </c>
      <c r="G162" s="13"/>
      <c r="H162" s="198">
        <v>17517</v>
      </c>
      <c r="I162" s="13"/>
      <c r="J162" s="13"/>
      <c r="K162" s="13"/>
      <c r="L162" s="194"/>
      <c r="M162" s="199"/>
      <c r="N162" s="200"/>
      <c r="O162" s="200"/>
      <c r="P162" s="200"/>
      <c r="Q162" s="200"/>
      <c r="R162" s="200"/>
      <c r="S162" s="200"/>
      <c r="T162" s="20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6" t="s">
        <v>149</v>
      </c>
      <c r="AU162" s="196" t="s">
        <v>88</v>
      </c>
      <c r="AV162" s="13" t="s">
        <v>88</v>
      </c>
      <c r="AW162" s="13" t="s">
        <v>31</v>
      </c>
      <c r="AX162" s="13" t="s">
        <v>75</v>
      </c>
      <c r="AY162" s="196" t="s">
        <v>142</v>
      </c>
    </row>
    <row r="163" s="14" customFormat="1">
      <c r="A163" s="14"/>
      <c r="B163" s="202"/>
      <c r="C163" s="14"/>
      <c r="D163" s="195" t="s">
        <v>149</v>
      </c>
      <c r="E163" s="203" t="s">
        <v>1</v>
      </c>
      <c r="F163" s="204" t="s">
        <v>151</v>
      </c>
      <c r="G163" s="14"/>
      <c r="H163" s="205">
        <v>17517</v>
      </c>
      <c r="I163" s="14"/>
      <c r="J163" s="14"/>
      <c r="K163" s="14"/>
      <c r="L163" s="202"/>
      <c r="M163" s="206"/>
      <c r="N163" s="207"/>
      <c r="O163" s="207"/>
      <c r="P163" s="207"/>
      <c r="Q163" s="207"/>
      <c r="R163" s="207"/>
      <c r="S163" s="207"/>
      <c r="T163" s="20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3" t="s">
        <v>149</v>
      </c>
      <c r="AU163" s="203" t="s">
        <v>88</v>
      </c>
      <c r="AV163" s="14" t="s">
        <v>148</v>
      </c>
      <c r="AW163" s="14" t="s">
        <v>31</v>
      </c>
      <c r="AX163" s="14" t="s">
        <v>82</v>
      </c>
      <c r="AY163" s="203" t="s">
        <v>142</v>
      </c>
    </row>
    <row r="164" s="2" customFormat="1" ht="24.15" customHeight="1">
      <c r="A164" s="31"/>
      <c r="B164" s="180"/>
      <c r="C164" s="181" t="s">
        <v>174</v>
      </c>
      <c r="D164" s="181" t="s">
        <v>144</v>
      </c>
      <c r="E164" s="182" t="s">
        <v>201</v>
      </c>
      <c r="F164" s="183" t="s">
        <v>202</v>
      </c>
      <c r="G164" s="184" t="s">
        <v>203</v>
      </c>
      <c r="H164" s="185">
        <v>5281</v>
      </c>
      <c r="I164" s="186">
        <v>4.3099999999999996</v>
      </c>
      <c r="J164" s="186">
        <f>ROUND(I164*H164,2)</f>
        <v>22761.110000000001</v>
      </c>
      <c r="K164" s="187"/>
      <c r="L164" s="32"/>
      <c r="M164" s="188" t="s">
        <v>1</v>
      </c>
      <c r="N164" s="189" t="s">
        <v>41</v>
      </c>
      <c r="O164" s="190">
        <v>0</v>
      </c>
      <c r="P164" s="190">
        <f>O164*H164</f>
        <v>0</v>
      </c>
      <c r="Q164" s="190">
        <v>0</v>
      </c>
      <c r="R164" s="190">
        <f>Q164*H164</f>
        <v>0</v>
      </c>
      <c r="S164" s="190">
        <v>765.745</v>
      </c>
      <c r="T164" s="191">
        <f>S164*H164</f>
        <v>4043899.3450000002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148</v>
      </c>
      <c r="AT164" s="192" t="s">
        <v>144</v>
      </c>
      <c r="AU164" s="192" t="s">
        <v>88</v>
      </c>
      <c r="AY164" s="18" t="s">
        <v>142</v>
      </c>
      <c r="BE164" s="193">
        <f>IF(N164="základná",J164,0)</f>
        <v>0</v>
      </c>
      <c r="BF164" s="193">
        <f>IF(N164="znížená",J164,0)</f>
        <v>22761.110000000001</v>
      </c>
      <c r="BG164" s="193">
        <f>IF(N164="zákl. prenesená",J164,0)</f>
        <v>0</v>
      </c>
      <c r="BH164" s="193">
        <f>IF(N164="zníž. prenesená",J164,0)</f>
        <v>0</v>
      </c>
      <c r="BI164" s="193">
        <f>IF(N164="nulová",J164,0)</f>
        <v>0</v>
      </c>
      <c r="BJ164" s="18" t="s">
        <v>88</v>
      </c>
      <c r="BK164" s="193">
        <f>ROUND(I164*H164,2)</f>
        <v>22761.110000000001</v>
      </c>
      <c r="BL164" s="18" t="s">
        <v>148</v>
      </c>
      <c r="BM164" s="192" t="s">
        <v>204</v>
      </c>
    </row>
    <row r="165" s="13" customFormat="1">
      <c r="A165" s="13"/>
      <c r="B165" s="194"/>
      <c r="C165" s="13"/>
      <c r="D165" s="195" t="s">
        <v>149</v>
      </c>
      <c r="E165" s="196" t="s">
        <v>1</v>
      </c>
      <c r="F165" s="197" t="s">
        <v>205</v>
      </c>
      <c r="G165" s="13"/>
      <c r="H165" s="198">
        <v>5281</v>
      </c>
      <c r="I165" s="13"/>
      <c r="J165" s="13"/>
      <c r="K165" s="13"/>
      <c r="L165" s="194"/>
      <c r="M165" s="199"/>
      <c r="N165" s="200"/>
      <c r="O165" s="200"/>
      <c r="P165" s="200"/>
      <c r="Q165" s="200"/>
      <c r="R165" s="200"/>
      <c r="S165" s="200"/>
      <c r="T165" s="20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6" t="s">
        <v>149</v>
      </c>
      <c r="AU165" s="196" t="s">
        <v>88</v>
      </c>
      <c r="AV165" s="13" t="s">
        <v>88</v>
      </c>
      <c r="AW165" s="13" t="s">
        <v>31</v>
      </c>
      <c r="AX165" s="13" t="s">
        <v>75</v>
      </c>
      <c r="AY165" s="196" t="s">
        <v>142</v>
      </c>
    </row>
    <row r="166" s="14" customFormat="1">
      <c r="A166" s="14"/>
      <c r="B166" s="202"/>
      <c r="C166" s="14"/>
      <c r="D166" s="195" t="s">
        <v>149</v>
      </c>
      <c r="E166" s="203" t="s">
        <v>1</v>
      </c>
      <c r="F166" s="204" t="s">
        <v>151</v>
      </c>
      <c r="G166" s="14"/>
      <c r="H166" s="205">
        <v>5281</v>
      </c>
      <c r="I166" s="14"/>
      <c r="J166" s="14"/>
      <c r="K166" s="14"/>
      <c r="L166" s="202"/>
      <c r="M166" s="206"/>
      <c r="N166" s="207"/>
      <c r="O166" s="207"/>
      <c r="P166" s="207"/>
      <c r="Q166" s="207"/>
      <c r="R166" s="207"/>
      <c r="S166" s="207"/>
      <c r="T166" s="20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3" t="s">
        <v>149</v>
      </c>
      <c r="AU166" s="203" t="s">
        <v>88</v>
      </c>
      <c r="AV166" s="14" t="s">
        <v>148</v>
      </c>
      <c r="AW166" s="14" t="s">
        <v>31</v>
      </c>
      <c r="AX166" s="14" t="s">
        <v>82</v>
      </c>
      <c r="AY166" s="203" t="s">
        <v>142</v>
      </c>
    </row>
    <row r="167" s="2" customFormat="1" ht="21.75" customHeight="1">
      <c r="A167" s="31"/>
      <c r="B167" s="180"/>
      <c r="C167" s="181" t="s">
        <v>206</v>
      </c>
      <c r="D167" s="181" t="s">
        <v>144</v>
      </c>
      <c r="E167" s="182" t="s">
        <v>207</v>
      </c>
      <c r="F167" s="183" t="s">
        <v>208</v>
      </c>
      <c r="G167" s="184" t="s">
        <v>203</v>
      </c>
      <c r="H167" s="185">
        <v>511</v>
      </c>
      <c r="I167" s="186">
        <v>4.3099999999999996</v>
      </c>
      <c r="J167" s="186">
        <f>ROUND(I167*H167,2)</f>
        <v>2202.4099999999999</v>
      </c>
      <c r="K167" s="187"/>
      <c r="L167" s="32"/>
      <c r="M167" s="188" t="s">
        <v>1</v>
      </c>
      <c r="N167" s="189" t="s">
        <v>41</v>
      </c>
      <c r="O167" s="190">
        <v>0</v>
      </c>
      <c r="P167" s="190">
        <f>O167*H167</f>
        <v>0</v>
      </c>
      <c r="Q167" s="190">
        <v>0</v>
      </c>
      <c r="R167" s="190">
        <f>Q167*H167</f>
        <v>0</v>
      </c>
      <c r="S167" s="190">
        <v>20.440000000000001</v>
      </c>
      <c r="T167" s="191">
        <f>S167*H167</f>
        <v>10444.84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148</v>
      </c>
      <c r="AT167" s="192" t="s">
        <v>144</v>
      </c>
      <c r="AU167" s="192" t="s">
        <v>88</v>
      </c>
      <c r="AY167" s="18" t="s">
        <v>142</v>
      </c>
      <c r="BE167" s="193">
        <f>IF(N167="základná",J167,0)</f>
        <v>0</v>
      </c>
      <c r="BF167" s="193">
        <f>IF(N167="znížená",J167,0)</f>
        <v>2202.4099999999999</v>
      </c>
      <c r="BG167" s="193">
        <f>IF(N167="zákl. prenesená",J167,0)</f>
        <v>0</v>
      </c>
      <c r="BH167" s="193">
        <f>IF(N167="zníž. prenesená",J167,0)</f>
        <v>0</v>
      </c>
      <c r="BI167" s="193">
        <f>IF(N167="nulová",J167,0)</f>
        <v>0</v>
      </c>
      <c r="BJ167" s="18" t="s">
        <v>88</v>
      </c>
      <c r="BK167" s="193">
        <f>ROUND(I167*H167,2)</f>
        <v>2202.4099999999999</v>
      </c>
      <c r="BL167" s="18" t="s">
        <v>148</v>
      </c>
      <c r="BM167" s="192" t="s">
        <v>209</v>
      </c>
    </row>
    <row r="168" s="13" customFormat="1">
      <c r="A168" s="13"/>
      <c r="B168" s="194"/>
      <c r="C168" s="13"/>
      <c r="D168" s="195" t="s">
        <v>149</v>
      </c>
      <c r="E168" s="196" t="s">
        <v>1</v>
      </c>
      <c r="F168" s="197" t="s">
        <v>210</v>
      </c>
      <c r="G168" s="13"/>
      <c r="H168" s="198">
        <v>511</v>
      </c>
      <c r="I168" s="13"/>
      <c r="J168" s="13"/>
      <c r="K168" s="13"/>
      <c r="L168" s="194"/>
      <c r="M168" s="199"/>
      <c r="N168" s="200"/>
      <c r="O168" s="200"/>
      <c r="P168" s="200"/>
      <c r="Q168" s="200"/>
      <c r="R168" s="200"/>
      <c r="S168" s="200"/>
      <c r="T168" s="20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6" t="s">
        <v>149</v>
      </c>
      <c r="AU168" s="196" t="s">
        <v>88</v>
      </c>
      <c r="AV168" s="13" t="s">
        <v>88</v>
      </c>
      <c r="AW168" s="13" t="s">
        <v>31</v>
      </c>
      <c r="AX168" s="13" t="s">
        <v>75</v>
      </c>
      <c r="AY168" s="196" t="s">
        <v>142</v>
      </c>
    </row>
    <row r="169" s="14" customFormat="1">
      <c r="A169" s="14"/>
      <c r="B169" s="202"/>
      <c r="C169" s="14"/>
      <c r="D169" s="195" t="s">
        <v>149</v>
      </c>
      <c r="E169" s="203" t="s">
        <v>1</v>
      </c>
      <c r="F169" s="204" t="s">
        <v>151</v>
      </c>
      <c r="G169" s="14"/>
      <c r="H169" s="205">
        <v>511</v>
      </c>
      <c r="I169" s="14"/>
      <c r="J169" s="14"/>
      <c r="K169" s="14"/>
      <c r="L169" s="202"/>
      <c r="M169" s="206"/>
      <c r="N169" s="207"/>
      <c r="O169" s="207"/>
      <c r="P169" s="207"/>
      <c r="Q169" s="207"/>
      <c r="R169" s="207"/>
      <c r="S169" s="207"/>
      <c r="T169" s="20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3" t="s">
        <v>149</v>
      </c>
      <c r="AU169" s="203" t="s">
        <v>88</v>
      </c>
      <c r="AV169" s="14" t="s">
        <v>148</v>
      </c>
      <c r="AW169" s="14" t="s">
        <v>31</v>
      </c>
      <c r="AX169" s="14" t="s">
        <v>82</v>
      </c>
      <c r="AY169" s="203" t="s">
        <v>142</v>
      </c>
    </row>
    <row r="170" s="2" customFormat="1" ht="33" customHeight="1">
      <c r="A170" s="31"/>
      <c r="B170" s="180"/>
      <c r="C170" s="181" t="s">
        <v>177</v>
      </c>
      <c r="D170" s="181" t="s">
        <v>144</v>
      </c>
      <c r="E170" s="182" t="s">
        <v>211</v>
      </c>
      <c r="F170" s="183" t="s">
        <v>212</v>
      </c>
      <c r="G170" s="184" t="s">
        <v>166</v>
      </c>
      <c r="H170" s="185">
        <v>2750</v>
      </c>
      <c r="I170" s="186">
        <v>0.91000000000000003</v>
      </c>
      <c r="J170" s="186">
        <f>ROUND(I170*H170,2)</f>
        <v>2502.5</v>
      </c>
      <c r="K170" s="187"/>
      <c r="L170" s="32"/>
      <c r="M170" s="188" t="s">
        <v>1</v>
      </c>
      <c r="N170" s="189" t="s">
        <v>41</v>
      </c>
      <c r="O170" s="190">
        <v>0</v>
      </c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148</v>
      </c>
      <c r="AT170" s="192" t="s">
        <v>144</v>
      </c>
      <c r="AU170" s="192" t="s">
        <v>88</v>
      </c>
      <c r="AY170" s="18" t="s">
        <v>142</v>
      </c>
      <c r="BE170" s="193">
        <f>IF(N170="základná",J170,0)</f>
        <v>0</v>
      </c>
      <c r="BF170" s="193">
        <f>IF(N170="znížená",J170,0)</f>
        <v>2502.5</v>
      </c>
      <c r="BG170" s="193">
        <f>IF(N170="zákl. prenesená",J170,0)</f>
        <v>0</v>
      </c>
      <c r="BH170" s="193">
        <f>IF(N170="zníž. prenesená",J170,0)</f>
        <v>0</v>
      </c>
      <c r="BI170" s="193">
        <f>IF(N170="nulová",J170,0)</f>
        <v>0</v>
      </c>
      <c r="BJ170" s="18" t="s">
        <v>88</v>
      </c>
      <c r="BK170" s="193">
        <f>ROUND(I170*H170,2)</f>
        <v>2502.5</v>
      </c>
      <c r="BL170" s="18" t="s">
        <v>148</v>
      </c>
      <c r="BM170" s="192" t="s">
        <v>213</v>
      </c>
    </row>
    <row r="171" s="2" customFormat="1" ht="24.15" customHeight="1">
      <c r="A171" s="31"/>
      <c r="B171" s="180"/>
      <c r="C171" s="181" t="s">
        <v>214</v>
      </c>
      <c r="D171" s="181" t="s">
        <v>144</v>
      </c>
      <c r="E171" s="182" t="s">
        <v>215</v>
      </c>
      <c r="F171" s="183" t="s">
        <v>216</v>
      </c>
      <c r="G171" s="184" t="s">
        <v>166</v>
      </c>
      <c r="H171" s="185">
        <v>2750</v>
      </c>
      <c r="I171" s="186">
        <v>0.79000000000000004</v>
      </c>
      <c r="J171" s="186">
        <f>ROUND(I171*H171,2)</f>
        <v>2172.5</v>
      </c>
      <c r="K171" s="187"/>
      <c r="L171" s="32"/>
      <c r="M171" s="188" t="s">
        <v>1</v>
      </c>
      <c r="N171" s="189" t="s">
        <v>41</v>
      </c>
      <c r="O171" s="190">
        <v>0.0031746031746031698</v>
      </c>
      <c r="P171" s="190">
        <f>O171*H171</f>
        <v>8.7301587301587169</v>
      </c>
      <c r="Q171" s="190">
        <v>0</v>
      </c>
      <c r="R171" s="190">
        <f>Q171*H171</f>
        <v>0</v>
      </c>
      <c r="S171" s="190">
        <v>0</v>
      </c>
      <c r="T171" s="19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92" t="s">
        <v>148</v>
      </c>
      <c r="AT171" s="192" t="s">
        <v>144</v>
      </c>
      <c r="AU171" s="192" t="s">
        <v>88</v>
      </c>
      <c r="AY171" s="18" t="s">
        <v>142</v>
      </c>
      <c r="BE171" s="193">
        <f>IF(N171="základná",J171,0)</f>
        <v>0</v>
      </c>
      <c r="BF171" s="193">
        <f>IF(N171="znížená",J171,0)</f>
        <v>2172.5</v>
      </c>
      <c r="BG171" s="193">
        <f>IF(N171="zákl. prenesená",J171,0)</f>
        <v>0</v>
      </c>
      <c r="BH171" s="193">
        <f>IF(N171="zníž. prenesená",J171,0)</f>
        <v>0</v>
      </c>
      <c r="BI171" s="193">
        <f>IF(N171="nulová",J171,0)</f>
        <v>0</v>
      </c>
      <c r="BJ171" s="18" t="s">
        <v>88</v>
      </c>
      <c r="BK171" s="193">
        <f>ROUND(I171*H171,2)</f>
        <v>2172.5</v>
      </c>
      <c r="BL171" s="18" t="s">
        <v>148</v>
      </c>
      <c r="BM171" s="192" t="s">
        <v>217</v>
      </c>
    </row>
    <row r="172" s="2" customFormat="1" ht="16.5" customHeight="1">
      <c r="A172" s="31"/>
      <c r="B172" s="180"/>
      <c r="C172" s="209" t="s">
        <v>182</v>
      </c>
      <c r="D172" s="209" t="s">
        <v>218</v>
      </c>
      <c r="E172" s="210" t="s">
        <v>219</v>
      </c>
      <c r="F172" s="211" t="s">
        <v>220</v>
      </c>
      <c r="G172" s="212" t="s">
        <v>147</v>
      </c>
      <c r="H172" s="213">
        <v>412.5</v>
      </c>
      <c r="I172" s="214">
        <v>11.35</v>
      </c>
      <c r="J172" s="214">
        <f>ROUND(I172*H172,2)</f>
        <v>4681.8800000000001</v>
      </c>
      <c r="K172" s="215"/>
      <c r="L172" s="216"/>
      <c r="M172" s="217" t="s">
        <v>1</v>
      </c>
      <c r="N172" s="218" t="s">
        <v>41</v>
      </c>
      <c r="O172" s="190">
        <v>0</v>
      </c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2" t="s">
        <v>161</v>
      </c>
      <c r="AT172" s="192" t="s">
        <v>218</v>
      </c>
      <c r="AU172" s="192" t="s">
        <v>88</v>
      </c>
      <c r="AY172" s="18" t="s">
        <v>142</v>
      </c>
      <c r="BE172" s="193">
        <f>IF(N172="základná",J172,0)</f>
        <v>0</v>
      </c>
      <c r="BF172" s="193">
        <f>IF(N172="znížená",J172,0)</f>
        <v>4681.8800000000001</v>
      </c>
      <c r="BG172" s="193">
        <f>IF(N172="zákl. prenesená",J172,0)</f>
        <v>0</v>
      </c>
      <c r="BH172" s="193">
        <f>IF(N172="zníž. prenesená",J172,0)</f>
        <v>0</v>
      </c>
      <c r="BI172" s="193">
        <f>IF(N172="nulová",J172,0)</f>
        <v>0</v>
      </c>
      <c r="BJ172" s="18" t="s">
        <v>88</v>
      </c>
      <c r="BK172" s="193">
        <f>ROUND(I172*H172,2)</f>
        <v>4681.8800000000001</v>
      </c>
      <c r="BL172" s="18" t="s">
        <v>148</v>
      </c>
      <c r="BM172" s="192" t="s">
        <v>221</v>
      </c>
    </row>
    <row r="173" s="13" customFormat="1">
      <c r="A173" s="13"/>
      <c r="B173" s="194"/>
      <c r="C173" s="13"/>
      <c r="D173" s="195" t="s">
        <v>149</v>
      </c>
      <c r="E173" s="196" t="s">
        <v>1</v>
      </c>
      <c r="F173" s="197" t="s">
        <v>222</v>
      </c>
      <c r="G173" s="13"/>
      <c r="H173" s="198">
        <v>412.5</v>
      </c>
      <c r="I173" s="13"/>
      <c r="J173" s="13"/>
      <c r="K173" s="13"/>
      <c r="L173" s="194"/>
      <c r="M173" s="199"/>
      <c r="N173" s="200"/>
      <c r="O173" s="200"/>
      <c r="P173" s="200"/>
      <c r="Q173" s="200"/>
      <c r="R173" s="200"/>
      <c r="S173" s="200"/>
      <c r="T173" s="20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6" t="s">
        <v>149</v>
      </c>
      <c r="AU173" s="196" t="s">
        <v>88</v>
      </c>
      <c r="AV173" s="13" t="s">
        <v>88</v>
      </c>
      <c r="AW173" s="13" t="s">
        <v>31</v>
      </c>
      <c r="AX173" s="13" t="s">
        <v>75</v>
      </c>
      <c r="AY173" s="196" t="s">
        <v>142</v>
      </c>
    </row>
    <row r="174" s="14" customFormat="1">
      <c r="A174" s="14"/>
      <c r="B174" s="202"/>
      <c r="C174" s="14"/>
      <c r="D174" s="195" t="s">
        <v>149</v>
      </c>
      <c r="E174" s="203" t="s">
        <v>1</v>
      </c>
      <c r="F174" s="204" t="s">
        <v>151</v>
      </c>
      <c r="G174" s="14"/>
      <c r="H174" s="205">
        <v>412.5</v>
      </c>
      <c r="I174" s="14"/>
      <c r="J174" s="14"/>
      <c r="K174" s="14"/>
      <c r="L174" s="202"/>
      <c r="M174" s="206"/>
      <c r="N174" s="207"/>
      <c r="O174" s="207"/>
      <c r="P174" s="207"/>
      <c r="Q174" s="207"/>
      <c r="R174" s="207"/>
      <c r="S174" s="207"/>
      <c r="T174" s="20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3" t="s">
        <v>149</v>
      </c>
      <c r="AU174" s="203" t="s">
        <v>88</v>
      </c>
      <c r="AV174" s="14" t="s">
        <v>148</v>
      </c>
      <c r="AW174" s="14" t="s">
        <v>31</v>
      </c>
      <c r="AX174" s="14" t="s">
        <v>82</v>
      </c>
      <c r="AY174" s="203" t="s">
        <v>142</v>
      </c>
    </row>
    <row r="175" s="2" customFormat="1" ht="16.5" customHeight="1">
      <c r="A175" s="31"/>
      <c r="B175" s="180"/>
      <c r="C175" s="209" t="s">
        <v>223</v>
      </c>
      <c r="D175" s="209" t="s">
        <v>218</v>
      </c>
      <c r="E175" s="210" t="s">
        <v>224</v>
      </c>
      <c r="F175" s="211" t="s">
        <v>225</v>
      </c>
      <c r="G175" s="212" t="s">
        <v>226</v>
      </c>
      <c r="H175" s="213">
        <v>82.5</v>
      </c>
      <c r="I175" s="214">
        <v>12.710000000000001</v>
      </c>
      <c r="J175" s="214">
        <f>ROUND(I175*H175,2)</f>
        <v>1048.5799999999999</v>
      </c>
      <c r="K175" s="215"/>
      <c r="L175" s="216"/>
      <c r="M175" s="217" t="s">
        <v>1</v>
      </c>
      <c r="N175" s="218" t="s">
        <v>41</v>
      </c>
      <c r="O175" s="190">
        <v>0</v>
      </c>
      <c r="P175" s="190">
        <f>O175*H175</f>
        <v>0</v>
      </c>
      <c r="Q175" s="190">
        <v>0.083000000000000004</v>
      </c>
      <c r="R175" s="190">
        <f>Q175*H175</f>
        <v>6.8475000000000001</v>
      </c>
      <c r="S175" s="190">
        <v>0</v>
      </c>
      <c r="T175" s="19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92" t="s">
        <v>161</v>
      </c>
      <c r="AT175" s="192" t="s">
        <v>218</v>
      </c>
      <c r="AU175" s="192" t="s">
        <v>88</v>
      </c>
      <c r="AY175" s="18" t="s">
        <v>142</v>
      </c>
      <c r="BE175" s="193">
        <f>IF(N175="základná",J175,0)</f>
        <v>0</v>
      </c>
      <c r="BF175" s="193">
        <f>IF(N175="znížená",J175,0)</f>
        <v>1048.5799999999999</v>
      </c>
      <c r="BG175" s="193">
        <f>IF(N175="zákl. prenesená",J175,0)</f>
        <v>0</v>
      </c>
      <c r="BH175" s="193">
        <f>IF(N175="zníž. prenesená",J175,0)</f>
        <v>0</v>
      </c>
      <c r="BI175" s="193">
        <f>IF(N175="nulová",J175,0)</f>
        <v>0</v>
      </c>
      <c r="BJ175" s="18" t="s">
        <v>88</v>
      </c>
      <c r="BK175" s="193">
        <f>ROUND(I175*H175,2)</f>
        <v>1048.5799999999999</v>
      </c>
      <c r="BL175" s="18" t="s">
        <v>148</v>
      </c>
      <c r="BM175" s="192" t="s">
        <v>227</v>
      </c>
    </row>
    <row r="176" s="13" customFormat="1">
      <c r="A176" s="13"/>
      <c r="B176" s="194"/>
      <c r="C176" s="13"/>
      <c r="D176" s="195" t="s">
        <v>149</v>
      </c>
      <c r="E176" s="196" t="s">
        <v>1</v>
      </c>
      <c r="F176" s="197" t="s">
        <v>228</v>
      </c>
      <c r="G176" s="13"/>
      <c r="H176" s="198">
        <v>82.5</v>
      </c>
      <c r="I176" s="13"/>
      <c r="J176" s="13"/>
      <c r="K176" s="13"/>
      <c r="L176" s="194"/>
      <c r="M176" s="199"/>
      <c r="N176" s="200"/>
      <c r="O176" s="200"/>
      <c r="P176" s="200"/>
      <c r="Q176" s="200"/>
      <c r="R176" s="200"/>
      <c r="S176" s="200"/>
      <c r="T176" s="20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6" t="s">
        <v>149</v>
      </c>
      <c r="AU176" s="196" t="s">
        <v>88</v>
      </c>
      <c r="AV176" s="13" t="s">
        <v>88</v>
      </c>
      <c r="AW176" s="13" t="s">
        <v>31</v>
      </c>
      <c r="AX176" s="13" t="s">
        <v>75</v>
      </c>
      <c r="AY176" s="196" t="s">
        <v>142</v>
      </c>
    </row>
    <row r="177" s="15" customFormat="1">
      <c r="A177" s="15"/>
      <c r="B177" s="219"/>
      <c r="C177" s="15"/>
      <c r="D177" s="195" t="s">
        <v>149</v>
      </c>
      <c r="E177" s="220" t="s">
        <v>1</v>
      </c>
      <c r="F177" s="221" t="s">
        <v>143</v>
      </c>
      <c r="G177" s="15"/>
      <c r="H177" s="220" t="s">
        <v>1</v>
      </c>
      <c r="I177" s="15"/>
      <c r="J177" s="15"/>
      <c r="K177" s="15"/>
      <c r="L177" s="219"/>
      <c r="M177" s="222"/>
      <c r="N177" s="223"/>
      <c r="O177" s="223"/>
      <c r="P177" s="223"/>
      <c r="Q177" s="223"/>
      <c r="R177" s="223"/>
      <c r="S177" s="223"/>
      <c r="T177" s="224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20" t="s">
        <v>149</v>
      </c>
      <c r="AU177" s="220" t="s">
        <v>88</v>
      </c>
      <c r="AV177" s="15" t="s">
        <v>82</v>
      </c>
      <c r="AW177" s="15" t="s">
        <v>31</v>
      </c>
      <c r="AX177" s="15" t="s">
        <v>75</v>
      </c>
      <c r="AY177" s="220" t="s">
        <v>142</v>
      </c>
    </row>
    <row r="178" s="14" customFormat="1">
      <c r="A178" s="14"/>
      <c r="B178" s="202"/>
      <c r="C178" s="14"/>
      <c r="D178" s="195" t="s">
        <v>149</v>
      </c>
      <c r="E178" s="203" t="s">
        <v>1</v>
      </c>
      <c r="F178" s="204" t="s">
        <v>151</v>
      </c>
      <c r="G178" s="14"/>
      <c r="H178" s="205">
        <v>82.5</v>
      </c>
      <c r="I178" s="14"/>
      <c r="J178" s="14"/>
      <c r="K178" s="14"/>
      <c r="L178" s="202"/>
      <c r="M178" s="206"/>
      <c r="N178" s="207"/>
      <c r="O178" s="207"/>
      <c r="P178" s="207"/>
      <c r="Q178" s="207"/>
      <c r="R178" s="207"/>
      <c r="S178" s="207"/>
      <c r="T178" s="20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3" t="s">
        <v>149</v>
      </c>
      <c r="AU178" s="203" t="s">
        <v>88</v>
      </c>
      <c r="AV178" s="14" t="s">
        <v>148</v>
      </c>
      <c r="AW178" s="14" t="s">
        <v>31</v>
      </c>
      <c r="AX178" s="14" t="s">
        <v>82</v>
      </c>
      <c r="AY178" s="203" t="s">
        <v>142</v>
      </c>
    </row>
    <row r="179" s="12" customFormat="1" ht="22.8" customHeight="1">
      <c r="A179" s="12"/>
      <c r="B179" s="168"/>
      <c r="C179" s="12"/>
      <c r="D179" s="169" t="s">
        <v>74</v>
      </c>
      <c r="E179" s="178" t="s">
        <v>148</v>
      </c>
      <c r="F179" s="178" t="s">
        <v>229</v>
      </c>
      <c r="G179" s="12"/>
      <c r="H179" s="12"/>
      <c r="I179" s="12"/>
      <c r="J179" s="179">
        <f>BK179</f>
        <v>11939.040000000001</v>
      </c>
      <c r="K179" s="12"/>
      <c r="L179" s="168"/>
      <c r="M179" s="172"/>
      <c r="N179" s="173"/>
      <c r="O179" s="173"/>
      <c r="P179" s="174">
        <f>SUM(P180:P188)</f>
        <v>1.6822429906542102</v>
      </c>
      <c r="Q179" s="173"/>
      <c r="R179" s="174">
        <f>SUM(R180:R188)</f>
        <v>502.65600000000001</v>
      </c>
      <c r="S179" s="173"/>
      <c r="T179" s="175">
        <f>SUM(T180:T188)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69" t="s">
        <v>82</v>
      </c>
      <c r="AT179" s="176" t="s">
        <v>74</v>
      </c>
      <c r="AU179" s="176" t="s">
        <v>82</v>
      </c>
      <c r="AY179" s="169" t="s">
        <v>142</v>
      </c>
      <c r="BK179" s="177">
        <f>SUM(BK180:BK188)</f>
        <v>11939.040000000001</v>
      </c>
    </row>
    <row r="180" s="2" customFormat="1" ht="33" customHeight="1">
      <c r="A180" s="31"/>
      <c r="B180" s="180"/>
      <c r="C180" s="181" t="s">
        <v>7</v>
      </c>
      <c r="D180" s="181" t="s">
        <v>144</v>
      </c>
      <c r="E180" s="182" t="s">
        <v>230</v>
      </c>
      <c r="F180" s="183" t="s">
        <v>231</v>
      </c>
      <c r="G180" s="184" t="s">
        <v>166</v>
      </c>
      <c r="H180" s="185">
        <v>3264</v>
      </c>
      <c r="I180" s="186">
        <v>3.6099999999999999</v>
      </c>
      <c r="J180" s="186">
        <f>ROUND(I180*H180,2)</f>
        <v>11783.040000000001</v>
      </c>
      <c r="K180" s="187"/>
      <c r="L180" s="32"/>
      <c r="M180" s="188" t="s">
        <v>1</v>
      </c>
      <c r="N180" s="189" t="s">
        <v>41</v>
      </c>
      <c r="O180" s="190">
        <v>0</v>
      </c>
      <c r="P180" s="190">
        <f>O180*H180</f>
        <v>0</v>
      </c>
      <c r="Q180" s="190">
        <v>0.154</v>
      </c>
      <c r="R180" s="190">
        <f>Q180*H180</f>
        <v>502.65600000000001</v>
      </c>
      <c r="S180" s="190">
        <v>0</v>
      </c>
      <c r="T180" s="19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148</v>
      </c>
      <c r="AT180" s="192" t="s">
        <v>144</v>
      </c>
      <c r="AU180" s="192" t="s">
        <v>88</v>
      </c>
      <c r="AY180" s="18" t="s">
        <v>142</v>
      </c>
      <c r="BE180" s="193">
        <f>IF(N180="základná",J180,0)</f>
        <v>0</v>
      </c>
      <c r="BF180" s="193">
        <f>IF(N180="znížená",J180,0)</f>
        <v>11783.040000000001</v>
      </c>
      <c r="BG180" s="193">
        <f>IF(N180="zákl. prenesená",J180,0)</f>
        <v>0</v>
      </c>
      <c r="BH180" s="193">
        <f>IF(N180="zníž. prenesená",J180,0)</f>
        <v>0</v>
      </c>
      <c r="BI180" s="193">
        <f>IF(N180="nulová",J180,0)</f>
        <v>0</v>
      </c>
      <c r="BJ180" s="18" t="s">
        <v>88</v>
      </c>
      <c r="BK180" s="193">
        <f>ROUND(I180*H180,2)</f>
        <v>11783.040000000001</v>
      </c>
      <c r="BL180" s="18" t="s">
        <v>148</v>
      </c>
      <c r="BM180" s="192" t="s">
        <v>232</v>
      </c>
    </row>
    <row r="181" s="13" customFormat="1">
      <c r="A181" s="13"/>
      <c r="B181" s="194"/>
      <c r="C181" s="13"/>
      <c r="D181" s="195" t="s">
        <v>149</v>
      </c>
      <c r="E181" s="196" t="s">
        <v>1</v>
      </c>
      <c r="F181" s="197" t="s">
        <v>233</v>
      </c>
      <c r="G181" s="13"/>
      <c r="H181" s="198">
        <v>3264</v>
      </c>
      <c r="I181" s="13"/>
      <c r="J181" s="13"/>
      <c r="K181" s="13"/>
      <c r="L181" s="194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6" t="s">
        <v>149</v>
      </c>
      <c r="AU181" s="196" t="s">
        <v>88</v>
      </c>
      <c r="AV181" s="13" t="s">
        <v>88</v>
      </c>
      <c r="AW181" s="13" t="s">
        <v>31</v>
      </c>
      <c r="AX181" s="13" t="s">
        <v>75</v>
      </c>
      <c r="AY181" s="196" t="s">
        <v>142</v>
      </c>
    </row>
    <row r="182" s="14" customFormat="1">
      <c r="A182" s="14"/>
      <c r="B182" s="202"/>
      <c r="C182" s="14"/>
      <c r="D182" s="195" t="s">
        <v>149</v>
      </c>
      <c r="E182" s="203" t="s">
        <v>1</v>
      </c>
      <c r="F182" s="204" t="s">
        <v>151</v>
      </c>
      <c r="G182" s="14"/>
      <c r="H182" s="205">
        <v>3264</v>
      </c>
      <c r="I182" s="14"/>
      <c r="J182" s="14"/>
      <c r="K182" s="14"/>
      <c r="L182" s="202"/>
      <c r="M182" s="206"/>
      <c r="N182" s="207"/>
      <c r="O182" s="207"/>
      <c r="P182" s="207"/>
      <c r="Q182" s="207"/>
      <c r="R182" s="207"/>
      <c r="S182" s="207"/>
      <c r="T182" s="20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3" t="s">
        <v>149</v>
      </c>
      <c r="AU182" s="203" t="s">
        <v>88</v>
      </c>
      <c r="AV182" s="14" t="s">
        <v>148</v>
      </c>
      <c r="AW182" s="14" t="s">
        <v>31</v>
      </c>
      <c r="AX182" s="14" t="s">
        <v>82</v>
      </c>
      <c r="AY182" s="203" t="s">
        <v>142</v>
      </c>
    </row>
    <row r="183" s="2" customFormat="1" ht="24.15" customHeight="1">
      <c r="A183" s="31"/>
      <c r="B183" s="180"/>
      <c r="C183" s="181" t="s">
        <v>234</v>
      </c>
      <c r="D183" s="181" t="s">
        <v>144</v>
      </c>
      <c r="E183" s="182" t="s">
        <v>235</v>
      </c>
      <c r="F183" s="183" t="s">
        <v>236</v>
      </c>
      <c r="G183" s="184" t="s">
        <v>166</v>
      </c>
      <c r="H183" s="185">
        <v>100</v>
      </c>
      <c r="I183" s="186">
        <v>0.40999999999999998</v>
      </c>
      <c r="J183" s="186">
        <f>ROUND(I183*H183,2)</f>
        <v>41</v>
      </c>
      <c r="K183" s="187"/>
      <c r="L183" s="32"/>
      <c r="M183" s="188" t="s">
        <v>1</v>
      </c>
      <c r="N183" s="189" t="s">
        <v>41</v>
      </c>
      <c r="O183" s="190">
        <v>0.016822429906542102</v>
      </c>
      <c r="P183" s="190">
        <f>O183*H183</f>
        <v>1.6822429906542102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2" t="s">
        <v>148</v>
      </c>
      <c r="AT183" s="192" t="s">
        <v>144</v>
      </c>
      <c r="AU183" s="192" t="s">
        <v>88</v>
      </c>
      <c r="AY183" s="18" t="s">
        <v>142</v>
      </c>
      <c r="BE183" s="193">
        <f>IF(N183="základná",J183,0)</f>
        <v>0</v>
      </c>
      <c r="BF183" s="193">
        <f>IF(N183="znížená",J183,0)</f>
        <v>41</v>
      </c>
      <c r="BG183" s="193">
        <f>IF(N183="zákl. prenesená",J183,0)</f>
        <v>0</v>
      </c>
      <c r="BH183" s="193">
        <f>IF(N183="zníž. prenesená",J183,0)</f>
        <v>0</v>
      </c>
      <c r="BI183" s="193">
        <f>IF(N183="nulová",J183,0)</f>
        <v>0</v>
      </c>
      <c r="BJ183" s="18" t="s">
        <v>88</v>
      </c>
      <c r="BK183" s="193">
        <f>ROUND(I183*H183,2)</f>
        <v>41</v>
      </c>
      <c r="BL183" s="18" t="s">
        <v>148</v>
      </c>
      <c r="BM183" s="192" t="s">
        <v>237</v>
      </c>
    </row>
    <row r="184" s="13" customFormat="1">
      <c r="A184" s="13"/>
      <c r="B184" s="194"/>
      <c r="C184" s="13"/>
      <c r="D184" s="195" t="s">
        <v>149</v>
      </c>
      <c r="E184" s="196" t="s">
        <v>1</v>
      </c>
      <c r="F184" s="197" t="s">
        <v>238</v>
      </c>
      <c r="G184" s="13"/>
      <c r="H184" s="198">
        <v>100</v>
      </c>
      <c r="I184" s="13"/>
      <c r="J184" s="13"/>
      <c r="K184" s="13"/>
      <c r="L184" s="194"/>
      <c r="M184" s="199"/>
      <c r="N184" s="200"/>
      <c r="O184" s="200"/>
      <c r="P184" s="200"/>
      <c r="Q184" s="200"/>
      <c r="R184" s="200"/>
      <c r="S184" s="200"/>
      <c r="T184" s="20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6" t="s">
        <v>149</v>
      </c>
      <c r="AU184" s="196" t="s">
        <v>88</v>
      </c>
      <c r="AV184" s="13" t="s">
        <v>88</v>
      </c>
      <c r="AW184" s="13" t="s">
        <v>31</v>
      </c>
      <c r="AX184" s="13" t="s">
        <v>75</v>
      </c>
      <c r="AY184" s="196" t="s">
        <v>142</v>
      </c>
    </row>
    <row r="185" s="14" customFormat="1">
      <c r="A185" s="14"/>
      <c r="B185" s="202"/>
      <c r="C185" s="14"/>
      <c r="D185" s="195" t="s">
        <v>149</v>
      </c>
      <c r="E185" s="203" t="s">
        <v>1</v>
      </c>
      <c r="F185" s="204" t="s">
        <v>151</v>
      </c>
      <c r="G185" s="14"/>
      <c r="H185" s="205">
        <v>100</v>
      </c>
      <c r="I185" s="14"/>
      <c r="J185" s="14"/>
      <c r="K185" s="14"/>
      <c r="L185" s="202"/>
      <c r="M185" s="206"/>
      <c r="N185" s="207"/>
      <c r="O185" s="207"/>
      <c r="P185" s="207"/>
      <c r="Q185" s="207"/>
      <c r="R185" s="207"/>
      <c r="S185" s="207"/>
      <c r="T185" s="20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3" t="s">
        <v>149</v>
      </c>
      <c r="AU185" s="203" t="s">
        <v>88</v>
      </c>
      <c r="AV185" s="14" t="s">
        <v>148</v>
      </c>
      <c r="AW185" s="14" t="s">
        <v>31</v>
      </c>
      <c r="AX185" s="14" t="s">
        <v>82</v>
      </c>
      <c r="AY185" s="203" t="s">
        <v>142</v>
      </c>
    </row>
    <row r="186" s="2" customFormat="1" ht="24.15" customHeight="1">
      <c r="A186" s="31"/>
      <c r="B186" s="180"/>
      <c r="C186" s="209" t="s">
        <v>191</v>
      </c>
      <c r="D186" s="209" t="s">
        <v>218</v>
      </c>
      <c r="E186" s="210" t="s">
        <v>239</v>
      </c>
      <c r="F186" s="211" t="s">
        <v>240</v>
      </c>
      <c r="G186" s="212" t="s">
        <v>166</v>
      </c>
      <c r="H186" s="213">
        <v>115</v>
      </c>
      <c r="I186" s="214">
        <v>1</v>
      </c>
      <c r="J186" s="214">
        <f>ROUND(I186*H186,2)</f>
        <v>115</v>
      </c>
      <c r="K186" s="215"/>
      <c r="L186" s="216"/>
      <c r="M186" s="217" t="s">
        <v>1</v>
      </c>
      <c r="N186" s="218" t="s">
        <v>41</v>
      </c>
      <c r="O186" s="190">
        <v>0</v>
      </c>
      <c r="P186" s="190">
        <f>O186*H186</f>
        <v>0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2" t="s">
        <v>161</v>
      </c>
      <c r="AT186" s="192" t="s">
        <v>218</v>
      </c>
      <c r="AU186" s="192" t="s">
        <v>88</v>
      </c>
      <c r="AY186" s="18" t="s">
        <v>142</v>
      </c>
      <c r="BE186" s="193">
        <f>IF(N186="základná",J186,0)</f>
        <v>0</v>
      </c>
      <c r="BF186" s="193">
        <f>IF(N186="znížená",J186,0)</f>
        <v>115</v>
      </c>
      <c r="BG186" s="193">
        <f>IF(N186="zákl. prenesená",J186,0)</f>
        <v>0</v>
      </c>
      <c r="BH186" s="193">
        <f>IF(N186="zníž. prenesená",J186,0)</f>
        <v>0</v>
      </c>
      <c r="BI186" s="193">
        <f>IF(N186="nulová",J186,0)</f>
        <v>0</v>
      </c>
      <c r="BJ186" s="18" t="s">
        <v>88</v>
      </c>
      <c r="BK186" s="193">
        <f>ROUND(I186*H186,2)</f>
        <v>115</v>
      </c>
      <c r="BL186" s="18" t="s">
        <v>148</v>
      </c>
      <c r="BM186" s="192" t="s">
        <v>241</v>
      </c>
    </row>
    <row r="187" s="13" customFormat="1">
      <c r="A187" s="13"/>
      <c r="B187" s="194"/>
      <c r="C187" s="13"/>
      <c r="D187" s="195" t="s">
        <v>149</v>
      </c>
      <c r="E187" s="196" t="s">
        <v>1</v>
      </c>
      <c r="F187" s="197" t="s">
        <v>242</v>
      </c>
      <c r="G187" s="13"/>
      <c r="H187" s="198">
        <v>115</v>
      </c>
      <c r="I187" s="13"/>
      <c r="J187" s="13"/>
      <c r="K187" s="13"/>
      <c r="L187" s="194"/>
      <c r="M187" s="199"/>
      <c r="N187" s="200"/>
      <c r="O187" s="200"/>
      <c r="P187" s="200"/>
      <c r="Q187" s="200"/>
      <c r="R187" s="200"/>
      <c r="S187" s="200"/>
      <c r="T187" s="20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6" t="s">
        <v>149</v>
      </c>
      <c r="AU187" s="196" t="s">
        <v>88</v>
      </c>
      <c r="AV187" s="13" t="s">
        <v>88</v>
      </c>
      <c r="AW187" s="13" t="s">
        <v>31</v>
      </c>
      <c r="AX187" s="13" t="s">
        <v>75</v>
      </c>
      <c r="AY187" s="196" t="s">
        <v>142</v>
      </c>
    </row>
    <row r="188" s="14" customFormat="1">
      <c r="A188" s="14"/>
      <c r="B188" s="202"/>
      <c r="C188" s="14"/>
      <c r="D188" s="195" t="s">
        <v>149</v>
      </c>
      <c r="E188" s="203" t="s">
        <v>1</v>
      </c>
      <c r="F188" s="204" t="s">
        <v>151</v>
      </c>
      <c r="G188" s="14"/>
      <c r="H188" s="205">
        <v>115</v>
      </c>
      <c r="I188" s="14"/>
      <c r="J188" s="14"/>
      <c r="K188" s="14"/>
      <c r="L188" s="202"/>
      <c r="M188" s="206"/>
      <c r="N188" s="207"/>
      <c r="O188" s="207"/>
      <c r="P188" s="207"/>
      <c r="Q188" s="207"/>
      <c r="R188" s="207"/>
      <c r="S188" s="207"/>
      <c r="T188" s="208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03" t="s">
        <v>149</v>
      </c>
      <c r="AU188" s="203" t="s">
        <v>88</v>
      </c>
      <c r="AV188" s="14" t="s">
        <v>148</v>
      </c>
      <c r="AW188" s="14" t="s">
        <v>31</v>
      </c>
      <c r="AX188" s="14" t="s">
        <v>82</v>
      </c>
      <c r="AY188" s="203" t="s">
        <v>142</v>
      </c>
    </row>
    <row r="189" s="12" customFormat="1" ht="22.8" customHeight="1">
      <c r="A189" s="12"/>
      <c r="B189" s="168"/>
      <c r="C189" s="12"/>
      <c r="D189" s="169" t="s">
        <v>74</v>
      </c>
      <c r="E189" s="178" t="s">
        <v>163</v>
      </c>
      <c r="F189" s="178" t="s">
        <v>243</v>
      </c>
      <c r="G189" s="12"/>
      <c r="H189" s="12"/>
      <c r="I189" s="12"/>
      <c r="J189" s="179">
        <f>BK189</f>
        <v>797978.55999999994</v>
      </c>
      <c r="K189" s="12"/>
      <c r="L189" s="168"/>
      <c r="M189" s="172"/>
      <c r="N189" s="173"/>
      <c r="O189" s="173"/>
      <c r="P189" s="174">
        <f>SUM(P190:P226)</f>
        <v>215.19181152778018</v>
      </c>
      <c r="Q189" s="173"/>
      <c r="R189" s="174">
        <f>SUM(R190:R226)</f>
        <v>80717555.854599997</v>
      </c>
      <c r="S189" s="173"/>
      <c r="T189" s="175">
        <f>SUM(T190:T226)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69" t="s">
        <v>82</v>
      </c>
      <c r="AT189" s="176" t="s">
        <v>74</v>
      </c>
      <c r="AU189" s="176" t="s">
        <v>82</v>
      </c>
      <c r="AY189" s="169" t="s">
        <v>142</v>
      </c>
      <c r="BK189" s="177">
        <f>SUM(BK190:BK226)</f>
        <v>797978.55999999994</v>
      </c>
    </row>
    <row r="190" s="2" customFormat="1" ht="33" customHeight="1">
      <c r="A190" s="31"/>
      <c r="B190" s="180"/>
      <c r="C190" s="181" t="s">
        <v>244</v>
      </c>
      <c r="D190" s="181" t="s">
        <v>144</v>
      </c>
      <c r="E190" s="182" t="s">
        <v>245</v>
      </c>
      <c r="F190" s="183" t="s">
        <v>246</v>
      </c>
      <c r="G190" s="184" t="s">
        <v>166</v>
      </c>
      <c r="H190" s="185">
        <v>3264</v>
      </c>
      <c r="I190" s="186">
        <v>9.9399999999999995</v>
      </c>
      <c r="J190" s="186">
        <f>ROUND(I190*H190,2)</f>
        <v>32444.16</v>
      </c>
      <c r="K190" s="187"/>
      <c r="L190" s="32"/>
      <c r="M190" s="188" t="s">
        <v>1</v>
      </c>
      <c r="N190" s="189" t="s">
        <v>41</v>
      </c>
      <c r="O190" s="190">
        <v>0.0283553875236294</v>
      </c>
      <c r="P190" s="190">
        <f>O190*H190</f>
        <v>92.551984877126358</v>
      </c>
      <c r="Q190" s="190">
        <v>0.33000000000000002</v>
      </c>
      <c r="R190" s="190">
        <f>Q190*H190</f>
        <v>1077.1200000000001</v>
      </c>
      <c r="S190" s="190">
        <v>0</v>
      </c>
      <c r="T190" s="19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2" t="s">
        <v>148</v>
      </c>
      <c r="AT190" s="192" t="s">
        <v>144</v>
      </c>
      <c r="AU190" s="192" t="s">
        <v>88</v>
      </c>
      <c r="AY190" s="18" t="s">
        <v>142</v>
      </c>
      <c r="BE190" s="193">
        <f>IF(N190="základná",J190,0)</f>
        <v>0</v>
      </c>
      <c r="BF190" s="193">
        <f>IF(N190="znížená",J190,0)</f>
        <v>32444.16</v>
      </c>
      <c r="BG190" s="193">
        <f>IF(N190="zákl. prenesená",J190,0)</f>
        <v>0</v>
      </c>
      <c r="BH190" s="193">
        <f>IF(N190="zníž. prenesená",J190,0)</f>
        <v>0</v>
      </c>
      <c r="BI190" s="193">
        <f>IF(N190="nulová",J190,0)</f>
        <v>0</v>
      </c>
      <c r="BJ190" s="18" t="s">
        <v>88</v>
      </c>
      <c r="BK190" s="193">
        <f>ROUND(I190*H190,2)</f>
        <v>32444.16</v>
      </c>
      <c r="BL190" s="18" t="s">
        <v>148</v>
      </c>
      <c r="BM190" s="192" t="s">
        <v>247</v>
      </c>
    </row>
    <row r="191" s="13" customFormat="1">
      <c r="A191" s="13"/>
      <c r="B191" s="194"/>
      <c r="C191" s="13"/>
      <c r="D191" s="195" t="s">
        <v>149</v>
      </c>
      <c r="E191" s="196" t="s">
        <v>1</v>
      </c>
      <c r="F191" s="197" t="s">
        <v>233</v>
      </c>
      <c r="G191" s="13"/>
      <c r="H191" s="198">
        <v>3264</v>
      </c>
      <c r="I191" s="13"/>
      <c r="J191" s="13"/>
      <c r="K191" s="13"/>
      <c r="L191" s="194"/>
      <c r="M191" s="199"/>
      <c r="N191" s="200"/>
      <c r="O191" s="200"/>
      <c r="P191" s="200"/>
      <c r="Q191" s="200"/>
      <c r="R191" s="200"/>
      <c r="S191" s="200"/>
      <c r="T191" s="20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6" t="s">
        <v>149</v>
      </c>
      <c r="AU191" s="196" t="s">
        <v>88</v>
      </c>
      <c r="AV191" s="13" t="s">
        <v>88</v>
      </c>
      <c r="AW191" s="13" t="s">
        <v>31</v>
      </c>
      <c r="AX191" s="13" t="s">
        <v>75</v>
      </c>
      <c r="AY191" s="196" t="s">
        <v>142</v>
      </c>
    </row>
    <row r="192" s="14" customFormat="1">
      <c r="A192" s="14"/>
      <c r="B192" s="202"/>
      <c r="C192" s="14"/>
      <c r="D192" s="195" t="s">
        <v>149</v>
      </c>
      <c r="E192" s="203" t="s">
        <v>1</v>
      </c>
      <c r="F192" s="204" t="s">
        <v>151</v>
      </c>
      <c r="G192" s="14"/>
      <c r="H192" s="205">
        <v>3264</v>
      </c>
      <c r="I192" s="14"/>
      <c r="J192" s="14"/>
      <c r="K192" s="14"/>
      <c r="L192" s="202"/>
      <c r="M192" s="206"/>
      <c r="N192" s="207"/>
      <c r="O192" s="207"/>
      <c r="P192" s="207"/>
      <c r="Q192" s="207"/>
      <c r="R192" s="207"/>
      <c r="S192" s="207"/>
      <c r="T192" s="20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3" t="s">
        <v>149</v>
      </c>
      <c r="AU192" s="203" t="s">
        <v>88</v>
      </c>
      <c r="AV192" s="14" t="s">
        <v>148</v>
      </c>
      <c r="AW192" s="14" t="s">
        <v>31</v>
      </c>
      <c r="AX192" s="14" t="s">
        <v>82</v>
      </c>
      <c r="AY192" s="203" t="s">
        <v>142</v>
      </c>
    </row>
    <row r="193" s="2" customFormat="1" ht="33" customHeight="1">
      <c r="A193" s="31"/>
      <c r="B193" s="180"/>
      <c r="C193" s="181" t="s">
        <v>195</v>
      </c>
      <c r="D193" s="181" t="s">
        <v>144</v>
      </c>
      <c r="E193" s="182" t="s">
        <v>248</v>
      </c>
      <c r="F193" s="183" t="s">
        <v>249</v>
      </c>
      <c r="G193" s="184" t="s">
        <v>166</v>
      </c>
      <c r="H193" s="185">
        <v>3264</v>
      </c>
      <c r="I193" s="186">
        <v>10.210000000000001</v>
      </c>
      <c r="J193" s="186">
        <f>ROUND(I193*H193,2)</f>
        <v>33325.440000000002</v>
      </c>
      <c r="K193" s="187"/>
      <c r="L193" s="32"/>
      <c r="M193" s="188" t="s">
        <v>1</v>
      </c>
      <c r="N193" s="189" t="s">
        <v>41</v>
      </c>
      <c r="O193" s="190">
        <v>0.0283553875236294</v>
      </c>
      <c r="P193" s="190">
        <f>O193*H193</f>
        <v>92.551984877126358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148</v>
      </c>
      <c r="AT193" s="192" t="s">
        <v>144</v>
      </c>
      <c r="AU193" s="192" t="s">
        <v>88</v>
      </c>
      <c r="AY193" s="18" t="s">
        <v>142</v>
      </c>
      <c r="BE193" s="193">
        <f>IF(N193="základná",J193,0)</f>
        <v>0</v>
      </c>
      <c r="BF193" s="193">
        <f>IF(N193="znížená",J193,0)</f>
        <v>33325.440000000002</v>
      </c>
      <c r="BG193" s="193">
        <f>IF(N193="zákl. prenesená",J193,0)</f>
        <v>0</v>
      </c>
      <c r="BH193" s="193">
        <f>IF(N193="zníž. prenesená",J193,0)</f>
        <v>0</v>
      </c>
      <c r="BI193" s="193">
        <f>IF(N193="nulová",J193,0)</f>
        <v>0</v>
      </c>
      <c r="BJ193" s="18" t="s">
        <v>88</v>
      </c>
      <c r="BK193" s="193">
        <f>ROUND(I193*H193,2)</f>
        <v>33325.440000000002</v>
      </c>
      <c r="BL193" s="18" t="s">
        <v>148</v>
      </c>
      <c r="BM193" s="192" t="s">
        <v>250</v>
      </c>
    </row>
    <row r="194" s="13" customFormat="1">
      <c r="A194" s="13"/>
      <c r="B194" s="194"/>
      <c r="C194" s="13"/>
      <c r="D194" s="195" t="s">
        <v>149</v>
      </c>
      <c r="E194" s="196" t="s">
        <v>1</v>
      </c>
      <c r="F194" s="197" t="s">
        <v>233</v>
      </c>
      <c r="G194" s="13"/>
      <c r="H194" s="198">
        <v>3264</v>
      </c>
      <c r="I194" s="13"/>
      <c r="J194" s="13"/>
      <c r="K194" s="13"/>
      <c r="L194" s="194"/>
      <c r="M194" s="199"/>
      <c r="N194" s="200"/>
      <c r="O194" s="200"/>
      <c r="P194" s="200"/>
      <c r="Q194" s="200"/>
      <c r="R194" s="200"/>
      <c r="S194" s="200"/>
      <c r="T194" s="20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6" t="s">
        <v>149</v>
      </c>
      <c r="AU194" s="196" t="s">
        <v>88</v>
      </c>
      <c r="AV194" s="13" t="s">
        <v>88</v>
      </c>
      <c r="AW194" s="13" t="s">
        <v>31</v>
      </c>
      <c r="AX194" s="13" t="s">
        <v>75</v>
      </c>
      <c r="AY194" s="196" t="s">
        <v>142</v>
      </c>
    </row>
    <row r="195" s="14" customFormat="1">
      <c r="A195" s="14"/>
      <c r="B195" s="202"/>
      <c r="C195" s="14"/>
      <c r="D195" s="195" t="s">
        <v>149</v>
      </c>
      <c r="E195" s="203" t="s">
        <v>1</v>
      </c>
      <c r="F195" s="204" t="s">
        <v>151</v>
      </c>
      <c r="G195" s="14"/>
      <c r="H195" s="205">
        <v>3264</v>
      </c>
      <c r="I195" s="14"/>
      <c r="J195" s="14"/>
      <c r="K195" s="14"/>
      <c r="L195" s="202"/>
      <c r="M195" s="206"/>
      <c r="N195" s="207"/>
      <c r="O195" s="207"/>
      <c r="P195" s="207"/>
      <c r="Q195" s="207"/>
      <c r="R195" s="207"/>
      <c r="S195" s="207"/>
      <c r="T195" s="20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3" t="s">
        <v>149</v>
      </c>
      <c r="AU195" s="203" t="s">
        <v>88</v>
      </c>
      <c r="AV195" s="14" t="s">
        <v>148</v>
      </c>
      <c r="AW195" s="14" t="s">
        <v>31</v>
      </c>
      <c r="AX195" s="14" t="s">
        <v>82</v>
      </c>
      <c r="AY195" s="203" t="s">
        <v>142</v>
      </c>
    </row>
    <row r="196" s="2" customFormat="1" ht="37.8" customHeight="1">
      <c r="A196" s="31"/>
      <c r="B196" s="180"/>
      <c r="C196" s="181" t="s">
        <v>251</v>
      </c>
      <c r="D196" s="181" t="s">
        <v>144</v>
      </c>
      <c r="E196" s="182" t="s">
        <v>252</v>
      </c>
      <c r="F196" s="183" t="s">
        <v>253</v>
      </c>
      <c r="G196" s="184" t="s">
        <v>166</v>
      </c>
      <c r="H196" s="185">
        <v>1529</v>
      </c>
      <c r="I196" s="186">
        <v>4.2000000000000002</v>
      </c>
      <c r="J196" s="186">
        <f>ROUND(I196*H196,2)</f>
        <v>6421.8000000000002</v>
      </c>
      <c r="K196" s="187"/>
      <c r="L196" s="32"/>
      <c r="M196" s="188" t="s">
        <v>1</v>
      </c>
      <c r="N196" s="189" t="s">
        <v>41</v>
      </c>
      <c r="O196" s="190">
        <v>0.016744186046511601</v>
      </c>
      <c r="P196" s="190">
        <f>O196*H196</f>
        <v>25.601860465116239</v>
      </c>
      <c r="Q196" s="190">
        <v>0.11</v>
      </c>
      <c r="R196" s="190">
        <f>Q196*H196</f>
        <v>168.19</v>
      </c>
      <c r="S196" s="190">
        <v>0</v>
      </c>
      <c r="T196" s="19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2" t="s">
        <v>148</v>
      </c>
      <c r="AT196" s="192" t="s">
        <v>144</v>
      </c>
      <c r="AU196" s="192" t="s">
        <v>88</v>
      </c>
      <c r="AY196" s="18" t="s">
        <v>142</v>
      </c>
      <c r="BE196" s="193">
        <f>IF(N196="základná",J196,0)</f>
        <v>0</v>
      </c>
      <c r="BF196" s="193">
        <f>IF(N196="znížená",J196,0)</f>
        <v>6421.8000000000002</v>
      </c>
      <c r="BG196" s="193">
        <f>IF(N196="zákl. prenesená",J196,0)</f>
        <v>0</v>
      </c>
      <c r="BH196" s="193">
        <f>IF(N196="zníž. prenesená",J196,0)</f>
        <v>0</v>
      </c>
      <c r="BI196" s="193">
        <f>IF(N196="nulová",J196,0)</f>
        <v>0</v>
      </c>
      <c r="BJ196" s="18" t="s">
        <v>88</v>
      </c>
      <c r="BK196" s="193">
        <f>ROUND(I196*H196,2)</f>
        <v>6421.8000000000002</v>
      </c>
      <c r="BL196" s="18" t="s">
        <v>148</v>
      </c>
      <c r="BM196" s="192" t="s">
        <v>254</v>
      </c>
    </row>
    <row r="197" s="13" customFormat="1">
      <c r="A197" s="13"/>
      <c r="B197" s="194"/>
      <c r="C197" s="13"/>
      <c r="D197" s="195" t="s">
        <v>149</v>
      </c>
      <c r="E197" s="196" t="s">
        <v>1</v>
      </c>
      <c r="F197" s="197" t="s">
        <v>255</v>
      </c>
      <c r="G197" s="13"/>
      <c r="H197" s="198">
        <v>1529</v>
      </c>
      <c r="I197" s="13"/>
      <c r="J197" s="13"/>
      <c r="K197" s="13"/>
      <c r="L197" s="194"/>
      <c r="M197" s="199"/>
      <c r="N197" s="200"/>
      <c r="O197" s="200"/>
      <c r="P197" s="200"/>
      <c r="Q197" s="200"/>
      <c r="R197" s="200"/>
      <c r="S197" s="200"/>
      <c r="T197" s="20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6" t="s">
        <v>149</v>
      </c>
      <c r="AU197" s="196" t="s">
        <v>88</v>
      </c>
      <c r="AV197" s="13" t="s">
        <v>88</v>
      </c>
      <c r="AW197" s="13" t="s">
        <v>31</v>
      </c>
      <c r="AX197" s="13" t="s">
        <v>75</v>
      </c>
      <c r="AY197" s="196" t="s">
        <v>142</v>
      </c>
    </row>
    <row r="198" s="14" customFormat="1">
      <c r="A198" s="14"/>
      <c r="B198" s="202"/>
      <c r="C198" s="14"/>
      <c r="D198" s="195" t="s">
        <v>149</v>
      </c>
      <c r="E198" s="203" t="s">
        <v>1</v>
      </c>
      <c r="F198" s="204" t="s">
        <v>151</v>
      </c>
      <c r="G198" s="14"/>
      <c r="H198" s="205">
        <v>1529</v>
      </c>
      <c r="I198" s="14"/>
      <c r="J198" s="14"/>
      <c r="K198" s="14"/>
      <c r="L198" s="202"/>
      <c r="M198" s="206"/>
      <c r="N198" s="207"/>
      <c r="O198" s="207"/>
      <c r="P198" s="207"/>
      <c r="Q198" s="207"/>
      <c r="R198" s="207"/>
      <c r="S198" s="207"/>
      <c r="T198" s="20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3" t="s">
        <v>149</v>
      </c>
      <c r="AU198" s="203" t="s">
        <v>88</v>
      </c>
      <c r="AV198" s="14" t="s">
        <v>148</v>
      </c>
      <c r="AW198" s="14" t="s">
        <v>31</v>
      </c>
      <c r="AX198" s="14" t="s">
        <v>82</v>
      </c>
      <c r="AY198" s="203" t="s">
        <v>142</v>
      </c>
    </row>
    <row r="199" s="2" customFormat="1" ht="24.15" customHeight="1">
      <c r="A199" s="31"/>
      <c r="B199" s="180"/>
      <c r="C199" s="181" t="s">
        <v>199</v>
      </c>
      <c r="D199" s="181" t="s">
        <v>144</v>
      </c>
      <c r="E199" s="182" t="s">
        <v>256</v>
      </c>
      <c r="F199" s="183" t="s">
        <v>257</v>
      </c>
      <c r="G199" s="184" t="s">
        <v>166</v>
      </c>
      <c r="H199" s="185">
        <v>100</v>
      </c>
      <c r="I199" s="186">
        <v>0.91000000000000003</v>
      </c>
      <c r="J199" s="186">
        <f>ROUND(I199*H199,2)</f>
        <v>91</v>
      </c>
      <c r="K199" s="187"/>
      <c r="L199" s="32"/>
      <c r="M199" s="188" t="s">
        <v>1</v>
      </c>
      <c r="N199" s="189" t="s">
        <v>41</v>
      </c>
      <c r="O199" s="190">
        <v>0</v>
      </c>
      <c r="P199" s="190">
        <f>O199*H199</f>
        <v>0</v>
      </c>
      <c r="Q199" s="190">
        <v>0.60099999999999998</v>
      </c>
      <c r="R199" s="190">
        <f>Q199*H199</f>
        <v>60.099999999999994</v>
      </c>
      <c r="S199" s="190">
        <v>0</v>
      </c>
      <c r="T199" s="19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148</v>
      </c>
      <c r="AT199" s="192" t="s">
        <v>144</v>
      </c>
      <c r="AU199" s="192" t="s">
        <v>88</v>
      </c>
      <c r="AY199" s="18" t="s">
        <v>142</v>
      </c>
      <c r="BE199" s="193">
        <f>IF(N199="základná",J199,0)</f>
        <v>0</v>
      </c>
      <c r="BF199" s="193">
        <f>IF(N199="znížená",J199,0)</f>
        <v>91</v>
      </c>
      <c r="BG199" s="193">
        <f>IF(N199="zákl. prenesená",J199,0)</f>
        <v>0</v>
      </c>
      <c r="BH199" s="193">
        <f>IF(N199="zníž. prenesená",J199,0)</f>
        <v>0</v>
      </c>
      <c r="BI199" s="193">
        <f>IF(N199="nulová",J199,0)</f>
        <v>0</v>
      </c>
      <c r="BJ199" s="18" t="s">
        <v>88</v>
      </c>
      <c r="BK199" s="193">
        <f>ROUND(I199*H199,2)</f>
        <v>91</v>
      </c>
      <c r="BL199" s="18" t="s">
        <v>148</v>
      </c>
      <c r="BM199" s="192" t="s">
        <v>258</v>
      </c>
    </row>
    <row r="200" s="13" customFormat="1">
      <c r="A200" s="13"/>
      <c r="B200" s="194"/>
      <c r="C200" s="13"/>
      <c r="D200" s="195" t="s">
        <v>149</v>
      </c>
      <c r="E200" s="196" t="s">
        <v>1</v>
      </c>
      <c r="F200" s="197" t="s">
        <v>238</v>
      </c>
      <c r="G200" s="13"/>
      <c r="H200" s="198">
        <v>100</v>
      </c>
      <c r="I200" s="13"/>
      <c r="J200" s="13"/>
      <c r="K200" s="13"/>
      <c r="L200" s="194"/>
      <c r="M200" s="199"/>
      <c r="N200" s="200"/>
      <c r="O200" s="200"/>
      <c r="P200" s="200"/>
      <c r="Q200" s="200"/>
      <c r="R200" s="200"/>
      <c r="S200" s="200"/>
      <c r="T200" s="20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6" t="s">
        <v>149</v>
      </c>
      <c r="AU200" s="196" t="s">
        <v>88</v>
      </c>
      <c r="AV200" s="13" t="s">
        <v>88</v>
      </c>
      <c r="AW200" s="13" t="s">
        <v>31</v>
      </c>
      <c r="AX200" s="13" t="s">
        <v>75</v>
      </c>
      <c r="AY200" s="196" t="s">
        <v>142</v>
      </c>
    </row>
    <row r="201" s="14" customFormat="1">
      <c r="A201" s="14"/>
      <c r="B201" s="202"/>
      <c r="C201" s="14"/>
      <c r="D201" s="195" t="s">
        <v>149</v>
      </c>
      <c r="E201" s="203" t="s">
        <v>1</v>
      </c>
      <c r="F201" s="204" t="s">
        <v>151</v>
      </c>
      <c r="G201" s="14"/>
      <c r="H201" s="205">
        <v>100</v>
      </c>
      <c r="I201" s="14"/>
      <c r="J201" s="14"/>
      <c r="K201" s="14"/>
      <c r="L201" s="202"/>
      <c r="M201" s="206"/>
      <c r="N201" s="207"/>
      <c r="O201" s="207"/>
      <c r="P201" s="207"/>
      <c r="Q201" s="207"/>
      <c r="R201" s="207"/>
      <c r="S201" s="207"/>
      <c r="T201" s="20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3" t="s">
        <v>149</v>
      </c>
      <c r="AU201" s="203" t="s">
        <v>88</v>
      </c>
      <c r="AV201" s="14" t="s">
        <v>148</v>
      </c>
      <c r="AW201" s="14" t="s">
        <v>31</v>
      </c>
      <c r="AX201" s="14" t="s">
        <v>82</v>
      </c>
      <c r="AY201" s="203" t="s">
        <v>142</v>
      </c>
    </row>
    <row r="202" s="2" customFormat="1" ht="24.15" customHeight="1">
      <c r="A202" s="31"/>
      <c r="B202" s="180"/>
      <c r="C202" s="181" t="s">
        <v>259</v>
      </c>
      <c r="D202" s="181" t="s">
        <v>144</v>
      </c>
      <c r="E202" s="182" t="s">
        <v>260</v>
      </c>
      <c r="F202" s="183" t="s">
        <v>261</v>
      </c>
      <c r="G202" s="184" t="s">
        <v>166</v>
      </c>
      <c r="H202" s="185">
        <v>34532</v>
      </c>
      <c r="I202" s="186">
        <v>0.69999999999999996</v>
      </c>
      <c r="J202" s="186">
        <f>ROUND(I202*H202,2)</f>
        <v>24172.400000000001</v>
      </c>
      <c r="K202" s="187"/>
      <c r="L202" s="32"/>
      <c r="M202" s="188" t="s">
        <v>1</v>
      </c>
      <c r="N202" s="189" t="s">
        <v>41</v>
      </c>
      <c r="O202" s="190">
        <v>0</v>
      </c>
      <c r="P202" s="190">
        <f>O202*H202</f>
        <v>0</v>
      </c>
      <c r="Q202" s="190">
        <v>21.065000000000001</v>
      </c>
      <c r="R202" s="190">
        <f>Q202*H202</f>
        <v>727416.58000000007</v>
      </c>
      <c r="S202" s="190">
        <v>0</v>
      </c>
      <c r="T202" s="191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2" t="s">
        <v>148</v>
      </c>
      <c r="AT202" s="192" t="s">
        <v>144</v>
      </c>
      <c r="AU202" s="192" t="s">
        <v>88</v>
      </c>
      <c r="AY202" s="18" t="s">
        <v>142</v>
      </c>
      <c r="BE202" s="193">
        <f>IF(N202="základná",J202,0)</f>
        <v>0</v>
      </c>
      <c r="BF202" s="193">
        <f>IF(N202="znížená",J202,0)</f>
        <v>24172.400000000001</v>
      </c>
      <c r="BG202" s="193">
        <f>IF(N202="zákl. prenesená",J202,0)</f>
        <v>0</v>
      </c>
      <c r="BH202" s="193">
        <f>IF(N202="zníž. prenesená",J202,0)</f>
        <v>0</v>
      </c>
      <c r="BI202" s="193">
        <f>IF(N202="nulová",J202,0)</f>
        <v>0</v>
      </c>
      <c r="BJ202" s="18" t="s">
        <v>88</v>
      </c>
      <c r="BK202" s="193">
        <f>ROUND(I202*H202,2)</f>
        <v>24172.400000000001</v>
      </c>
      <c r="BL202" s="18" t="s">
        <v>148</v>
      </c>
      <c r="BM202" s="192" t="s">
        <v>262</v>
      </c>
    </row>
    <row r="203" s="13" customFormat="1">
      <c r="A203" s="13"/>
      <c r="B203" s="194"/>
      <c r="C203" s="13"/>
      <c r="D203" s="195" t="s">
        <v>149</v>
      </c>
      <c r="E203" s="196" t="s">
        <v>1</v>
      </c>
      <c r="F203" s="197" t="s">
        <v>238</v>
      </c>
      <c r="G203" s="13"/>
      <c r="H203" s="198">
        <v>100</v>
      </c>
      <c r="I203" s="13"/>
      <c r="J203" s="13"/>
      <c r="K203" s="13"/>
      <c r="L203" s="194"/>
      <c r="M203" s="199"/>
      <c r="N203" s="200"/>
      <c r="O203" s="200"/>
      <c r="P203" s="200"/>
      <c r="Q203" s="200"/>
      <c r="R203" s="200"/>
      <c r="S203" s="200"/>
      <c r="T203" s="20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6" t="s">
        <v>149</v>
      </c>
      <c r="AU203" s="196" t="s">
        <v>88</v>
      </c>
      <c r="AV203" s="13" t="s">
        <v>88</v>
      </c>
      <c r="AW203" s="13" t="s">
        <v>31</v>
      </c>
      <c r="AX203" s="13" t="s">
        <v>75</v>
      </c>
      <c r="AY203" s="196" t="s">
        <v>142</v>
      </c>
    </row>
    <row r="204" s="13" customFormat="1">
      <c r="A204" s="13"/>
      <c r="B204" s="194"/>
      <c r="C204" s="13"/>
      <c r="D204" s="195" t="s">
        <v>149</v>
      </c>
      <c r="E204" s="196" t="s">
        <v>1</v>
      </c>
      <c r="F204" s="197" t="s">
        <v>263</v>
      </c>
      <c r="G204" s="13"/>
      <c r="H204" s="198">
        <v>17216</v>
      </c>
      <c r="I204" s="13"/>
      <c r="J204" s="13"/>
      <c r="K204" s="13"/>
      <c r="L204" s="194"/>
      <c r="M204" s="199"/>
      <c r="N204" s="200"/>
      <c r="O204" s="200"/>
      <c r="P204" s="200"/>
      <c r="Q204" s="200"/>
      <c r="R204" s="200"/>
      <c r="S204" s="200"/>
      <c r="T204" s="20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6" t="s">
        <v>149</v>
      </c>
      <c r="AU204" s="196" t="s">
        <v>88</v>
      </c>
      <c r="AV204" s="13" t="s">
        <v>88</v>
      </c>
      <c r="AW204" s="13" t="s">
        <v>31</v>
      </c>
      <c r="AX204" s="13" t="s">
        <v>75</v>
      </c>
      <c r="AY204" s="196" t="s">
        <v>142</v>
      </c>
    </row>
    <row r="205" s="13" customFormat="1">
      <c r="A205" s="13"/>
      <c r="B205" s="194"/>
      <c r="C205" s="13"/>
      <c r="D205" s="195" t="s">
        <v>149</v>
      </c>
      <c r="E205" s="196" t="s">
        <v>1</v>
      </c>
      <c r="F205" s="197" t="s">
        <v>263</v>
      </c>
      <c r="G205" s="13"/>
      <c r="H205" s="198">
        <v>17216</v>
      </c>
      <c r="I205" s="13"/>
      <c r="J205" s="13"/>
      <c r="K205" s="13"/>
      <c r="L205" s="194"/>
      <c r="M205" s="199"/>
      <c r="N205" s="200"/>
      <c r="O205" s="200"/>
      <c r="P205" s="200"/>
      <c r="Q205" s="200"/>
      <c r="R205" s="200"/>
      <c r="S205" s="200"/>
      <c r="T205" s="20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6" t="s">
        <v>149</v>
      </c>
      <c r="AU205" s="196" t="s">
        <v>88</v>
      </c>
      <c r="AV205" s="13" t="s">
        <v>88</v>
      </c>
      <c r="AW205" s="13" t="s">
        <v>31</v>
      </c>
      <c r="AX205" s="13" t="s">
        <v>75</v>
      </c>
      <c r="AY205" s="196" t="s">
        <v>142</v>
      </c>
    </row>
    <row r="206" s="14" customFormat="1">
      <c r="A206" s="14"/>
      <c r="B206" s="202"/>
      <c r="C206" s="14"/>
      <c r="D206" s="195" t="s">
        <v>149</v>
      </c>
      <c r="E206" s="203" t="s">
        <v>1</v>
      </c>
      <c r="F206" s="204" t="s">
        <v>151</v>
      </c>
      <c r="G206" s="14"/>
      <c r="H206" s="205">
        <v>34532</v>
      </c>
      <c r="I206" s="14"/>
      <c r="J206" s="14"/>
      <c r="K206" s="14"/>
      <c r="L206" s="202"/>
      <c r="M206" s="206"/>
      <c r="N206" s="207"/>
      <c r="O206" s="207"/>
      <c r="P206" s="207"/>
      <c r="Q206" s="207"/>
      <c r="R206" s="207"/>
      <c r="S206" s="207"/>
      <c r="T206" s="20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3" t="s">
        <v>149</v>
      </c>
      <c r="AU206" s="203" t="s">
        <v>88</v>
      </c>
      <c r="AV206" s="14" t="s">
        <v>148</v>
      </c>
      <c r="AW206" s="14" t="s">
        <v>31</v>
      </c>
      <c r="AX206" s="14" t="s">
        <v>82</v>
      </c>
      <c r="AY206" s="203" t="s">
        <v>142</v>
      </c>
    </row>
    <row r="207" s="2" customFormat="1" ht="24.15" customHeight="1">
      <c r="A207" s="31"/>
      <c r="B207" s="180"/>
      <c r="C207" s="181" t="s">
        <v>204</v>
      </c>
      <c r="D207" s="181" t="s">
        <v>144</v>
      </c>
      <c r="E207" s="182" t="s">
        <v>264</v>
      </c>
      <c r="F207" s="183" t="s">
        <v>265</v>
      </c>
      <c r="G207" s="184" t="s">
        <v>166</v>
      </c>
      <c r="H207" s="185">
        <v>17617</v>
      </c>
      <c r="I207" s="186">
        <v>17.039999999999999</v>
      </c>
      <c r="J207" s="186">
        <f>ROUND(I207*H207,2)</f>
        <v>300193.67999999999</v>
      </c>
      <c r="K207" s="187"/>
      <c r="L207" s="32"/>
      <c r="M207" s="188" t="s">
        <v>1</v>
      </c>
      <c r="N207" s="189" t="s">
        <v>41</v>
      </c>
      <c r="O207" s="190">
        <v>0</v>
      </c>
      <c r="P207" s="190">
        <f>O207*H207</f>
        <v>0</v>
      </c>
      <c r="Q207" s="190">
        <v>1872.1590000000001</v>
      </c>
      <c r="R207" s="190">
        <f>Q207*H207</f>
        <v>32981825.103</v>
      </c>
      <c r="S207" s="190">
        <v>0</v>
      </c>
      <c r="T207" s="19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2" t="s">
        <v>148</v>
      </c>
      <c r="AT207" s="192" t="s">
        <v>144</v>
      </c>
      <c r="AU207" s="192" t="s">
        <v>88</v>
      </c>
      <c r="AY207" s="18" t="s">
        <v>142</v>
      </c>
      <c r="BE207" s="193">
        <f>IF(N207="základná",J207,0)</f>
        <v>0</v>
      </c>
      <c r="BF207" s="193">
        <f>IF(N207="znížená",J207,0)</f>
        <v>300193.67999999999</v>
      </c>
      <c r="BG207" s="193">
        <f>IF(N207="zákl. prenesená",J207,0)</f>
        <v>0</v>
      </c>
      <c r="BH207" s="193">
        <f>IF(N207="zníž. prenesená",J207,0)</f>
        <v>0</v>
      </c>
      <c r="BI207" s="193">
        <f>IF(N207="nulová",J207,0)</f>
        <v>0</v>
      </c>
      <c r="BJ207" s="18" t="s">
        <v>88</v>
      </c>
      <c r="BK207" s="193">
        <f>ROUND(I207*H207,2)</f>
        <v>300193.67999999999</v>
      </c>
      <c r="BL207" s="18" t="s">
        <v>148</v>
      </c>
      <c r="BM207" s="192" t="s">
        <v>266</v>
      </c>
    </row>
    <row r="208" s="13" customFormat="1">
      <c r="A208" s="13"/>
      <c r="B208" s="194"/>
      <c r="C208" s="13"/>
      <c r="D208" s="195" t="s">
        <v>149</v>
      </c>
      <c r="E208" s="196" t="s">
        <v>1</v>
      </c>
      <c r="F208" s="197" t="s">
        <v>238</v>
      </c>
      <c r="G208" s="13"/>
      <c r="H208" s="198">
        <v>100</v>
      </c>
      <c r="I208" s="13"/>
      <c r="J208" s="13"/>
      <c r="K208" s="13"/>
      <c r="L208" s="194"/>
      <c r="M208" s="199"/>
      <c r="N208" s="200"/>
      <c r="O208" s="200"/>
      <c r="P208" s="200"/>
      <c r="Q208" s="200"/>
      <c r="R208" s="200"/>
      <c r="S208" s="200"/>
      <c r="T208" s="20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6" t="s">
        <v>149</v>
      </c>
      <c r="AU208" s="196" t="s">
        <v>88</v>
      </c>
      <c r="AV208" s="13" t="s">
        <v>88</v>
      </c>
      <c r="AW208" s="13" t="s">
        <v>31</v>
      </c>
      <c r="AX208" s="13" t="s">
        <v>75</v>
      </c>
      <c r="AY208" s="196" t="s">
        <v>142</v>
      </c>
    </row>
    <row r="209" s="13" customFormat="1">
      <c r="A209" s="13"/>
      <c r="B209" s="194"/>
      <c r="C209" s="13"/>
      <c r="D209" s="195" t="s">
        <v>149</v>
      </c>
      <c r="E209" s="196" t="s">
        <v>1</v>
      </c>
      <c r="F209" s="197" t="s">
        <v>200</v>
      </c>
      <c r="G209" s="13"/>
      <c r="H209" s="198">
        <v>17517</v>
      </c>
      <c r="I209" s="13"/>
      <c r="J209" s="13"/>
      <c r="K209" s="13"/>
      <c r="L209" s="194"/>
      <c r="M209" s="199"/>
      <c r="N209" s="200"/>
      <c r="O209" s="200"/>
      <c r="P209" s="200"/>
      <c r="Q209" s="200"/>
      <c r="R209" s="200"/>
      <c r="S209" s="200"/>
      <c r="T209" s="20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6" t="s">
        <v>149</v>
      </c>
      <c r="AU209" s="196" t="s">
        <v>88</v>
      </c>
      <c r="AV209" s="13" t="s">
        <v>88</v>
      </c>
      <c r="AW209" s="13" t="s">
        <v>31</v>
      </c>
      <c r="AX209" s="13" t="s">
        <v>75</v>
      </c>
      <c r="AY209" s="196" t="s">
        <v>142</v>
      </c>
    </row>
    <row r="210" s="14" customFormat="1">
      <c r="A210" s="14"/>
      <c r="B210" s="202"/>
      <c r="C210" s="14"/>
      <c r="D210" s="195" t="s">
        <v>149</v>
      </c>
      <c r="E210" s="203" t="s">
        <v>1</v>
      </c>
      <c r="F210" s="204" t="s">
        <v>151</v>
      </c>
      <c r="G210" s="14"/>
      <c r="H210" s="205">
        <v>17617</v>
      </c>
      <c r="I210" s="14"/>
      <c r="J210" s="14"/>
      <c r="K210" s="14"/>
      <c r="L210" s="202"/>
      <c r="M210" s="206"/>
      <c r="N210" s="207"/>
      <c r="O210" s="207"/>
      <c r="P210" s="207"/>
      <c r="Q210" s="207"/>
      <c r="R210" s="207"/>
      <c r="S210" s="207"/>
      <c r="T210" s="208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03" t="s">
        <v>149</v>
      </c>
      <c r="AU210" s="203" t="s">
        <v>88</v>
      </c>
      <c r="AV210" s="14" t="s">
        <v>148</v>
      </c>
      <c r="AW210" s="14" t="s">
        <v>31</v>
      </c>
      <c r="AX210" s="14" t="s">
        <v>82</v>
      </c>
      <c r="AY210" s="203" t="s">
        <v>142</v>
      </c>
    </row>
    <row r="211" s="2" customFormat="1" ht="33" customHeight="1">
      <c r="A211" s="31"/>
      <c r="B211" s="180"/>
      <c r="C211" s="181" t="s">
        <v>267</v>
      </c>
      <c r="D211" s="181" t="s">
        <v>144</v>
      </c>
      <c r="E211" s="182" t="s">
        <v>268</v>
      </c>
      <c r="F211" s="183" t="s">
        <v>269</v>
      </c>
      <c r="G211" s="184" t="s">
        <v>166</v>
      </c>
      <c r="H211" s="185">
        <v>3264</v>
      </c>
      <c r="I211" s="186">
        <v>17.02</v>
      </c>
      <c r="J211" s="186">
        <f>ROUND(I211*H211,2)</f>
        <v>55553.279999999999</v>
      </c>
      <c r="K211" s="187"/>
      <c r="L211" s="32"/>
      <c r="M211" s="188" t="s">
        <v>1</v>
      </c>
      <c r="N211" s="189" t="s">
        <v>41</v>
      </c>
      <c r="O211" s="190">
        <v>0</v>
      </c>
      <c r="P211" s="190">
        <f>O211*H211</f>
        <v>0</v>
      </c>
      <c r="Q211" s="190">
        <v>0</v>
      </c>
      <c r="R211" s="190">
        <f>Q211*H211</f>
        <v>0</v>
      </c>
      <c r="S211" s="190">
        <v>0</v>
      </c>
      <c r="T211" s="191">
        <f>S211*H211</f>
        <v>0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92" t="s">
        <v>148</v>
      </c>
      <c r="AT211" s="192" t="s">
        <v>144</v>
      </c>
      <c r="AU211" s="192" t="s">
        <v>88</v>
      </c>
      <c r="AY211" s="18" t="s">
        <v>142</v>
      </c>
      <c r="BE211" s="193">
        <f>IF(N211="základná",J211,0)</f>
        <v>0</v>
      </c>
      <c r="BF211" s="193">
        <f>IF(N211="znížená",J211,0)</f>
        <v>55553.279999999999</v>
      </c>
      <c r="BG211" s="193">
        <f>IF(N211="zákl. prenesená",J211,0)</f>
        <v>0</v>
      </c>
      <c r="BH211" s="193">
        <f>IF(N211="zníž. prenesená",J211,0)</f>
        <v>0</v>
      </c>
      <c r="BI211" s="193">
        <f>IF(N211="nulová",J211,0)</f>
        <v>0</v>
      </c>
      <c r="BJ211" s="18" t="s">
        <v>88</v>
      </c>
      <c r="BK211" s="193">
        <f>ROUND(I211*H211,2)</f>
        <v>55553.279999999999</v>
      </c>
      <c r="BL211" s="18" t="s">
        <v>148</v>
      </c>
      <c r="BM211" s="192" t="s">
        <v>270</v>
      </c>
    </row>
    <row r="212" s="13" customFormat="1">
      <c r="A212" s="13"/>
      <c r="B212" s="194"/>
      <c r="C212" s="13"/>
      <c r="D212" s="195" t="s">
        <v>149</v>
      </c>
      <c r="E212" s="196" t="s">
        <v>1</v>
      </c>
      <c r="F212" s="197" t="s">
        <v>233</v>
      </c>
      <c r="G212" s="13"/>
      <c r="H212" s="198">
        <v>3264</v>
      </c>
      <c r="I212" s="13"/>
      <c r="J212" s="13"/>
      <c r="K212" s="13"/>
      <c r="L212" s="194"/>
      <c r="M212" s="199"/>
      <c r="N212" s="200"/>
      <c r="O212" s="200"/>
      <c r="P212" s="200"/>
      <c r="Q212" s="200"/>
      <c r="R212" s="200"/>
      <c r="S212" s="200"/>
      <c r="T212" s="20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196" t="s">
        <v>149</v>
      </c>
      <c r="AU212" s="196" t="s">
        <v>88</v>
      </c>
      <c r="AV212" s="13" t="s">
        <v>88</v>
      </c>
      <c r="AW212" s="13" t="s">
        <v>31</v>
      </c>
      <c r="AX212" s="13" t="s">
        <v>75</v>
      </c>
      <c r="AY212" s="196" t="s">
        <v>142</v>
      </c>
    </row>
    <row r="213" s="14" customFormat="1">
      <c r="A213" s="14"/>
      <c r="B213" s="202"/>
      <c r="C213" s="14"/>
      <c r="D213" s="195" t="s">
        <v>149</v>
      </c>
      <c r="E213" s="203" t="s">
        <v>1</v>
      </c>
      <c r="F213" s="204" t="s">
        <v>151</v>
      </c>
      <c r="G213" s="14"/>
      <c r="H213" s="205">
        <v>3264</v>
      </c>
      <c r="I213" s="14"/>
      <c r="J213" s="14"/>
      <c r="K213" s="14"/>
      <c r="L213" s="202"/>
      <c r="M213" s="206"/>
      <c r="N213" s="207"/>
      <c r="O213" s="207"/>
      <c r="P213" s="207"/>
      <c r="Q213" s="207"/>
      <c r="R213" s="207"/>
      <c r="S213" s="207"/>
      <c r="T213" s="208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03" t="s">
        <v>149</v>
      </c>
      <c r="AU213" s="203" t="s">
        <v>88</v>
      </c>
      <c r="AV213" s="14" t="s">
        <v>148</v>
      </c>
      <c r="AW213" s="14" t="s">
        <v>31</v>
      </c>
      <c r="AX213" s="14" t="s">
        <v>82</v>
      </c>
      <c r="AY213" s="203" t="s">
        <v>142</v>
      </c>
    </row>
    <row r="214" s="2" customFormat="1" ht="33" customHeight="1">
      <c r="A214" s="31"/>
      <c r="B214" s="180"/>
      <c r="C214" s="181" t="s">
        <v>209</v>
      </c>
      <c r="D214" s="181" t="s">
        <v>144</v>
      </c>
      <c r="E214" s="182" t="s">
        <v>271</v>
      </c>
      <c r="F214" s="183" t="s">
        <v>272</v>
      </c>
      <c r="G214" s="184" t="s">
        <v>166</v>
      </c>
      <c r="H214" s="185">
        <v>100</v>
      </c>
      <c r="I214" s="186">
        <v>15.66</v>
      </c>
      <c r="J214" s="186">
        <f>ROUND(I214*H214,2)</f>
        <v>1566</v>
      </c>
      <c r="K214" s="187"/>
      <c r="L214" s="32"/>
      <c r="M214" s="188" t="s">
        <v>1</v>
      </c>
      <c r="N214" s="189" t="s">
        <v>41</v>
      </c>
      <c r="O214" s="190">
        <v>0.044859813084112202</v>
      </c>
      <c r="P214" s="190">
        <f>O214*H214</f>
        <v>4.4859813084112199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2" t="s">
        <v>148</v>
      </c>
      <c r="AT214" s="192" t="s">
        <v>144</v>
      </c>
      <c r="AU214" s="192" t="s">
        <v>88</v>
      </c>
      <c r="AY214" s="18" t="s">
        <v>142</v>
      </c>
      <c r="BE214" s="193">
        <f>IF(N214="základná",J214,0)</f>
        <v>0</v>
      </c>
      <c r="BF214" s="193">
        <f>IF(N214="znížená",J214,0)</f>
        <v>1566</v>
      </c>
      <c r="BG214" s="193">
        <f>IF(N214="zákl. prenesená",J214,0)</f>
        <v>0</v>
      </c>
      <c r="BH214" s="193">
        <f>IF(N214="zníž. prenesená",J214,0)</f>
        <v>0</v>
      </c>
      <c r="BI214" s="193">
        <f>IF(N214="nulová",J214,0)</f>
        <v>0</v>
      </c>
      <c r="BJ214" s="18" t="s">
        <v>88</v>
      </c>
      <c r="BK214" s="193">
        <f>ROUND(I214*H214,2)</f>
        <v>1566</v>
      </c>
      <c r="BL214" s="18" t="s">
        <v>148</v>
      </c>
      <c r="BM214" s="192" t="s">
        <v>273</v>
      </c>
    </row>
    <row r="215" s="13" customFormat="1">
      <c r="A215" s="13"/>
      <c r="B215" s="194"/>
      <c r="C215" s="13"/>
      <c r="D215" s="195" t="s">
        <v>149</v>
      </c>
      <c r="E215" s="196" t="s">
        <v>1</v>
      </c>
      <c r="F215" s="197" t="s">
        <v>238</v>
      </c>
      <c r="G215" s="13"/>
      <c r="H215" s="198">
        <v>100</v>
      </c>
      <c r="I215" s="13"/>
      <c r="J215" s="13"/>
      <c r="K215" s="13"/>
      <c r="L215" s="194"/>
      <c r="M215" s="199"/>
      <c r="N215" s="200"/>
      <c r="O215" s="200"/>
      <c r="P215" s="200"/>
      <c r="Q215" s="200"/>
      <c r="R215" s="200"/>
      <c r="S215" s="200"/>
      <c r="T215" s="20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6" t="s">
        <v>149</v>
      </c>
      <c r="AU215" s="196" t="s">
        <v>88</v>
      </c>
      <c r="AV215" s="13" t="s">
        <v>88</v>
      </c>
      <c r="AW215" s="13" t="s">
        <v>31</v>
      </c>
      <c r="AX215" s="13" t="s">
        <v>75</v>
      </c>
      <c r="AY215" s="196" t="s">
        <v>142</v>
      </c>
    </row>
    <row r="216" s="14" customFormat="1">
      <c r="A216" s="14"/>
      <c r="B216" s="202"/>
      <c r="C216" s="14"/>
      <c r="D216" s="195" t="s">
        <v>149</v>
      </c>
      <c r="E216" s="203" t="s">
        <v>1</v>
      </c>
      <c r="F216" s="204" t="s">
        <v>151</v>
      </c>
      <c r="G216" s="14"/>
      <c r="H216" s="205">
        <v>100</v>
      </c>
      <c r="I216" s="14"/>
      <c r="J216" s="14"/>
      <c r="K216" s="14"/>
      <c r="L216" s="202"/>
      <c r="M216" s="206"/>
      <c r="N216" s="207"/>
      <c r="O216" s="207"/>
      <c r="P216" s="207"/>
      <c r="Q216" s="207"/>
      <c r="R216" s="207"/>
      <c r="S216" s="207"/>
      <c r="T216" s="20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03" t="s">
        <v>149</v>
      </c>
      <c r="AU216" s="203" t="s">
        <v>88</v>
      </c>
      <c r="AV216" s="14" t="s">
        <v>148</v>
      </c>
      <c r="AW216" s="14" t="s">
        <v>31</v>
      </c>
      <c r="AX216" s="14" t="s">
        <v>82</v>
      </c>
      <c r="AY216" s="203" t="s">
        <v>142</v>
      </c>
    </row>
    <row r="217" s="2" customFormat="1" ht="21.75" customHeight="1">
      <c r="A217" s="31"/>
      <c r="B217" s="180"/>
      <c r="C217" s="181" t="s">
        <v>274</v>
      </c>
      <c r="D217" s="181" t="s">
        <v>144</v>
      </c>
      <c r="E217" s="182" t="s">
        <v>275</v>
      </c>
      <c r="F217" s="183" t="s">
        <v>276</v>
      </c>
      <c r="G217" s="184" t="s">
        <v>166</v>
      </c>
      <c r="H217" s="185">
        <v>100</v>
      </c>
      <c r="I217" s="186">
        <v>28.75</v>
      </c>
      <c r="J217" s="186">
        <f>ROUND(I217*H217,2)</f>
        <v>2875</v>
      </c>
      <c r="K217" s="187"/>
      <c r="L217" s="32"/>
      <c r="M217" s="188" t="s">
        <v>1</v>
      </c>
      <c r="N217" s="189" t="s">
        <v>41</v>
      </c>
      <c r="O217" s="190">
        <v>0</v>
      </c>
      <c r="P217" s="190">
        <f>O217*H217</f>
        <v>0</v>
      </c>
      <c r="Q217" s="190">
        <v>39.700000000000003</v>
      </c>
      <c r="R217" s="190">
        <f>Q217*H217</f>
        <v>3970.0000000000005</v>
      </c>
      <c r="S217" s="190">
        <v>0</v>
      </c>
      <c r="T217" s="191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92" t="s">
        <v>148</v>
      </c>
      <c r="AT217" s="192" t="s">
        <v>144</v>
      </c>
      <c r="AU217" s="192" t="s">
        <v>88</v>
      </c>
      <c r="AY217" s="18" t="s">
        <v>142</v>
      </c>
      <c r="BE217" s="193">
        <f>IF(N217="základná",J217,0)</f>
        <v>0</v>
      </c>
      <c r="BF217" s="193">
        <f>IF(N217="znížená",J217,0)</f>
        <v>2875</v>
      </c>
      <c r="BG217" s="193">
        <f>IF(N217="zákl. prenesená",J217,0)</f>
        <v>0</v>
      </c>
      <c r="BH217" s="193">
        <f>IF(N217="zníž. prenesená",J217,0)</f>
        <v>0</v>
      </c>
      <c r="BI217" s="193">
        <f>IF(N217="nulová",J217,0)</f>
        <v>0</v>
      </c>
      <c r="BJ217" s="18" t="s">
        <v>88</v>
      </c>
      <c r="BK217" s="193">
        <f>ROUND(I217*H217,2)</f>
        <v>2875</v>
      </c>
      <c r="BL217" s="18" t="s">
        <v>148</v>
      </c>
      <c r="BM217" s="192" t="s">
        <v>277</v>
      </c>
    </row>
    <row r="218" s="13" customFormat="1">
      <c r="A218" s="13"/>
      <c r="B218" s="194"/>
      <c r="C218" s="13"/>
      <c r="D218" s="195" t="s">
        <v>149</v>
      </c>
      <c r="E218" s="196" t="s">
        <v>1</v>
      </c>
      <c r="F218" s="197" t="s">
        <v>238</v>
      </c>
      <c r="G218" s="13"/>
      <c r="H218" s="198">
        <v>100</v>
      </c>
      <c r="I218" s="13"/>
      <c r="J218" s="13"/>
      <c r="K218" s="13"/>
      <c r="L218" s="194"/>
      <c r="M218" s="199"/>
      <c r="N218" s="200"/>
      <c r="O218" s="200"/>
      <c r="P218" s="200"/>
      <c r="Q218" s="200"/>
      <c r="R218" s="200"/>
      <c r="S218" s="200"/>
      <c r="T218" s="20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6" t="s">
        <v>149</v>
      </c>
      <c r="AU218" s="196" t="s">
        <v>88</v>
      </c>
      <c r="AV218" s="13" t="s">
        <v>88</v>
      </c>
      <c r="AW218" s="13" t="s">
        <v>31</v>
      </c>
      <c r="AX218" s="13" t="s">
        <v>75</v>
      </c>
      <c r="AY218" s="196" t="s">
        <v>142</v>
      </c>
    </row>
    <row r="219" s="14" customFormat="1">
      <c r="A219" s="14"/>
      <c r="B219" s="202"/>
      <c r="C219" s="14"/>
      <c r="D219" s="195" t="s">
        <v>149</v>
      </c>
      <c r="E219" s="203" t="s">
        <v>1</v>
      </c>
      <c r="F219" s="204" t="s">
        <v>151</v>
      </c>
      <c r="G219" s="14"/>
      <c r="H219" s="205">
        <v>100</v>
      </c>
      <c r="I219" s="14"/>
      <c r="J219" s="14"/>
      <c r="K219" s="14"/>
      <c r="L219" s="202"/>
      <c r="M219" s="206"/>
      <c r="N219" s="207"/>
      <c r="O219" s="207"/>
      <c r="P219" s="207"/>
      <c r="Q219" s="207"/>
      <c r="R219" s="207"/>
      <c r="S219" s="207"/>
      <c r="T219" s="20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03" t="s">
        <v>149</v>
      </c>
      <c r="AU219" s="203" t="s">
        <v>88</v>
      </c>
      <c r="AV219" s="14" t="s">
        <v>148</v>
      </c>
      <c r="AW219" s="14" t="s">
        <v>31</v>
      </c>
      <c r="AX219" s="14" t="s">
        <v>82</v>
      </c>
      <c r="AY219" s="203" t="s">
        <v>142</v>
      </c>
    </row>
    <row r="220" s="2" customFormat="1" ht="24.15" customHeight="1">
      <c r="A220" s="31"/>
      <c r="B220" s="180"/>
      <c r="C220" s="181" t="s">
        <v>213</v>
      </c>
      <c r="D220" s="181" t="s">
        <v>144</v>
      </c>
      <c r="E220" s="182" t="s">
        <v>278</v>
      </c>
      <c r="F220" s="183" t="s">
        <v>279</v>
      </c>
      <c r="G220" s="184" t="s">
        <v>166</v>
      </c>
      <c r="H220" s="185">
        <v>17316</v>
      </c>
      <c r="I220" s="186">
        <v>16.109999999999999</v>
      </c>
      <c r="J220" s="186">
        <f>ROUND(I220*H220,2)</f>
        <v>278960.76000000001</v>
      </c>
      <c r="K220" s="187"/>
      <c r="L220" s="32"/>
      <c r="M220" s="188" t="s">
        <v>1</v>
      </c>
      <c r="N220" s="189" t="s">
        <v>41</v>
      </c>
      <c r="O220" s="190">
        <v>0</v>
      </c>
      <c r="P220" s="190">
        <f>O220*H220</f>
        <v>0</v>
      </c>
      <c r="Q220" s="190">
        <v>2614.7159999999999</v>
      </c>
      <c r="R220" s="190">
        <f>Q220*H220</f>
        <v>45276422.255999997</v>
      </c>
      <c r="S220" s="190">
        <v>0</v>
      </c>
      <c r="T220" s="191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2" t="s">
        <v>148</v>
      </c>
      <c r="AT220" s="192" t="s">
        <v>144</v>
      </c>
      <c r="AU220" s="192" t="s">
        <v>88</v>
      </c>
      <c r="AY220" s="18" t="s">
        <v>142</v>
      </c>
      <c r="BE220" s="193">
        <f>IF(N220="základná",J220,0)</f>
        <v>0</v>
      </c>
      <c r="BF220" s="193">
        <f>IF(N220="znížená",J220,0)</f>
        <v>278960.76000000001</v>
      </c>
      <c r="BG220" s="193">
        <f>IF(N220="zákl. prenesená",J220,0)</f>
        <v>0</v>
      </c>
      <c r="BH220" s="193">
        <f>IF(N220="zníž. prenesená",J220,0)</f>
        <v>0</v>
      </c>
      <c r="BI220" s="193">
        <f>IF(N220="nulová",J220,0)</f>
        <v>0</v>
      </c>
      <c r="BJ220" s="18" t="s">
        <v>88</v>
      </c>
      <c r="BK220" s="193">
        <f>ROUND(I220*H220,2)</f>
        <v>278960.76000000001</v>
      </c>
      <c r="BL220" s="18" t="s">
        <v>148</v>
      </c>
      <c r="BM220" s="192" t="s">
        <v>280</v>
      </c>
    </row>
    <row r="221" s="13" customFormat="1">
      <c r="A221" s="13"/>
      <c r="B221" s="194"/>
      <c r="C221" s="13"/>
      <c r="D221" s="195" t="s">
        <v>149</v>
      </c>
      <c r="E221" s="196" t="s">
        <v>1</v>
      </c>
      <c r="F221" s="197" t="s">
        <v>263</v>
      </c>
      <c r="G221" s="13"/>
      <c r="H221" s="198">
        <v>17216</v>
      </c>
      <c r="I221" s="13"/>
      <c r="J221" s="13"/>
      <c r="K221" s="13"/>
      <c r="L221" s="194"/>
      <c r="M221" s="199"/>
      <c r="N221" s="200"/>
      <c r="O221" s="200"/>
      <c r="P221" s="200"/>
      <c r="Q221" s="200"/>
      <c r="R221" s="200"/>
      <c r="S221" s="200"/>
      <c r="T221" s="20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96" t="s">
        <v>149</v>
      </c>
      <c r="AU221" s="196" t="s">
        <v>88</v>
      </c>
      <c r="AV221" s="13" t="s">
        <v>88</v>
      </c>
      <c r="AW221" s="13" t="s">
        <v>31</v>
      </c>
      <c r="AX221" s="13" t="s">
        <v>75</v>
      </c>
      <c r="AY221" s="196" t="s">
        <v>142</v>
      </c>
    </row>
    <row r="222" s="13" customFormat="1">
      <c r="A222" s="13"/>
      <c r="B222" s="194"/>
      <c r="C222" s="13"/>
      <c r="D222" s="195" t="s">
        <v>149</v>
      </c>
      <c r="E222" s="196" t="s">
        <v>1</v>
      </c>
      <c r="F222" s="197" t="s">
        <v>238</v>
      </c>
      <c r="G222" s="13"/>
      <c r="H222" s="198">
        <v>100</v>
      </c>
      <c r="I222" s="13"/>
      <c r="J222" s="13"/>
      <c r="K222" s="13"/>
      <c r="L222" s="194"/>
      <c r="M222" s="199"/>
      <c r="N222" s="200"/>
      <c r="O222" s="200"/>
      <c r="P222" s="200"/>
      <c r="Q222" s="200"/>
      <c r="R222" s="200"/>
      <c r="S222" s="200"/>
      <c r="T222" s="20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196" t="s">
        <v>149</v>
      </c>
      <c r="AU222" s="196" t="s">
        <v>88</v>
      </c>
      <c r="AV222" s="13" t="s">
        <v>88</v>
      </c>
      <c r="AW222" s="13" t="s">
        <v>31</v>
      </c>
      <c r="AX222" s="13" t="s">
        <v>75</v>
      </c>
      <c r="AY222" s="196" t="s">
        <v>142</v>
      </c>
    </row>
    <row r="223" s="14" customFormat="1">
      <c r="A223" s="14"/>
      <c r="B223" s="202"/>
      <c r="C223" s="14"/>
      <c r="D223" s="195" t="s">
        <v>149</v>
      </c>
      <c r="E223" s="203" t="s">
        <v>1</v>
      </c>
      <c r="F223" s="204" t="s">
        <v>151</v>
      </c>
      <c r="G223" s="14"/>
      <c r="H223" s="205">
        <v>17316</v>
      </c>
      <c r="I223" s="14"/>
      <c r="J223" s="14"/>
      <c r="K223" s="14"/>
      <c r="L223" s="202"/>
      <c r="M223" s="206"/>
      <c r="N223" s="207"/>
      <c r="O223" s="207"/>
      <c r="P223" s="207"/>
      <c r="Q223" s="207"/>
      <c r="R223" s="207"/>
      <c r="S223" s="207"/>
      <c r="T223" s="20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03" t="s">
        <v>149</v>
      </c>
      <c r="AU223" s="203" t="s">
        <v>88</v>
      </c>
      <c r="AV223" s="14" t="s">
        <v>148</v>
      </c>
      <c r="AW223" s="14" t="s">
        <v>31</v>
      </c>
      <c r="AX223" s="14" t="s">
        <v>82</v>
      </c>
      <c r="AY223" s="203" t="s">
        <v>142</v>
      </c>
    </row>
    <row r="224" s="2" customFormat="1" ht="21.75" customHeight="1">
      <c r="A224" s="31"/>
      <c r="B224" s="180"/>
      <c r="C224" s="209" t="s">
        <v>281</v>
      </c>
      <c r="D224" s="209" t="s">
        <v>218</v>
      </c>
      <c r="E224" s="210" t="s">
        <v>282</v>
      </c>
      <c r="F224" s="211" t="s">
        <v>283</v>
      </c>
      <c r="G224" s="212" t="s">
        <v>166</v>
      </c>
      <c r="H224" s="213">
        <v>3427.1999999999998</v>
      </c>
      <c r="I224" s="214">
        <v>18.199999999999999</v>
      </c>
      <c r="J224" s="214">
        <f>ROUND(I224*H224,2)</f>
        <v>62375.040000000001</v>
      </c>
      <c r="K224" s="215"/>
      <c r="L224" s="216"/>
      <c r="M224" s="217" t="s">
        <v>1</v>
      </c>
      <c r="N224" s="218" t="s">
        <v>41</v>
      </c>
      <c r="O224" s="190">
        <v>0</v>
      </c>
      <c r="P224" s="190">
        <f>O224*H224</f>
        <v>0</v>
      </c>
      <c r="Q224" s="190">
        <v>503.798</v>
      </c>
      <c r="R224" s="190">
        <f>Q224*H224</f>
        <v>1726616.5055999998</v>
      </c>
      <c r="S224" s="190">
        <v>0</v>
      </c>
      <c r="T224" s="191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2" t="s">
        <v>161</v>
      </c>
      <c r="AT224" s="192" t="s">
        <v>218</v>
      </c>
      <c r="AU224" s="192" t="s">
        <v>88</v>
      </c>
      <c r="AY224" s="18" t="s">
        <v>142</v>
      </c>
      <c r="BE224" s="193">
        <f>IF(N224="základná",J224,0)</f>
        <v>0</v>
      </c>
      <c r="BF224" s="193">
        <f>IF(N224="znížená",J224,0)</f>
        <v>62375.040000000001</v>
      </c>
      <c r="BG224" s="193">
        <f>IF(N224="zákl. prenesená",J224,0)</f>
        <v>0</v>
      </c>
      <c r="BH224" s="193">
        <f>IF(N224="zníž. prenesená",J224,0)</f>
        <v>0</v>
      </c>
      <c r="BI224" s="193">
        <f>IF(N224="nulová",J224,0)</f>
        <v>0</v>
      </c>
      <c r="BJ224" s="18" t="s">
        <v>88</v>
      </c>
      <c r="BK224" s="193">
        <f>ROUND(I224*H224,2)</f>
        <v>62375.040000000001</v>
      </c>
      <c r="BL224" s="18" t="s">
        <v>148</v>
      </c>
      <c r="BM224" s="192" t="s">
        <v>284</v>
      </c>
    </row>
    <row r="225" s="13" customFormat="1">
      <c r="A225" s="13"/>
      <c r="B225" s="194"/>
      <c r="C225" s="13"/>
      <c r="D225" s="195" t="s">
        <v>149</v>
      </c>
      <c r="E225" s="196" t="s">
        <v>1</v>
      </c>
      <c r="F225" s="197" t="s">
        <v>285</v>
      </c>
      <c r="G225" s="13"/>
      <c r="H225" s="198">
        <v>3427.1999999999998</v>
      </c>
      <c r="I225" s="13"/>
      <c r="J225" s="13"/>
      <c r="K225" s="13"/>
      <c r="L225" s="194"/>
      <c r="M225" s="199"/>
      <c r="N225" s="200"/>
      <c r="O225" s="200"/>
      <c r="P225" s="200"/>
      <c r="Q225" s="200"/>
      <c r="R225" s="200"/>
      <c r="S225" s="200"/>
      <c r="T225" s="20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6" t="s">
        <v>149</v>
      </c>
      <c r="AU225" s="196" t="s">
        <v>88</v>
      </c>
      <c r="AV225" s="13" t="s">
        <v>88</v>
      </c>
      <c r="AW225" s="13" t="s">
        <v>31</v>
      </c>
      <c r="AX225" s="13" t="s">
        <v>75</v>
      </c>
      <c r="AY225" s="196" t="s">
        <v>142</v>
      </c>
    </row>
    <row r="226" s="14" customFormat="1">
      <c r="A226" s="14"/>
      <c r="B226" s="202"/>
      <c r="C226" s="14"/>
      <c r="D226" s="195" t="s">
        <v>149</v>
      </c>
      <c r="E226" s="203" t="s">
        <v>1</v>
      </c>
      <c r="F226" s="204" t="s">
        <v>151</v>
      </c>
      <c r="G226" s="14"/>
      <c r="H226" s="205">
        <v>3427.1999999999998</v>
      </c>
      <c r="I226" s="14"/>
      <c r="J226" s="14"/>
      <c r="K226" s="14"/>
      <c r="L226" s="202"/>
      <c r="M226" s="206"/>
      <c r="N226" s="207"/>
      <c r="O226" s="207"/>
      <c r="P226" s="207"/>
      <c r="Q226" s="207"/>
      <c r="R226" s="207"/>
      <c r="S226" s="207"/>
      <c r="T226" s="20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3" t="s">
        <v>149</v>
      </c>
      <c r="AU226" s="203" t="s">
        <v>88</v>
      </c>
      <c r="AV226" s="14" t="s">
        <v>148</v>
      </c>
      <c r="AW226" s="14" t="s">
        <v>31</v>
      </c>
      <c r="AX226" s="14" t="s">
        <v>82</v>
      </c>
      <c r="AY226" s="203" t="s">
        <v>142</v>
      </c>
    </row>
    <row r="227" s="12" customFormat="1" ht="22.8" customHeight="1">
      <c r="A227" s="12"/>
      <c r="B227" s="168"/>
      <c r="C227" s="12"/>
      <c r="D227" s="169" t="s">
        <v>74</v>
      </c>
      <c r="E227" s="178" t="s">
        <v>161</v>
      </c>
      <c r="F227" s="178" t="s">
        <v>286</v>
      </c>
      <c r="G227" s="12"/>
      <c r="H227" s="12"/>
      <c r="I227" s="12"/>
      <c r="J227" s="179">
        <f>BK227</f>
        <v>31904.959999999999</v>
      </c>
      <c r="K227" s="12"/>
      <c r="L227" s="168"/>
      <c r="M227" s="172"/>
      <c r="N227" s="173"/>
      <c r="O227" s="173"/>
      <c r="P227" s="174">
        <f>SUM(P228:P233)</f>
        <v>662</v>
      </c>
      <c r="Q227" s="173"/>
      <c r="R227" s="174">
        <f>SUM(R228:R233)</f>
        <v>14.654999999999999</v>
      </c>
      <c r="S227" s="173"/>
      <c r="T227" s="175">
        <f>SUM(T228:T233)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69" t="s">
        <v>82</v>
      </c>
      <c r="AT227" s="176" t="s">
        <v>74</v>
      </c>
      <c r="AU227" s="176" t="s">
        <v>82</v>
      </c>
      <c r="AY227" s="169" t="s">
        <v>142</v>
      </c>
      <c r="BK227" s="177">
        <f>SUM(BK228:BK233)</f>
        <v>31904.959999999999</v>
      </c>
    </row>
    <row r="228" s="2" customFormat="1" ht="24.15" customHeight="1">
      <c r="A228" s="31"/>
      <c r="B228" s="180"/>
      <c r="C228" s="181" t="s">
        <v>217</v>
      </c>
      <c r="D228" s="181" t="s">
        <v>144</v>
      </c>
      <c r="E228" s="182" t="s">
        <v>287</v>
      </c>
      <c r="F228" s="183" t="s">
        <v>288</v>
      </c>
      <c r="G228" s="184" t="s">
        <v>289</v>
      </c>
      <c r="H228" s="185">
        <v>164</v>
      </c>
      <c r="I228" s="186">
        <v>99.790000000000006</v>
      </c>
      <c r="J228" s="186">
        <f>ROUND(I228*H228,2)</f>
        <v>16365.56</v>
      </c>
      <c r="K228" s="187"/>
      <c r="L228" s="32"/>
      <c r="M228" s="188" t="s">
        <v>1</v>
      </c>
      <c r="N228" s="189" t="s">
        <v>41</v>
      </c>
      <c r="O228" s="190">
        <v>2</v>
      </c>
      <c r="P228" s="190">
        <f>O228*H228</f>
        <v>328</v>
      </c>
      <c r="Q228" s="190">
        <v>0</v>
      </c>
      <c r="R228" s="190">
        <f>Q228*H228</f>
        <v>0</v>
      </c>
      <c r="S228" s="190">
        <v>0</v>
      </c>
      <c r="T228" s="191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2" t="s">
        <v>148</v>
      </c>
      <c r="AT228" s="192" t="s">
        <v>144</v>
      </c>
      <c r="AU228" s="192" t="s">
        <v>88</v>
      </c>
      <c r="AY228" s="18" t="s">
        <v>142</v>
      </c>
      <c r="BE228" s="193">
        <f>IF(N228="základná",J228,0)</f>
        <v>0</v>
      </c>
      <c r="BF228" s="193">
        <f>IF(N228="znížená",J228,0)</f>
        <v>16365.56</v>
      </c>
      <c r="BG228" s="193">
        <f>IF(N228="zákl. prenesená",J228,0)</f>
        <v>0</v>
      </c>
      <c r="BH228" s="193">
        <f>IF(N228="zníž. prenesená",J228,0)</f>
        <v>0</v>
      </c>
      <c r="BI228" s="193">
        <f>IF(N228="nulová",J228,0)</f>
        <v>0</v>
      </c>
      <c r="BJ228" s="18" t="s">
        <v>88</v>
      </c>
      <c r="BK228" s="193">
        <f>ROUND(I228*H228,2)</f>
        <v>16365.56</v>
      </c>
      <c r="BL228" s="18" t="s">
        <v>148</v>
      </c>
      <c r="BM228" s="192" t="s">
        <v>290</v>
      </c>
    </row>
    <row r="229" s="13" customFormat="1">
      <c r="A229" s="13"/>
      <c r="B229" s="194"/>
      <c r="C229" s="13"/>
      <c r="D229" s="195" t="s">
        <v>149</v>
      </c>
      <c r="E229" s="196" t="s">
        <v>1</v>
      </c>
      <c r="F229" s="197" t="s">
        <v>291</v>
      </c>
      <c r="G229" s="13"/>
      <c r="H229" s="198">
        <v>59</v>
      </c>
      <c r="I229" s="13"/>
      <c r="J229" s="13"/>
      <c r="K229" s="13"/>
      <c r="L229" s="194"/>
      <c r="M229" s="199"/>
      <c r="N229" s="200"/>
      <c r="O229" s="200"/>
      <c r="P229" s="200"/>
      <c r="Q229" s="200"/>
      <c r="R229" s="200"/>
      <c r="S229" s="200"/>
      <c r="T229" s="20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6" t="s">
        <v>149</v>
      </c>
      <c r="AU229" s="196" t="s">
        <v>88</v>
      </c>
      <c r="AV229" s="13" t="s">
        <v>88</v>
      </c>
      <c r="AW229" s="13" t="s">
        <v>31</v>
      </c>
      <c r="AX229" s="13" t="s">
        <v>75</v>
      </c>
      <c r="AY229" s="196" t="s">
        <v>142</v>
      </c>
    </row>
    <row r="230" s="13" customFormat="1">
      <c r="A230" s="13"/>
      <c r="B230" s="194"/>
      <c r="C230" s="13"/>
      <c r="D230" s="195" t="s">
        <v>149</v>
      </c>
      <c r="E230" s="196" t="s">
        <v>1</v>
      </c>
      <c r="F230" s="197" t="s">
        <v>292</v>
      </c>
      <c r="G230" s="13"/>
      <c r="H230" s="198">
        <v>105</v>
      </c>
      <c r="I230" s="13"/>
      <c r="J230" s="13"/>
      <c r="K230" s="13"/>
      <c r="L230" s="194"/>
      <c r="M230" s="199"/>
      <c r="N230" s="200"/>
      <c r="O230" s="200"/>
      <c r="P230" s="200"/>
      <c r="Q230" s="200"/>
      <c r="R230" s="200"/>
      <c r="S230" s="200"/>
      <c r="T230" s="20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6" t="s">
        <v>149</v>
      </c>
      <c r="AU230" s="196" t="s">
        <v>88</v>
      </c>
      <c r="AV230" s="13" t="s">
        <v>88</v>
      </c>
      <c r="AW230" s="13" t="s">
        <v>31</v>
      </c>
      <c r="AX230" s="13" t="s">
        <v>75</v>
      </c>
      <c r="AY230" s="196" t="s">
        <v>142</v>
      </c>
    </row>
    <row r="231" s="14" customFormat="1">
      <c r="A231" s="14"/>
      <c r="B231" s="202"/>
      <c r="C231" s="14"/>
      <c r="D231" s="195" t="s">
        <v>149</v>
      </c>
      <c r="E231" s="203" t="s">
        <v>1</v>
      </c>
      <c r="F231" s="204" t="s">
        <v>151</v>
      </c>
      <c r="G231" s="14"/>
      <c r="H231" s="205">
        <v>164</v>
      </c>
      <c r="I231" s="14"/>
      <c r="J231" s="14"/>
      <c r="K231" s="14"/>
      <c r="L231" s="202"/>
      <c r="M231" s="206"/>
      <c r="N231" s="207"/>
      <c r="O231" s="207"/>
      <c r="P231" s="207"/>
      <c r="Q231" s="207"/>
      <c r="R231" s="207"/>
      <c r="S231" s="207"/>
      <c r="T231" s="20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3" t="s">
        <v>149</v>
      </c>
      <c r="AU231" s="203" t="s">
        <v>88</v>
      </c>
      <c r="AV231" s="14" t="s">
        <v>148</v>
      </c>
      <c r="AW231" s="14" t="s">
        <v>31</v>
      </c>
      <c r="AX231" s="14" t="s">
        <v>82</v>
      </c>
      <c r="AY231" s="203" t="s">
        <v>142</v>
      </c>
    </row>
    <row r="232" s="2" customFormat="1" ht="24.15" customHeight="1">
      <c r="A232" s="31"/>
      <c r="B232" s="180"/>
      <c r="C232" s="181" t="s">
        <v>293</v>
      </c>
      <c r="D232" s="181" t="s">
        <v>144</v>
      </c>
      <c r="E232" s="182" t="s">
        <v>294</v>
      </c>
      <c r="F232" s="183" t="s">
        <v>295</v>
      </c>
      <c r="G232" s="184" t="s">
        <v>296</v>
      </c>
      <c r="H232" s="185">
        <v>3</v>
      </c>
      <c r="I232" s="186">
        <v>1.1299999999999999</v>
      </c>
      <c r="J232" s="186">
        <f>ROUND(I232*H232,2)</f>
        <v>3.3900000000000001</v>
      </c>
      <c r="K232" s="187"/>
      <c r="L232" s="32"/>
      <c r="M232" s="188" t="s">
        <v>1</v>
      </c>
      <c r="N232" s="189" t="s">
        <v>41</v>
      </c>
      <c r="O232" s="190">
        <v>0</v>
      </c>
      <c r="P232" s="190">
        <f>O232*H232</f>
        <v>0</v>
      </c>
      <c r="Q232" s="190">
        <v>4.8849999999999998</v>
      </c>
      <c r="R232" s="190">
        <f>Q232*H232</f>
        <v>14.654999999999999</v>
      </c>
      <c r="S232" s="190">
        <v>0</v>
      </c>
      <c r="T232" s="191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2" t="s">
        <v>148</v>
      </c>
      <c r="AT232" s="192" t="s">
        <v>144</v>
      </c>
      <c r="AU232" s="192" t="s">
        <v>88</v>
      </c>
      <c r="AY232" s="18" t="s">
        <v>142</v>
      </c>
      <c r="BE232" s="193">
        <f>IF(N232="základná",J232,0)</f>
        <v>0</v>
      </c>
      <c r="BF232" s="193">
        <f>IF(N232="znížená",J232,0)</f>
        <v>3.3900000000000001</v>
      </c>
      <c r="BG232" s="193">
        <f>IF(N232="zákl. prenesená",J232,0)</f>
        <v>0</v>
      </c>
      <c r="BH232" s="193">
        <f>IF(N232="zníž. prenesená",J232,0)</f>
        <v>0</v>
      </c>
      <c r="BI232" s="193">
        <f>IF(N232="nulová",J232,0)</f>
        <v>0</v>
      </c>
      <c r="BJ232" s="18" t="s">
        <v>88</v>
      </c>
      <c r="BK232" s="193">
        <f>ROUND(I232*H232,2)</f>
        <v>3.3900000000000001</v>
      </c>
      <c r="BL232" s="18" t="s">
        <v>148</v>
      </c>
      <c r="BM232" s="192" t="s">
        <v>297</v>
      </c>
    </row>
    <row r="233" s="2" customFormat="1" ht="24.15" customHeight="1">
      <c r="A233" s="31"/>
      <c r="B233" s="180"/>
      <c r="C233" s="181" t="s">
        <v>221</v>
      </c>
      <c r="D233" s="181" t="s">
        <v>144</v>
      </c>
      <c r="E233" s="182" t="s">
        <v>298</v>
      </c>
      <c r="F233" s="183" t="s">
        <v>299</v>
      </c>
      <c r="G233" s="184" t="s">
        <v>296</v>
      </c>
      <c r="H233" s="185">
        <v>167</v>
      </c>
      <c r="I233" s="186">
        <v>93.030000000000001</v>
      </c>
      <c r="J233" s="186">
        <f>ROUND(I233*H233,2)</f>
        <v>15536.01</v>
      </c>
      <c r="K233" s="187"/>
      <c r="L233" s="32"/>
      <c r="M233" s="188" t="s">
        <v>1</v>
      </c>
      <c r="N233" s="189" t="s">
        <v>41</v>
      </c>
      <c r="O233" s="190">
        <v>2</v>
      </c>
      <c r="P233" s="190">
        <f>O233*H233</f>
        <v>334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2" t="s">
        <v>148</v>
      </c>
      <c r="AT233" s="192" t="s">
        <v>144</v>
      </c>
      <c r="AU233" s="192" t="s">
        <v>88</v>
      </c>
      <c r="AY233" s="18" t="s">
        <v>142</v>
      </c>
      <c r="BE233" s="193">
        <f>IF(N233="základná",J233,0)</f>
        <v>0</v>
      </c>
      <c r="BF233" s="193">
        <f>IF(N233="znížená",J233,0)</f>
        <v>15536.01</v>
      </c>
      <c r="BG233" s="193">
        <f>IF(N233="zákl. prenesená",J233,0)</f>
        <v>0</v>
      </c>
      <c r="BH233" s="193">
        <f>IF(N233="zníž. prenesená",J233,0)</f>
        <v>0</v>
      </c>
      <c r="BI233" s="193">
        <f>IF(N233="nulová",J233,0)</f>
        <v>0</v>
      </c>
      <c r="BJ233" s="18" t="s">
        <v>88</v>
      </c>
      <c r="BK233" s="193">
        <f>ROUND(I233*H233,2)</f>
        <v>15536.01</v>
      </c>
      <c r="BL233" s="18" t="s">
        <v>148</v>
      </c>
      <c r="BM233" s="192" t="s">
        <v>300</v>
      </c>
    </row>
    <row r="234" s="12" customFormat="1" ht="22.8" customHeight="1">
      <c r="A234" s="12"/>
      <c r="B234" s="168"/>
      <c r="C234" s="12"/>
      <c r="D234" s="169" t="s">
        <v>74</v>
      </c>
      <c r="E234" s="178" t="s">
        <v>179</v>
      </c>
      <c r="F234" s="178" t="s">
        <v>301</v>
      </c>
      <c r="G234" s="12"/>
      <c r="H234" s="12"/>
      <c r="I234" s="12"/>
      <c r="J234" s="179">
        <f>BK234</f>
        <v>303860.36000000004</v>
      </c>
      <c r="K234" s="12"/>
      <c r="L234" s="168"/>
      <c r="M234" s="172"/>
      <c r="N234" s="173"/>
      <c r="O234" s="173"/>
      <c r="P234" s="174">
        <f>SUM(P235:P275)</f>
        <v>4279.7047709999997</v>
      </c>
      <c r="Q234" s="173"/>
      <c r="R234" s="174">
        <f>SUM(R235:R275)</f>
        <v>1144205.1460800001</v>
      </c>
      <c r="S234" s="173"/>
      <c r="T234" s="175">
        <f>SUM(T235:T275)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69" t="s">
        <v>82</v>
      </c>
      <c r="AT234" s="176" t="s">
        <v>74</v>
      </c>
      <c r="AU234" s="176" t="s">
        <v>82</v>
      </c>
      <c r="AY234" s="169" t="s">
        <v>142</v>
      </c>
      <c r="BK234" s="177">
        <f>SUM(BK235:BK275)</f>
        <v>303860.36000000004</v>
      </c>
    </row>
    <row r="235" s="2" customFormat="1" ht="24.15" customHeight="1">
      <c r="A235" s="31"/>
      <c r="B235" s="180"/>
      <c r="C235" s="181" t="s">
        <v>302</v>
      </c>
      <c r="D235" s="181" t="s">
        <v>144</v>
      </c>
      <c r="E235" s="182" t="s">
        <v>303</v>
      </c>
      <c r="F235" s="183" t="s">
        <v>304</v>
      </c>
      <c r="G235" s="184" t="s">
        <v>203</v>
      </c>
      <c r="H235" s="185">
        <v>2590</v>
      </c>
      <c r="I235" s="186">
        <v>3.3999999999999999</v>
      </c>
      <c r="J235" s="186">
        <f>ROUND(I235*H235,2)</f>
        <v>8806</v>
      </c>
      <c r="K235" s="187"/>
      <c r="L235" s="32"/>
      <c r="M235" s="188" t="s">
        <v>1</v>
      </c>
      <c r="N235" s="189" t="s">
        <v>41</v>
      </c>
      <c r="O235" s="190">
        <v>0</v>
      </c>
      <c r="P235" s="190">
        <f>O235*H235</f>
        <v>0</v>
      </c>
      <c r="Q235" s="190">
        <v>0.23300000000000001</v>
      </c>
      <c r="R235" s="190">
        <f>Q235*H235</f>
        <v>603.47000000000003</v>
      </c>
      <c r="S235" s="190">
        <v>0</v>
      </c>
      <c r="T235" s="191">
        <f>S235*H235</f>
        <v>0</v>
      </c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R235" s="192" t="s">
        <v>148</v>
      </c>
      <c r="AT235" s="192" t="s">
        <v>144</v>
      </c>
      <c r="AU235" s="192" t="s">
        <v>88</v>
      </c>
      <c r="AY235" s="18" t="s">
        <v>142</v>
      </c>
      <c r="BE235" s="193">
        <f>IF(N235="základná",J235,0)</f>
        <v>0</v>
      </c>
      <c r="BF235" s="193">
        <f>IF(N235="znížená",J235,0)</f>
        <v>8806</v>
      </c>
      <c r="BG235" s="193">
        <f>IF(N235="zákl. prenesená",J235,0)</f>
        <v>0</v>
      </c>
      <c r="BH235" s="193">
        <f>IF(N235="zníž. prenesená",J235,0)</f>
        <v>0</v>
      </c>
      <c r="BI235" s="193">
        <f>IF(N235="nulová",J235,0)</f>
        <v>0</v>
      </c>
      <c r="BJ235" s="18" t="s">
        <v>88</v>
      </c>
      <c r="BK235" s="193">
        <f>ROUND(I235*H235,2)</f>
        <v>8806</v>
      </c>
      <c r="BL235" s="18" t="s">
        <v>148</v>
      </c>
      <c r="BM235" s="192" t="s">
        <v>305</v>
      </c>
    </row>
    <row r="236" s="2" customFormat="1" ht="37.8" customHeight="1">
      <c r="A236" s="31"/>
      <c r="B236" s="180"/>
      <c r="C236" s="181" t="s">
        <v>227</v>
      </c>
      <c r="D236" s="181" t="s">
        <v>144</v>
      </c>
      <c r="E236" s="182" t="s">
        <v>306</v>
      </c>
      <c r="F236" s="183" t="s">
        <v>307</v>
      </c>
      <c r="G236" s="184" t="s">
        <v>203</v>
      </c>
      <c r="H236" s="185">
        <v>2590</v>
      </c>
      <c r="I236" s="186">
        <v>0.23000000000000001</v>
      </c>
      <c r="J236" s="186">
        <f>ROUND(I236*H236,2)</f>
        <v>595.70000000000005</v>
      </c>
      <c r="K236" s="187"/>
      <c r="L236" s="32"/>
      <c r="M236" s="188" t="s">
        <v>1</v>
      </c>
      <c r="N236" s="189" t="s">
        <v>41</v>
      </c>
      <c r="O236" s="190">
        <v>0</v>
      </c>
      <c r="P236" s="190">
        <f>O236*H236</f>
        <v>0</v>
      </c>
      <c r="Q236" s="190">
        <v>0.104</v>
      </c>
      <c r="R236" s="190">
        <f>Q236*H236</f>
        <v>269.36000000000001</v>
      </c>
      <c r="S236" s="190">
        <v>0</v>
      </c>
      <c r="T236" s="191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2" t="s">
        <v>148</v>
      </c>
      <c r="AT236" s="192" t="s">
        <v>144</v>
      </c>
      <c r="AU236" s="192" t="s">
        <v>88</v>
      </c>
      <c r="AY236" s="18" t="s">
        <v>142</v>
      </c>
      <c r="BE236" s="193">
        <f>IF(N236="základná",J236,0)</f>
        <v>0</v>
      </c>
      <c r="BF236" s="193">
        <f>IF(N236="znížená",J236,0)</f>
        <v>595.70000000000005</v>
      </c>
      <c r="BG236" s="193">
        <f>IF(N236="zákl. prenesená",J236,0)</f>
        <v>0</v>
      </c>
      <c r="BH236" s="193">
        <f>IF(N236="zníž. prenesená",J236,0)</f>
        <v>0</v>
      </c>
      <c r="BI236" s="193">
        <f>IF(N236="nulová",J236,0)</f>
        <v>0</v>
      </c>
      <c r="BJ236" s="18" t="s">
        <v>88</v>
      </c>
      <c r="BK236" s="193">
        <f>ROUND(I236*H236,2)</f>
        <v>595.70000000000005</v>
      </c>
      <c r="BL236" s="18" t="s">
        <v>148</v>
      </c>
      <c r="BM236" s="192" t="s">
        <v>308</v>
      </c>
    </row>
    <row r="237" s="2" customFormat="1" ht="37.8" customHeight="1">
      <c r="A237" s="31"/>
      <c r="B237" s="180"/>
      <c r="C237" s="181" t="s">
        <v>309</v>
      </c>
      <c r="D237" s="181" t="s">
        <v>144</v>
      </c>
      <c r="E237" s="182" t="s">
        <v>310</v>
      </c>
      <c r="F237" s="183" t="s">
        <v>311</v>
      </c>
      <c r="G237" s="184" t="s">
        <v>203</v>
      </c>
      <c r="H237" s="185">
        <v>2590</v>
      </c>
      <c r="I237" s="186">
        <v>0.23000000000000001</v>
      </c>
      <c r="J237" s="186">
        <f>ROUND(I237*H237,2)</f>
        <v>595.70000000000005</v>
      </c>
      <c r="K237" s="187"/>
      <c r="L237" s="32"/>
      <c r="M237" s="188" t="s">
        <v>1</v>
      </c>
      <c r="N237" s="189" t="s">
        <v>41</v>
      </c>
      <c r="O237" s="190">
        <v>0</v>
      </c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2" t="s">
        <v>148</v>
      </c>
      <c r="AT237" s="192" t="s">
        <v>144</v>
      </c>
      <c r="AU237" s="192" t="s">
        <v>88</v>
      </c>
      <c r="AY237" s="18" t="s">
        <v>142</v>
      </c>
      <c r="BE237" s="193">
        <f>IF(N237="základná",J237,0)</f>
        <v>0</v>
      </c>
      <c r="BF237" s="193">
        <f>IF(N237="znížená",J237,0)</f>
        <v>595.70000000000005</v>
      </c>
      <c r="BG237" s="193">
        <f>IF(N237="zákl. prenesená",J237,0)</f>
        <v>0</v>
      </c>
      <c r="BH237" s="193">
        <f>IF(N237="zníž. prenesená",J237,0)</f>
        <v>0</v>
      </c>
      <c r="BI237" s="193">
        <f>IF(N237="nulová",J237,0)</f>
        <v>0</v>
      </c>
      <c r="BJ237" s="18" t="s">
        <v>88</v>
      </c>
      <c r="BK237" s="193">
        <f>ROUND(I237*H237,2)</f>
        <v>595.70000000000005</v>
      </c>
      <c r="BL237" s="18" t="s">
        <v>148</v>
      </c>
      <c r="BM237" s="192" t="s">
        <v>312</v>
      </c>
    </row>
    <row r="238" s="2" customFormat="1" ht="33" customHeight="1">
      <c r="A238" s="31"/>
      <c r="B238" s="180"/>
      <c r="C238" s="181" t="s">
        <v>232</v>
      </c>
      <c r="D238" s="181" t="s">
        <v>144</v>
      </c>
      <c r="E238" s="182" t="s">
        <v>313</v>
      </c>
      <c r="F238" s="183" t="s">
        <v>314</v>
      </c>
      <c r="G238" s="184" t="s">
        <v>203</v>
      </c>
      <c r="H238" s="185">
        <v>1940</v>
      </c>
      <c r="I238" s="186">
        <v>11.35</v>
      </c>
      <c r="J238" s="186">
        <f>ROUND(I238*H238,2)</f>
        <v>22019</v>
      </c>
      <c r="K238" s="187"/>
      <c r="L238" s="32"/>
      <c r="M238" s="188" t="s">
        <v>1</v>
      </c>
      <c r="N238" s="189" t="s">
        <v>41</v>
      </c>
      <c r="O238" s="190">
        <v>0</v>
      </c>
      <c r="P238" s="190">
        <f>O238*H238</f>
        <v>0</v>
      </c>
      <c r="Q238" s="190">
        <v>0</v>
      </c>
      <c r="R238" s="190">
        <f>Q238*H238</f>
        <v>0</v>
      </c>
      <c r="S238" s="190">
        <v>0</v>
      </c>
      <c r="T238" s="191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2" t="s">
        <v>148</v>
      </c>
      <c r="AT238" s="192" t="s">
        <v>144</v>
      </c>
      <c r="AU238" s="192" t="s">
        <v>88</v>
      </c>
      <c r="AY238" s="18" t="s">
        <v>142</v>
      </c>
      <c r="BE238" s="193">
        <f>IF(N238="základná",J238,0)</f>
        <v>0</v>
      </c>
      <c r="BF238" s="193">
        <f>IF(N238="znížená",J238,0)</f>
        <v>22019</v>
      </c>
      <c r="BG238" s="193">
        <f>IF(N238="zákl. prenesená",J238,0)</f>
        <v>0</v>
      </c>
      <c r="BH238" s="193">
        <f>IF(N238="zníž. prenesená",J238,0)</f>
        <v>0</v>
      </c>
      <c r="BI238" s="193">
        <f>IF(N238="nulová",J238,0)</f>
        <v>0</v>
      </c>
      <c r="BJ238" s="18" t="s">
        <v>88</v>
      </c>
      <c r="BK238" s="193">
        <f>ROUND(I238*H238,2)</f>
        <v>22019</v>
      </c>
      <c r="BL238" s="18" t="s">
        <v>148</v>
      </c>
      <c r="BM238" s="192" t="s">
        <v>315</v>
      </c>
    </row>
    <row r="239" s="13" customFormat="1">
      <c r="A239" s="13"/>
      <c r="B239" s="194"/>
      <c r="C239" s="13"/>
      <c r="D239" s="195" t="s">
        <v>149</v>
      </c>
      <c r="E239" s="196" t="s">
        <v>1</v>
      </c>
      <c r="F239" s="197" t="s">
        <v>316</v>
      </c>
      <c r="G239" s="13"/>
      <c r="H239" s="198">
        <v>1940</v>
      </c>
      <c r="I239" s="13"/>
      <c r="J239" s="13"/>
      <c r="K239" s="13"/>
      <c r="L239" s="194"/>
      <c r="M239" s="199"/>
      <c r="N239" s="200"/>
      <c r="O239" s="200"/>
      <c r="P239" s="200"/>
      <c r="Q239" s="200"/>
      <c r="R239" s="200"/>
      <c r="S239" s="200"/>
      <c r="T239" s="20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6" t="s">
        <v>149</v>
      </c>
      <c r="AU239" s="196" t="s">
        <v>88</v>
      </c>
      <c r="AV239" s="13" t="s">
        <v>88</v>
      </c>
      <c r="AW239" s="13" t="s">
        <v>31</v>
      </c>
      <c r="AX239" s="13" t="s">
        <v>75</v>
      </c>
      <c r="AY239" s="196" t="s">
        <v>142</v>
      </c>
    </row>
    <row r="240" s="14" customFormat="1">
      <c r="A240" s="14"/>
      <c r="B240" s="202"/>
      <c r="C240" s="14"/>
      <c r="D240" s="195" t="s">
        <v>149</v>
      </c>
      <c r="E240" s="203" t="s">
        <v>1</v>
      </c>
      <c r="F240" s="204" t="s">
        <v>151</v>
      </c>
      <c r="G240" s="14"/>
      <c r="H240" s="205">
        <v>1940</v>
      </c>
      <c r="I240" s="14"/>
      <c r="J240" s="14"/>
      <c r="K240" s="14"/>
      <c r="L240" s="202"/>
      <c r="M240" s="206"/>
      <c r="N240" s="207"/>
      <c r="O240" s="207"/>
      <c r="P240" s="207"/>
      <c r="Q240" s="207"/>
      <c r="R240" s="207"/>
      <c r="S240" s="207"/>
      <c r="T240" s="208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03" t="s">
        <v>149</v>
      </c>
      <c r="AU240" s="203" t="s">
        <v>88</v>
      </c>
      <c r="AV240" s="14" t="s">
        <v>148</v>
      </c>
      <c r="AW240" s="14" t="s">
        <v>31</v>
      </c>
      <c r="AX240" s="14" t="s">
        <v>82</v>
      </c>
      <c r="AY240" s="203" t="s">
        <v>142</v>
      </c>
    </row>
    <row r="241" s="2" customFormat="1" ht="24.15" customHeight="1">
      <c r="A241" s="31"/>
      <c r="B241" s="180"/>
      <c r="C241" s="181" t="s">
        <v>317</v>
      </c>
      <c r="D241" s="181" t="s">
        <v>144</v>
      </c>
      <c r="E241" s="182" t="s">
        <v>318</v>
      </c>
      <c r="F241" s="183" t="s">
        <v>319</v>
      </c>
      <c r="G241" s="184" t="s">
        <v>147</v>
      </c>
      <c r="H241" s="185">
        <v>377</v>
      </c>
      <c r="I241" s="186">
        <v>142.86000000000001</v>
      </c>
      <c r="J241" s="186">
        <f>ROUND(I241*H241,2)</f>
        <v>53858.220000000001</v>
      </c>
      <c r="K241" s="187"/>
      <c r="L241" s="32"/>
      <c r="M241" s="188" t="s">
        <v>1</v>
      </c>
      <c r="N241" s="189" t="s">
        <v>41</v>
      </c>
      <c r="O241" s="190">
        <v>0</v>
      </c>
      <c r="P241" s="190">
        <f>O241*H241</f>
        <v>0</v>
      </c>
      <c r="Q241" s="190">
        <v>2.1793</v>
      </c>
      <c r="R241" s="190">
        <f>Q241*H241</f>
        <v>821.59609999999998</v>
      </c>
      <c r="S241" s="190">
        <v>0</v>
      </c>
      <c r="T241" s="191">
        <f>S241*H241</f>
        <v>0</v>
      </c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R241" s="192" t="s">
        <v>148</v>
      </c>
      <c r="AT241" s="192" t="s">
        <v>144</v>
      </c>
      <c r="AU241" s="192" t="s">
        <v>88</v>
      </c>
      <c r="AY241" s="18" t="s">
        <v>142</v>
      </c>
      <c r="BE241" s="193">
        <f>IF(N241="základná",J241,0)</f>
        <v>0</v>
      </c>
      <c r="BF241" s="193">
        <f>IF(N241="znížená",J241,0)</f>
        <v>53858.220000000001</v>
      </c>
      <c r="BG241" s="193">
        <f>IF(N241="zákl. prenesená",J241,0)</f>
        <v>0</v>
      </c>
      <c r="BH241" s="193">
        <f>IF(N241="zníž. prenesená",J241,0)</f>
        <v>0</v>
      </c>
      <c r="BI241" s="193">
        <f>IF(N241="nulová",J241,0)</f>
        <v>0</v>
      </c>
      <c r="BJ241" s="18" t="s">
        <v>88</v>
      </c>
      <c r="BK241" s="193">
        <f>ROUND(I241*H241,2)</f>
        <v>53858.220000000001</v>
      </c>
      <c r="BL241" s="18" t="s">
        <v>148</v>
      </c>
      <c r="BM241" s="192" t="s">
        <v>320</v>
      </c>
    </row>
    <row r="242" s="13" customFormat="1">
      <c r="A242" s="13"/>
      <c r="B242" s="194"/>
      <c r="C242" s="13"/>
      <c r="D242" s="195" t="s">
        <v>149</v>
      </c>
      <c r="E242" s="196" t="s">
        <v>1</v>
      </c>
      <c r="F242" s="197" t="s">
        <v>321</v>
      </c>
      <c r="G242" s="13"/>
      <c r="H242" s="198">
        <v>152.90000000000001</v>
      </c>
      <c r="I242" s="13"/>
      <c r="J242" s="13"/>
      <c r="K242" s="13"/>
      <c r="L242" s="194"/>
      <c r="M242" s="199"/>
      <c r="N242" s="200"/>
      <c r="O242" s="200"/>
      <c r="P242" s="200"/>
      <c r="Q242" s="200"/>
      <c r="R242" s="200"/>
      <c r="S242" s="200"/>
      <c r="T242" s="20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196" t="s">
        <v>149</v>
      </c>
      <c r="AU242" s="196" t="s">
        <v>88</v>
      </c>
      <c r="AV242" s="13" t="s">
        <v>88</v>
      </c>
      <c r="AW242" s="13" t="s">
        <v>31</v>
      </c>
      <c r="AX242" s="13" t="s">
        <v>75</v>
      </c>
      <c r="AY242" s="196" t="s">
        <v>142</v>
      </c>
    </row>
    <row r="243" s="13" customFormat="1">
      <c r="A243" s="13"/>
      <c r="B243" s="194"/>
      <c r="C243" s="13"/>
      <c r="D243" s="195" t="s">
        <v>149</v>
      </c>
      <c r="E243" s="196" t="s">
        <v>1</v>
      </c>
      <c r="F243" s="197" t="s">
        <v>322</v>
      </c>
      <c r="G243" s="13"/>
      <c r="H243" s="198">
        <v>131.02500000000001</v>
      </c>
      <c r="I243" s="13"/>
      <c r="J243" s="13"/>
      <c r="K243" s="13"/>
      <c r="L243" s="194"/>
      <c r="M243" s="199"/>
      <c r="N243" s="200"/>
      <c r="O243" s="200"/>
      <c r="P243" s="200"/>
      <c r="Q243" s="200"/>
      <c r="R243" s="200"/>
      <c r="S243" s="200"/>
      <c r="T243" s="20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96" t="s">
        <v>149</v>
      </c>
      <c r="AU243" s="196" t="s">
        <v>88</v>
      </c>
      <c r="AV243" s="13" t="s">
        <v>88</v>
      </c>
      <c r="AW243" s="13" t="s">
        <v>31</v>
      </c>
      <c r="AX243" s="13" t="s">
        <v>75</v>
      </c>
      <c r="AY243" s="196" t="s">
        <v>142</v>
      </c>
    </row>
    <row r="244" s="13" customFormat="1">
      <c r="A244" s="13"/>
      <c r="B244" s="194"/>
      <c r="C244" s="13"/>
      <c r="D244" s="195" t="s">
        <v>149</v>
      </c>
      <c r="E244" s="196" t="s">
        <v>1</v>
      </c>
      <c r="F244" s="197" t="s">
        <v>323</v>
      </c>
      <c r="G244" s="13"/>
      <c r="H244" s="198">
        <v>34.875</v>
      </c>
      <c r="I244" s="13"/>
      <c r="J244" s="13"/>
      <c r="K244" s="13"/>
      <c r="L244" s="194"/>
      <c r="M244" s="199"/>
      <c r="N244" s="200"/>
      <c r="O244" s="200"/>
      <c r="P244" s="200"/>
      <c r="Q244" s="200"/>
      <c r="R244" s="200"/>
      <c r="S244" s="200"/>
      <c r="T244" s="20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6" t="s">
        <v>149</v>
      </c>
      <c r="AU244" s="196" t="s">
        <v>88</v>
      </c>
      <c r="AV244" s="13" t="s">
        <v>88</v>
      </c>
      <c r="AW244" s="13" t="s">
        <v>31</v>
      </c>
      <c r="AX244" s="13" t="s">
        <v>75</v>
      </c>
      <c r="AY244" s="196" t="s">
        <v>142</v>
      </c>
    </row>
    <row r="245" s="13" customFormat="1">
      <c r="A245" s="13"/>
      <c r="B245" s="194"/>
      <c r="C245" s="13"/>
      <c r="D245" s="195" t="s">
        <v>149</v>
      </c>
      <c r="E245" s="196" t="s">
        <v>1</v>
      </c>
      <c r="F245" s="197" t="s">
        <v>324</v>
      </c>
      <c r="G245" s="13"/>
      <c r="H245" s="198">
        <v>58.200000000000003</v>
      </c>
      <c r="I245" s="13"/>
      <c r="J245" s="13"/>
      <c r="K245" s="13"/>
      <c r="L245" s="194"/>
      <c r="M245" s="199"/>
      <c r="N245" s="200"/>
      <c r="O245" s="200"/>
      <c r="P245" s="200"/>
      <c r="Q245" s="200"/>
      <c r="R245" s="200"/>
      <c r="S245" s="200"/>
      <c r="T245" s="20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6" t="s">
        <v>149</v>
      </c>
      <c r="AU245" s="196" t="s">
        <v>88</v>
      </c>
      <c r="AV245" s="13" t="s">
        <v>88</v>
      </c>
      <c r="AW245" s="13" t="s">
        <v>31</v>
      </c>
      <c r="AX245" s="13" t="s">
        <v>75</v>
      </c>
      <c r="AY245" s="196" t="s">
        <v>142</v>
      </c>
    </row>
    <row r="246" s="14" customFormat="1">
      <c r="A246" s="14"/>
      <c r="B246" s="202"/>
      <c r="C246" s="14"/>
      <c r="D246" s="195" t="s">
        <v>149</v>
      </c>
      <c r="E246" s="203" t="s">
        <v>1</v>
      </c>
      <c r="F246" s="204" t="s">
        <v>151</v>
      </c>
      <c r="G246" s="14"/>
      <c r="H246" s="205">
        <v>377</v>
      </c>
      <c r="I246" s="14"/>
      <c r="J246" s="14"/>
      <c r="K246" s="14"/>
      <c r="L246" s="202"/>
      <c r="M246" s="206"/>
      <c r="N246" s="207"/>
      <c r="O246" s="207"/>
      <c r="P246" s="207"/>
      <c r="Q246" s="207"/>
      <c r="R246" s="207"/>
      <c r="S246" s="207"/>
      <c r="T246" s="20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3" t="s">
        <v>149</v>
      </c>
      <c r="AU246" s="203" t="s">
        <v>88</v>
      </c>
      <c r="AV246" s="14" t="s">
        <v>148</v>
      </c>
      <c r="AW246" s="14" t="s">
        <v>31</v>
      </c>
      <c r="AX246" s="14" t="s">
        <v>82</v>
      </c>
      <c r="AY246" s="203" t="s">
        <v>142</v>
      </c>
    </row>
    <row r="247" s="2" customFormat="1" ht="33" customHeight="1">
      <c r="A247" s="31"/>
      <c r="B247" s="180"/>
      <c r="C247" s="181" t="s">
        <v>237</v>
      </c>
      <c r="D247" s="181" t="s">
        <v>144</v>
      </c>
      <c r="E247" s="182" t="s">
        <v>325</v>
      </c>
      <c r="F247" s="183" t="s">
        <v>326</v>
      </c>
      <c r="G247" s="184" t="s">
        <v>327</v>
      </c>
      <c r="H247" s="185">
        <v>6760.9870000000001</v>
      </c>
      <c r="I247" s="186">
        <v>4.2199999999999998</v>
      </c>
      <c r="J247" s="186">
        <f>ROUND(I247*H247,2)</f>
        <v>28531.369999999999</v>
      </c>
      <c r="K247" s="187"/>
      <c r="L247" s="32"/>
      <c r="M247" s="188" t="s">
        <v>1</v>
      </c>
      <c r="N247" s="189" t="s">
        <v>41</v>
      </c>
      <c r="O247" s="190">
        <v>0.63300000000000001</v>
      </c>
      <c r="P247" s="190">
        <f>O247*H247</f>
        <v>4279.7047709999997</v>
      </c>
      <c r="Q247" s="190">
        <v>0</v>
      </c>
      <c r="R247" s="190">
        <f>Q247*H247</f>
        <v>0</v>
      </c>
      <c r="S247" s="190">
        <v>0</v>
      </c>
      <c r="T247" s="191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2" t="s">
        <v>148</v>
      </c>
      <c r="AT247" s="192" t="s">
        <v>144</v>
      </c>
      <c r="AU247" s="192" t="s">
        <v>88</v>
      </c>
      <c r="AY247" s="18" t="s">
        <v>142</v>
      </c>
      <c r="BE247" s="193">
        <f>IF(N247="základná",J247,0)</f>
        <v>0</v>
      </c>
      <c r="BF247" s="193">
        <f>IF(N247="znížená",J247,0)</f>
        <v>28531.369999999999</v>
      </c>
      <c r="BG247" s="193">
        <f>IF(N247="zákl. prenesená",J247,0)</f>
        <v>0</v>
      </c>
      <c r="BH247" s="193">
        <f>IF(N247="zníž. prenesená",J247,0)</f>
        <v>0</v>
      </c>
      <c r="BI247" s="193">
        <f>IF(N247="nulová",J247,0)</f>
        <v>0</v>
      </c>
      <c r="BJ247" s="18" t="s">
        <v>88</v>
      </c>
      <c r="BK247" s="193">
        <f>ROUND(I247*H247,2)</f>
        <v>28531.369999999999</v>
      </c>
      <c r="BL247" s="18" t="s">
        <v>148</v>
      </c>
      <c r="BM247" s="192" t="s">
        <v>328</v>
      </c>
    </row>
    <row r="248" s="2" customFormat="1" ht="24.15" customHeight="1">
      <c r="A248" s="31"/>
      <c r="B248" s="180"/>
      <c r="C248" s="181" t="s">
        <v>329</v>
      </c>
      <c r="D248" s="181" t="s">
        <v>144</v>
      </c>
      <c r="E248" s="182" t="s">
        <v>330</v>
      </c>
      <c r="F248" s="183" t="s">
        <v>331</v>
      </c>
      <c r="G248" s="184" t="s">
        <v>327</v>
      </c>
      <c r="H248" s="185">
        <v>6760.9870000000001</v>
      </c>
      <c r="I248" s="186">
        <v>0.23000000000000001</v>
      </c>
      <c r="J248" s="186">
        <f>ROUND(I248*H248,2)</f>
        <v>1555.03</v>
      </c>
      <c r="K248" s="187"/>
      <c r="L248" s="32"/>
      <c r="M248" s="188" t="s">
        <v>1</v>
      </c>
      <c r="N248" s="189" t="s">
        <v>41</v>
      </c>
      <c r="O248" s="190">
        <v>0</v>
      </c>
      <c r="P248" s="190">
        <f>O248*H248</f>
        <v>0</v>
      </c>
      <c r="Q248" s="190">
        <v>0</v>
      </c>
      <c r="R248" s="190">
        <f>Q248*H248</f>
        <v>0</v>
      </c>
      <c r="S248" s="190">
        <v>0</v>
      </c>
      <c r="T248" s="191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2" t="s">
        <v>148</v>
      </c>
      <c r="AT248" s="192" t="s">
        <v>144</v>
      </c>
      <c r="AU248" s="192" t="s">
        <v>88</v>
      </c>
      <c r="AY248" s="18" t="s">
        <v>142</v>
      </c>
      <c r="BE248" s="193">
        <f>IF(N248="základná",J248,0)</f>
        <v>0</v>
      </c>
      <c r="BF248" s="193">
        <f>IF(N248="znížená",J248,0)</f>
        <v>1555.03</v>
      </c>
      <c r="BG248" s="193">
        <f>IF(N248="zákl. prenesená",J248,0)</f>
        <v>0</v>
      </c>
      <c r="BH248" s="193">
        <f>IF(N248="zníž. prenesená",J248,0)</f>
        <v>0</v>
      </c>
      <c r="BI248" s="193">
        <f>IF(N248="nulová",J248,0)</f>
        <v>0</v>
      </c>
      <c r="BJ248" s="18" t="s">
        <v>88</v>
      </c>
      <c r="BK248" s="193">
        <f>ROUND(I248*H248,2)</f>
        <v>1555.03</v>
      </c>
      <c r="BL248" s="18" t="s">
        <v>148</v>
      </c>
      <c r="BM248" s="192" t="s">
        <v>332</v>
      </c>
    </row>
    <row r="249" s="13" customFormat="1">
      <c r="A249" s="13"/>
      <c r="B249" s="194"/>
      <c r="C249" s="13"/>
      <c r="D249" s="195" t="s">
        <v>149</v>
      </c>
      <c r="E249" s="196" t="s">
        <v>1</v>
      </c>
      <c r="F249" s="197" t="s">
        <v>333</v>
      </c>
      <c r="G249" s="13"/>
      <c r="H249" s="198">
        <v>6760.9870000000001</v>
      </c>
      <c r="I249" s="13"/>
      <c r="J249" s="13"/>
      <c r="K249" s="13"/>
      <c r="L249" s="194"/>
      <c r="M249" s="199"/>
      <c r="N249" s="200"/>
      <c r="O249" s="200"/>
      <c r="P249" s="200"/>
      <c r="Q249" s="200"/>
      <c r="R249" s="200"/>
      <c r="S249" s="200"/>
      <c r="T249" s="20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6" t="s">
        <v>149</v>
      </c>
      <c r="AU249" s="196" t="s">
        <v>88</v>
      </c>
      <c r="AV249" s="13" t="s">
        <v>88</v>
      </c>
      <c r="AW249" s="13" t="s">
        <v>31</v>
      </c>
      <c r="AX249" s="13" t="s">
        <v>75</v>
      </c>
      <c r="AY249" s="196" t="s">
        <v>142</v>
      </c>
    </row>
    <row r="250" s="14" customFormat="1">
      <c r="A250" s="14"/>
      <c r="B250" s="202"/>
      <c r="C250" s="14"/>
      <c r="D250" s="195" t="s">
        <v>149</v>
      </c>
      <c r="E250" s="203" t="s">
        <v>1</v>
      </c>
      <c r="F250" s="204" t="s">
        <v>151</v>
      </c>
      <c r="G250" s="14"/>
      <c r="H250" s="205">
        <v>6760.9870000000001</v>
      </c>
      <c r="I250" s="14"/>
      <c r="J250" s="14"/>
      <c r="K250" s="14"/>
      <c r="L250" s="202"/>
      <c r="M250" s="206"/>
      <c r="N250" s="207"/>
      <c r="O250" s="207"/>
      <c r="P250" s="207"/>
      <c r="Q250" s="207"/>
      <c r="R250" s="207"/>
      <c r="S250" s="207"/>
      <c r="T250" s="20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03" t="s">
        <v>149</v>
      </c>
      <c r="AU250" s="203" t="s">
        <v>88</v>
      </c>
      <c r="AV250" s="14" t="s">
        <v>148</v>
      </c>
      <c r="AW250" s="14" t="s">
        <v>31</v>
      </c>
      <c r="AX250" s="14" t="s">
        <v>82</v>
      </c>
      <c r="AY250" s="203" t="s">
        <v>142</v>
      </c>
    </row>
    <row r="251" s="2" customFormat="1" ht="24.15" customHeight="1">
      <c r="A251" s="31"/>
      <c r="B251" s="180"/>
      <c r="C251" s="181" t="s">
        <v>241</v>
      </c>
      <c r="D251" s="181" t="s">
        <v>144</v>
      </c>
      <c r="E251" s="182" t="s">
        <v>334</v>
      </c>
      <c r="F251" s="183" t="s">
        <v>335</v>
      </c>
      <c r="G251" s="184" t="s">
        <v>327</v>
      </c>
      <c r="H251" s="185">
        <v>6760.9870000000001</v>
      </c>
      <c r="I251" s="186">
        <v>1.1299999999999999</v>
      </c>
      <c r="J251" s="186">
        <f>ROUND(I251*H251,2)</f>
        <v>7639.9200000000001</v>
      </c>
      <c r="K251" s="187"/>
      <c r="L251" s="32"/>
      <c r="M251" s="188" t="s">
        <v>1</v>
      </c>
      <c r="N251" s="189" t="s">
        <v>41</v>
      </c>
      <c r="O251" s="190">
        <v>0</v>
      </c>
      <c r="P251" s="190">
        <f>O251*H251</f>
        <v>0</v>
      </c>
      <c r="Q251" s="190">
        <v>0</v>
      </c>
      <c r="R251" s="190">
        <f>Q251*H251</f>
        <v>0</v>
      </c>
      <c r="S251" s="190">
        <v>0</v>
      </c>
      <c r="T251" s="191">
        <f>S251*H251</f>
        <v>0</v>
      </c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R251" s="192" t="s">
        <v>148</v>
      </c>
      <c r="AT251" s="192" t="s">
        <v>144</v>
      </c>
      <c r="AU251" s="192" t="s">
        <v>88</v>
      </c>
      <c r="AY251" s="18" t="s">
        <v>142</v>
      </c>
      <c r="BE251" s="193">
        <f>IF(N251="základná",J251,0)</f>
        <v>0</v>
      </c>
      <c r="BF251" s="193">
        <f>IF(N251="znížená",J251,0)</f>
        <v>7639.9200000000001</v>
      </c>
      <c r="BG251" s="193">
        <f>IF(N251="zákl. prenesená",J251,0)</f>
        <v>0</v>
      </c>
      <c r="BH251" s="193">
        <f>IF(N251="zníž. prenesená",J251,0)</f>
        <v>0</v>
      </c>
      <c r="BI251" s="193">
        <f>IF(N251="nulová",J251,0)</f>
        <v>0</v>
      </c>
      <c r="BJ251" s="18" t="s">
        <v>88</v>
      </c>
      <c r="BK251" s="193">
        <f>ROUND(I251*H251,2)</f>
        <v>7639.9200000000001</v>
      </c>
      <c r="BL251" s="18" t="s">
        <v>148</v>
      </c>
      <c r="BM251" s="192" t="s">
        <v>336</v>
      </c>
    </row>
    <row r="252" s="2" customFormat="1" ht="24.15" customHeight="1">
      <c r="A252" s="31"/>
      <c r="B252" s="180"/>
      <c r="C252" s="181" t="s">
        <v>337</v>
      </c>
      <c r="D252" s="181" t="s">
        <v>144</v>
      </c>
      <c r="E252" s="182" t="s">
        <v>338</v>
      </c>
      <c r="F252" s="183" t="s">
        <v>339</v>
      </c>
      <c r="G252" s="184" t="s">
        <v>203</v>
      </c>
      <c r="H252" s="185">
        <v>4991</v>
      </c>
      <c r="I252" s="186">
        <v>19.329999999999998</v>
      </c>
      <c r="J252" s="186">
        <f>ROUND(I252*H252,2)</f>
        <v>96476.029999999999</v>
      </c>
      <c r="K252" s="187"/>
      <c r="L252" s="32"/>
      <c r="M252" s="188" t="s">
        <v>1</v>
      </c>
      <c r="N252" s="189" t="s">
        <v>41</v>
      </c>
      <c r="O252" s="190">
        <v>0</v>
      </c>
      <c r="P252" s="190">
        <f>O252*H252</f>
        <v>0</v>
      </c>
      <c r="Q252" s="190">
        <v>0</v>
      </c>
      <c r="R252" s="190">
        <f>Q252*H252</f>
        <v>0</v>
      </c>
      <c r="S252" s="190">
        <v>0</v>
      </c>
      <c r="T252" s="191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2" t="s">
        <v>148</v>
      </c>
      <c r="AT252" s="192" t="s">
        <v>144</v>
      </c>
      <c r="AU252" s="192" t="s">
        <v>88</v>
      </c>
      <c r="AY252" s="18" t="s">
        <v>142</v>
      </c>
      <c r="BE252" s="193">
        <f>IF(N252="základná",J252,0)</f>
        <v>0</v>
      </c>
      <c r="BF252" s="193">
        <f>IF(N252="znížená",J252,0)</f>
        <v>96476.029999999999</v>
      </c>
      <c r="BG252" s="193">
        <f>IF(N252="zákl. prenesená",J252,0)</f>
        <v>0</v>
      </c>
      <c r="BH252" s="193">
        <f>IF(N252="zníž. prenesená",J252,0)</f>
        <v>0</v>
      </c>
      <c r="BI252" s="193">
        <f>IF(N252="nulová",J252,0)</f>
        <v>0</v>
      </c>
      <c r="BJ252" s="18" t="s">
        <v>88</v>
      </c>
      <c r="BK252" s="193">
        <f>ROUND(I252*H252,2)</f>
        <v>96476.029999999999</v>
      </c>
      <c r="BL252" s="18" t="s">
        <v>148</v>
      </c>
      <c r="BM252" s="192" t="s">
        <v>340</v>
      </c>
    </row>
    <row r="253" s="13" customFormat="1">
      <c r="A253" s="13"/>
      <c r="B253" s="194"/>
      <c r="C253" s="13"/>
      <c r="D253" s="195" t="s">
        <v>149</v>
      </c>
      <c r="E253" s="196" t="s">
        <v>1</v>
      </c>
      <c r="F253" s="197" t="s">
        <v>341</v>
      </c>
      <c r="G253" s="13"/>
      <c r="H253" s="198">
        <v>3508</v>
      </c>
      <c r="I253" s="13"/>
      <c r="J253" s="13"/>
      <c r="K253" s="13"/>
      <c r="L253" s="194"/>
      <c r="M253" s="199"/>
      <c r="N253" s="200"/>
      <c r="O253" s="200"/>
      <c r="P253" s="200"/>
      <c r="Q253" s="200"/>
      <c r="R253" s="200"/>
      <c r="S253" s="200"/>
      <c r="T253" s="20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6" t="s">
        <v>149</v>
      </c>
      <c r="AU253" s="196" t="s">
        <v>88</v>
      </c>
      <c r="AV253" s="13" t="s">
        <v>88</v>
      </c>
      <c r="AW253" s="13" t="s">
        <v>31</v>
      </c>
      <c r="AX253" s="13" t="s">
        <v>75</v>
      </c>
      <c r="AY253" s="196" t="s">
        <v>142</v>
      </c>
    </row>
    <row r="254" s="13" customFormat="1">
      <c r="A254" s="13"/>
      <c r="B254" s="194"/>
      <c r="C254" s="13"/>
      <c r="D254" s="195" t="s">
        <v>149</v>
      </c>
      <c r="E254" s="196" t="s">
        <v>1</v>
      </c>
      <c r="F254" s="197" t="s">
        <v>342</v>
      </c>
      <c r="G254" s="13"/>
      <c r="H254" s="198">
        <v>411</v>
      </c>
      <c r="I254" s="13"/>
      <c r="J254" s="13"/>
      <c r="K254" s="13"/>
      <c r="L254" s="194"/>
      <c r="M254" s="199"/>
      <c r="N254" s="200"/>
      <c r="O254" s="200"/>
      <c r="P254" s="200"/>
      <c r="Q254" s="200"/>
      <c r="R254" s="200"/>
      <c r="S254" s="200"/>
      <c r="T254" s="20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6" t="s">
        <v>149</v>
      </c>
      <c r="AU254" s="196" t="s">
        <v>88</v>
      </c>
      <c r="AV254" s="13" t="s">
        <v>88</v>
      </c>
      <c r="AW254" s="13" t="s">
        <v>31</v>
      </c>
      <c r="AX254" s="13" t="s">
        <v>75</v>
      </c>
      <c r="AY254" s="196" t="s">
        <v>142</v>
      </c>
    </row>
    <row r="255" s="13" customFormat="1">
      <c r="A255" s="13"/>
      <c r="B255" s="194"/>
      <c r="C255" s="13"/>
      <c r="D255" s="195" t="s">
        <v>149</v>
      </c>
      <c r="E255" s="196" t="s">
        <v>1</v>
      </c>
      <c r="F255" s="197" t="s">
        <v>343</v>
      </c>
      <c r="G255" s="13"/>
      <c r="H255" s="198">
        <v>1072</v>
      </c>
      <c r="I255" s="13"/>
      <c r="J255" s="13"/>
      <c r="K255" s="13"/>
      <c r="L255" s="194"/>
      <c r="M255" s="199"/>
      <c r="N255" s="200"/>
      <c r="O255" s="200"/>
      <c r="P255" s="200"/>
      <c r="Q255" s="200"/>
      <c r="R255" s="200"/>
      <c r="S255" s="200"/>
      <c r="T255" s="20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196" t="s">
        <v>149</v>
      </c>
      <c r="AU255" s="196" t="s">
        <v>88</v>
      </c>
      <c r="AV255" s="13" t="s">
        <v>88</v>
      </c>
      <c r="AW255" s="13" t="s">
        <v>31</v>
      </c>
      <c r="AX255" s="13" t="s">
        <v>75</v>
      </c>
      <c r="AY255" s="196" t="s">
        <v>142</v>
      </c>
    </row>
    <row r="256" s="14" customFormat="1">
      <c r="A256" s="14"/>
      <c r="B256" s="202"/>
      <c r="C256" s="14"/>
      <c r="D256" s="195" t="s">
        <v>149</v>
      </c>
      <c r="E256" s="203" t="s">
        <v>1</v>
      </c>
      <c r="F256" s="204" t="s">
        <v>151</v>
      </c>
      <c r="G256" s="14"/>
      <c r="H256" s="205">
        <v>4991</v>
      </c>
      <c r="I256" s="14"/>
      <c r="J256" s="14"/>
      <c r="K256" s="14"/>
      <c r="L256" s="202"/>
      <c r="M256" s="206"/>
      <c r="N256" s="207"/>
      <c r="O256" s="207"/>
      <c r="P256" s="207"/>
      <c r="Q256" s="207"/>
      <c r="R256" s="207"/>
      <c r="S256" s="207"/>
      <c r="T256" s="20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03" t="s">
        <v>149</v>
      </c>
      <c r="AU256" s="203" t="s">
        <v>88</v>
      </c>
      <c r="AV256" s="14" t="s">
        <v>148</v>
      </c>
      <c r="AW256" s="14" t="s">
        <v>31</v>
      </c>
      <c r="AX256" s="14" t="s">
        <v>82</v>
      </c>
      <c r="AY256" s="203" t="s">
        <v>142</v>
      </c>
    </row>
    <row r="257" s="2" customFormat="1" ht="21.75" customHeight="1">
      <c r="A257" s="31"/>
      <c r="B257" s="180"/>
      <c r="C257" s="181" t="s">
        <v>247</v>
      </c>
      <c r="D257" s="181" t="s">
        <v>144</v>
      </c>
      <c r="E257" s="182" t="s">
        <v>344</v>
      </c>
      <c r="F257" s="183" t="s">
        <v>345</v>
      </c>
      <c r="G257" s="184" t="s">
        <v>327</v>
      </c>
      <c r="H257" s="185">
        <v>2492.4830000000002</v>
      </c>
      <c r="I257" s="186">
        <v>9.0800000000000001</v>
      </c>
      <c r="J257" s="186">
        <f>ROUND(I257*H257,2)</f>
        <v>22631.75</v>
      </c>
      <c r="K257" s="187"/>
      <c r="L257" s="32"/>
      <c r="M257" s="188" t="s">
        <v>1</v>
      </c>
      <c r="N257" s="189" t="s">
        <v>41</v>
      </c>
      <c r="O257" s="190">
        <v>0</v>
      </c>
      <c r="P257" s="190">
        <f>O257*H257</f>
        <v>0</v>
      </c>
      <c r="Q257" s="190">
        <v>0</v>
      </c>
      <c r="R257" s="190">
        <f>Q257*H257</f>
        <v>0</v>
      </c>
      <c r="S257" s="190">
        <v>0</v>
      </c>
      <c r="T257" s="191">
        <f>S257*H257</f>
        <v>0</v>
      </c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R257" s="192" t="s">
        <v>148</v>
      </c>
      <c r="AT257" s="192" t="s">
        <v>144</v>
      </c>
      <c r="AU257" s="192" t="s">
        <v>88</v>
      </c>
      <c r="AY257" s="18" t="s">
        <v>142</v>
      </c>
      <c r="BE257" s="193">
        <f>IF(N257="základná",J257,0)</f>
        <v>0</v>
      </c>
      <c r="BF257" s="193">
        <f>IF(N257="znížená",J257,0)</f>
        <v>22631.75</v>
      </c>
      <c r="BG257" s="193">
        <f>IF(N257="zákl. prenesená",J257,0)</f>
        <v>0</v>
      </c>
      <c r="BH257" s="193">
        <f>IF(N257="zníž. prenesená",J257,0)</f>
        <v>0</v>
      </c>
      <c r="BI257" s="193">
        <f>IF(N257="nulová",J257,0)</f>
        <v>0</v>
      </c>
      <c r="BJ257" s="18" t="s">
        <v>88</v>
      </c>
      <c r="BK257" s="193">
        <f>ROUND(I257*H257,2)</f>
        <v>22631.75</v>
      </c>
      <c r="BL257" s="18" t="s">
        <v>148</v>
      </c>
      <c r="BM257" s="192" t="s">
        <v>346</v>
      </c>
    </row>
    <row r="258" s="13" customFormat="1">
      <c r="A258" s="13"/>
      <c r="B258" s="194"/>
      <c r="C258" s="13"/>
      <c r="D258" s="195" t="s">
        <v>149</v>
      </c>
      <c r="E258" s="196" t="s">
        <v>1</v>
      </c>
      <c r="F258" s="197" t="s">
        <v>333</v>
      </c>
      <c r="G258" s="13"/>
      <c r="H258" s="198">
        <v>6760.9870000000001</v>
      </c>
      <c r="I258" s="13"/>
      <c r="J258" s="13"/>
      <c r="K258" s="13"/>
      <c r="L258" s="194"/>
      <c r="M258" s="199"/>
      <c r="N258" s="200"/>
      <c r="O258" s="200"/>
      <c r="P258" s="200"/>
      <c r="Q258" s="200"/>
      <c r="R258" s="200"/>
      <c r="S258" s="200"/>
      <c r="T258" s="20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196" t="s">
        <v>149</v>
      </c>
      <c r="AU258" s="196" t="s">
        <v>88</v>
      </c>
      <c r="AV258" s="13" t="s">
        <v>88</v>
      </c>
      <c r="AW258" s="13" t="s">
        <v>31</v>
      </c>
      <c r="AX258" s="13" t="s">
        <v>75</v>
      </c>
      <c r="AY258" s="196" t="s">
        <v>142</v>
      </c>
    </row>
    <row r="259" s="13" customFormat="1">
      <c r="A259" s="13"/>
      <c r="B259" s="194"/>
      <c r="C259" s="13"/>
      <c r="D259" s="195" t="s">
        <v>149</v>
      </c>
      <c r="E259" s="196" t="s">
        <v>1</v>
      </c>
      <c r="F259" s="197" t="s">
        <v>347</v>
      </c>
      <c r="G259" s="13"/>
      <c r="H259" s="198">
        <v>-4268.5039999999999</v>
      </c>
      <c r="I259" s="13"/>
      <c r="J259" s="13"/>
      <c r="K259" s="13"/>
      <c r="L259" s="194"/>
      <c r="M259" s="199"/>
      <c r="N259" s="200"/>
      <c r="O259" s="200"/>
      <c r="P259" s="200"/>
      <c r="Q259" s="200"/>
      <c r="R259" s="200"/>
      <c r="S259" s="200"/>
      <c r="T259" s="20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196" t="s">
        <v>149</v>
      </c>
      <c r="AU259" s="196" t="s">
        <v>88</v>
      </c>
      <c r="AV259" s="13" t="s">
        <v>88</v>
      </c>
      <c r="AW259" s="13" t="s">
        <v>31</v>
      </c>
      <c r="AX259" s="13" t="s">
        <v>75</v>
      </c>
      <c r="AY259" s="196" t="s">
        <v>142</v>
      </c>
    </row>
    <row r="260" s="14" customFormat="1">
      <c r="A260" s="14"/>
      <c r="B260" s="202"/>
      <c r="C260" s="14"/>
      <c r="D260" s="195" t="s">
        <v>149</v>
      </c>
      <c r="E260" s="203" t="s">
        <v>1</v>
      </c>
      <c r="F260" s="204" t="s">
        <v>151</v>
      </c>
      <c r="G260" s="14"/>
      <c r="H260" s="205">
        <v>2492.4830000000002</v>
      </c>
      <c r="I260" s="14"/>
      <c r="J260" s="14"/>
      <c r="K260" s="14"/>
      <c r="L260" s="202"/>
      <c r="M260" s="206"/>
      <c r="N260" s="207"/>
      <c r="O260" s="207"/>
      <c r="P260" s="207"/>
      <c r="Q260" s="207"/>
      <c r="R260" s="207"/>
      <c r="S260" s="207"/>
      <c r="T260" s="20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03" t="s">
        <v>149</v>
      </c>
      <c r="AU260" s="203" t="s">
        <v>88</v>
      </c>
      <c r="AV260" s="14" t="s">
        <v>148</v>
      </c>
      <c r="AW260" s="14" t="s">
        <v>31</v>
      </c>
      <c r="AX260" s="14" t="s">
        <v>82</v>
      </c>
      <c r="AY260" s="203" t="s">
        <v>142</v>
      </c>
    </row>
    <row r="261" s="2" customFormat="1" ht="16.5" customHeight="1">
      <c r="A261" s="31"/>
      <c r="B261" s="180"/>
      <c r="C261" s="181" t="s">
        <v>348</v>
      </c>
      <c r="D261" s="181" t="s">
        <v>144</v>
      </c>
      <c r="E261" s="182" t="s">
        <v>349</v>
      </c>
      <c r="F261" s="183" t="s">
        <v>350</v>
      </c>
      <c r="G261" s="184" t="s">
        <v>327</v>
      </c>
      <c r="H261" s="185">
        <v>4268.5039999999999</v>
      </c>
      <c r="I261" s="186">
        <v>1.1299999999999999</v>
      </c>
      <c r="J261" s="186">
        <f>ROUND(I261*H261,2)</f>
        <v>4823.4099999999999</v>
      </c>
      <c r="K261" s="187"/>
      <c r="L261" s="32"/>
      <c r="M261" s="188" t="s">
        <v>1</v>
      </c>
      <c r="N261" s="189" t="s">
        <v>41</v>
      </c>
      <c r="O261" s="190">
        <v>0</v>
      </c>
      <c r="P261" s="190">
        <f>O261*H261</f>
        <v>0</v>
      </c>
      <c r="Q261" s="190">
        <v>0</v>
      </c>
      <c r="R261" s="190">
        <f>Q261*H261</f>
        <v>0</v>
      </c>
      <c r="S261" s="190">
        <v>0</v>
      </c>
      <c r="T261" s="191">
        <f>S261*H261</f>
        <v>0</v>
      </c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R261" s="192" t="s">
        <v>148</v>
      </c>
      <c r="AT261" s="192" t="s">
        <v>144</v>
      </c>
      <c r="AU261" s="192" t="s">
        <v>88</v>
      </c>
      <c r="AY261" s="18" t="s">
        <v>142</v>
      </c>
      <c r="BE261" s="193">
        <f>IF(N261="základná",J261,0)</f>
        <v>0</v>
      </c>
      <c r="BF261" s="193">
        <f>IF(N261="znížená",J261,0)</f>
        <v>4823.4099999999999</v>
      </c>
      <c r="BG261" s="193">
        <f>IF(N261="zákl. prenesená",J261,0)</f>
        <v>0</v>
      </c>
      <c r="BH261" s="193">
        <f>IF(N261="zníž. prenesená",J261,0)</f>
        <v>0</v>
      </c>
      <c r="BI261" s="193">
        <f>IF(N261="nulová",J261,0)</f>
        <v>0</v>
      </c>
      <c r="BJ261" s="18" t="s">
        <v>88</v>
      </c>
      <c r="BK261" s="193">
        <f>ROUND(I261*H261,2)</f>
        <v>4823.4099999999999</v>
      </c>
      <c r="BL261" s="18" t="s">
        <v>148</v>
      </c>
      <c r="BM261" s="192" t="s">
        <v>351</v>
      </c>
    </row>
    <row r="262" s="13" customFormat="1">
      <c r="A262" s="13"/>
      <c r="B262" s="194"/>
      <c r="C262" s="13"/>
      <c r="D262" s="195" t="s">
        <v>149</v>
      </c>
      <c r="E262" s="196" t="s">
        <v>1</v>
      </c>
      <c r="F262" s="197" t="s">
        <v>352</v>
      </c>
      <c r="G262" s="13"/>
      <c r="H262" s="198">
        <v>4268.5039999999999</v>
      </c>
      <c r="I262" s="13"/>
      <c r="J262" s="13"/>
      <c r="K262" s="13"/>
      <c r="L262" s="194"/>
      <c r="M262" s="199"/>
      <c r="N262" s="200"/>
      <c r="O262" s="200"/>
      <c r="P262" s="200"/>
      <c r="Q262" s="200"/>
      <c r="R262" s="200"/>
      <c r="S262" s="200"/>
      <c r="T262" s="20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6" t="s">
        <v>149</v>
      </c>
      <c r="AU262" s="196" t="s">
        <v>88</v>
      </c>
      <c r="AV262" s="13" t="s">
        <v>88</v>
      </c>
      <c r="AW262" s="13" t="s">
        <v>31</v>
      </c>
      <c r="AX262" s="13" t="s">
        <v>75</v>
      </c>
      <c r="AY262" s="196" t="s">
        <v>142</v>
      </c>
    </row>
    <row r="263" s="14" customFormat="1">
      <c r="A263" s="14"/>
      <c r="B263" s="202"/>
      <c r="C263" s="14"/>
      <c r="D263" s="195" t="s">
        <v>149</v>
      </c>
      <c r="E263" s="203" t="s">
        <v>1</v>
      </c>
      <c r="F263" s="204" t="s">
        <v>151</v>
      </c>
      <c r="G263" s="14"/>
      <c r="H263" s="205">
        <v>4268.5039999999999</v>
      </c>
      <c r="I263" s="14"/>
      <c r="J263" s="14"/>
      <c r="K263" s="14"/>
      <c r="L263" s="202"/>
      <c r="M263" s="206"/>
      <c r="N263" s="207"/>
      <c r="O263" s="207"/>
      <c r="P263" s="207"/>
      <c r="Q263" s="207"/>
      <c r="R263" s="207"/>
      <c r="S263" s="207"/>
      <c r="T263" s="208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03" t="s">
        <v>149</v>
      </c>
      <c r="AU263" s="203" t="s">
        <v>88</v>
      </c>
      <c r="AV263" s="14" t="s">
        <v>148</v>
      </c>
      <c r="AW263" s="14" t="s">
        <v>31</v>
      </c>
      <c r="AX263" s="14" t="s">
        <v>82</v>
      </c>
      <c r="AY263" s="203" t="s">
        <v>142</v>
      </c>
    </row>
    <row r="264" s="2" customFormat="1" ht="24.15" customHeight="1">
      <c r="A264" s="31"/>
      <c r="B264" s="180"/>
      <c r="C264" s="209" t="s">
        <v>250</v>
      </c>
      <c r="D264" s="209" t="s">
        <v>218</v>
      </c>
      <c r="E264" s="210" t="s">
        <v>353</v>
      </c>
      <c r="F264" s="211" t="s">
        <v>354</v>
      </c>
      <c r="G264" s="212" t="s">
        <v>355</v>
      </c>
      <c r="H264" s="213">
        <v>3119.1599999999999</v>
      </c>
      <c r="I264" s="214">
        <v>8.3300000000000001</v>
      </c>
      <c r="J264" s="214">
        <f>ROUND(I264*H264,2)</f>
        <v>25982.599999999999</v>
      </c>
      <c r="K264" s="215"/>
      <c r="L264" s="216"/>
      <c r="M264" s="217" t="s">
        <v>1</v>
      </c>
      <c r="N264" s="218" t="s">
        <v>41</v>
      </c>
      <c r="O264" s="190">
        <v>0</v>
      </c>
      <c r="P264" s="190">
        <f>O264*H264</f>
        <v>0</v>
      </c>
      <c r="Q264" s="190">
        <v>265.12900000000002</v>
      </c>
      <c r="R264" s="190">
        <f>Q264*H264</f>
        <v>826979.77164000005</v>
      </c>
      <c r="S264" s="190">
        <v>0</v>
      </c>
      <c r="T264" s="191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2" t="s">
        <v>161</v>
      </c>
      <c r="AT264" s="192" t="s">
        <v>218</v>
      </c>
      <c r="AU264" s="192" t="s">
        <v>88</v>
      </c>
      <c r="AY264" s="18" t="s">
        <v>142</v>
      </c>
      <c r="BE264" s="193">
        <f>IF(N264="základná",J264,0)</f>
        <v>0</v>
      </c>
      <c r="BF264" s="193">
        <f>IF(N264="znížená",J264,0)</f>
        <v>25982.599999999999</v>
      </c>
      <c r="BG264" s="193">
        <f>IF(N264="zákl. prenesená",J264,0)</f>
        <v>0</v>
      </c>
      <c r="BH264" s="193">
        <f>IF(N264="zníž. prenesená",J264,0)</f>
        <v>0</v>
      </c>
      <c r="BI264" s="193">
        <f>IF(N264="nulová",J264,0)</f>
        <v>0</v>
      </c>
      <c r="BJ264" s="18" t="s">
        <v>88</v>
      </c>
      <c r="BK264" s="193">
        <f>ROUND(I264*H264,2)</f>
        <v>25982.599999999999</v>
      </c>
      <c r="BL264" s="18" t="s">
        <v>148</v>
      </c>
      <c r="BM264" s="192" t="s">
        <v>356</v>
      </c>
    </row>
    <row r="265" s="13" customFormat="1">
      <c r="A265" s="13"/>
      <c r="B265" s="194"/>
      <c r="C265" s="13"/>
      <c r="D265" s="195" t="s">
        <v>149</v>
      </c>
      <c r="E265" s="196" t="s">
        <v>1</v>
      </c>
      <c r="F265" s="197" t="s">
        <v>357</v>
      </c>
      <c r="G265" s="13"/>
      <c r="H265" s="198">
        <v>3119.1599999999999</v>
      </c>
      <c r="I265" s="13"/>
      <c r="J265" s="13"/>
      <c r="K265" s="13"/>
      <c r="L265" s="194"/>
      <c r="M265" s="199"/>
      <c r="N265" s="200"/>
      <c r="O265" s="200"/>
      <c r="P265" s="200"/>
      <c r="Q265" s="200"/>
      <c r="R265" s="200"/>
      <c r="S265" s="200"/>
      <c r="T265" s="20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196" t="s">
        <v>149</v>
      </c>
      <c r="AU265" s="196" t="s">
        <v>88</v>
      </c>
      <c r="AV265" s="13" t="s">
        <v>88</v>
      </c>
      <c r="AW265" s="13" t="s">
        <v>31</v>
      </c>
      <c r="AX265" s="13" t="s">
        <v>75</v>
      </c>
      <c r="AY265" s="196" t="s">
        <v>142</v>
      </c>
    </row>
    <row r="266" s="14" customFormat="1">
      <c r="A266" s="14"/>
      <c r="B266" s="202"/>
      <c r="C266" s="14"/>
      <c r="D266" s="195" t="s">
        <v>149</v>
      </c>
      <c r="E266" s="203" t="s">
        <v>1</v>
      </c>
      <c r="F266" s="204" t="s">
        <v>151</v>
      </c>
      <c r="G266" s="14"/>
      <c r="H266" s="205">
        <v>3119.1599999999999</v>
      </c>
      <c r="I266" s="14"/>
      <c r="J266" s="14"/>
      <c r="K266" s="14"/>
      <c r="L266" s="202"/>
      <c r="M266" s="206"/>
      <c r="N266" s="207"/>
      <c r="O266" s="207"/>
      <c r="P266" s="207"/>
      <c r="Q266" s="207"/>
      <c r="R266" s="207"/>
      <c r="S266" s="207"/>
      <c r="T266" s="20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03" t="s">
        <v>149</v>
      </c>
      <c r="AU266" s="203" t="s">
        <v>88</v>
      </c>
      <c r="AV266" s="14" t="s">
        <v>148</v>
      </c>
      <c r="AW266" s="14" t="s">
        <v>31</v>
      </c>
      <c r="AX266" s="14" t="s">
        <v>82</v>
      </c>
      <c r="AY266" s="203" t="s">
        <v>142</v>
      </c>
    </row>
    <row r="267" s="2" customFormat="1" ht="24.15" customHeight="1">
      <c r="A267" s="31"/>
      <c r="B267" s="180"/>
      <c r="C267" s="209" t="s">
        <v>358</v>
      </c>
      <c r="D267" s="209" t="s">
        <v>218</v>
      </c>
      <c r="E267" s="210" t="s">
        <v>359</v>
      </c>
      <c r="F267" s="211" t="s">
        <v>360</v>
      </c>
      <c r="G267" s="212" t="s">
        <v>355</v>
      </c>
      <c r="H267" s="213">
        <v>1781.9400000000001</v>
      </c>
      <c r="I267" s="214">
        <v>10.48</v>
      </c>
      <c r="J267" s="214">
        <f>ROUND(I267*H267,2)</f>
        <v>18674.73</v>
      </c>
      <c r="K267" s="215"/>
      <c r="L267" s="216"/>
      <c r="M267" s="217" t="s">
        <v>1</v>
      </c>
      <c r="N267" s="218" t="s">
        <v>41</v>
      </c>
      <c r="O267" s="190">
        <v>0</v>
      </c>
      <c r="P267" s="190">
        <f>O267*H267</f>
        <v>0</v>
      </c>
      <c r="Q267" s="190">
        <v>115.82599999999999</v>
      </c>
      <c r="R267" s="190">
        <f>Q267*H267</f>
        <v>206394.98243999999</v>
      </c>
      <c r="S267" s="190">
        <v>0</v>
      </c>
      <c r="T267" s="191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92" t="s">
        <v>161</v>
      </c>
      <c r="AT267" s="192" t="s">
        <v>218</v>
      </c>
      <c r="AU267" s="192" t="s">
        <v>88</v>
      </c>
      <c r="AY267" s="18" t="s">
        <v>142</v>
      </c>
      <c r="BE267" s="193">
        <f>IF(N267="základná",J267,0)</f>
        <v>0</v>
      </c>
      <c r="BF267" s="193">
        <f>IF(N267="znížená",J267,0)</f>
        <v>18674.73</v>
      </c>
      <c r="BG267" s="193">
        <f>IF(N267="zákl. prenesená",J267,0)</f>
        <v>0</v>
      </c>
      <c r="BH267" s="193">
        <f>IF(N267="zníž. prenesená",J267,0)</f>
        <v>0</v>
      </c>
      <c r="BI267" s="193">
        <f>IF(N267="nulová",J267,0)</f>
        <v>0</v>
      </c>
      <c r="BJ267" s="18" t="s">
        <v>88</v>
      </c>
      <c r="BK267" s="193">
        <f>ROUND(I267*H267,2)</f>
        <v>18674.73</v>
      </c>
      <c r="BL267" s="18" t="s">
        <v>148</v>
      </c>
      <c r="BM267" s="192" t="s">
        <v>361</v>
      </c>
    </row>
    <row r="268" s="13" customFormat="1">
      <c r="A268" s="13"/>
      <c r="B268" s="194"/>
      <c r="C268" s="13"/>
      <c r="D268" s="195" t="s">
        <v>149</v>
      </c>
      <c r="E268" s="196" t="s">
        <v>1</v>
      </c>
      <c r="F268" s="197" t="s">
        <v>362</v>
      </c>
      <c r="G268" s="13"/>
      <c r="H268" s="198">
        <v>1781.9400000000001</v>
      </c>
      <c r="I268" s="13"/>
      <c r="J268" s="13"/>
      <c r="K268" s="13"/>
      <c r="L268" s="194"/>
      <c r="M268" s="199"/>
      <c r="N268" s="200"/>
      <c r="O268" s="200"/>
      <c r="P268" s="200"/>
      <c r="Q268" s="200"/>
      <c r="R268" s="200"/>
      <c r="S268" s="200"/>
      <c r="T268" s="20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6" t="s">
        <v>149</v>
      </c>
      <c r="AU268" s="196" t="s">
        <v>88</v>
      </c>
      <c r="AV268" s="13" t="s">
        <v>88</v>
      </c>
      <c r="AW268" s="13" t="s">
        <v>31</v>
      </c>
      <c r="AX268" s="13" t="s">
        <v>75</v>
      </c>
      <c r="AY268" s="196" t="s">
        <v>142</v>
      </c>
    </row>
    <row r="269" s="14" customFormat="1">
      <c r="A269" s="14"/>
      <c r="B269" s="202"/>
      <c r="C269" s="14"/>
      <c r="D269" s="195" t="s">
        <v>149</v>
      </c>
      <c r="E269" s="203" t="s">
        <v>1</v>
      </c>
      <c r="F269" s="204" t="s">
        <v>151</v>
      </c>
      <c r="G269" s="14"/>
      <c r="H269" s="205">
        <v>1781.9400000000001</v>
      </c>
      <c r="I269" s="14"/>
      <c r="J269" s="14"/>
      <c r="K269" s="14"/>
      <c r="L269" s="202"/>
      <c r="M269" s="206"/>
      <c r="N269" s="207"/>
      <c r="O269" s="207"/>
      <c r="P269" s="207"/>
      <c r="Q269" s="207"/>
      <c r="R269" s="207"/>
      <c r="S269" s="207"/>
      <c r="T269" s="20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3" t="s">
        <v>149</v>
      </c>
      <c r="AU269" s="203" t="s">
        <v>88</v>
      </c>
      <c r="AV269" s="14" t="s">
        <v>148</v>
      </c>
      <c r="AW269" s="14" t="s">
        <v>31</v>
      </c>
      <c r="AX269" s="14" t="s">
        <v>82</v>
      </c>
      <c r="AY269" s="203" t="s">
        <v>142</v>
      </c>
    </row>
    <row r="270" s="2" customFormat="1" ht="24.15" customHeight="1">
      <c r="A270" s="31"/>
      <c r="B270" s="180"/>
      <c r="C270" s="209" t="s">
        <v>254</v>
      </c>
      <c r="D270" s="209" t="s">
        <v>218</v>
      </c>
      <c r="E270" s="210" t="s">
        <v>363</v>
      </c>
      <c r="F270" s="211" t="s">
        <v>364</v>
      </c>
      <c r="G270" s="212" t="s">
        <v>355</v>
      </c>
      <c r="H270" s="213">
        <v>474.30000000000001</v>
      </c>
      <c r="I270" s="214">
        <v>13.050000000000001</v>
      </c>
      <c r="J270" s="214">
        <f>ROUND(I270*H270,2)</f>
        <v>6189.6199999999999</v>
      </c>
      <c r="K270" s="215"/>
      <c r="L270" s="216"/>
      <c r="M270" s="217" t="s">
        <v>1</v>
      </c>
      <c r="N270" s="218" t="s">
        <v>41</v>
      </c>
      <c r="O270" s="190">
        <v>0</v>
      </c>
      <c r="P270" s="190">
        <f>O270*H270</f>
        <v>0</v>
      </c>
      <c r="Q270" s="190">
        <v>40.220999999999997</v>
      </c>
      <c r="R270" s="190">
        <f>Q270*H270</f>
        <v>19076.820299999999</v>
      </c>
      <c r="S270" s="190">
        <v>0</v>
      </c>
      <c r="T270" s="191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2" t="s">
        <v>161</v>
      </c>
      <c r="AT270" s="192" t="s">
        <v>218</v>
      </c>
      <c r="AU270" s="192" t="s">
        <v>88</v>
      </c>
      <c r="AY270" s="18" t="s">
        <v>142</v>
      </c>
      <c r="BE270" s="193">
        <f>IF(N270="základná",J270,0)</f>
        <v>0</v>
      </c>
      <c r="BF270" s="193">
        <f>IF(N270="znížená",J270,0)</f>
        <v>6189.6199999999999</v>
      </c>
      <c r="BG270" s="193">
        <f>IF(N270="zákl. prenesená",J270,0)</f>
        <v>0</v>
      </c>
      <c r="BH270" s="193">
        <f>IF(N270="zníž. prenesená",J270,0)</f>
        <v>0</v>
      </c>
      <c r="BI270" s="193">
        <f>IF(N270="nulová",J270,0)</f>
        <v>0</v>
      </c>
      <c r="BJ270" s="18" t="s">
        <v>88</v>
      </c>
      <c r="BK270" s="193">
        <f>ROUND(I270*H270,2)</f>
        <v>6189.6199999999999</v>
      </c>
      <c r="BL270" s="18" t="s">
        <v>148</v>
      </c>
      <c r="BM270" s="192" t="s">
        <v>238</v>
      </c>
    </row>
    <row r="271" s="13" customFormat="1">
      <c r="A271" s="13"/>
      <c r="B271" s="194"/>
      <c r="C271" s="13"/>
      <c r="D271" s="195" t="s">
        <v>149</v>
      </c>
      <c r="E271" s="196" t="s">
        <v>1</v>
      </c>
      <c r="F271" s="197" t="s">
        <v>365</v>
      </c>
      <c r="G271" s="13"/>
      <c r="H271" s="198">
        <v>474.30000000000001</v>
      </c>
      <c r="I271" s="13"/>
      <c r="J271" s="13"/>
      <c r="K271" s="13"/>
      <c r="L271" s="194"/>
      <c r="M271" s="199"/>
      <c r="N271" s="200"/>
      <c r="O271" s="200"/>
      <c r="P271" s="200"/>
      <c r="Q271" s="200"/>
      <c r="R271" s="200"/>
      <c r="S271" s="200"/>
      <c r="T271" s="20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6" t="s">
        <v>149</v>
      </c>
      <c r="AU271" s="196" t="s">
        <v>88</v>
      </c>
      <c r="AV271" s="13" t="s">
        <v>88</v>
      </c>
      <c r="AW271" s="13" t="s">
        <v>31</v>
      </c>
      <c r="AX271" s="13" t="s">
        <v>75</v>
      </c>
      <c r="AY271" s="196" t="s">
        <v>142</v>
      </c>
    </row>
    <row r="272" s="14" customFormat="1">
      <c r="A272" s="14"/>
      <c r="B272" s="202"/>
      <c r="C272" s="14"/>
      <c r="D272" s="195" t="s">
        <v>149</v>
      </c>
      <c r="E272" s="203" t="s">
        <v>1</v>
      </c>
      <c r="F272" s="204" t="s">
        <v>151</v>
      </c>
      <c r="G272" s="14"/>
      <c r="H272" s="205">
        <v>474.30000000000001</v>
      </c>
      <c r="I272" s="14"/>
      <c r="J272" s="14"/>
      <c r="K272" s="14"/>
      <c r="L272" s="202"/>
      <c r="M272" s="206"/>
      <c r="N272" s="207"/>
      <c r="O272" s="207"/>
      <c r="P272" s="207"/>
      <c r="Q272" s="207"/>
      <c r="R272" s="207"/>
      <c r="S272" s="207"/>
      <c r="T272" s="208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03" t="s">
        <v>149</v>
      </c>
      <c r="AU272" s="203" t="s">
        <v>88</v>
      </c>
      <c r="AV272" s="14" t="s">
        <v>148</v>
      </c>
      <c r="AW272" s="14" t="s">
        <v>31</v>
      </c>
      <c r="AX272" s="14" t="s">
        <v>82</v>
      </c>
      <c r="AY272" s="203" t="s">
        <v>142</v>
      </c>
    </row>
    <row r="273" s="2" customFormat="1" ht="21.75" customHeight="1">
      <c r="A273" s="31"/>
      <c r="B273" s="180"/>
      <c r="C273" s="209" t="s">
        <v>366</v>
      </c>
      <c r="D273" s="209" t="s">
        <v>218</v>
      </c>
      <c r="E273" s="210" t="s">
        <v>367</v>
      </c>
      <c r="F273" s="211" t="s">
        <v>368</v>
      </c>
      <c r="G273" s="212" t="s">
        <v>355</v>
      </c>
      <c r="H273" s="213">
        <v>1978.8</v>
      </c>
      <c r="I273" s="214">
        <v>2.77</v>
      </c>
      <c r="J273" s="214">
        <f>ROUND(I273*H273,2)</f>
        <v>5481.2799999999997</v>
      </c>
      <c r="K273" s="215"/>
      <c r="L273" s="216"/>
      <c r="M273" s="217" t="s">
        <v>1</v>
      </c>
      <c r="N273" s="218" t="s">
        <v>41</v>
      </c>
      <c r="O273" s="190">
        <v>0</v>
      </c>
      <c r="P273" s="190">
        <f>O273*H273</f>
        <v>0</v>
      </c>
      <c r="Q273" s="190">
        <v>45.512</v>
      </c>
      <c r="R273" s="190">
        <f>Q273*H273</f>
        <v>90059.145600000003</v>
      </c>
      <c r="S273" s="190">
        <v>0</v>
      </c>
      <c r="T273" s="191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92" t="s">
        <v>161</v>
      </c>
      <c r="AT273" s="192" t="s">
        <v>218</v>
      </c>
      <c r="AU273" s="192" t="s">
        <v>88</v>
      </c>
      <c r="AY273" s="18" t="s">
        <v>142</v>
      </c>
      <c r="BE273" s="193">
        <f>IF(N273="základná",J273,0)</f>
        <v>0</v>
      </c>
      <c r="BF273" s="193">
        <f>IF(N273="znížená",J273,0)</f>
        <v>5481.2799999999997</v>
      </c>
      <c r="BG273" s="193">
        <f>IF(N273="zákl. prenesená",J273,0)</f>
        <v>0</v>
      </c>
      <c r="BH273" s="193">
        <f>IF(N273="zníž. prenesená",J273,0)</f>
        <v>0</v>
      </c>
      <c r="BI273" s="193">
        <f>IF(N273="nulová",J273,0)</f>
        <v>0</v>
      </c>
      <c r="BJ273" s="18" t="s">
        <v>88</v>
      </c>
      <c r="BK273" s="193">
        <f>ROUND(I273*H273,2)</f>
        <v>5481.2799999999997</v>
      </c>
      <c r="BL273" s="18" t="s">
        <v>148</v>
      </c>
      <c r="BM273" s="192" t="s">
        <v>369</v>
      </c>
    </row>
    <row r="274" s="13" customFormat="1">
      <c r="A274" s="13"/>
      <c r="B274" s="194"/>
      <c r="C274" s="13"/>
      <c r="D274" s="195" t="s">
        <v>149</v>
      </c>
      <c r="E274" s="196" t="s">
        <v>1</v>
      </c>
      <c r="F274" s="197" t="s">
        <v>370</v>
      </c>
      <c r="G274" s="13"/>
      <c r="H274" s="198">
        <v>1978.8</v>
      </c>
      <c r="I274" s="13"/>
      <c r="J274" s="13"/>
      <c r="K274" s="13"/>
      <c r="L274" s="194"/>
      <c r="M274" s="199"/>
      <c r="N274" s="200"/>
      <c r="O274" s="200"/>
      <c r="P274" s="200"/>
      <c r="Q274" s="200"/>
      <c r="R274" s="200"/>
      <c r="S274" s="200"/>
      <c r="T274" s="20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6" t="s">
        <v>149</v>
      </c>
      <c r="AU274" s="196" t="s">
        <v>88</v>
      </c>
      <c r="AV274" s="13" t="s">
        <v>88</v>
      </c>
      <c r="AW274" s="13" t="s">
        <v>31</v>
      </c>
      <c r="AX274" s="13" t="s">
        <v>75</v>
      </c>
      <c r="AY274" s="196" t="s">
        <v>142</v>
      </c>
    </row>
    <row r="275" s="14" customFormat="1">
      <c r="A275" s="14"/>
      <c r="B275" s="202"/>
      <c r="C275" s="14"/>
      <c r="D275" s="195" t="s">
        <v>149</v>
      </c>
      <c r="E275" s="203" t="s">
        <v>1</v>
      </c>
      <c r="F275" s="204" t="s">
        <v>151</v>
      </c>
      <c r="G275" s="14"/>
      <c r="H275" s="205">
        <v>1978.8</v>
      </c>
      <c r="I275" s="14"/>
      <c r="J275" s="14"/>
      <c r="K275" s="14"/>
      <c r="L275" s="202"/>
      <c r="M275" s="206"/>
      <c r="N275" s="207"/>
      <c r="O275" s="207"/>
      <c r="P275" s="207"/>
      <c r="Q275" s="207"/>
      <c r="R275" s="207"/>
      <c r="S275" s="207"/>
      <c r="T275" s="20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3" t="s">
        <v>149</v>
      </c>
      <c r="AU275" s="203" t="s">
        <v>88</v>
      </c>
      <c r="AV275" s="14" t="s">
        <v>148</v>
      </c>
      <c r="AW275" s="14" t="s">
        <v>31</v>
      </c>
      <c r="AX275" s="14" t="s">
        <v>82</v>
      </c>
      <c r="AY275" s="203" t="s">
        <v>142</v>
      </c>
    </row>
    <row r="276" s="12" customFormat="1" ht="22.8" customHeight="1">
      <c r="A276" s="12"/>
      <c r="B276" s="168"/>
      <c r="C276" s="12"/>
      <c r="D276" s="169" t="s">
        <v>74</v>
      </c>
      <c r="E276" s="178" t="s">
        <v>371</v>
      </c>
      <c r="F276" s="178" t="s">
        <v>372</v>
      </c>
      <c r="G276" s="12"/>
      <c r="H276" s="12"/>
      <c r="I276" s="12"/>
      <c r="J276" s="179">
        <f>BK276</f>
        <v>11771.389999999999</v>
      </c>
      <c r="K276" s="12"/>
      <c r="L276" s="168"/>
      <c r="M276" s="172"/>
      <c r="N276" s="173"/>
      <c r="O276" s="173"/>
      <c r="P276" s="174">
        <f>P277</f>
        <v>0</v>
      </c>
      <c r="Q276" s="173"/>
      <c r="R276" s="174">
        <f>R277</f>
        <v>0</v>
      </c>
      <c r="S276" s="173"/>
      <c r="T276" s="175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169" t="s">
        <v>82</v>
      </c>
      <c r="AT276" s="176" t="s">
        <v>74</v>
      </c>
      <c r="AU276" s="176" t="s">
        <v>82</v>
      </c>
      <c r="AY276" s="169" t="s">
        <v>142</v>
      </c>
      <c r="BK276" s="177">
        <f>BK277</f>
        <v>11771.389999999999</v>
      </c>
    </row>
    <row r="277" s="2" customFormat="1" ht="33" customHeight="1">
      <c r="A277" s="31"/>
      <c r="B277" s="180"/>
      <c r="C277" s="181" t="s">
        <v>258</v>
      </c>
      <c r="D277" s="181" t="s">
        <v>144</v>
      </c>
      <c r="E277" s="182" t="s">
        <v>373</v>
      </c>
      <c r="F277" s="183" t="s">
        <v>374</v>
      </c>
      <c r="G277" s="184" t="s">
        <v>327</v>
      </c>
      <c r="H277" s="185">
        <v>10417.162</v>
      </c>
      <c r="I277" s="186">
        <v>1.1299999999999999</v>
      </c>
      <c r="J277" s="186">
        <f>ROUND(I277*H277,2)</f>
        <v>11771.389999999999</v>
      </c>
      <c r="K277" s="187"/>
      <c r="L277" s="32"/>
      <c r="M277" s="225" t="s">
        <v>1</v>
      </c>
      <c r="N277" s="226" t="s">
        <v>41</v>
      </c>
      <c r="O277" s="227">
        <v>0</v>
      </c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R277" s="192" t="s">
        <v>148</v>
      </c>
      <c r="AT277" s="192" t="s">
        <v>144</v>
      </c>
      <c r="AU277" s="192" t="s">
        <v>88</v>
      </c>
      <c r="AY277" s="18" t="s">
        <v>142</v>
      </c>
      <c r="BE277" s="193">
        <f>IF(N277="základná",J277,0)</f>
        <v>0</v>
      </c>
      <c r="BF277" s="193">
        <f>IF(N277="znížená",J277,0)</f>
        <v>11771.389999999999</v>
      </c>
      <c r="BG277" s="193">
        <f>IF(N277="zákl. prenesená",J277,0)</f>
        <v>0</v>
      </c>
      <c r="BH277" s="193">
        <f>IF(N277="zníž. prenesená",J277,0)</f>
        <v>0</v>
      </c>
      <c r="BI277" s="193">
        <f>IF(N277="nulová",J277,0)</f>
        <v>0</v>
      </c>
      <c r="BJ277" s="18" t="s">
        <v>88</v>
      </c>
      <c r="BK277" s="193">
        <f>ROUND(I277*H277,2)</f>
        <v>11771.389999999999</v>
      </c>
      <c r="BL277" s="18" t="s">
        <v>148</v>
      </c>
      <c r="BM277" s="192" t="s">
        <v>375</v>
      </c>
    </row>
    <row r="278" s="2" customFormat="1" ht="6.96" customHeight="1">
      <c r="A278" s="31"/>
      <c r="B278" s="57"/>
      <c r="C278" s="58"/>
      <c r="D278" s="58"/>
      <c r="E278" s="58"/>
      <c r="F278" s="58"/>
      <c r="G278" s="58"/>
      <c r="H278" s="58"/>
      <c r="I278" s="58"/>
      <c r="J278" s="58"/>
      <c r="K278" s="58"/>
      <c r="L278" s="32"/>
      <c r="M278" s="31"/>
      <c r="O278" s="31"/>
      <c r="P278" s="31"/>
      <c r="Q278" s="31"/>
      <c r="R278" s="31"/>
      <c r="S278" s="31"/>
      <c r="T278" s="31"/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</row>
  </sheetData>
  <autoFilter ref="C126:K277"/>
  <mergeCells count="11">
    <mergeCell ref="E7:H7"/>
    <mergeCell ref="E9:H9"/>
    <mergeCell ref="E11:H11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5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111</v>
      </c>
      <c r="L4" s="21"/>
      <c r="M4" s="126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13</v>
      </c>
      <c r="L6" s="21"/>
    </row>
    <row r="7" s="1" customFormat="1" ht="26.25" customHeight="1">
      <c r="B7" s="21"/>
      <c r="E7" s="127" t="str">
        <f>'Rekapitulácia stavby'!K6</f>
        <v>Rekonštrukcia miestnych komunikácií a chodníkov v meste Trstená a jej prímestských častí</v>
      </c>
      <c r="F7" s="28"/>
      <c r="G7" s="28"/>
      <c r="H7" s="28"/>
      <c r="L7" s="21"/>
    </row>
    <row r="8" s="1" customFormat="1" ht="12" customHeight="1">
      <c r="B8" s="21"/>
      <c r="D8" s="28" t="s">
        <v>112</v>
      </c>
      <c r="L8" s="21"/>
    </row>
    <row r="9" s="2" customFormat="1" ht="16.5" customHeight="1">
      <c r="A9" s="31"/>
      <c r="B9" s="32"/>
      <c r="C9" s="31"/>
      <c r="D9" s="31"/>
      <c r="E9" s="127" t="s">
        <v>113</v>
      </c>
      <c r="F9" s="31"/>
      <c r="G9" s="31"/>
      <c r="H9" s="31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114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64" t="s">
        <v>376</v>
      </c>
      <c r="F11" s="31"/>
      <c r="G11" s="31"/>
      <c r="H11" s="31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15</v>
      </c>
      <c r="E13" s="31"/>
      <c r="F13" s="25" t="s">
        <v>1</v>
      </c>
      <c r="G13" s="31"/>
      <c r="H13" s="31"/>
      <c r="I13" s="28" t="s">
        <v>16</v>
      </c>
      <c r="J13" s="25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17</v>
      </c>
      <c r="E14" s="31"/>
      <c r="F14" s="25" t="s">
        <v>18</v>
      </c>
      <c r="G14" s="31"/>
      <c r="H14" s="31"/>
      <c r="I14" s="28" t="s">
        <v>19</v>
      </c>
      <c r="J14" s="66" t="str">
        <f>'Rekapitulácia stavby'!AN8</f>
        <v>11. 3. 2022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21</v>
      </c>
      <c r="E16" s="31"/>
      <c r="F16" s="31"/>
      <c r="G16" s="31"/>
      <c r="H16" s="31"/>
      <c r="I16" s="28" t="s">
        <v>22</v>
      </c>
      <c r="J16" s="25" t="s">
        <v>1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23</v>
      </c>
      <c r="F17" s="31"/>
      <c r="G17" s="31"/>
      <c r="H17" s="31"/>
      <c r="I17" s="28" t="s">
        <v>24</v>
      </c>
      <c r="J17" s="25" t="s">
        <v>1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22</v>
      </c>
      <c r="J19" s="25" t="s">
        <v>26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">
        <v>27</v>
      </c>
      <c r="F20" s="31"/>
      <c r="G20" s="31"/>
      <c r="H20" s="31"/>
      <c r="I20" s="28" t="s">
        <v>24</v>
      </c>
      <c r="J20" s="25" t="s">
        <v>28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29</v>
      </c>
      <c r="E22" s="31"/>
      <c r="F22" s="31"/>
      <c r="G22" s="31"/>
      <c r="H22" s="31"/>
      <c r="I22" s="28" t="s">
        <v>22</v>
      </c>
      <c r="J22" s="25" t="s">
        <v>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">
        <v>30</v>
      </c>
      <c r="F23" s="31"/>
      <c r="G23" s="31"/>
      <c r="H23" s="31"/>
      <c r="I23" s="28" t="s">
        <v>24</v>
      </c>
      <c r="J23" s="25" t="s">
        <v>1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22</v>
      </c>
      <c r="J25" s="25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IF('Rekapitulácia stavby'!E20="","",'Rekapitulácia stavby'!E20)</f>
        <v xml:space="preserve"> </v>
      </c>
      <c r="F26" s="31"/>
      <c r="G26" s="31"/>
      <c r="H26" s="31"/>
      <c r="I26" s="28" t="s">
        <v>24</v>
      </c>
      <c r="J26" s="25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34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8"/>
      <c r="B29" s="129"/>
      <c r="C29" s="128"/>
      <c r="D29" s="128"/>
      <c r="E29" s="29" t="s">
        <v>1</v>
      </c>
      <c r="F29" s="29"/>
      <c r="G29" s="29"/>
      <c r="H29" s="29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7"/>
      <c r="E31" s="87"/>
      <c r="F31" s="87"/>
      <c r="G31" s="87"/>
      <c r="H31" s="87"/>
      <c r="I31" s="87"/>
      <c r="J31" s="87"/>
      <c r="K31" s="87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31" t="s">
        <v>35</v>
      </c>
      <c r="E32" s="31"/>
      <c r="F32" s="31"/>
      <c r="G32" s="31"/>
      <c r="H32" s="31"/>
      <c r="I32" s="31"/>
      <c r="J32" s="93">
        <f>ROUND(J127, 2)</f>
        <v>839858.87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7"/>
      <c r="E33" s="87"/>
      <c r="F33" s="87"/>
      <c r="G33" s="87"/>
      <c r="H33" s="87"/>
      <c r="I33" s="87"/>
      <c r="J33" s="87"/>
      <c r="K33" s="87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37</v>
      </c>
      <c r="G34" s="31"/>
      <c r="H34" s="31"/>
      <c r="I34" s="36" t="s">
        <v>36</v>
      </c>
      <c r="J34" s="36" t="s">
        <v>38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32" t="s">
        <v>39</v>
      </c>
      <c r="E35" s="38" t="s">
        <v>40</v>
      </c>
      <c r="F35" s="133">
        <f>ROUND((SUM(BE127:BE263)),  2)</f>
        <v>0</v>
      </c>
      <c r="G35" s="134"/>
      <c r="H35" s="134"/>
      <c r="I35" s="135">
        <v>0.20000000000000001</v>
      </c>
      <c r="J35" s="133">
        <f>ROUND(((SUM(BE127:BE263))*I35),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8" t="s">
        <v>41</v>
      </c>
      <c r="F36" s="136">
        <f>ROUND((SUM(BF127:BF263)),  2)</f>
        <v>839858.87</v>
      </c>
      <c r="G36" s="31"/>
      <c r="H36" s="31"/>
      <c r="I36" s="137">
        <v>0.20000000000000001</v>
      </c>
      <c r="J36" s="136">
        <f>ROUND(((SUM(BF127:BF263))*I36),  2)</f>
        <v>167971.76999999999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42</v>
      </c>
      <c r="F37" s="136">
        <f>ROUND((SUM(BG127:BG263)),  2)</f>
        <v>0</v>
      </c>
      <c r="G37" s="31"/>
      <c r="H37" s="31"/>
      <c r="I37" s="137">
        <v>0.20000000000000001</v>
      </c>
      <c r="J37" s="136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43</v>
      </c>
      <c r="F38" s="136">
        <f>ROUND((SUM(BH127:BH263)),  2)</f>
        <v>0</v>
      </c>
      <c r="G38" s="31"/>
      <c r="H38" s="31"/>
      <c r="I38" s="137">
        <v>0.20000000000000001</v>
      </c>
      <c r="J38" s="136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38" t="s">
        <v>44</v>
      </c>
      <c r="F39" s="133">
        <f>ROUND((SUM(BI127:BI263)),  2)</f>
        <v>0</v>
      </c>
      <c r="G39" s="134"/>
      <c r="H39" s="134"/>
      <c r="I39" s="135">
        <v>0</v>
      </c>
      <c r="J39" s="133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8"/>
      <c r="D41" s="139" t="s">
        <v>45</v>
      </c>
      <c r="E41" s="78"/>
      <c r="F41" s="78"/>
      <c r="G41" s="140" t="s">
        <v>46</v>
      </c>
      <c r="H41" s="141" t="s">
        <v>47</v>
      </c>
      <c r="I41" s="78"/>
      <c r="J41" s="142">
        <f>SUM(J32:J39)</f>
        <v>1007830.64</v>
      </c>
      <c r="K41" s="143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5" t="s">
        <v>50</v>
      </c>
      <c r="E61" s="34"/>
      <c r="F61" s="144" t="s">
        <v>51</v>
      </c>
      <c r="G61" s="55" t="s">
        <v>50</v>
      </c>
      <c r="H61" s="34"/>
      <c r="I61" s="34"/>
      <c r="J61" s="145" t="s">
        <v>51</v>
      </c>
      <c r="K61" s="34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5" t="s">
        <v>50</v>
      </c>
      <c r="E76" s="34"/>
      <c r="F76" s="144" t="s">
        <v>51</v>
      </c>
      <c r="G76" s="55" t="s">
        <v>50</v>
      </c>
      <c r="H76" s="34"/>
      <c r="I76" s="34"/>
      <c r="J76" s="145" t="s">
        <v>51</v>
      </c>
      <c r="K76" s="34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hidden="1" s="2" customFormat="1" ht="6.96" customHeight="1">
      <c r="A81" s="31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hidden="1" s="2" customFormat="1" ht="24.96" customHeight="1">
      <c r="A82" s="31"/>
      <c r="B82" s="32"/>
      <c r="C82" s="22" t="s">
        <v>116</v>
      </c>
      <c r="D82" s="31"/>
      <c r="E82" s="31"/>
      <c r="F82" s="31"/>
      <c r="G82" s="31"/>
      <c r="H82" s="31"/>
      <c r="I82" s="31"/>
      <c r="J82" s="31"/>
      <c r="K82" s="31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hidden="1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hidden="1" s="2" customFormat="1" ht="12" customHeight="1">
      <c r="A84" s="31"/>
      <c r="B84" s="32"/>
      <c r="C84" s="28" t="s">
        <v>13</v>
      </c>
      <c r="D84" s="31"/>
      <c r="E84" s="31"/>
      <c r="F84" s="31"/>
      <c r="G84" s="31"/>
      <c r="H84" s="31"/>
      <c r="I84" s="31"/>
      <c r="J84" s="31"/>
      <c r="K84" s="31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hidden="1" s="2" customFormat="1" ht="26.25" customHeight="1">
      <c r="A85" s="31"/>
      <c r="B85" s="32"/>
      <c r="C85" s="31"/>
      <c r="D85" s="31"/>
      <c r="E85" s="127" t="str">
        <f>E7</f>
        <v>Rekonštrukcia miestnych komunikácií a chodníkov v meste Trstená a jej prímestských častí</v>
      </c>
      <c r="F85" s="28"/>
      <c r="G85" s="28"/>
      <c r="H85" s="28"/>
      <c r="I85" s="31"/>
      <c r="J85" s="31"/>
      <c r="K85" s="31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hidden="1" s="1" customFormat="1" ht="12" customHeight="1">
      <c r="B86" s="21"/>
      <c r="C86" s="28" t="s">
        <v>112</v>
      </c>
      <c r="L86" s="21"/>
    </row>
    <row r="87" hidden="1" s="2" customFormat="1" ht="16.5" customHeight="1">
      <c r="A87" s="31"/>
      <c r="B87" s="32"/>
      <c r="C87" s="31"/>
      <c r="D87" s="31"/>
      <c r="E87" s="127" t="s">
        <v>113</v>
      </c>
      <c r="F87" s="31"/>
      <c r="G87" s="31"/>
      <c r="H87" s="31"/>
      <c r="I87" s="31"/>
      <c r="J87" s="31"/>
      <c r="K87" s="31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hidden="1" s="2" customFormat="1" ht="12" customHeight="1">
      <c r="A88" s="31"/>
      <c r="B88" s="32"/>
      <c r="C88" s="28" t="s">
        <v>114</v>
      </c>
      <c r="D88" s="31"/>
      <c r="E88" s="31"/>
      <c r="F88" s="31"/>
      <c r="G88" s="31"/>
      <c r="H88" s="31"/>
      <c r="I88" s="31"/>
      <c r="J88" s="31"/>
      <c r="K88" s="31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hidden="1" s="2" customFormat="1" ht="16.5" customHeight="1">
      <c r="A89" s="31"/>
      <c r="B89" s="32"/>
      <c r="C89" s="31"/>
      <c r="D89" s="31"/>
      <c r="E89" s="64" t="str">
        <f>E11</f>
        <v>SO 01b - Hybeľ, Breh</v>
      </c>
      <c r="F89" s="31"/>
      <c r="G89" s="31"/>
      <c r="H89" s="31"/>
      <c r="I89" s="31"/>
      <c r="J89" s="31"/>
      <c r="K89" s="31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hidden="1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hidden="1" s="2" customFormat="1" ht="12" customHeight="1">
      <c r="A91" s="31"/>
      <c r="B91" s="32"/>
      <c r="C91" s="28" t="s">
        <v>17</v>
      </c>
      <c r="D91" s="31"/>
      <c r="E91" s="31"/>
      <c r="F91" s="25" t="str">
        <f>F14</f>
        <v>Trstená</v>
      </c>
      <c r="G91" s="31"/>
      <c r="H91" s="31"/>
      <c r="I91" s="28" t="s">
        <v>19</v>
      </c>
      <c r="J91" s="66" t="str">
        <f>IF(J14="","",J14)</f>
        <v>11. 3. 2022</v>
      </c>
      <c r="K91" s="31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hidden="1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hidden="1" s="2" customFormat="1" ht="40.05" customHeight="1">
      <c r="A93" s="31"/>
      <c r="B93" s="32"/>
      <c r="C93" s="28" t="s">
        <v>21</v>
      </c>
      <c r="D93" s="31"/>
      <c r="E93" s="31"/>
      <c r="F93" s="25" t="str">
        <f>E17</f>
        <v>Mesto Trstená</v>
      </c>
      <c r="G93" s="31"/>
      <c r="H93" s="31"/>
      <c r="I93" s="28" t="s">
        <v>29</v>
      </c>
      <c r="J93" s="29" t="str">
        <f>E23</f>
        <v>A-PROJEKT -Ing. Ján Potoma Námestie Š.N.Hýroša 12,</v>
      </c>
      <c r="K93" s="31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hidden="1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Cestné stavby Liptovský Mikuláš, s. r. o.</v>
      </c>
      <c r="G94" s="31"/>
      <c r="H94" s="31"/>
      <c r="I94" s="28" t="s">
        <v>32</v>
      </c>
      <c r="J94" s="29" t="str">
        <f>E26</f>
        <v xml:space="preserve"> </v>
      </c>
      <c r="K94" s="31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hidden="1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hidden="1" s="2" customFormat="1" ht="29.28" customHeight="1">
      <c r="A96" s="31"/>
      <c r="B96" s="32"/>
      <c r="C96" s="146" t="s">
        <v>117</v>
      </c>
      <c r="D96" s="138"/>
      <c r="E96" s="138"/>
      <c r="F96" s="138"/>
      <c r="G96" s="138"/>
      <c r="H96" s="138"/>
      <c r="I96" s="138"/>
      <c r="J96" s="147" t="s">
        <v>118</v>
      </c>
      <c r="K96" s="138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hidden="1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hidden="1" s="2" customFormat="1" ht="22.8" customHeight="1">
      <c r="A98" s="31"/>
      <c r="B98" s="32"/>
      <c r="C98" s="148" t="s">
        <v>119</v>
      </c>
      <c r="D98" s="31"/>
      <c r="E98" s="31"/>
      <c r="F98" s="31"/>
      <c r="G98" s="31"/>
      <c r="H98" s="31"/>
      <c r="I98" s="31"/>
      <c r="J98" s="93">
        <f>J127</f>
        <v>839858.87</v>
      </c>
      <c r="K98" s="31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120</v>
      </c>
    </row>
    <row r="99" hidden="1" s="9" customFormat="1" ht="24.96" customHeight="1">
      <c r="A99" s="9"/>
      <c r="B99" s="149"/>
      <c r="C99" s="9"/>
      <c r="D99" s="150" t="s">
        <v>121</v>
      </c>
      <c r="E99" s="151"/>
      <c r="F99" s="151"/>
      <c r="G99" s="151"/>
      <c r="H99" s="151"/>
      <c r="I99" s="151"/>
      <c r="J99" s="152">
        <f>J128</f>
        <v>839858.87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53"/>
      <c r="C100" s="10"/>
      <c r="D100" s="154" t="s">
        <v>122</v>
      </c>
      <c r="E100" s="155"/>
      <c r="F100" s="155"/>
      <c r="G100" s="155"/>
      <c r="H100" s="155"/>
      <c r="I100" s="155"/>
      <c r="J100" s="156">
        <f>J129</f>
        <v>76316.529999999999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53"/>
      <c r="C101" s="10"/>
      <c r="D101" s="154" t="s">
        <v>123</v>
      </c>
      <c r="E101" s="155"/>
      <c r="F101" s="155"/>
      <c r="G101" s="155"/>
      <c r="H101" s="155"/>
      <c r="I101" s="155"/>
      <c r="J101" s="156">
        <f>J165</f>
        <v>1221.4100000000001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53"/>
      <c r="C102" s="10"/>
      <c r="D102" s="154" t="s">
        <v>124</v>
      </c>
      <c r="E102" s="155"/>
      <c r="F102" s="155"/>
      <c r="G102" s="155"/>
      <c r="H102" s="155"/>
      <c r="I102" s="155"/>
      <c r="J102" s="156">
        <f>J175</f>
        <v>478957.31999999995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53"/>
      <c r="C103" s="10"/>
      <c r="D103" s="154" t="s">
        <v>125</v>
      </c>
      <c r="E103" s="155"/>
      <c r="F103" s="155"/>
      <c r="G103" s="155"/>
      <c r="H103" s="155"/>
      <c r="I103" s="155"/>
      <c r="J103" s="156">
        <f>J213</f>
        <v>20914.220000000001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53"/>
      <c r="C104" s="10"/>
      <c r="D104" s="154" t="s">
        <v>126</v>
      </c>
      <c r="E104" s="155"/>
      <c r="F104" s="155"/>
      <c r="G104" s="155"/>
      <c r="H104" s="155"/>
      <c r="I104" s="155"/>
      <c r="J104" s="156">
        <f>J220</f>
        <v>255588.76000000001</v>
      </c>
      <c r="K104" s="10"/>
      <c r="L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53"/>
      <c r="C105" s="10"/>
      <c r="D105" s="154" t="s">
        <v>127</v>
      </c>
      <c r="E105" s="155"/>
      <c r="F105" s="155"/>
      <c r="G105" s="155"/>
      <c r="H105" s="155"/>
      <c r="I105" s="155"/>
      <c r="J105" s="156">
        <f>J262</f>
        <v>6860.6300000000001</v>
      </c>
      <c r="K105" s="10"/>
      <c r="L105" s="15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2" customFormat="1" ht="21.84" customHeight="1">
      <c r="A106" s="31"/>
      <c r="B106" s="32"/>
      <c r="C106" s="31"/>
      <c r="D106" s="31"/>
      <c r="E106" s="31"/>
      <c r="F106" s="31"/>
      <c r="G106" s="31"/>
      <c r="H106" s="31"/>
      <c r="I106" s="31"/>
      <c r="J106" s="31"/>
      <c r="K106" s="31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hidden="1" s="2" customFormat="1" ht="6.96" customHeight="1">
      <c r="A107" s="31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hidden="1"/>
    <row r="109" hidden="1"/>
    <row r="110" hidden="1"/>
    <row r="111" s="2" customFormat="1" ht="6.96" customHeight="1">
      <c r="A111" s="31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24.96" customHeight="1">
      <c r="A112" s="31"/>
      <c r="B112" s="32"/>
      <c r="C112" s="22" t="s">
        <v>128</v>
      </c>
      <c r="D112" s="31"/>
      <c r="E112" s="31"/>
      <c r="F112" s="31"/>
      <c r="G112" s="31"/>
      <c r="H112" s="31"/>
      <c r="I112" s="31"/>
      <c r="J112" s="31"/>
      <c r="K112" s="31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6.96" customHeight="1">
      <c r="A113" s="31"/>
      <c r="B113" s="32"/>
      <c r="C113" s="31"/>
      <c r="D113" s="31"/>
      <c r="E113" s="31"/>
      <c r="F113" s="31"/>
      <c r="G113" s="31"/>
      <c r="H113" s="31"/>
      <c r="I113" s="31"/>
      <c r="J113" s="31"/>
      <c r="K113" s="31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13</v>
      </c>
      <c r="D114" s="31"/>
      <c r="E114" s="31"/>
      <c r="F114" s="31"/>
      <c r="G114" s="31"/>
      <c r="H114" s="31"/>
      <c r="I114" s="31"/>
      <c r="J114" s="31"/>
      <c r="K114" s="31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26.25" customHeight="1">
      <c r="A115" s="31"/>
      <c r="B115" s="32"/>
      <c r="C115" s="31"/>
      <c r="D115" s="31"/>
      <c r="E115" s="127" t="str">
        <f>E7</f>
        <v>Rekonštrukcia miestnych komunikácií a chodníkov v meste Trstená a jej prímestských častí</v>
      </c>
      <c r="F115" s="28"/>
      <c r="G115" s="28"/>
      <c r="H115" s="28"/>
      <c r="I115" s="31"/>
      <c r="J115" s="31"/>
      <c r="K115" s="31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1" customFormat="1" ht="12" customHeight="1">
      <c r="B116" s="21"/>
      <c r="C116" s="28" t="s">
        <v>112</v>
      </c>
      <c r="L116" s="21"/>
    </row>
    <row r="117" s="2" customFormat="1" ht="16.5" customHeight="1">
      <c r="A117" s="31"/>
      <c r="B117" s="32"/>
      <c r="C117" s="31"/>
      <c r="D117" s="31"/>
      <c r="E117" s="127" t="s">
        <v>113</v>
      </c>
      <c r="F117" s="31"/>
      <c r="G117" s="31"/>
      <c r="H117" s="31"/>
      <c r="I117" s="31"/>
      <c r="J117" s="31"/>
      <c r="K117" s="31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2" customHeight="1">
      <c r="A118" s="31"/>
      <c r="B118" s="32"/>
      <c r="C118" s="28" t="s">
        <v>114</v>
      </c>
      <c r="D118" s="31"/>
      <c r="E118" s="31"/>
      <c r="F118" s="31"/>
      <c r="G118" s="31"/>
      <c r="H118" s="31"/>
      <c r="I118" s="31"/>
      <c r="J118" s="31"/>
      <c r="K118" s="31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6.5" customHeight="1">
      <c r="A119" s="31"/>
      <c r="B119" s="32"/>
      <c r="C119" s="31"/>
      <c r="D119" s="31"/>
      <c r="E119" s="64" t="str">
        <f>E11</f>
        <v>SO 01b - Hybeľ, Breh</v>
      </c>
      <c r="F119" s="31"/>
      <c r="G119" s="31"/>
      <c r="H119" s="31"/>
      <c r="I119" s="31"/>
      <c r="J119" s="31"/>
      <c r="K119" s="31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6.96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2" customHeight="1">
      <c r="A121" s="31"/>
      <c r="B121" s="32"/>
      <c r="C121" s="28" t="s">
        <v>17</v>
      </c>
      <c r="D121" s="31"/>
      <c r="E121" s="31"/>
      <c r="F121" s="25" t="str">
        <f>F14</f>
        <v>Trstená</v>
      </c>
      <c r="G121" s="31"/>
      <c r="H121" s="31"/>
      <c r="I121" s="28" t="s">
        <v>19</v>
      </c>
      <c r="J121" s="66" t="str">
        <f>IF(J14="","",J14)</f>
        <v>11. 3. 2022</v>
      </c>
      <c r="K121" s="31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6.96" customHeight="1">
      <c r="A122" s="31"/>
      <c r="B122" s="32"/>
      <c r="C122" s="31"/>
      <c r="D122" s="31"/>
      <c r="E122" s="31"/>
      <c r="F122" s="31"/>
      <c r="G122" s="31"/>
      <c r="H122" s="31"/>
      <c r="I122" s="31"/>
      <c r="J122" s="31"/>
      <c r="K122" s="31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40.05" customHeight="1">
      <c r="A123" s="31"/>
      <c r="B123" s="32"/>
      <c r="C123" s="28" t="s">
        <v>21</v>
      </c>
      <c r="D123" s="31"/>
      <c r="E123" s="31"/>
      <c r="F123" s="25" t="str">
        <f>E17</f>
        <v>Mesto Trstená</v>
      </c>
      <c r="G123" s="31"/>
      <c r="H123" s="31"/>
      <c r="I123" s="28" t="s">
        <v>29</v>
      </c>
      <c r="J123" s="29" t="str">
        <f>E23</f>
        <v>A-PROJEKT -Ing. Ján Potoma Námestie Š.N.Hýroša 12,</v>
      </c>
      <c r="K123" s="31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5.15" customHeight="1">
      <c r="A124" s="31"/>
      <c r="B124" s="32"/>
      <c r="C124" s="28" t="s">
        <v>25</v>
      </c>
      <c r="D124" s="31"/>
      <c r="E124" s="31"/>
      <c r="F124" s="25" t="str">
        <f>IF(E20="","",E20)</f>
        <v>Cestné stavby Liptovský Mikuláš, s. r. o.</v>
      </c>
      <c r="G124" s="31"/>
      <c r="H124" s="31"/>
      <c r="I124" s="28" t="s">
        <v>32</v>
      </c>
      <c r="J124" s="29" t="str">
        <f>E26</f>
        <v xml:space="preserve"> </v>
      </c>
      <c r="K124" s="31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2" customFormat="1" ht="10.32" customHeight="1">
      <c r="A125" s="31"/>
      <c r="B125" s="32"/>
      <c r="C125" s="31"/>
      <c r="D125" s="31"/>
      <c r="E125" s="31"/>
      <c r="F125" s="31"/>
      <c r="G125" s="31"/>
      <c r="H125" s="31"/>
      <c r="I125" s="31"/>
      <c r="J125" s="31"/>
      <c r="K125" s="31"/>
      <c r="L125" s="52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="11" customFormat="1" ht="29.28" customHeight="1">
      <c r="A126" s="157"/>
      <c r="B126" s="158"/>
      <c r="C126" s="159" t="s">
        <v>129</v>
      </c>
      <c r="D126" s="160" t="s">
        <v>60</v>
      </c>
      <c r="E126" s="160" t="s">
        <v>56</v>
      </c>
      <c r="F126" s="160" t="s">
        <v>57</v>
      </c>
      <c r="G126" s="160" t="s">
        <v>130</v>
      </c>
      <c r="H126" s="160" t="s">
        <v>131</v>
      </c>
      <c r="I126" s="160" t="s">
        <v>132</v>
      </c>
      <c r="J126" s="161" t="s">
        <v>118</v>
      </c>
      <c r="K126" s="162" t="s">
        <v>133</v>
      </c>
      <c r="L126" s="163"/>
      <c r="M126" s="83" t="s">
        <v>1</v>
      </c>
      <c r="N126" s="84" t="s">
        <v>39</v>
      </c>
      <c r="O126" s="84" t="s">
        <v>134</v>
      </c>
      <c r="P126" s="84" t="s">
        <v>135</v>
      </c>
      <c r="Q126" s="84" t="s">
        <v>136</v>
      </c>
      <c r="R126" s="84" t="s">
        <v>137</v>
      </c>
      <c r="S126" s="84" t="s">
        <v>138</v>
      </c>
      <c r="T126" s="85" t="s">
        <v>139</v>
      </c>
      <c r="U126" s="157"/>
      <c r="V126" s="157"/>
      <c r="W126" s="157"/>
      <c r="X126" s="157"/>
      <c r="Y126" s="157"/>
      <c r="Z126" s="157"/>
      <c r="AA126" s="157"/>
      <c r="AB126" s="157"/>
      <c r="AC126" s="157"/>
      <c r="AD126" s="157"/>
      <c r="AE126" s="157"/>
    </row>
    <row r="127" s="2" customFormat="1" ht="22.8" customHeight="1">
      <c r="A127" s="31"/>
      <c r="B127" s="32"/>
      <c r="C127" s="90" t="s">
        <v>119</v>
      </c>
      <c r="D127" s="31"/>
      <c r="E127" s="31"/>
      <c r="F127" s="31"/>
      <c r="G127" s="31"/>
      <c r="H127" s="31"/>
      <c r="I127" s="31"/>
      <c r="J127" s="164">
        <f>BK127</f>
        <v>839858.87</v>
      </c>
      <c r="K127" s="31"/>
      <c r="L127" s="32"/>
      <c r="M127" s="86"/>
      <c r="N127" s="70"/>
      <c r="O127" s="87"/>
      <c r="P127" s="165">
        <f>P128</f>
        <v>2565.8820277769892</v>
      </c>
      <c r="Q127" s="87"/>
      <c r="R127" s="165">
        <f>R128</f>
        <v>44544734.893080004</v>
      </c>
      <c r="S127" s="87"/>
      <c r="T127" s="166">
        <f>T128</f>
        <v>31045892.156600002</v>
      </c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8" t="s">
        <v>74</v>
      </c>
      <c r="AU127" s="18" t="s">
        <v>120</v>
      </c>
      <c r="BK127" s="167">
        <f>BK128</f>
        <v>839858.87</v>
      </c>
    </row>
    <row r="128" s="12" customFormat="1" ht="25.92" customHeight="1">
      <c r="A128" s="12"/>
      <c r="B128" s="168"/>
      <c r="C128" s="12"/>
      <c r="D128" s="169" t="s">
        <v>74</v>
      </c>
      <c r="E128" s="170" t="s">
        <v>140</v>
      </c>
      <c r="F128" s="170" t="s">
        <v>141</v>
      </c>
      <c r="G128" s="12"/>
      <c r="H128" s="12"/>
      <c r="I128" s="12"/>
      <c r="J128" s="171">
        <f>BK128</f>
        <v>839858.87</v>
      </c>
      <c r="K128" s="12"/>
      <c r="L128" s="168"/>
      <c r="M128" s="172"/>
      <c r="N128" s="173"/>
      <c r="O128" s="173"/>
      <c r="P128" s="174">
        <f>P129+P165+P175+P213+P220+P262</f>
        <v>2565.8820277769892</v>
      </c>
      <c r="Q128" s="173"/>
      <c r="R128" s="174">
        <f>R129+R165+R175+R213+R220+R262</f>
        <v>44544734.893080004</v>
      </c>
      <c r="S128" s="173"/>
      <c r="T128" s="175">
        <f>T129+T165+T175+T213+T220+T262</f>
        <v>31045892.156600002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9" t="s">
        <v>82</v>
      </c>
      <c r="AT128" s="176" t="s">
        <v>74</v>
      </c>
      <c r="AU128" s="176" t="s">
        <v>75</v>
      </c>
      <c r="AY128" s="169" t="s">
        <v>142</v>
      </c>
      <c r="BK128" s="177">
        <f>BK129+BK165+BK175+BK213+BK220+BK262</f>
        <v>839858.87</v>
      </c>
    </row>
    <row r="129" s="12" customFormat="1" ht="22.8" customHeight="1">
      <c r="A129" s="12"/>
      <c r="B129" s="168"/>
      <c r="C129" s="12"/>
      <c r="D129" s="169" t="s">
        <v>74</v>
      </c>
      <c r="E129" s="178" t="s">
        <v>82</v>
      </c>
      <c r="F129" s="178" t="s">
        <v>143</v>
      </c>
      <c r="G129" s="12"/>
      <c r="H129" s="12"/>
      <c r="I129" s="12"/>
      <c r="J129" s="179">
        <f>BK129</f>
        <v>76316.529999999999</v>
      </c>
      <c r="K129" s="12"/>
      <c r="L129" s="168"/>
      <c r="M129" s="172"/>
      <c r="N129" s="173"/>
      <c r="O129" s="173"/>
      <c r="P129" s="174">
        <f>SUM(P130:P164)</f>
        <v>261.90133393931319</v>
      </c>
      <c r="Q129" s="173"/>
      <c r="R129" s="174">
        <f>SUM(R130:R164)</f>
        <v>2.3040000000000003</v>
      </c>
      <c r="S129" s="173"/>
      <c r="T129" s="175">
        <f>SUM(T130:T164)</f>
        <v>31045892.156600002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9" t="s">
        <v>82</v>
      </c>
      <c r="AT129" s="176" t="s">
        <v>74</v>
      </c>
      <c r="AU129" s="176" t="s">
        <v>82</v>
      </c>
      <c r="AY129" s="169" t="s">
        <v>142</v>
      </c>
      <c r="BK129" s="177">
        <f>SUM(BK130:BK164)</f>
        <v>76316.529999999999</v>
      </c>
    </row>
    <row r="130" s="2" customFormat="1" ht="24.15" customHeight="1">
      <c r="A130" s="31"/>
      <c r="B130" s="180"/>
      <c r="C130" s="181" t="s">
        <v>82</v>
      </c>
      <c r="D130" s="181" t="s">
        <v>144</v>
      </c>
      <c r="E130" s="182" t="s">
        <v>145</v>
      </c>
      <c r="F130" s="183" t="s">
        <v>146</v>
      </c>
      <c r="G130" s="184" t="s">
        <v>147</v>
      </c>
      <c r="H130" s="185">
        <v>55.93</v>
      </c>
      <c r="I130" s="186">
        <v>4.7000000000000002</v>
      </c>
      <c r="J130" s="186">
        <f>ROUND(I130*H130,2)</f>
        <v>262.87</v>
      </c>
      <c r="K130" s="187"/>
      <c r="L130" s="32"/>
      <c r="M130" s="188" t="s">
        <v>1</v>
      </c>
      <c r="N130" s="189" t="s">
        <v>41</v>
      </c>
      <c r="O130" s="190">
        <v>0.088467289719626196</v>
      </c>
      <c r="P130" s="190">
        <f>O130*H130</f>
        <v>4.947975514018693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148</v>
      </c>
      <c r="AT130" s="192" t="s">
        <v>144</v>
      </c>
      <c r="AU130" s="192" t="s">
        <v>88</v>
      </c>
      <c r="AY130" s="18" t="s">
        <v>142</v>
      </c>
      <c r="BE130" s="193">
        <f>IF(N130="základná",J130,0)</f>
        <v>0</v>
      </c>
      <c r="BF130" s="193">
        <f>IF(N130="znížená",J130,0)</f>
        <v>262.87</v>
      </c>
      <c r="BG130" s="193">
        <f>IF(N130="zákl. prenesená",J130,0)</f>
        <v>0</v>
      </c>
      <c r="BH130" s="193">
        <f>IF(N130="zníž. prenesená",J130,0)</f>
        <v>0</v>
      </c>
      <c r="BI130" s="193">
        <f>IF(N130="nulová",J130,0)</f>
        <v>0</v>
      </c>
      <c r="BJ130" s="18" t="s">
        <v>88</v>
      </c>
      <c r="BK130" s="193">
        <f>ROUND(I130*H130,2)</f>
        <v>262.87</v>
      </c>
      <c r="BL130" s="18" t="s">
        <v>148</v>
      </c>
      <c r="BM130" s="192" t="s">
        <v>88</v>
      </c>
    </row>
    <row r="131" s="13" customFormat="1">
      <c r="A131" s="13"/>
      <c r="B131" s="194"/>
      <c r="C131" s="13"/>
      <c r="D131" s="195" t="s">
        <v>149</v>
      </c>
      <c r="E131" s="196" t="s">
        <v>1</v>
      </c>
      <c r="F131" s="197" t="s">
        <v>377</v>
      </c>
      <c r="G131" s="13"/>
      <c r="H131" s="198">
        <v>55.93</v>
      </c>
      <c r="I131" s="13"/>
      <c r="J131" s="13"/>
      <c r="K131" s="13"/>
      <c r="L131" s="194"/>
      <c r="M131" s="199"/>
      <c r="N131" s="200"/>
      <c r="O131" s="200"/>
      <c r="P131" s="200"/>
      <c r="Q131" s="200"/>
      <c r="R131" s="200"/>
      <c r="S131" s="200"/>
      <c r="T131" s="20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6" t="s">
        <v>149</v>
      </c>
      <c r="AU131" s="196" t="s">
        <v>88</v>
      </c>
      <c r="AV131" s="13" t="s">
        <v>88</v>
      </c>
      <c r="AW131" s="13" t="s">
        <v>31</v>
      </c>
      <c r="AX131" s="13" t="s">
        <v>75</v>
      </c>
      <c r="AY131" s="196" t="s">
        <v>142</v>
      </c>
    </row>
    <row r="132" s="14" customFormat="1">
      <c r="A132" s="14"/>
      <c r="B132" s="202"/>
      <c r="C132" s="14"/>
      <c r="D132" s="195" t="s">
        <v>149</v>
      </c>
      <c r="E132" s="203" t="s">
        <v>1</v>
      </c>
      <c r="F132" s="204" t="s">
        <v>151</v>
      </c>
      <c r="G132" s="14"/>
      <c r="H132" s="205">
        <v>55.93</v>
      </c>
      <c r="I132" s="14"/>
      <c r="J132" s="14"/>
      <c r="K132" s="14"/>
      <c r="L132" s="202"/>
      <c r="M132" s="206"/>
      <c r="N132" s="207"/>
      <c r="O132" s="207"/>
      <c r="P132" s="207"/>
      <c r="Q132" s="207"/>
      <c r="R132" s="207"/>
      <c r="S132" s="207"/>
      <c r="T132" s="20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3" t="s">
        <v>149</v>
      </c>
      <c r="AU132" s="203" t="s">
        <v>88</v>
      </c>
      <c r="AV132" s="14" t="s">
        <v>148</v>
      </c>
      <c r="AW132" s="14" t="s">
        <v>31</v>
      </c>
      <c r="AX132" s="14" t="s">
        <v>82</v>
      </c>
      <c r="AY132" s="203" t="s">
        <v>142</v>
      </c>
    </row>
    <row r="133" s="2" customFormat="1" ht="24.15" customHeight="1">
      <c r="A133" s="31"/>
      <c r="B133" s="180"/>
      <c r="C133" s="181" t="s">
        <v>88</v>
      </c>
      <c r="D133" s="181" t="s">
        <v>144</v>
      </c>
      <c r="E133" s="182" t="s">
        <v>152</v>
      </c>
      <c r="F133" s="183" t="s">
        <v>153</v>
      </c>
      <c r="G133" s="184" t="s">
        <v>147</v>
      </c>
      <c r="H133" s="185">
        <v>55.93</v>
      </c>
      <c r="I133" s="186">
        <v>0.23000000000000001</v>
      </c>
      <c r="J133" s="186">
        <f>ROUND(I133*H133,2)</f>
        <v>12.859999999999999</v>
      </c>
      <c r="K133" s="187"/>
      <c r="L133" s="32"/>
      <c r="M133" s="188" t="s">
        <v>1</v>
      </c>
      <c r="N133" s="189" t="s">
        <v>41</v>
      </c>
      <c r="O133" s="190">
        <v>0</v>
      </c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148</v>
      </c>
      <c r="AT133" s="192" t="s">
        <v>144</v>
      </c>
      <c r="AU133" s="192" t="s">
        <v>88</v>
      </c>
      <c r="AY133" s="18" t="s">
        <v>142</v>
      </c>
      <c r="BE133" s="193">
        <f>IF(N133="základná",J133,0)</f>
        <v>0</v>
      </c>
      <c r="BF133" s="193">
        <f>IF(N133="znížená",J133,0)</f>
        <v>12.859999999999999</v>
      </c>
      <c r="BG133" s="193">
        <f>IF(N133="zákl. prenesená",J133,0)</f>
        <v>0</v>
      </c>
      <c r="BH133" s="193">
        <f>IF(N133="zníž. prenesená",J133,0)</f>
        <v>0</v>
      </c>
      <c r="BI133" s="193">
        <f>IF(N133="nulová",J133,0)</f>
        <v>0</v>
      </c>
      <c r="BJ133" s="18" t="s">
        <v>88</v>
      </c>
      <c r="BK133" s="193">
        <f>ROUND(I133*H133,2)</f>
        <v>12.859999999999999</v>
      </c>
      <c r="BL133" s="18" t="s">
        <v>148</v>
      </c>
      <c r="BM133" s="192" t="s">
        <v>148</v>
      </c>
    </row>
    <row r="134" s="2" customFormat="1" ht="24.15" customHeight="1">
      <c r="A134" s="31"/>
      <c r="B134" s="180"/>
      <c r="C134" s="181" t="s">
        <v>154</v>
      </c>
      <c r="D134" s="181" t="s">
        <v>144</v>
      </c>
      <c r="E134" s="182" t="s">
        <v>155</v>
      </c>
      <c r="F134" s="183" t="s">
        <v>156</v>
      </c>
      <c r="G134" s="184" t="s">
        <v>157</v>
      </c>
      <c r="H134" s="185">
        <v>55.93</v>
      </c>
      <c r="I134" s="186">
        <v>4.2199999999999998</v>
      </c>
      <c r="J134" s="186">
        <f>ROUND(I134*H134,2)</f>
        <v>236.02000000000001</v>
      </c>
      <c r="K134" s="187"/>
      <c r="L134" s="32"/>
      <c r="M134" s="188" t="s">
        <v>1</v>
      </c>
      <c r="N134" s="189" t="s">
        <v>41</v>
      </c>
      <c r="O134" s="190">
        <v>0.012999999999999999</v>
      </c>
      <c r="P134" s="190">
        <f>O134*H134</f>
        <v>0.72709000000000001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148</v>
      </c>
      <c r="AT134" s="192" t="s">
        <v>144</v>
      </c>
      <c r="AU134" s="192" t="s">
        <v>88</v>
      </c>
      <c r="AY134" s="18" t="s">
        <v>142</v>
      </c>
      <c r="BE134" s="193">
        <f>IF(N134="základná",J134,0)</f>
        <v>0</v>
      </c>
      <c r="BF134" s="193">
        <f>IF(N134="znížená",J134,0)</f>
        <v>236.02000000000001</v>
      </c>
      <c r="BG134" s="193">
        <f>IF(N134="zákl. prenesená",J134,0)</f>
        <v>0</v>
      </c>
      <c r="BH134" s="193">
        <f>IF(N134="zníž. prenesená",J134,0)</f>
        <v>0</v>
      </c>
      <c r="BI134" s="193">
        <f>IF(N134="nulová",J134,0)</f>
        <v>0</v>
      </c>
      <c r="BJ134" s="18" t="s">
        <v>88</v>
      </c>
      <c r="BK134" s="193">
        <f>ROUND(I134*H134,2)</f>
        <v>236.02000000000001</v>
      </c>
      <c r="BL134" s="18" t="s">
        <v>148</v>
      </c>
      <c r="BM134" s="192" t="s">
        <v>158</v>
      </c>
    </row>
    <row r="135" s="2" customFormat="1" ht="24.15" customHeight="1">
      <c r="A135" s="31"/>
      <c r="B135" s="180"/>
      <c r="C135" s="181" t="s">
        <v>148</v>
      </c>
      <c r="D135" s="181" t="s">
        <v>144</v>
      </c>
      <c r="E135" s="182" t="s">
        <v>159</v>
      </c>
      <c r="F135" s="183" t="s">
        <v>160</v>
      </c>
      <c r="G135" s="184" t="s">
        <v>147</v>
      </c>
      <c r="H135" s="185">
        <v>71.808000000000007</v>
      </c>
      <c r="I135" s="186">
        <v>1.1299999999999999</v>
      </c>
      <c r="J135" s="186">
        <f>ROUND(I135*H135,2)</f>
        <v>81.140000000000001</v>
      </c>
      <c r="K135" s="187"/>
      <c r="L135" s="32"/>
      <c r="M135" s="188" t="s">
        <v>1</v>
      </c>
      <c r="N135" s="189" t="s">
        <v>41</v>
      </c>
      <c r="O135" s="190">
        <v>0</v>
      </c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148</v>
      </c>
      <c r="AT135" s="192" t="s">
        <v>144</v>
      </c>
      <c r="AU135" s="192" t="s">
        <v>88</v>
      </c>
      <c r="AY135" s="18" t="s">
        <v>142</v>
      </c>
      <c r="BE135" s="193">
        <f>IF(N135="základná",J135,0)</f>
        <v>0</v>
      </c>
      <c r="BF135" s="193">
        <f>IF(N135="znížená",J135,0)</f>
        <v>81.140000000000001</v>
      </c>
      <c r="BG135" s="193">
        <f>IF(N135="zákl. prenesená",J135,0)</f>
        <v>0</v>
      </c>
      <c r="BH135" s="193">
        <f>IF(N135="zníž. prenesená",J135,0)</f>
        <v>0</v>
      </c>
      <c r="BI135" s="193">
        <f>IF(N135="nulová",J135,0)</f>
        <v>0</v>
      </c>
      <c r="BJ135" s="18" t="s">
        <v>88</v>
      </c>
      <c r="BK135" s="193">
        <f>ROUND(I135*H135,2)</f>
        <v>81.140000000000001</v>
      </c>
      <c r="BL135" s="18" t="s">
        <v>148</v>
      </c>
      <c r="BM135" s="192" t="s">
        <v>161</v>
      </c>
    </row>
    <row r="136" s="13" customFormat="1">
      <c r="A136" s="13"/>
      <c r="B136" s="194"/>
      <c r="C136" s="13"/>
      <c r="D136" s="195" t="s">
        <v>149</v>
      </c>
      <c r="E136" s="196" t="s">
        <v>1</v>
      </c>
      <c r="F136" s="197" t="s">
        <v>162</v>
      </c>
      <c r="G136" s="13"/>
      <c r="H136" s="198">
        <v>71.808000000000007</v>
      </c>
      <c r="I136" s="13"/>
      <c r="J136" s="13"/>
      <c r="K136" s="13"/>
      <c r="L136" s="194"/>
      <c r="M136" s="199"/>
      <c r="N136" s="200"/>
      <c r="O136" s="200"/>
      <c r="P136" s="200"/>
      <c r="Q136" s="200"/>
      <c r="R136" s="200"/>
      <c r="S136" s="200"/>
      <c r="T136" s="20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6" t="s">
        <v>149</v>
      </c>
      <c r="AU136" s="196" t="s">
        <v>88</v>
      </c>
      <c r="AV136" s="13" t="s">
        <v>88</v>
      </c>
      <c r="AW136" s="13" t="s">
        <v>31</v>
      </c>
      <c r="AX136" s="13" t="s">
        <v>75</v>
      </c>
      <c r="AY136" s="196" t="s">
        <v>142</v>
      </c>
    </row>
    <row r="137" s="14" customFormat="1">
      <c r="A137" s="14"/>
      <c r="B137" s="202"/>
      <c r="C137" s="14"/>
      <c r="D137" s="195" t="s">
        <v>149</v>
      </c>
      <c r="E137" s="203" t="s">
        <v>1</v>
      </c>
      <c r="F137" s="204" t="s">
        <v>151</v>
      </c>
      <c r="G137" s="14"/>
      <c r="H137" s="205">
        <v>71.808000000000007</v>
      </c>
      <c r="I137" s="14"/>
      <c r="J137" s="14"/>
      <c r="K137" s="14"/>
      <c r="L137" s="202"/>
      <c r="M137" s="206"/>
      <c r="N137" s="207"/>
      <c r="O137" s="207"/>
      <c r="P137" s="207"/>
      <c r="Q137" s="207"/>
      <c r="R137" s="207"/>
      <c r="S137" s="207"/>
      <c r="T137" s="20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3" t="s">
        <v>149</v>
      </c>
      <c r="AU137" s="203" t="s">
        <v>88</v>
      </c>
      <c r="AV137" s="14" t="s">
        <v>148</v>
      </c>
      <c r="AW137" s="14" t="s">
        <v>31</v>
      </c>
      <c r="AX137" s="14" t="s">
        <v>82</v>
      </c>
      <c r="AY137" s="203" t="s">
        <v>142</v>
      </c>
    </row>
    <row r="138" s="2" customFormat="1" ht="24.15" customHeight="1">
      <c r="A138" s="31"/>
      <c r="B138" s="180"/>
      <c r="C138" s="181" t="s">
        <v>163</v>
      </c>
      <c r="D138" s="181" t="s">
        <v>144</v>
      </c>
      <c r="E138" s="182" t="s">
        <v>164</v>
      </c>
      <c r="F138" s="183" t="s">
        <v>165</v>
      </c>
      <c r="G138" s="184" t="s">
        <v>166</v>
      </c>
      <c r="H138" s="185">
        <v>359.04000000000002</v>
      </c>
      <c r="I138" s="186">
        <v>0.77000000000000002</v>
      </c>
      <c r="J138" s="186">
        <f>ROUND(I138*H138,2)</f>
        <v>276.45999999999998</v>
      </c>
      <c r="K138" s="187"/>
      <c r="L138" s="32"/>
      <c r="M138" s="188" t="s">
        <v>1</v>
      </c>
      <c r="N138" s="189" t="s">
        <v>41</v>
      </c>
      <c r="O138" s="190">
        <v>0.017000000000000001</v>
      </c>
      <c r="P138" s="190">
        <f>O138*H138</f>
        <v>6.1036800000000007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2" t="s">
        <v>148</v>
      </c>
      <c r="AT138" s="192" t="s">
        <v>144</v>
      </c>
      <c r="AU138" s="192" t="s">
        <v>88</v>
      </c>
      <c r="AY138" s="18" t="s">
        <v>142</v>
      </c>
      <c r="BE138" s="193">
        <f>IF(N138="základná",J138,0)</f>
        <v>0</v>
      </c>
      <c r="BF138" s="193">
        <f>IF(N138="znížená",J138,0)</f>
        <v>276.45999999999998</v>
      </c>
      <c r="BG138" s="193">
        <f>IF(N138="zákl. prenesená",J138,0)</f>
        <v>0</v>
      </c>
      <c r="BH138" s="193">
        <f>IF(N138="zníž. prenesená",J138,0)</f>
        <v>0</v>
      </c>
      <c r="BI138" s="193">
        <f>IF(N138="nulová",J138,0)</f>
        <v>0</v>
      </c>
      <c r="BJ138" s="18" t="s">
        <v>88</v>
      </c>
      <c r="BK138" s="193">
        <f>ROUND(I138*H138,2)</f>
        <v>276.45999999999998</v>
      </c>
      <c r="BL138" s="18" t="s">
        <v>148</v>
      </c>
      <c r="BM138" s="192" t="s">
        <v>167</v>
      </c>
    </row>
    <row r="139" s="13" customFormat="1">
      <c r="A139" s="13"/>
      <c r="B139" s="194"/>
      <c r="C139" s="13"/>
      <c r="D139" s="195" t="s">
        <v>149</v>
      </c>
      <c r="E139" s="196" t="s">
        <v>1</v>
      </c>
      <c r="F139" s="197" t="s">
        <v>168</v>
      </c>
      <c r="G139" s="13"/>
      <c r="H139" s="198">
        <v>359.04000000000002</v>
      </c>
      <c r="I139" s="13"/>
      <c r="J139" s="13"/>
      <c r="K139" s="13"/>
      <c r="L139" s="194"/>
      <c r="M139" s="199"/>
      <c r="N139" s="200"/>
      <c r="O139" s="200"/>
      <c r="P139" s="200"/>
      <c r="Q139" s="200"/>
      <c r="R139" s="200"/>
      <c r="S139" s="200"/>
      <c r="T139" s="20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6" t="s">
        <v>149</v>
      </c>
      <c r="AU139" s="196" t="s">
        <v>88</v>
      </c>
      <c r="AV139" s="13" t="s">
        <v>88</v>
      </c>
      <c r="AW139" s="13" t="s">
        <v>31</v>
      </c>
      <c r="AX139" s="13" t="s">
        <v>75</v>
      </c>
      <c r="AY139" s="196" t="s">
        <v>142</v>
      </c>
    </row>
    <row r="140" s="14" customFormat="1">
      <c r="A140" s="14"/>
      <c r="B140" s="202"/>
      <c r="C140" s="14"/>
      <c r="D140" s="195" t="s">
        <v>149</v>
      </c>
      <c r="E140" s="203" t="s">
        <v>1</v>
      </c>
      <c r="F140" s="204" t="s">
        <v>151</v>
      </c>
      <c r="G140" s="14"/>
      <c r="H140" s="205">
        <v>359.04000000000002</v>
      </c>
      <c r="I140" s="14"/>
      <c r="J140" s="14"/>
      <c r="K140" s="14"/>
      <c r="L140" s="202"/>
      <c r="M140" s="206"/>
      <c r="N140" s="207"/>
      <c r="O140" s="207"/>
      <c r="P140" s="207"/>
      <c r="Q140" s="207"/>
      <c r="R140" s="207"/>
      <c r="S140" s="207"/>
      <c r="T140" s="20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3" t="s">
        <v>149</v>
      </c>
      <c r="AU140" s="203" t="s">
        <v>88</v>
      </c>
      <c r="AV140" s="14" t="s">
        <v>148</v>
      </c>
      <c r="AW140" s="14" t="s">
        <v>31</v>
      </c>
      <c r="AX140" s="14" t="s">
        <v>82</v>
      </c>
      <c r="AY140" s="203" t="s">
        <v>142</v>
      </c>
    </row>
    <row r="141" s="2" customFormat="1" ht="24.15" customHeight="1">
      <c r="A141" s="31"/>
      <c r="B141" s="180"/>
      <c r="C141" s="181" t="s">
        <v>158</v>
      </c>
      <c r="D141" s="181" t="s">
        <v>144</v>
      </c>
      <c r="E141" s="182" t="s">
        <v>378</v>
      </c>
      <c r="F141" s="183" t="s">
        <v>379</v>
      </c>
      <c r="G141" s="184" t="s">
        <v>166</v>
      </c>
      <c r="H141" s="185">
        <v>1600</v>
      </c>
      <c r="I141" s="186">
        <v>0.77000000000000002</v>
      </c>
      <c r="J141" s="186">
        <f>ROUND(I141*H141,2)</f>
        <v>1232</v>
      </c>
      <c r="K141" s="187"/>
      <c r="L141" s="32"/>
      <c r="M141" s="188" t="s">
        <v>1</v>
      </c>
      <c r="N141" s="189" t="s">
        <v>41</v>
      </c>
      <c r="O141" s="190">
        <v>0</v>
      </c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148</v>
      </c>
      <c r="AT141" s="192" t="s">
        <v>144</v>
      </c>
      <c r="AU141" s="192" t="s">
        <v>88</v>
      </c>
      <c r="AY141" s="18" t="s">
        <v>142</v>
      </c>
      <c r="BE141" s="193">
        <f>IF(N141="základná",J141,0)</f>
        <v>0</v>
      </c>
      <c r="BF141" s="193">
        <f>IF(N141="znížená",J141,0)</f>
        <v>1232</v>
      </c>
      <c r="BG141" s="193">
        <f>IF(N141="zákl. prenesená",J141,0)</f>
        <v>0</v>
      </c>
      <c r="BH141" s="193">
        <f>IF(N141="zníž. prenesená",J141,0)</f>
        <v>0</v>
      </c>
      <c r="BI141" s="193">
        <f>IF(N141="nulová",J141,0)</f>
        <v>0</v>
      </c>
      <c r="BJ141" s="18" t="s">
        <v>88</v>
      </c>
      <c r="BK141" s="193">
        <f>ROUND(I141*H141,2)</f>
        <v>1232</v>
      </c>
      <c r="BL141" s="18" t="s">
        <v>148</v>
      </c>
      <c r="BM141" s="192" t="s">
        <v>169</v>
      </c>
    </row>
    <row r="142" s="2" customFormat="1" ht="24.15" customHeight="1">
      <c r="A142" s="31"/>
      <c r="B142" s="180"/>
      <c r="C142" s="181" t="s">
        <v>171</v>
      </c>
      <c r="D142" s="181" t="s">
        <v>144</v>
      </c>
      <c r="E142" s="182" t="s">
        <v>172</v>
      </c>
      <c r="F142" s="183" t="s">
        <v>173</v>
      </c>
      <c r="G142" s="184" t="s">
        <v>166</v>
      </c>
      <c r="H142" s="185">
        <v>1600</v>
      </c>
      <c r="I142" s="186">
        <v>1.47</v>
      </c>
      <c r="J142" s="186">
        <f>ROUND(I142*H142,2)</f>
        <v>2352</v>
      </c>
      <c r="K142" s="187"/>
      <c r="L142" s="32"/>
      <c r="M142" s="188" t="s">
        <v>1</v>
      </c>
      <c r="N142" s="189" t="s">
        <v>41</v>
      </c>
      <c r="O142" s="190">
        <v>0.0185454545454545</v>
      </c>
      <c r="P142" s="190">
        <f>O142*H142</f>
        <v>29.672727272727201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148</v>
      </c>
      <c r="AT142" s="192" t="s">
        <v>144</v>
      </c>
      <c r="AU142" s="192" t="s">
        <v>88</v>
      </c>
      <c r="AY142" s="18" t="s">
        <v>142</v>
      </c>
      <c r="BE142" s="193">
        <f>IF(N142="základná",J142,0)</f>
        <v>0</v>
      </c>
      <c r="BF142" s="193">
        <f>IF(N142="znížená",J142,0)</f>
        <v>2352</v>
      </c>
      <c r="BG142" s="193">
        <f>IF(N142="zákl. prenesená",J142,0)</f>
        <v>0</v>
      </c>
      <c r="BH142" s="193">
        <f>IF(N142="zníž. prenesená",J142,0)</f>
        <v>0</v>
      </c>
      <c r="BI142" s="193">
        <f>IF(N142="nulová",J142,0)</f>
        <v>0</v>
      </c>
      <c r="BJ142" s="18" t="s">
        <v>88</v>
      </c>
      <c r="BK142" s="193">
        <f>ROUND(I142*H142,2)</f>
        <v>2352</v>
      </c>
      <c r="BL142" s="18" t="s">
        <v>148</v>
      </c>
      <c r="BM142" s="192" t="s">
        <v>174</v>
      </c>
    </row>
    <row r="143" s="2" customFormat="1" ht="44.25" customHeight="1">
      <c r="A143" s="31"/>
      <c r="B143" s="180"/>
      <c r="C143" s="181" t="s">
        <v>161</v>
      </c>
      <c r="D143" s="181" t="s">
        <v>144</v>
      </c>
      <c r="E143" s="182" t="s">
        <v>380</v>
      </c>
      <c r="F143" s="183" t="s">
        <v>381</v>
      </c>
      <c r="G143" s="184" t="s">
        <v>166</v>
      </c>
      <c r="H143" s="185">
        <v>127.2</v>
      </c>
      <c r="I143" s="186">
        <v>3.9300000000000002</v>
      </c>
      <c r="J143" s="186">
        <f>ROUND(I143*H143,2)</f>
        <v>499.89999999999998</v>
      </c>
      <c r="K143" s="187"/>
      <c r="L143" s="32"/>
      <c r="M143" s="188" t="s">
        <v>1</v>
      </c>
      <c r="N143" s="189" t="s">
        <v>41</v>
      </c>
      <c r="O143" s="190">
        <v>0.16</v>
      </c>
      <c r="P143" s="190">
        <f>O143*H143</f>
        <v>20.352</v>
      </c>
      <c r="Q143" s="190">
        <v>0</v>
      </c>
      <c r="R143" s="190">
        <f>Q143*H143</f>
        <v>0</v>
      </c>
      <c r="S143" s="190">
        <v>30.527999999999999</v>
      </c>
      <c r="T143" s="191">
        <f>S143*H143</f>
        <v>3883.1615999999999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2" t="s">
        <v>148</v>
      </c>
      <c r="AT143" s="192" t="s">
        <v>144</v>
      </c>
      <c r="AU143" s="192" t="s">
        <v>88</v>
      </c>
      <c r="AY143" s="18" t="s">
        <v>142</v>
      </c>
      <c r="BE143" s="193">
        <f>IF(N143="základná",J143,0)</f>
        <v>0</v>
      </c>
      <c r="BF143" s="193">
        <f>IF(N143="znížená",J143,0)</f>
        <v>499.89999999999998</v>
      </c>
      <c r="BG143" s="193">
        <f>IF(N143="zákl. prenesená",J143,0)</f>
        <v>0</v>
      </c>
      <c r="BH143" s="193">
        <f>IF(N143="zníž. prenesená",J143,0)</f>
        <v>0</v>
      </c>
      <c r="BI143" s="193">
        <f>IF(N143="nulová",J143,0)</f>
        <v>0</v>
      </c>
      <c r="BJ143" s="18" t="s">
        <v>88</v>
      </c>
      <c r="BK143" s="193">
        <f>ROUND(I143*H143,2)</f>
        <v>499.89999999999998</v>
      </c>
      <c r="BL143" s="18" t="s">
        <v>148</v>
      </c>
      <c r="BM143" s="192" t="s">
        <v>177</v>
      </c>
    </row>
    <row r="144" s="13" customFormat="1">
      <c r="A144" s="13"/>
      <c r="B144" s="194"/>
      <c r="C144" s="13"/>
      <c r="D144" s="195" t="s">
        <v>149</v>
      </c>
      <c r="E144" s="196" t="s">
        <v>1</v>
      </c>
      <c r="F144" s="197" t="s">
        <v>382</v>
      </c>
      <c r="G144" s="13"/>
      <c r="H144" s="198">
        <v>127.2</v>
      </c>
      <c r="I144" s="13"/>
      <c r="J144" s="13"/>
      <c r="K144" s="13"/>
      <c r="L144" s="194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6" t="s">
        <v>149</v>
      </c>
      <c r="AU144" s="196" t="s">
        <v>88</v>
      </c>
      <c r="AV144" s="13" t="s">
        <v>88</v>
      </c>
      <c r="AW144" s="13" t="s">
        <v>31</v>
      </c>
      <c r="AX144" s="13" t="s">
        <v>75</v>
      </c>
      <c r="AY144" s="196" t="s">
        <v>142</v>
      </c>
    </row>
    <row r="145" s="14" customFormat="1">
      <c r="A145" s="14"/>
      <c r="B145" s="202"/>
      <c r="C145" s="14"/>
      <c r="D145" s="195" t="s">
        <v>149</v>
      </c>
      <c r="E145" s="203" t="s">
        <v>1</v>
      </c>
      <c r="F145" s="204" t="s">
        <v>151</v>
      </c>
      <c r="G145" s="14"/>
      <c r="H145" s="205">
        <v>127.2</v>
      </c>
      <c r="I145" s="14"/>
      <c r="J145" s="14"/>
      <c r="K145" s="14"/>
      <c r="L145" s="202"/>
      <c r="M145" s="206"/>
      <c r="N145" s="207"/>
      <c r="O145" s="207"/>
      <c r="P145" s="207"/>
      <c r="Q145" s="207"/>
      <c r="R145" s="207"/>
      <c r="S145" s="207"/>
      <c r="T145" s="20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3" t="s">
        <v>149</v>
      </c>
      <c r="AU145" s="203" t="s">
        <v>88</v>
      </c>
      <c r="AV145" s="14" t="s">
        <v>148</v>
      </c>
      <c r="AW145" s="14" t="s">
        <v>31</v>
      </c>
      <c r="AX145" s="14" t="s">
        <v>82</v>
      </c>
      <c r="AY145" s="203" t="s">
        <v>142</v>
      </c>
    </row>
    <row r="146" s="2" customFormat="1" ht="33" customHeight="1">
      <c r="A146" s="31"/>
      <c r="B146" s="180"/>
      <c r="C146" s="181" t="s">
        <v>179</v>
      </c>
      <c r="D146" s="181" t="s">
        <v>144</v>
      </c>
      <c r="E146" s="182" t="s">
        <v>180</v>
      </c>
      <c r="F146" s="183" t="s">
        <v>181</v>
      </c>
      <c r="G146" s="184" t="s">
        <v>166</v>
      </c>
      <c r="H146" s="185">
        <v>119</v>
      </c>
      <c r="I146" s="186">
        <v>1.9099999999999999</v>
      </c>
      <c r="J146" s="186">
        <f>ROUND(I146*H146,2)</f>
        <v>227.28999999999999</v>
      </c>
      <c r="K146" s="187"/>
      <c r="L146" s="32"/>
      <c r="M146" s="188" t="s">
        <v>1</v>
      </c>
      <c r="N146" s="189" t="s">
        <v>41</v>
      </c>
      <c r="O146" s="190">
        <v>0.0204081632653061</v>
      </c>
      <c r="P146" s="190">
        <f>O146*H146</f>
        <v>2.4285714285714257</v>
      </c>
      <c r="Q146" s="190">
        <v>0</v>
      </c>
      <c r="R146" s="190">
        <f>Q146*H146</f>
        <v>0</v>
      </c>
      <c r="S146" s="190">
        <v>27.965</v>
      </c>
      <c r="T146" s="191">
        <f>S146*H146</f>
        <v>3327.835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2" t="s">
        <v>148</v>
      </c>
      <c r="AT146" s="192" t="s">
        <v>144</v>
      </c>
      <c r="AU146" s="192" t="s">
        <v>88</v>
      </c>
      <c r="AY146" s="18" t="s">
        <v>142</v>
      </c>
      <c r="BE146" s="193">
        <f>IF(N146="základná",J146,0)</f>
        <v>0</v>
      </c>
      <c r="BF146" s="193">
        <f>IF(N146="znížená",J146,0)</f>
        <v>227.28999999999999</v>
      </c>
      <c r="BG146" s="193">
        <f>IF(N146="zákl. prenesená",J146,0)</f>
        <v>0</v>
      </c>
      <c r="BH146" s="193">
        <f>IF(N146="zníž. prenesená",J146,0)</f>
        <v>0</v>
      </c>
      <c r="BI146" s="193">
        <f>IF(N146="nulová",J146,0)</f>
        <v>0</v>
      </c>
      <c r="BJ146" s="18" t="s">
        <v>88</v>
      </c>
      <c r="BK146" s="193">
        <f>ROUND(I146*H146,2)</f>
        <v>227.28999999999999</v>
      </c>
      <c r="BL146" s="18" t="s">
        <v>148</v>
      </c>
      <c r="BM146" s="192" t="s">
        <v>182</v>
      </c>
    </row>
    <row r="147" s="2" customFormat="1" ht="33" customHeight="1">
      <c r="A147" s="31"/>
      <c r="B147" s="180"/>
      <c r="C147" s="181" t="s">
        <v>167</v>
      </c>
      <c r="D147" s="181" t="s">
        <v>144</v>
      </c>
      <c r="E147" s="182" t="s">
        <v>383</v>
      </c>
      <c r="F147" s="183" t="s">
        <v>384</v>
      </c>
      <c r="G147" s="184" t="s">
        <v>166</v>
      </c>
      <c r="H147" s="185">
        <v>126</v>
      </c>
      <c r="I147" s="186">
        <v>25.280000000000001</v>
      </c>
      <c r="J147" s="186">
        <f>ROUND(I147*H147,2)</f>
        <v>3185.2800000000002</v>
      </c>
      <c r="K147" s="187"/>
      <c r="L147" s="32"/>
      <c r="M147" s="188" t="s">
        <v>1</v>
      </c>
      <c r="N147" s="189" t="s">
        <v>41</v>
      </c>
      <c r="O147" s="190">
        <v>1.0049999999999999</v>
      </c>
      <c r="P147" s="190">
        <f>O147*H147</f>
        <v>126.62999999999998</v>
      </c>
      <c r="Q147" s="190">
        <v>0</v>
      </c>
      <c r="R147" s="190">
        <f>Q147*H147</f>
        <v>0</v>
      </c>
      <c r="S147" s="190">
        <v>50.399999999999999</v>
      </c>
      <c r="T147" s="191">
        <f>S147*H147</f>
        <v>6350.3999999999996</v>
      </c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R147" s="192" t="s">
        <v>148</v>
      </c>
      <c r="AT147" s="192" t="s">
        <v>144</v>
      </c>
      <c r="AU147" s="192" t="s">
        <v>88</v>
      </c>
      <c r="AY147" s="18" t="s">
        <v>142</v>
      </c>
      <c r="BE147" s="193">
        <f>IF(N147="základná",J147,0)</f>
        <v>0</v>
      </c>
      <c r="BF147" s="193">
        <f>IF(N147="znížená",J147,0)</f>
        <v>3185.2800000000002</v>
      </c>
      <c r="BG147" s="193">
        <f>IF(N147="zákl. prenesená",J147,0)</f>
        <v>0</v>
      </c>
      <c r="BH147" s="193">
        <f>IF(N147="zníž. prenesená",J147,0)</f>
        <v>0</v>
      </c>
      <c r="BI147" s="193">
        <f>IF(N147="nulová",J147,0)</f>
        <v>0</v>
      </c>
      <c r="BJ147" s="18" t="s">
        <v>88</v>
      </c>
      <c r="BK147" s="193">
        <f>ROUND(I147*H147,2)</f>
        <v>3185.2800000000002</v>
      </c>
      <c r="BL147" s="18" t="s">
        <v>148</v>
      </c>
      <c r="BM147" s="192" t="s">
        <v>7</v>
      </c>
    </row>
    <row r="148" s="13" customFormat="1">
      <c r="A148" s="13"/>
      <c r="B148" s="194"/>
      <c r="C148" s="13"/>
      <c r="D148" s="195" t="s">
        <v>149</v>
      </c>
      <c r="E148" s="196" t="s">
        <v>1</v>
      </c>
      <c r="F148" s="197" t="s">
        <v>385</v>
      </c>
      <c r="G148" s="13"/>
      <c r="H148" s="198">
        <v>126</v>
      </c>
      <c r="I148" s="13"/>
      <c r="J148" s="13"/>
      <c r="K148" s="13"/>
      <c r="L148" s="194"/>
      <c r="M148" s="199"/>
      <c r="N148" s="200"/>
      <c r="O148" s="200"/>
      <c r="P148" s="200"/>
      <c r="Q148" s="200"/>
      <c r="R148" s="200"/>
      <c r="S148" s="200"/>
      <c r="T148" s="20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96" t="s">
        <v>149</v>
      </c>
      <c r="AU148" s="196" t="s">
        <v>88</v>
      </c>
      <c r="AV148" s="13" t="s">
        <v>88</v>
      </c>
      <c r="AW148" s="13" t="s">
        <v>31</v>
      </c>
      <c r="AX148" s="13" t="s">
        <v>75</v>
      </c>
      <c r="AY148" s="196" t="s">
        <v>142</v>
      </c>
    </row>
    <row r="149" s="14" customFormat="1">
      <c r="A149" s="14"/>
      <c r="B149" s="202"/>
      <c r="C149" s="14"/>
      <c r="D149" s="195" t="s">
        <v>149</v>
      </c>
      <c r="E149" s="203" t="s">
        <v>1</v>
      </c>
      <c r="F149" s="204" t="s">
        <v>151</v>
      </c>
      <c r="G149" s="14"/>
      <c r="H149" s="205">
        <v>126</v>
      </c>
      <c r="I149" s="14"/>
      <c r="J149" s="14"/>
      <c r="K149" s="14"/>
      <c r="L149" s="202"/>
      <c r="M149" s="206"/>
      <c r="N149" s="207"/>
      <c r="O149" s="207"/>
      <c r="P149" s="207"/>
      <c r="Q149" s="207"/>
      <c r="R149" s="207"/>
      <c r="S149" s="207"/>
      <c r="T149" s="208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03" t="s">
        <v>149</v>
      </c>
      <c r="AU149" s="203" t="s">
        <v>88</v>
      </c>
      <c r="AV149" s="14" t="s">
        <v>148</v>
      </c>
      <c r="AW149" s="14" t="s">
        <v>31</v>
      </c>
      <c r="AX149" s="14" t="s">
        <v>82</v>
      </c>
      <c r="AY149" s="203" t="s">
        <v>142</v>
      </c>
    </row>
    <row r="150" s="2" customFormat="1" ht="24.15" customHeight="1">
      <c r="A150" s="31"/>
      <c r="B150" s="180"/>
      <c r="C150" s="181" t="s">
        <v>188</v>
      </c>
      <c r="D150" s="181" t="s">
        <v>144</v>
      </c>
      <c r="E150" s="182" t="s">
        <v>197</v>
      </c>
      <c r="F150" s="183" t="s">
        <v>198</v>
      </c>
      <c r="G150" s="184" t="s">
        <v>166</v>
      </c>
      <c r="H150" s="185">
        <v>12838</v>
      </c>
      <c r="I150" s="186">
        <v>3.7400000000000002</v>
      </c>
      <c r="J150" s="186">
        <f>ROUND(I150*H150,2)</f>
        <v>48014.120000000003</v>
      </c>
      <c r="K150" s="187"/>
      <c r="L150" s="32"/>
      <c r="M150" s="188" t="s">
        <v>1</v>
      </c>
      <c r="N150" s="189" t="s">
        <v>41</v>
      </c>
      <c r="O150" s="190">
        <v>0.0051378660729576899</v>
      </c>
      <c r="P150" s="190">
        <f>O150*H150</f>
        <v>65.959924644630817</v>
      </c>
      <c r="Q150" s="190">
        <v>0</v>
      </c>
      <c r="R150" s="190">
        <f>Q150*H150</f>
        <v>0</v>
      </c>
      <c r="S150" s="190">
        <v>2310.8400000000001</v>
      </c>
      <c r="T150" s="191">
        <f>S150*H150</f>
        <v>29666563.920000002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148</v>
      </c>
      <c r="AT150" s="192" t="s">
        <v>144</v>
      </c>
      <c r="AU150" s="192" t="s">
        <v>88</v>
      </c>
      <c r="AY150" s="18" t="s">
        <v>142</v>
      </c>
      <c r="BE150" s="193">
        <f>IF(N150="základná",J150,0)</f>
        <v>0</v>
      </c>
      <c r="BF150" s="193">
        <f>IF(N150="znížená",J150,0)</f>
        <v>48014.120000000003</v>
      </c>
      <c r="BG150" s="193">
        <f>IF(N150="zákl. prenesená",J150,0)</f>
        <v>0</v>
      </c>
      <c r="BH150" s="193">
        <f>IF(N150="zníž. prenesená",J150,0)</f>
        <v>0</v>
      </c>
      <c r="BI150" s="193">
        <f>IF(N150="nulová",J150,0)</f>
        <v>0</v>
      </c>
      <c r="BJ150" s="18" t="s">
        <v>88</v>
      </c>
      <c r="BK150" s="193">
        <f>ROUND(I150*H150,2)</f>
        <v>48014.120000000003</v>
      </c>
      <c r="BL150" s="18" t="s">
        <v>148</v>
      </c>
      <c r="BM150" s="192" t="s">
        <v>191</v>
      </c>
    </row>
    <row r="151" s="2" customFormat="1" ht="24.15" customHeight="1">
      <c r="A151" s="31"/>
      <c r="B151" s="180"/>
      <c r="C151" s="181" t="s">
        <v>169</v>
      </c>
      <c r="D151" s="181" t="s">
        <v>144</v>
      </c>
      <c r="E151" s="182" t="s">
        <v>201</v>
      </c>
      <c r="F151" s="183" t="s">
        <v>202</v>
      </c>
      <c r="G151" s="184" t="s">
        <v>203</v>
      </c>
      <c r="H151" s="185">
        <v>3068</v>
      </c>
      <c r="I151" s="186">
        <v>4.3099999999999996</v>
      </c>
      <c r="J151" s="186">
        <f>ROUND(I151*H151,2)</f>
        <v>13223.08</v>
      </c>
      <c r="K151" s="187"/>
      <c r="L151" s="32"/>
      <c r="M151" s="188" t="s">
        <v>1</v>
      </c>
      <c r="N151" s="189" t="s">
        <v>41</v>
      </c>
      <c r="O151" s="190">
        <v>0</v>
      </c>
      <c r="P151" s="190">
        <f>O151*H151</f>
        <v>0</v>
      </c>
      <c r="Q151" s="190">
        <v>0</v>
      </c>
      <c r="R151" s="190">
        <f>Q151*H151</f>
        <v>0</v>
      </c>
      <c r="S151" s="190">
        <v>444.86000000000001</v>
      </c>
      <c r="T151" s="191">
        <f>S151*H151</f>
        <v>1364830.48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148</v>
      </c>
      <c r="AT151" s="192" t="s">
        <v>144</v>
      </c>
      <c r="AU151" s="192" t="s">
        <v>88</v>
      </c>
      <c r="AY151" s="18" t="s">
        <v>142</v>
      </c>
      <c r="BE151" s="193">
        <f>IF(N151="základná",J151,0)</f>
        <v>0</v>
      </c>
      <c r="BF151" s="193">
        <f>IF(N151="znížená",J151,0)</f>
        <v>13223.08</v>
      </c>
      <c r="BG151" s="193">
        <f>IF(N151="zákl. prenesená",J151,0)</f>
        <v>0</v>
      </c>
      <c r="BH151" s="193">
        <f>IF(N151="zníž. prenesená",J151,0)</f>
        <v>0</v>
      </c>
      <c r="BI151" s="193">
        <f>IF(N151="nulová",J151,0)</f>
        <v>0</v>
      </c>
      <c r="BJ151" s="18" t="s">
        <v>88</v>
      </c>
      <c r="BK151" s="193">
        <f>ROUND(I151*H151,2)</f>
        <v>13223.08</v>
      </c>
      <c r="BL151" s="18" t="s">
        <v>148</v>
      </c>
      <c r="BM151" s="192" t="s">
        <v>195</v>
      </c>
    </row>
    <row r="152" s="13" customFormat="1">
      <c r="A152" s="13"/>
      <c r="B152" s="194"/>
      <c r="C152" s="13"/>
      <c r="D152" s="195" t="s">
        <v>149</v>
      </c>
      <c r="E152" s="196" t="s">
        <v>1</v>
      </c>
      <c r="F152" s="197" t="s">
        <v>386</v>
      </c>
      <c r="G152" s="13"/>
      <c r="H152" s="198">
        <v>3068</v>
      </c>
      <c r="I152" s="13"/>
      <c r="J152" s="13"/>
      <c r="K152" s="13"/>
      <c r="L152" s="194"/>
      <c r="M152" s="199"/>
      <c r="N152" s="200"/>
      <c r="O152" s="200"/>
      <c r="P152" s="200"/>
      <c r="Q152" s="200"/>
      <c r="R152" s="200"/>
      <c r="S152" s="200"/>
      <c r="T152" s="20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96" t="s">
        <v>149</v>
      </c>
      <c r="AU152" s="196" t="s">
        <v>88</v>
      </c>
      <c r="AV152" s="13" t="s">
        <v>88</v>
      </c>
      <c r="AW152" s="13" t="s">
        <v>31</v>
      </c>
      <c r="AX152" s="13" t="s">
        <v>75</v>
      </c>
      <c r="AY152" s="196" t="s">
        <v>142</v>
      </c>
    </row>
    <row r="153" s="14" customFormat="1">
      <c r="A153" s="14"/>
      <c r="B153" s="202"/>
      <c r="C153" s="14"/>
      <c r="D153" s="195" t="s">
        <v>149</v>
      </c>
      <c r="E153" s="203" t="s">
        <v>1</v>
      </c>
      <c r="F153" s="204" t="s">
        <v>151</v>
      </c>
      <c r="G153" s="14"/>
      <c r="H153" s="205">
        <v>3068</v>
      </c>
      <c r="I153" s="14"/>
      <c r="J153" s="14"/>
      <c r="K153" s="14"/>
      <c r="L153" s="202"/>
      <c r="M153" s="206"/>
      <c r="N153" s="207"/>
      <c r="O153" s="207"/>
      <c r="P153" s="207"/>
      <c r="Q153" s="207"/>
      <c r="R153" s="207"/>
      <c r="S153" s="207"/>
      <c r="T153" s="208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03" t="s">
        <v>149</v>
      </c>
      <c r="AU153" s="203" t="s">
        <v>88</v>
      </c>
      <c r="AV153" s="14" t="s">
        <v>148</v>
      </c>
      <c r="AW153" s="14" t="s">
        <v>31</v>
      </c>
      <c r="AX153" s="14" t="s">
        <v>82</v>
      </c>
      <c r="AY153" s="203" t="s">
        <v>142</v>
      </c>
    </row>
    <row r="154" s="2" customFormat="1" ht="21.75" customHeight="1">
      <c r="A154" s="31"/>
      <c r="B154" s="180"/>
      <c r="C154" s="181" t="s">
        <v>196</v>
      </c>
      <c r="D154" s="181" t="s">
        <v>144</v>
      </c>
      <c r="E154" s="182" t="s">
        <v>207</v>
      </c>
      <c r="F154" s="183" t="s">
        <v>208</v>
      </c>
      <c r="G154" s="184" t="s">
        <v>203</v>
      </c>
      <c r="H154" s="185">
        <v>153</v>
      </c>
      <c r="I154" s="186">
        <v>4.3099999999999996</v>
      </c>
      <c r="J154" s="186">
        <f>ROUND(I154*H154,2)</f>
        <v>659.42999999999995</v>
      </c>
      <c r="K154" s="187"/>
      <c r="L154" s="32"/>
      <c r="M154" s="188" t="s">
        <v>1</v>
      </c>
      <c r="N154" s="189" t="s">
        <v>41</v>
      </c>
      <c r="O154" s="190">
        <v>0</v>
      </c>
      <c r="P154" s="190">
        <f>O154*H154</f>
        <v>0</v>
      </c>
      <c r="Q154" s="190">
        <v>0</v>
      </c>
      <c r="R154" s="190">
        <f>Q154*H154</f>
        <v>0</v>
      </c>
      <c r="S154" s="190">
        <v>6.1200000000000001</v>
      </c>
      <c r="T154" s="191">
        <f>S154*H154</f>
        <v>936.36000000000001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2" t="s">
        <v>148</v>
      </c>
      <c r="AT154" s="192" t="s">
        <v>144</v>
      </c>
      <c r="AU154" s="192" t="s">
        <v>88</v>
      </c>
      <c r="AY154" s="18" t="s">
        <v>142</v>
      </c>
      <c r="BE154" s="193">
        <f>IF(N154="základná",J154,0)</f>
        <v>0</v>
      </c>
      <c r="BF154" s="193">
        <f>IF(N154="znížená",J154,0)</f>
        <v>659.42999999999995</v>
      </c>
      <c r="BG154" s="193">
        <f>IF(N154="zákl. prenesená",J154,0)</f>
        <v>0</v>
      </c>
      <c r="BH154" s="193">
        <f>IF(N154="zníž. prenesená",J154,0)</f>
        <v>0</v>
      </c>
      <c r="BI154" s="193">
        <f>IF(N154="nulová",J154,0)</f>
        <v>0</v>
      </c>
      <c r="BJ154" s="18" t="s">
        <v>88</v>
      </c>
      <c r="BK154" s="193">
        <f>ROUND(I154*H154,2)</f>
        <v>659.42999999999995</v>
      </c>
      <c r="BL154" s="18" t="s">
        <v>148</v>
      </c>
      <c r="BM154" s="192" t="s">
        <v>199</v>
      </c>
    </row>
    <row r="155" s="13" customFormat="1">
      <c r="A155" s="13"/>
      <c r="B155" s="194"/>
      <c r="C155" s="13"/>
      <c r="D155" s="195" t="s">
        <v>149</v>
      </c>
      <c r="E155" s="196" t="s">
        <v>1</v>
      </c>
      <c r="F155" s="197" t="s">
        <v>387</v>
      </c>
      <c r="G155" s="13"/>
      <c r="H155" s="198">
        <v>153</v>
      </c>
      <c r="I155" s="13"/>
      <c r="J155" s="13"/>
      <c r="K155" s="13"/>
      <c r="L155" s="194"/>
      <c r="M155" s="199"/>
      <c r="N155" s="200"/>
      <c r="O155" s="200"/>
      <c r="P155" s="200"/>
      <c r="Q155" s="200"/>
      <c r="R155" s="200"/>
      <c r="S155" s="200"/>
      <c r="T155" s="20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6" t="s">
        <v>149</v>
      </c>
      <c r="AU155" s="196" t="s">
        <v>88</v>
      </c>
      <c r="AV155" s="13" t="s">
        <v>88</v>
      </c>
      <c r="AW155" s="13" t="s">
        <v>31</v>
      </c>
      <c r="AX155" s="13" t="s">
        <v>75</v>
      </c>
      <c r="AY155" s="196" t="s">
        <v>142</v>
      </c>
    </row>
    <row r="156" s="14" customFormat="1">
      <c r="A156" s="14"/>
      <c r="B156" s="202"/>
      <c r="C156" s="14"/>
      <c r="D156" s="195" t="s">
        <v>149</v>
      </c>
      <c r="E156" s="203" t="s">
        <v>1</v>
      </c>
      <c r="F156" s="204" t="s">
        <v>151</v>
      </c>
      <c r="G156" s="14"/>
      <c r="H156" s="205">
        <v>153</v>
      </c>
      <c r="I156" s="14"/>
      <c r="J156" s="14"/>
      <c r="K156" s="14"/>
      <c r="L156" s="202"/>
      <c r="M156" s="206"/>
      <c r="N156" s="207"/>
      <c r="O156" s="207"/>
      <c r="P156" s="207"/>
      <c r="Q156" s="207"/>
      <c r="R156" s="207"/>
      <c r="S156" s="207"/>
      <c r="T156" s="20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3" t="s">
        <v>149</v>
      </c>
      <c r="AU156" s="203" t="s">
        <v>88</v>
      </c>
      <c r="AV156" s="14" t="s">
        <v>148</v>
      </c>
      <c r="AW156" s="14" t="s">
        <v>31</v>
      </c>
      <c r="AX156" s="14" t="s">
        <v>82</v>
      </c>
      <c r="AY156" s="203" t="s">
        <v>142</v>
      </c>
    </row>
    <row r="157" s="2" customFormat="1" ht="33" customHeight="1">
      <c r="A157" s="31"/>
      <c r="B157" s="180"/>
      <c r="C157" s="181" t="s">
        <v>174</v>
      </c>
      <c r="D157" s="181" t="s">
        <v>144</v>
      </c>
      <c r="E157" s="182" t="s">
        <v>211</v>
      </c>
      <c r="F157" s="183" t="s">
        <v>212</v>
      </c>
      <c r="G157" s="184" t="s">
        <v>166</v>
      </c>
      <c r="H157" s="185">
        <v>1600</v>
      </c>
      <c r="I157" s="186">
        <v>0.91000000000000003</v>
      </c>
      <c r="J157" s="186">
        <f>ROUND(I157*H157,2)</f>
        <v>1456</v>
      </c>
      <c r="K157" s="187"/>
      <c r="L157" s="32"/>
      <c r="M157" s="188" t="s">
        <v>1</v>
      </c>
      <c r="N157" s="189" t="s">
        <v>41</v>
      </c>
      <c r="O157" s="190">
        <v>0</v>
      </c>
      <c r="P157" s="190">
        <f>O157*H157</f>
        <v>0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2" t="s">
        <v>148</v>
      </c>
      <c r="AT157" s="192" t="s">
        <v>144</v>
      </c>
      <c r="AU157" s="192" t="s">
        <v>88</v>
      </c>
      <c r="AY157" s="18" t="s">
        <v>142</v>
      </c>
      <c r="BE157" s="193">
        <f>IF(N157="základná",J157,0)</f>
        <v>0</v>
      </c>
      <c r="BF157" s="193">
        <f>IF(N157="znížená",J157,0)</f>
        <v>1456</v>
      </c>
      <c r="BG157" s="193">
        <f>IF(N157="zákl. prenesená",J157,0)</f>
        <v>0</v>
      </c>
      <c r="BH157" s="193">
        <f>IF(N157="zníž. prenesená",J157,0)</f>
        <v>0</v>
      </c>
      <c r="BI157" s="193">
        <f>IF(N157="nulová",J157,0)</f>
        <v>0</v>
      </c>
      <c r="BJ157" s="18" t="s">
        <v>88</v>
      </c>
      <c r="BK157" s="193">
        <f>ROUND(I157*H157,2)</f>
        <v>1456</v>
      </c>
      <c r="BL157" s="18" t="s">
        <v>148</v>
      </c>
      <c r="BM157" s="192" t="s">
        <v>204</v>
      </c>
    </row>
    <row r="158" s="2" customFormat="1" ht="24.15" customHeight="1">
      <c r="A158" s="31"/>
      <c r="B158" s="180"/>
      <c r="C158" s="181" t="s">
        <v>206</v>
      </c>
      <c r="D158" s="181" t="s">
        <v>144</v>
      </c>
      <c r="E158" s="182" t="s">
        <v>215</v>
      </c>
      <c r="F158" s="183" t="s">
        <v>216</v>
      </c>
      <c r="G158" s="184" t="s">
        <v>166</v>
      </c>
      <c r="H158" s="185">
        <v>1600</v>
      </c>
      <c r="I158" s="186">
        <v>0.79000000000000004</v>
      </c>
      <c r="J158" s="186">
        <f>ROUND(I158*H158,2)</f>
        <v>1264</v>
      </c>
      <c r="K158" s="187"/>
      <c r="L158" s="32"/>
      <c r="M158" s="188" t="s">
        <v>1</v>
      </c>
      <c r="N158" s="189" t="s">
        <v>41</v>
      </c>
      <c r="O158" s="190">
        <v>0.0031746031746031698</v>
      </c>
      <c r="P158" s="190">
        <f>O158*H158</f>
        <v>5.079365079365072</v>
      </c>
      <c r="Q158" s="190">
        <v>0</v>
      </c>
      <c r="R158" s="190">
        <f>Q158*H158</f>
        <v>0</v>
      </c>
      <c r="S158" s="190">
        <v>0</v>
      </c>
      <c r="T158" s="19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2" t="s">
        <v>148</v>
      </c>
      <c r="AT158" s="192" t="s">
        <v>144</v>
      </c>
      <c r="AU158" s="192" t="s">
        <v>88</v>
      </c>
      <c r="AY158" s="18" t="s">
        <v>142</v>
      </c>
      <c r="BE158" s="193">
        <f>IF(N158="základná",J158,0)</f>
        <v>0</v>
      </c>
      <c r="BF158" s="193">
        <f>IF(N158="znížená",J158,0)</f>
        <v>1264</v>
      </c>
      <c r="BG158" s="193">
        <f>IF(N158="zákl. prenesená",J158,0)</f>
        <v>0</v>
      </c>
      <c r="BH158" s="193">
        <f>IF(N158="zníž. prenesená",J158,0)</f>
        <v>0</v>
      </c>
      <c r="BI158" s="193">
        <f>IF(N158="nulová",J158,0)</f>
        <v>0</v>
      </c>
      <c r="BJ158" s="18" t="s">
        <v>88</v>
      </c>
      <c r="BK158" s="193">
        <f>ROUND(I158*H158,2)</f>
        <v>1264</v>
      </c>
      <c r="BL158" s="18" t="s">
        <v>148</v>
      </c>
      <c r="BM158" s="192" t="s">
        <v>209</v>
      </c>
    </row>
    <row r="159" s="2" customFormat="1" ht="16.5" customHeight="1">
      <c r="A159" s="31"/>
      <c r="B159" s="180"/>
      <c r="C159" s="209" t="s">
        <v>177</v>
      </c>
      <c r="D159" s="209" t="s">
        <v>218</v>
      </c>
      <c r="E159" s="210" t="s">
        <v>219</v>
      </c>
      <c r="F159" s="211" t="s">
        <v>220</v>
      </c>
      <c r="G159" s="212" t="s">
        <v>147</v>
      </c>
      <c r="H159" s="213">
        <v>240</v>
      </c>
      <c r="I159" s="214">
        <v>11.35</v>
      </c>
      <c r="J159" s="214">
        <f>ROUND(I159*H159,2)</f>
        <v>2724</v>
      </c>
      <c r="K159" s="215"/>
      <c r="L159" s="216"/>
      <c r="M159" s="217" t="s">
        <v>1</v>
      </c>
      <c r="N159" s="218" t="s">
        <v>41</v>
      </c>
      <c r="O159" s="190">
        <v>0</v>
      </c>
      <c r="P159" s="190">
        <f>O159*H159</f>
        <v>0</v>
      </c>
      <c r="Q159" s="190">
        <v>0</v>
      </c>
      <c r="R159" s="190">
        <f>Q159*H159</f>
        <v>0</v>
      </c>
      <c r="S159" s="190">
        <v>0</v>
      </c>
      <c r="T159" s="19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2" t="s">
        <v>161</v>
      </c>
      <c r="AT159" s="192" t="s">
        <v>218</v>
      </c>
      <c r="AU159" s="192" t="s">
        <v>88</v>
      </c>
      <c r="AY159" s="18" t="s">
        <v>142</v>
      </c>
      <c r="BE159" s="193">
        <f>IF(N159="základná",J159,0)</f>
        <v>0</v>
      </c>
      <c r="BF159" s="193">
        <f>IF(N159="znížená",J159,0)</f>
        <v>2724</v>
      </c>
      <c r="BG159" s="193">
        <f>IF(N159="zákl. prenesená",J159,0)</f>
        <v>0</v>
      </c>
      <c r="BH159" s="193">
        <f>IF(N159="zníž. prenesená",J159,0)</f>
        <v>0</v>
      </c>
      <c r="BI159" s="193">
        <f>IF(N159="nulová",J159,0)</f>
        <v>0</v>
      </c>
      <c r="BJ159" s="18" t="s">
        <v>88</v>
      </c>
      <c r="BK159" s="193">
        <f>ROUND(I159*H159,2)</f>
        <v>2724</v>
      </c>
      <c r="BL159" s="18" t="s">
        <v>148</v>
      </c>
      <c r="BM159" s="192" t="s">
        <v>213</v>
      </c>
    </row>
    <row r="160" s="13" customFormat="1">
      <c r="A160" s="13"/>
      <c r="B160" s="194"/>
      <c r="C160" s="13"/>
      <c r="D160" s="195" t="s">
        <v>149</v>
      </c>
      <c r="E160" s="196" t="s">
        <v>1</v>
      </c>
      <c r="F160" s="197" t="s">
        <v>388</v>
      </c>
      <c r="G160" s="13"/>
      <c r="H160" s="198">
        <v>240</v>
      </c>
      <c r="I160" s="13"/>
      <c r="J160" s="13"/>
      <c r="K160" s="13"/>
      <c r="L160" s="194"/>
      <c r="M160" s="199"/>
      <c r="N160" s="200"/>
      <c r="O160" s="200"/>
      <c r="P160" s="200"/>
      <c r="Q160" s="200"/>
      <c r="R160" s="200"/>
      <c r="S160" s="200"/>
      <c r="T160" s="20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6" t="s">
        <v>149</v>
      </c>
      <c r="AU160" s="196" t="s">
        <v>88</v>
      </c>
      <c r="AV160" s="13" t="s">
        <v>88</v>
      </c>
      <c r="AW160" s="13" t="s">
        <v>31</v>
      </c>
      <c r="AX160" s="13" t="s">
        <v>75</v>
      </c>
      <c r="AY160" s="196" t="s">
        <v>142</v>
      </c>
    </row>
    <row r="161" s="14" customFormat="1">
      <c r="A161" s="14"/>
      <c r="B161" s="202"/>
      <c r="C161" s="14"/>
      <c r="D161" s="195" t="s">
        <v>149</v>
      </c>
      <c r="E161" s="203" t="s">
        <v>1</v>
      </c>
      <c r="F161" s="204" t="s">
        <v>151</v>
      </c>
      <c r="G161" s="14"/>
      <c r="H161" s="205">
        <v>240</v>
      </c>
      <c r="I161" s="14"/>
      <c r="J161" s="14"/>
      <c r="K161" s="14"/>
      <c r="L161" s="202"/>
      <c r="M161" s="206"/>
      <c r="N161" s="207"/>
      <c r="O161" s="207"/>
      <c r="P161" s="207"/>
      <c r="Q161" s="207"/>
      <c r="R161" s="207"/>
      <c r="S161" s="207"/>
      <c r="T161" s="20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3" t="s">
        <v>149</v>
      </c>
      <c r="AU161" s="203" t="s">
        <v>88</v>
      </c>
      <c r="AV161" s="14" t="s">
        <v>148</v>
      </c>
      <c r="AW161" s="14" t="s">
        <v>31</v>
      </c>
      <c r="AX161" s="14" t="s">
        <v>82</v>
      </c>
      <c r="AY161" s="203" t="s">
        <v>142</v>
      </c>
    </row>
    <row r="162" s="2" customFormat="1" ht="16.5" customHeight="1">
      <c r="A162" s="31"/>
      <c r="B162" s="180"/>
      <c r="C162" s="209" t="s">
        <v>214</v>
      </c>
      <c r="D162" s="209" t="s">
        <v>218</v>
      </c>
      <c r="E162" s="210" t="s">
        <v>224</v>
      </c>
      <c r="F162" s="211" t="s">
        <v>225</v>
      </c>
      <c r="G162" s="212" t="s">
        <v>226</v>
      </c>
      <c r="H162" s="213">
        <v>48</v>
      </c>
      <c r="I162" s="214">
        <v>12.710000000000001</v>
      </c>
      <c r="J162" s="214">
        <f>ROUND(I162*H162,2)</f>
        <v>610.08000000000004</v>
      </c>
      <c r="K162" s="215"/>
      <c r="L162" s="216"/>
      <c r="M162" s="217" t="s">
        <v>1</v>
      </c>
      <c r="N162" s="218" t="s">
        <v>41</v>
      </c>
      <c r="O162" s="190">
        <v>0</v>
      </c>
      <c r="P162" s="190">
        <f>O162*H162</f>
        <v>0</v>
      </c>
      <c r="Q162" s="190">
        <v>0.048000000000000001</v>
      </c>
      <c r="R162" s="190">
        <f>Q162*H162</f>
        <v>2.3040000000000003</v>
      </c>
      <c r="S162" s="190">
        <v>0</v>
      </c>
      <c r="T162" s="19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2" t="s">
        <v>161</v>
      </c>
      <c r="AT162" s="192" t="s">
        <v>218</v>
      </c>
      <c r="AU162" s="192" t="s">
        <v>88</v>
      </c>
      <c r="AY162" s="18" t="s">
        <v>142</v>
      </c>
      <c r="BE162" s="193">
        <f>IF(N162="základná",J162,0)</f>
        <v>0</v>
      </c>
      <c r="BF162" s="193">
        <f>IF(N162="znížená",J162,0)</f>
        <v>610.08000000000004</v>
      </c>
      <c r="BG162" s="193">
        <f>IF(N162="zákl. prenesená",J162,0)</f>
        <v>0</v>
      </c>
      <c r="BH162" s="193">
        <f>IF(N162="zníž. prenesená",J162,0)</f>
        <v>0</v>
      </c>
      <c r="BI162" s="193">
        <f>IF(N162="nulová",J162,0)</f>
        <v>0</v>
      </c>
      <c r="BJ162" s="18" t="s">
        <v>88</v>
      </c>
      <c r="BK162" s="193">
        <f>ROUND(I162*H162,2)</f>
        <v>610.08000000000004</v>
      </c>
      <c r="BL162" s="18" t="s">
        <v>148</v>
      </c>
      <c r="BM162" s="192" t="s">
        <v>217</v>
      </c>
    </row>
    <row r="163" s="13" customFormat="1">
      <c r="A163" s="13"/>
      <c r="B163" s="194"/>
      <c r="C163" s="13"/>
      <c r="D163" s="195" t="s">
        <v>149</v>
      </c>
      <c r="E163" s="196" t="s">
        <v>1</v>
      </c>
      <c r="F163" s="197" t="s">
        <v>389</v>
      </c>
      <c r="G163" s="13"/>
      <c r="H163" s="198">
        <v>48</v>
      </c>
      <c r="I163" s="13"/>
      <c r="J163" s="13"/>
      <c r="K163" s="13"/>
      <c r="L163" s="194"/>
      <c r="M163" s="199"/>
      <c r="N163" s="200"/>
      <c r="O163" s="200"/>
      <c r="P163" s="200"/>
      <c r="Q163" s="200"/>
      <c r="R163" s="200"/>
      <c r="S163" s="200"/>
      <c r="T163" s="20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6" t="s">
        <v>149</v>
      </c>
      <c r="AU163" s="196" t="s">
        <v>88</v>
      </c>
      <c r="AV163" s="13" t="s">
        <v>88</v>
      </c>
      <c r="AW163" s="13" t="s">
        <v>31</v>
      </c>
      <c r="AX163" s="13" t="s">
        <v>75</v>
      </c>
      <c r="AY163" s="196" t="s">
        <v>142</v>
      </c>
    </row>
    <row r="164" s="14" customFormat="1">
      <c r="A164" s="14"/>
      <c r="B164" s="202"/>
      <c r="C164" s="14"/>
      <c r="D164" s="195" t="s">
        <v>149</v>
      </c>
      <c r="E164" s="203" t="s">
        <v>1</v>
      </c>
      <c r="F164" s="204" t="s">
        <v>151</v>
      </c>
      <c r="G164" s="14"/>
      <c r="H164" s="205">
        <v>48</v>
      </c>
      <c r="I164" s="14"/>
      <c r="J164" s="14"/>
      <c r="K164" s="14"/>
      <c r="L164" s="202"/>
      <c r="M164" s="206"/>
      <c r="N164" s="207"/>
      <c r="O164" s="207"/>
      <c r="P164" s="207"/>
      <c r="Q164" s="207"/>
      <c r="R164" s="207"/>
      <c r="S164" s="207"/>
      <c r="T164" s="20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3" t="s">
        <v>149</v>
      </c>
      <c r="AU164" s="203" t="s">
        <v>88</v>
      </c>
      <c r="AV164" s="14" t="s">
        <v>148</v>
      </c>
      <c r="AW164" s="14" t="s">
        <v>31</v>
      </c>
      <c r="AX164" s="14" t="s">
        <v>82</v>
      </c>
      <c r="AY164" s="203" t="s">
        <v>142</v>
      </c>
    </row>
    <row r="165" s="12" customFormat="1" ht="22.8" customHeight="1">
      <c r="A165" s="12"/>
      <c r="B165" s="168"/>
      <c r="C165" s="12"/>
      <c r="D165" s="169" t="s">
        <v>74</v>
      </c>
      <c r="E165" s="178" t="s">
        <v>148</v>
      </c>
      <c r="F165" s="178" t="s">
        <v>229</v>
      </c>
      <c r="G165" s="12"/>
      <c r="H165" s="12"/>
      <c r="I165" s="12"/>
      <c r="J165" s="179">
        <f>BK165</f>
        <v>1221.4100000000001</v>
      </c>
      <c r="K165" s="12"/>
      <c r="L165" s="168"/>
      <c r="M165" s="172"/>
      <c r="N165" s="173"/>
      <c r="O165" s="173"/>
      <c r="P165" s="174">
        <f>SUM(P166:P174)</f>
        <v>3.6336448598130939</v>
      </c>
      <c r="Q165" s="173"/>
      <c r="R165" s="174">
        <f>SUM(R166:R174)</f>
        <v>37.729999999999997</v>
      </c>
      <c r="S165" s="173"/>
      <c r="T165" s="175">
        <f>SUM(T166:T174)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69" t="s">
        <v>82</v>
      </c>
      <c r="AT165" s="176" t="s">
        <v>74</v>
      </c>
      <c r="AU165" s="176" t="s">
        <v>82</v>
      </c>
      <c r="AY165" s="169" t="s">
        <v>142</v>
      </c>
      <c r="BK165" s="177">
        <f>SUM(BK166:BK174)</f>
        <v>1221.4100000000001</v>
      </c>
    </row>
    <row r="166" s="2" customFormat="1" ht="33" customHeight="1">
      <c r="A166" s="31"/>
      <c r="B166" s="180"/>
      <c r="C166" s="181" t="s">
        <v>182</v>
      </c>
      <c r="D166" s="181" t="s">
        <v>144</v>
      </c>
      <c r="E166" s="182" t="s">
        <v>230</v>
      </c>
      <c r="F166" s="183" t="s">
        <v>231</v>
      </c>
      <c r="G166" s="184" t="s">
        <v>166</v>
      </c>
      <c r="H166" s="185">
        <v>245</v>
      </c>
      <c r="I166" s="186">
        <v>3.6099999999999999</v>
      </c>
      <c r="J166" s="186">
        <f>ROUND(I166*H166,2)</f>
        <v>884.45000000000005</v>
      </c>
      <c r="K166" s="187"/>
      <c r="L166" s="32"/>
      <c r="M166" s="188" t="s">
        <v>1</v>
      </c>
      <c r="N166" s="189" t="s">
        <v>41</v>
      </c>
      <c r="O166" s="190">
        <v>0</v>
      </c>
      <c r="P166" s="190">
        <f>O166*H166</f>
        <v>0</v>
      </c>
      <c r="Q166" s="190">
        <v>0.154</v>
      </c>
      <c r="R166" s="190">
        <f>Q166*H166</f>
        <v>37.729999999999997</v>
      </c>
      <c r="S166" s="190">
        <v>0</v>
      </c>
      <c r="T166" s="191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2" t="s">
        <v>148</v>
      </c>
      <c r="AT166" s="192" t="s">
        <v>144</v>
      </c>
      <c r="AU166" s="192" t="s">
        <v>88</v>
      </c>
      <c r="AY166" s="18" t="s">
        <v>142</v>
      </c>
      <c r="BE166" s="193">
        <f>IF(N166="základná",J166,0)</f>
        <v>0</v>
      </c>
      <c r="BF166" s="193">
        <f>IF(N166="znížená",J166,0)</f>
        <v>884.45000000000005</v>
      </c>
      <c r="BG166" s="193">
        <f>IF(N166="zákl. prenesená",J166,0)</f>
        <v>0</v>
      </c>
      <c r="BH166" s="193">
        <f>IF(N166="zníž. prenesená",J166,0)</f>
        <v>0</v>
      </c>
      <c r="BI166" s="193">
        <f>IF(N166="nulová",J166,0)</f>
        <v>0</v>
      </c>
      <c r="BJ166" s="18" t="s">
        <v>88</v>
      </c>
      <c r="BK166" s="193">
        <f>ROUND(I166*H166,2)</f>
        <v>884.45000000000005</v>
      </c>
      <c r="BL166" s="18" t="s">
        <v>148</v>
      </c>
      <c r="BM166" s="192" t="s">
        <v>221</v>
      </c>
    </row>
    <row r="167" s="13" customFormat="1">
      <c r="A167" s="13"/>
      <c r="B167" s="194"/>
      <c r="C167" s="13"/>
      <c r="D167" s="195" t="s">
        <v>149</v>
      </c>
      <c r="E167" s="196" t="s">
        <v>1</v>
      </c>
      <c r="F167" s="197" t="s">
        <v>390</v>
      </c>
      <c r="G167" s="13"/>
      <c r="H167" s="198">
        <v>245</v>
      </c>
      <c r="I167" s="13"/>
      <c r="J167" s="13"/>
      <c r="K167" s="13"/>
      <c r="L167" s="194"/>
      <c r="M167" s="199"/>
      <c r="N167" s="200"/>
      <c r="O167" s="200"/>
      <c r="P167" s="200"/>
      <c r="Q167" s="200"/>
      <c r="R167" s="200"/>
      <c r="S167" s="200"/>
      <c r="T167" s="20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6" t="s">
        <v>149</v>
      </c>
      <c r="AU167" s="196" t="s">
        <v>88</v>
      </c>
      <c r="AV167" s="13" t="s">
        <v>88</v>
      </c>
      <c r="AW167" s="13" t="s">
        <v>31</v>
      </c>
      <c r="AX167" s="13" t="s">
        <v>75</v>
      </c>
      <c r="AY167" s="196" t="s">
        <v>142</v>
      </c>
    </row>
    <row r="168" s="14" customFormat="1">
      <c r="A168" s="14"/>
      <c r="B168" s="202"/>
      <c r="C168" s="14"/>
      <c r="D168" s="195" t="s">
        <v>149</v>
      </c>
      <c r="E168" s="203" t="s">
        <v>1</v>
      </c>
      <c r="F168" s="204" t="s">
        <v>151</v>
      </c>
      <c r="G168" s="14"/>
      <c r="H168" s="205">
        <v>245</v>
      </c>
      <c r="I168" s="14"/>
      <c r="J168" s="14"/>
      <c r="K168" s="14"/>
      <c r="L168" s="202"/>
      <c r="M168" s="206"/>
      <c r="N168" s="207"/>
      <c r="O168" s="207"/>
      <c r="P168" s="207"/>
      <c r="Q168" s="207"/>
      <c r="R168" s="207"/>
      <c r="S168" s="207"/>
      <c r="T168" s="20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3" t="s">
        <v>149</v>
      </c>
      <c r="AU168" s="203" t="s">
        <v>88</v>
      </c>
      <c r="AV168" s="14" t="s">
        <v>148</v>
      </c>
      <c r="AW168" s="14" t="s">
        <v>31</v>
      </c>
      <c r="AX168" s="14" t="s">
        <v>82</v>
      </c>
      <c r="AY168" s="203" t="s">
        <v>142</v>
      </c>
    </row>
    <row r="169" s="2" customFormat="1" ht="24.15" customHeight="1">
      <c r="A169" s="31"/>
      <c r="B169" s="180"/>
      <c r="C169" s="181" t="s">
        <v>223</v>
      </c>
      <c r="D169" s="181" t="s">
        <v>144</v>
      </c>
      <c r="E169" s="182" t="s">
        <v>235</v>
      </c>
      <c r="F169" s="183" t="s">
        <v>236</v>
      </c>
      <c r="G169" s="184" t="s">
        <v>166</v>
      </c>
      <c r="H169" s="185">
        <v>216</v>
      </c>
      <c r="I169" s="186">
        <v>0.40999999999999998</v>
      </c>
      <c r="J169" s="186">
        <f>ROUND(I169*H169,2)</f>
        <v>88.560000000000002</v>
      </c>
      <c r="K169" s="187"/>
      <c r="L169" s="32"/>
      <c r="M169" s="188" t="s">
        <v>1</v>
      </c>
      <c r="N169" s="189" t="s">
        <v>41</v>
      </c>
      <c r="O169" s="190">
        <v>0.016822429906542102</v>
      </c>
      <c r="P169" s="190">
        <f>O169*H169</f>
        <v>3.6336448598130939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148</v>
      </c>
      <c r="AT169" s="192" t="s">
        <v>144</v>
      </c>
      <c r="AU169" s="192" t="s">
        <v>88</v>
      </c>
      <c r="AY169" s="18" t="s">
        <v>142</v>
      </c>
      <c r="BE169" s="193">
        <f>IF(N169="základná",J169,0)</f>
        <v>0</v>
      </c>
      <c r="BF169" s="193">
        <f>IF(N169="znížená",J169,0)</f>
        <v>88.560000000000002</v>
      </c>
      <c r="BG169" s="193">
        <f>IF(N169="zákl. prenesená",J169,0)</f>
        <v>0</v>
      </c>
      <c r="BH169" s="193">
        <f>IF(N169="zníž. prenesená",J169,0)</f>
        <v>0</v>
      </c>
      <c r="BI169" s="193">
        <f>IF(N169="nulová",J169,0)</f>
        <v>0</v>
      </c>
      <c r="BJ169" s="18" t="s">
        <v>88</v>
      </c>
      <c r="BK169" s="193">
        <f>ROUND(I169*H169,2)</f>
        <v>88.560000000000002</v>
      </c>
      <c r="BL169" s="18" t="s">
        <v>148</v>
      </c>
      <c r="BM169" s="192" t="s">
        <v>227</v>
      </c>
    </row>
    <row r="170" s="13" customFormat="1">
      <c r="A170" s="13"/>
      <c r="B170" s="194"/>
      <c r="C170" s="13"/>
      <c r="D170" s="195" t="s">
        <v>149</v>
      </c>
      <c r="E170" s="196" t="s">
        <v>1</v>
      </c>
      <c r="F170" s="197" t="s">
        <v>391</v>
      </c>
      <c r="G170" s="13"/>
      <c r="H170" s="198">
        <v>216</v>
      </c>
      <c r="I170" s="13"/>
      <c r="J170" s="13"/>
      <c r="K170" s="13"/>
      <c r="L170" s="194"/>
      <c r="M170" s="199"/>
      <c r="N170" s="200"/>
      <c r="O170" s="200"/>
      <c r="P170" s="200"/>
      <c r="Q170" s="200"/>
      <c r="R170" s="200"/>
      <c r="S170" s="200"/>
      <c r="T170" s="20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6" t="s">
        <v>149</v>
      </c>
      <c r="AU170" s="196" t="s">
        <v>88</v>
      </c>
      <c r="AV170" s="13" t="s">
        <v>88</v>
      </c>
      <c r="AW170" s="13" t="s">
        <v>31</v>
      </c>
      <c r="AX170" s="13" t="s">
        <v>75</v>
      </c>
      <c r="AY170" s="196" t="s">
        <v>142</v>
      </c>
    </row>
    <row r="171" s="14" customFormat="1">
      <c r="A171" s="14"/>
      <c r="B171" s="202"/>
      <c r="C171" s="14"/>
      <c r="D171" s="195" t="s">
        <v>149</v>
      </c>
      <c r="E171" s="203" t="s">
        <v>1</v>
      </c>
      <c r="F171" s="204" t="s">
        <v>151</v>
      </c>
      <c r="G171" s="14"/>
      <c r="H171" s="205">
        <v>216</v>
      </c>
      <c r="I171" s="14"/>
      <c r="J171" s="14"/>
      <c r="K171" s="14"/>
      <c r="L171" s="202"/>
      <c r="M171" s="206"/>
      <c r="N171" s="207"/>
      <c r="O171" s="207"/>
      <c r="P171" s="207"/>
      <c r="Q171" s="207"/>
      <c r="R171" s="207"/>
      <c r="S171" s="207"/>
      <c r="T171" s="20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3" t="s">
        <v>149</v>
      </c>
      <c r="AU171" s="203" t="s">
        <v>88</v>
      </c>
      <c r="AV171" s="14" t="s">
        <v>148</v>
      </c>
      <c r="AW171" s="14" t="s">
        <v>31</v>
      </c>
      <c r="AX171" s="14" t="s">
        <v>82</v>
      </c>
      <c r="AY171" s="203" t="s">
        <v>142</v>
      </c>
    </row>
    <row r="172" s="2" customFormat="1" ht="24.15" customHeight="1">
      <c r="A172" s="31"/>
      <c r="B172" s="180"/>
      <c r="C172" s="209" t="s">
        <v>7</v>
      </c>
      <c r="D172" s="209" t="s">
        <v>218</v>
      </c>
      <c r="E172" s="210" t="s">
        <v>239</v>
      </c>
      <c r="F172" s="211" t="s">
        <v>240</v>
      </c>
      <c r="G172" s="212" t="s">
        <v>166</v>
      </c>
      <c r="H172" s="213">
        <v>248.40000000000001</v>
      </c>
      <c r="I172" s="214">
        <v>1</v>
      </c>
      <c r="J172" s="214">
        <f>ROUND(I172*H172,2)</f>
        <v>248.40000000000001</v>
      </c>
      <c r="K172" s="215"/>
      <c r="L172" s="216"/>
      <c r="M172" s="217" t="s">
        <v>1</v>
      </c>
      <c r="N172" s="218" t="s">
        <v>41</v>
      </c>
      <c r="O172" s="190">
        <v>0</v>
      </c>
      <c r="P172" s="190">
        <f>O172*H172</f>
        <v>0</v>
      </c>
      <c r="Q172" s="190">
        <v>0</v>
      </c>
      <c r="R172" s="190">
        <f>Q172*H172</f>
        <v>0</v>
      </c>
      <c r="S172" s="190">
        <v>0</v>
      </c>
      <c r="T172" s="19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2" t="s">
        <v>161</v>
      </c>
      <c r="AT172" s="192" t="s">
        <v>218</v>
      </c>
      <c r="AU172" s="192" t="s">
        <v>88</v>
      </c>
      <c r="AY172" s="18" t="s">
        <v>142</v>
      </c>
      <c r="BE172" s="193">
        <f>IF(N172="základná",J172,0)</f>
        <v>0</v>
      </c>
      <c r="BF172" s="193">
        <f>IF(N172="znížená",J172,0)</f>
        <v>248.40000000000001</v>
      </c>
      <c r="BG172" s="193">
        <f>IF(N172="zákl. prenesená",J172,0)</f>
        <v>0</v>
      </c>
      <c r="BH172" s="193">
        <f>IF(N172="zníž. prenesená",J172,0)</f>
        <v>0</v>
      </c>
      <c r="BI172" s="193">
        <f>IF(N172="nulová",J172,0)</f>
        <v>0</v>
      </c>
      <c r="BJ172" s="18" t="s">
        <v>88</v>
      </c>
      <c r="BK172" s="193">
        <f>ROUND(I172*H172,2)</f>
        <v>248.40000000000001</v>
      </c>
      <c r="BL172" s="18" t="s">
        <v>148</v>
      </c>
      <c r="BM172" s="192" t="s">
        <v>232</v>
      </c>
    </row>
    <row r="173" s="13" customFormat="1">
      <c r="A173" s="13"/>
      <c r="B173" s="194"/>
      <c r="C173" s="13"/>
      <c r="D173" s="195" t="s">
        <v>149</v>
      </c>
      <c r="E173" s="196" t="s">
        <v>1</v>
      </c>
      <c r="F173" s="197" t="s">
        <v>392</v>
      </c>
      <c r="G173" s="13"/>
      <c r="H173" s="198">
        <v>248.40000000000001</v>
      </c>
      <c r="I173" s="13"/>
      <c r="J173" s="13"/>
      <c r="K173" s="13"/>
      <c r="L173" s="194"/>
      <c r="M173" s="199"/>
      <c r="N173" s="200"/>
      <c r="O173" s="200"/>
      <c r="P173" s="200"/>
      <c r="Q173" s="200"/>
      <c r="R173" s="200"/>
      <c r="S173" s="200"/>
      <c r="T173" s="20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6" t="s">
        <v>149</v>
      </c>
      <c r="AU173" s="196" t="s">
        <v>88</v>
      </c>
      <c r="AV173" s="13" t="s">
        <v>88</v>
      </c>
      <c r="AW173" s="13" t="s">
        <v>31</v>
      </c>
      <c r="AX173" s="13" t="s">
        <v>75</v>
      </c>
      <c r="AY173" s="196" t="s">
        <v>142</v>
      </c>
    </row>
    <row r="174" s="14" customFormat="1">
      <c r="A174" s="14"/>
      <c r="B174" s="202"/>
      <c r="C174" s="14"/>
      <c r="D174" s="195" t="s">
        <v>149</v>
      </c>
      <c r="E174" s="203" t="s">
        <v>1</v>
      </c>
      <c r="F174" s="204" t="s">
        <v>151</v>
      </c>
      <c r="G174" s="14"/>
      <c r="H174" s="205">
        <v>248.40000000000001</v>
      </c>
      <c r="I174" s="14"/>
      <c r="J174" s="14"/>
      <c r="K174" s="14"/>
      <c r="L174" s="202"/>
      <c r="M174" s="206"/>
      <c r="N174" s="207"/>
      <c r="O174" s="207"/>
      <c r="P174" s="207"/>
      <c r="Q174" s="207"/>
      <c r="R174" s="207"/>
      <c r="S174" s="207"/>
      <c r="T174" s="208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03" t="s">
        <v>149</v>
      </c>
      <c r="AU174" s="203" t="s">
        <v>88</v>
      </c>
      <c r="AV174" s="14" t="s">
        <v>148</v>
      </c>
      <c r="AW174" s="14" t="s">
        <v>31</v>
      </c>
      <c r="AX174" s="14" t="s">
        <v>82</v>
      </c>
      <c r="AY174" s="203" t="s">
        <v>142</v>
      </c>
    </row>
    <row r="175" s="12" customFormat="1" ht="22.8" customHeight="1">
      <c r="A175" s="12"/>
      <c r="B175" s="168"/>
      <c r="C175" s="12"/>
      <c r="D175" s="169" t="s">
        <v>74</v>
      </c>
      <c r="E175" s="178" t="s">
        <v>163</v>
      </c>
      <c r="F175" s="178" t="s">
        <v>243</v>
      </c>
      <c r="G175" s="12"/>
      <c r="H175" s="12"/>
      <c r="I175" s="12"/>
      <c r="J175" s="179">
        <f>BK175</f>
        <v>478957.31999999995</v>
      </c>
      <c r="K175" s="12"/>
      <c r="L175" s="168"/>
      <c r="M175" s="172"/>
      <c r="N175" s="173"/>
      <c r="O175" s="173"/>
      <c r="P175" s="174">
        <f>SUM(P176:P212)</f>
        <v>49.185719977862874</v>
      </c>
      <c r="Q175" s="173"/>
      <c r="R175" s="174">
        <f>SUM(R176:R212)</f>
        <v>43401306.226000004</v>
      </c>
      <c r="S175" s="173"/>
      <c r="T175" s="175">
        <f>SUM(T176:T212)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169" t="s">
        <v>82</v>
      </c>
      <c r="AT175" s="176" t="s">
        <v>74</v>
      </c>
      <c r="AU175" s="176" t="s">
        <v>82</v>
      </c>
      <c r="AY175" s="169" t="s">
        <v>142</v>
      </c>
      <c r="BK175" s="177">
        <f>SUM(BK176:BK212)</f>
        <v>478957.31999999995</v>
      </c>
    </row>
    <row r="176" s="2" customFormat="1" ht="33" customHeight="1">
      <c r="A176" s="31"/>
      <c r="B176" s="180"/>
      <c r="C176" s="181" t="s">
        <v>234</v>
      </c>
      <c r="D176" s="181" t="s">
        <v>144</v>
      </c>
      <c r="E176" s="182" t="s">
        <v>245</v>
      </c>
      <c r="F176" s="183" t="s">
        <v>246</v>
      </c>
      <c r="G176" s="184" t="s">
        <v>166</v>
      </c>
      <c r="H176" s="185">
        <v>245</v>
      </c>
      <c r="I176" s="186">
        <v>9.9399999999999995</v>
      </c>
      <c r="J176" s="186">
        <f>ROUND(I176*H176,2)</f>
        <v>2435.3000000000002</v>
      </c>
      <c r="K176" s="187"/>
      <c r="L176" s="32"/>
      <c r="M176" s="188" t="s">
        <v>1</v>
      </c>
      <c r="N176" s="189" t="s">
        <v>41</v>
      </c>
      <c r="O176" s="190">
        <v>0.0283553875236294</v>
      </c>
      <c r="P176" s="190">
        <f>O176*H176</f>
        <v>6.9470699432892031</v>
      </c>
      <c r="Q176" s="190">
        <v>0.33000000000000002</v>
      </c>
      <c r="R176" s="190">
        <f>Q176*H176</f>
        <v>80.850000000000009</v>
      </c>
      <c r="S176" s="190">
        <v>0</v>
      </c>
      <c r="T176" s="19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2" t="s">
        <v>148</v>
      </c>
      <c r="AT176" s="192" t="s">
        <v>144</v>
      </c>
      <c r="AU176" s="192" t="s">
        <v>88</v>
      </c>
      <c r="AY176" s="18" t="s">
        <v>142</v>
      </c>
      <c r="BE176" s="193">
        <f>IF(N176="základná",J176,0)</f>
        <v>0</v>
      </c>
      <c r="BF176" s="193">
        <f>IF(N176="znížená",J176,0)</f>
        <v>2435.3000000000002</v>
      </c>
      <c r="BG176" s="193">
        <f>IF(N176="zákl. prenesená",J176,0)</f>
        <v>0</v>
      </c>
      <c r="BH176" s="193">
        <f>IF(N176="zníž. prenesená",J176,0)</f>
        <v>0</v>
      </c>
      <c r="BI176" s="193">
        <f>IF(N176="nulová",J176,0)</f>
        <v>0</v>
      </c>
      <c r="BJ176" s="18" t="s">
        <v>88</v>
      </c>
      <c r="BK176" s="193">
        <f>ROUND(I176*H176,2)</f>
        <v>2435.3000000000002</v>
      </c>
      <c r="BL176" s="18" t="s">
        <v>148</v>
      </c>
      <c r="BM176" s="192" t="s">
        <v>237</v>
      </c>
    </row>
    <row r="177" s="13" customFormat="1">
      <c r="A177" s="13"/>
      <c r="B177" s="194"/>
      <c r="C177" s="13"/>
      <c r="D177" s="195" t="s">
        <v>149</v>
      </c>
      <c r="E177" s="196" t="s">
        <v>1</v>
      </c>
      <c r="F177" s="197" t="s">
        <v>390</v>
      </c>
      <c r="G177" s="13"/>
      <c r="H177" s="198">
        <v>245</v>
      </c>
      <c r="I177" s="13"/>
      <c r="J177" s="13"/>
      <c r="K177" s="13"/>
      <c r="L177" s="194"/>
      <c r="M177" s="199"/>
      <c r="N177" s="200"/>
      <c r="O177" s="200"/>
      <c r="P177" s="200"/>
      <c r="Q177" s="200"/>
      <c r="R177" s="200"/>
      <c r="S177" s="200"/>
      <c r="T177" s="20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6" t="s">
        <v>149</v>
      </c>
      <c r="AU177" s="196" t="s">
        <v>88</v>
      </c>
      <c r="AV177" s="13" t="s">
        <v>88</v>
      </c>
      <c r="AW177" s="13" t="s">
        <v>31</v>
      </c>
      <c r="AX177" s="13" t="s">
        <v>75</v>
      </c>
      <c r="AY177" s="196" t="s">
        <v>142</v>
      </c>
    </row>
    <row r="178" s="14" customFormat="1">
      <c r="A178" s="14"/>
      <c r="B178" s="202"/>
      <c r="C178" s="14"/>
      <c r="D178" s="195" t="s">
        <v>149</v>
      </c>
      <c r="E178" s="203" t="s">
        <v>1</v>
      </c>
      <c r="F178" s="204" t="s">
        <v>151</v>
      </c>
      <c r="G178" s="14"/>
      <c r="H178" s="205">
        <v>245</v>
      </c>
      <c r="I178" s="14"/>
      <c r="J178" s="14"/>
      <c r="K178" s="14"/>
      <c r="L178" s="202"/>
      <c r="M178" s="206"/>
      <c r="N178" s="207"/>
      <c r="O178" s="207"/>
      <c r="P178" s="207"/>
      <c r="Q178" s="207"/>
      <c r="R178" s="207"/>
      <c r="S178" s="207"/>
      <c r="T178" s="20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3" t="s">
        <v>149</v>
      </c>
      <c r="AU178" s="203" t="s">
        <v>88</v>
      </c>
      <c r="AV178" s="14" t="s">
        <v>148</v>
      </c>
      <c r="AW178" s="14" t="s">
        <v>31</v>
      </c>
      <c r="AX178" s="14" t="s">
        <v>82</v>
      </c>
      <c r="AY178" s="203" t="s">
        <v>142</v>
      </c>
    </row>
    <row r="179" s="2" customFormat="1" ht="33" customHeight="1">
      <c r="A179" s="31"/>
      <c r="B179" s="180"/>
      <c r="C179" s="181" t="s">
        <v>191</v>
      </c>
      <c r="D179" s="181" t="s">
        <v>144</v>
      </c>
      <c r="E179" s="182" t="s">
        <v>248</v>
      </c>
      <c r="F179" s="183" t="s">
        <v>249</v>
      </c>
      <c r="G179" s="184" t="s">
        <v>166</v>
      </c>
      <c r="H179" s="185">
        <v>245</v>
      </c>
      <c r="I179" s="186">
        <v>10.210000000000001</v>
      </c>
      <c r="J179" s="186">
        <f>ROUND(I179*H179,2)</f>
        <v>2501.4499999999998</v>
      </c>
      <c r="K179" s="187"/>
      <c r="L179" s="32"/>
      <c r="M179" s="188" t="s">
        <v>1</v>
      </c>
      <c r="N179" s="189" t="s">
        <v>41</v>
      </c>
      <c r="O179" s="190">
        <v>0.0283553875236294</v>
      </c>
      <c r="P179" s="190">
        <f>O179*H179</f>
        <v>6.9470699432892031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148</v>
      </c>
      <c r="AT179" s="192" t="s">
        <v>144</v>
      </c>
      <c r="AU179" s="192" t="s">
        <v>88</v>
      </c>
      <c r="AY179" s="18" t="s">
        <v>142</v>
      </c>
      <c r="BE179" s="193">
        <f>IF(N179="základná",J179,0)</f>
        <v>0</v>
      </c>
      <c r="BF179" s="193">
        <f>IF(N179="znížená",J179,0)</f>
        <v>2501.4499999999998</v>
      </c>
      <c r="BG179" s="193">
        <f>IF(N179="zákl. prenesená",J179,0)</f>
        <v>0</v>
      </c>
      <c r="BH179" s="193">
        <f>IF(N179="zníž. prenesená",J179,0)</f>
        <v>0</v>
      </c>
      <c r="BI179" s="193">
        <f>IF(N179="nulová",J179,0)</f>
        <v>0</v>
      </c>
      <c r="BJ179" s="18" t="s">
        <v>88</v>
      </c>
      <c r="BK179" s="193">
        <f>ROUND(I179*H179,2)</f>
        <v>2501.4499999999998</v>
      </c>
      <c r="BL179" s="18" t="s">
        <v>148</v>
      </c>
      <c r="BM179" s="192" t="s">
        <v>241</v>
      </c>
    </row>
    <row r="180" s="13" customFormat="1">
      <c r="A180" s="13"/>
      <c r="B180" s="194"/>
      <c r="C180" s="13"/>
      <c r="D180" s="195" t="s">
        <v>149</v>
      </c>
      <c r="E180" s="196" t="s">
        <v>1</v>
      </c>
      <c r="F180" s="197" t="s">
        <v>390</v>
      </c>
      <c r="G180" s="13"/>
      <c r="H180" s="198">
        <v>245</v>
      </c>
      <c r="I180" s="13"/>
      <c r="J180" s="13"/>
      <c r="K180" s="13"/>
      <c r="L180" s="194"/>
      <c r="M180" s="199"/>
      <c r="N180" s="200"/>
      <c r="O180" s="200"/>
      <c r="P180" s="200"/>
      <c r="Q180" s="200"/>
      <c r="R180" s="200"/>
      <c r="S180" s="200"/>
      <c r="T180" s="20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6" t="s">
        <v>149</v>
      </c>
      <c r="AU180" s="196" t="s">
        <v>88</v>
      </c>
      <c r="AV180" s="13" t="s">
        <v>88</v>
      </c>
      <c r="AW180" s="13" t="s">
        <v>31</v>
      </c>
      <c r="AX180" s="13" t="s">
        <v>75</v>
      </c>
      <c r="AY180" s="196" t="s">
        <v>142</v>
      </c>
    </row>
    <row r="181" s="14" customFormat="1">
      <c r="A181" s="14"/>
      <c r="B181" s="202"/>
      <c r="C181" s="14"/>
      <c r="D181" s="195" t="s">
        <v>149</v>
      </c>
      <c r="E181" s="203" t="s">
        <v>1</v>
      </c>
      <c r="F181" s="204" t="s">
        <v>151</v>
      </c>
      <c r="G181" s="14"/>
      <c r="H181" s="205">
        <v>245</v>
      </c>
      <c r="I181" s="14"/>
      <c r="J181" s="14"/>
      <c r="K181" s="14"/>
      <c r="L181" s="202"/>
      <c r="M181" s="206"/>
      <c r="N181" s="207"/>
      <c r="O181" s="207"/>
      <c r="P181" s="207"/>
      <c r="Q181" s="207"/>
      <c r="R181" s="207"/>
      <c r="S181" s="207"/>
      <c r="T181" s="20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03" t="s">
        <v>149</v>
      </c>
      <c r="AU181" s="203" t="s">
        <v>88</v>
      </c>
      <c r="AV181" s="14" t="s">
        <v>148</v>
      </c>
      <c r="AW181" s="14" t="s">
        <v>31</v>
      </c>
      <c r="AX181" s="14" t="s">
        <v>82</v>
      </c>
      <c r="AY181" s="203" t="s">
        <v>142</v>
      </c>
    </row>
    <row r="182" s="2" customFormat="1" ht="37.8" customHeight="1">
      <c r="A182" s="31"/>
      <c r="B182" s="180"/>
      <c r="C182" s="181" t="s">
        <v>244</v>
      </c>
      <c r="D182" s="181" t="s">
        <v>144</v>
      </c>
      <c r="E182" s="182" t="s">
        <v>252</v>
      </c>
      <c r="F182" s="183" t="s">
        <v>253</v>
      </c>
      <c r="G182" s="184" t="s">
        <v>166</v>
      </c>
      <c r="H182" s="185">
        <v>1529</v>
      </c>
      <c r="I182" s="186">
        <v>4.2000000000000002</v>
      </c>
      <c r="J182" s="186">
        <f>ROUND(I182*H182,2)</f>
        <v>6421.8000000000002</v>
      </c>
      <c r="K182" s="187"/>
      <c r="L182" s="32"/>
      <c r="M182" s="188" t="s">
        <v>1</v>
      </c>
      <c r="N182" s="189" t="s">
        <v>41</v>
      </c>
      <c r="O182" s="190">
        <v>0.016744186046511601</v>
      </c>
      <c r="P182" s="190">
        <f>O182*H182</f>
        <v>25.601860465116239</v>
      </c>
      <c r="Q182" s="190">
        <v>0.11</v>
      </c>
      <c r="R182" s="190">
        <f>Q182*H182</f>
        <v>168.19</v>
      </c>
      <c r="S182" s="190">
        <v>0</v>
      </c>
      <c r="T182" s="191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2" t="s">
        <v>148</v>
      </c>
      <c r="AT182" s="192" t="s">
        <v>144</v>
      </c>
      <c r="AU182" s="192" t="s">
        <v>88</v>
      </c>
      <c r="AY182" s="18" t="s">
        <v>142</v>
      </c>
      <c r="BE182" s="193">
        <f>IF(N182="základná",J182,0)</f>
        <v>0</v>
      </c>
      <c r="BF182" s="193">
        <f>IF(N182="znížená",J182,0)</f>
        <v>6421.8000000000002</v>
      </c>
      <c r="BG182" s="193">
        <f>IF(N182="zákl. prenesená",J182,0)</f>
        <v>0</v>
      </c>
      <c r="BH182" s="193">
        <f>IF(N182="zníž. prenesená",J182,0)</f>
        <v>0</v>
      </c>
      <c r="BI182" s="193">
        <f>IF(N182="nulová",J182,0)</f>
        <v>0</v>
      </c>
      <c r="BJ182" s="18" t="s">
        <v>88</v>
      </c>
      <c r="BK182" s="193">
        <f>ROUND(I182*H182,2)</f>
        <v>6421.8000000000002</v>
      </c>
      <c r="BL182" s="18" t="s">
        <v>148</v>
      </c>
      <c r="BM182" s="192" t="s">
        <v>247</v>
      </c>
    </row>
    <row r="183" s="13" customFormat="1">
      <c r="A183" s="13"/>
      <c r="B183" s="194"/>
      <c r="C183" s="13"/>
      <c r="D183" s="195" t="s">
        <v>149</v>
      </c>
      <c r="E183" s="196" t="s">
        <v>1</v>
      </c>
      <c r="F183" s="197" t="s">
        <v>255</v>
      </c>
      <c r="G183" s="13"/>
      <c r="H183" s="198">
        <v>1529</v>
      </c>
      <c r="I183" s="13"/>
      <c r="J183" s="13"/>
      <c r="K183" s="13"/>
      <c r="L183" s="194"/>
      <c r="M183" s="199"/>
      <c r="N183" s="200"/>
      <c r="O183" s="200"/>
      <c r="P183" s="200"/>
      <c r="Q183" s="200"/>
      <c r="R183" s="200"/>
      <c r="S183" s="200"/>
      <c r="T183" s="20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6" t="s">
        <v>149</v>
      </c>
      <c r="AU183" s="196" t="s">
        <v>88</v>
      </c>
      <c r="AV183" s="13" t="s">
        <v>88</v>
      </c>
      <c r="AW183" s="13" t="s">
        <v>31</v>
      </c>
      <c r="AX183" s="13" t="s">
        <v>75</v>
      </c>
      <c r="AY183" s="196" t="s">
        <v>142</v>
      </c>
    </row>
    <row r="184" s="14" customFormat="1">
      <c r="A184" s="14"/>
      <c r="B184" s="202"/>
      <c r="C184" s="14"/>
      <c r="D184" s="195" t="s">
        <v>149</v>
      </c>
      <c r="E184" s="203" t="s">
        <v>1</v>
      </c>
      <c r="F184" s="204" t="s">
        <v>151</v>
      </c>
      <c r="G184" s="14"/>
      <c r="H184" s="205">
        <v>1529</v>
      </c>
      <c r="I184" s="14"/>
      <c r="J184" s="14"/>
      <c r="K184" s="14"/>
      <c r="L184" s="202"/>
      <c r="M184" s="206"/>
      <c r="N184" s="207"/>
      <c r="O184" s="207"/>
      <c r="P184" s="207"/>
      <c r="Q184" s="207"/>
      <c r="R184" s="207"/>
      <c r="S184" s="207"/>
      <c r="T184" s="20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3" t="s">
        <v>149</v>
      </c>
      <c r="AU184" s="203" t="s">
        <v>88</v>
      </c>
      <c r="AV184" s="14" t="s">
        <v>148</v>
      </c>
      <c r="AW184" s="14" t="s">
        <v>31</v>
      </c>
      <c r="AX184" s="14" t="s">
        <v>82</v>
      </c>
      <c r="AY184" s="203" t="s">
        <v>142</v>
      </c>
    </row>
    <row r="185" s="2" customFormat="1" ht="24.15" customHeight="1">
      <c r="A185" s="31"/>
      <c r="B185" s="180"/>
      <c r="C185" s="181" t="s">
        <v>195</v>
      </c>
      <c r="D185" s="181" t="s">
        <v>144</v>
      </c>
      <c r="E185" s="182" t="s">
        <v>256</v>
      </c>
      <c r="F185" s="183" t="s">
        <v>257</v>
      </c>
      <c r="G185" s="184" t="s">
        <v>166</v>
      </c>
      <c r="H185" s="185">
        <v>216</v>
      </c>
      <c r="I185" s="186">
        <v>0.91000000000000003</v>
      </c>
      <c r="J185" s="186">
        <f>ROUND(I185*H185,2)</f>
        <v>196.56</v>
      </c>
      <c r="K185" s="187"/>
      <c r="L185" s="32"/>
      <c r="M185" s="188" t="s">
        <v>1</v>
      </c>
      <c r="N185" s="189" t="s">
        <v>41</v>
      </c>
      <c r="O185" s="190">
        <v>0</v>
      </c>
      <c r="P185" s="190">
        <f>O185*H185</f>
        <v>0</v>
      </c>
      <c r="Q185" s="190">
        <v>1.298</v>
      </c>
      <c r="R185" s="190">
        <f>Q185*H185</f>
        <v>280.368</v>
      </c>
      <c r="S185" s="190">
        <v>0</v>
      </c>
      <c r="T185" s="191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2" t="s">
        <v>148</v>
      </c>
      <c r="AT185" s="192" t="s">
        <v>144</v>
      </c>
      <c r="AU185" s="192" t="s">
        <v>88</v>
      </c>
      <c r="AY185" s="18" t="s">
        <v>142</v>
      </c>
      <c r="BE185" s="193">
        <f>IF(N185="základná",J185,0)</f>
        <v>0</v>
      </c>
      <c r="BF185" s="193">
        <f>IF(N185="znížená",J185,0)</f>
        <v>196.56</v>
      </c>
      <c r="BG185" s="193">
        <f>IF(N185="zákl. prenesená",J185,0)</f>
        <v>0</v>
      </c>
      <c r="BH185" s="193">
        <f>IF(N185="zníž. prenesená",J185,0)</f>
        <v>0</v>
      </c>
      <c r="BI185" s="193">
        <f>IF(N185="nulová",J185,0)</f>
        <v>0</v>
      </c>
      <c r="BJ185" s="18" t="s">
        <v>88</v>
      </c>
      <c r="BK185" s="193">
        <f>ROUND(I185*H185,2)</f>
        <v>196.56</v>
      </c>
      <c r="BL185" s="18" t="s">
        <v>148</v>
      </c>
      <c r="BM185" s="192" t="s">
        <v>250</v>
      </c>
    </row>
    <row r="186" s="13" customFormat="1">
      <c r="A186" s="13"/>
      <c r="B186" s="194"/>
      <c r="C186" s="13"/>
      <c r="D186" s="195" t="s">
        <v>149</v>
      </c>
      <c r="E186" s="196" t="s">
        <v>1</v>
      </c>
      <c r="F186" s="197" t="s">
        <v>391</v>
      </c>
      <c r="G186" s="13"/>
      <c r="H186" s="198">
        <v>216</v>
      </c>
      <c r="I186" s="13"/>
      <c r="J186" s="13"/>
      <c r="K186" s="13"/>
      <c r="L186" s="194"/>
      <c r="M186" s="199"/>
      <c r="N186" s="200"/>
      <c r="O186" s="200"/>
      <c r="P186" s="200"/>
      <c r="Q186" s="200"/>
      <c r="R186" s="200"/>
      <c r="S186" s="200"/>
      <c r="T186" s="20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6" t="s">
        <v>149</v>
      </c>
      <c r="AU186" s="196" t="s">
        <v>88</v>
      </c>
      <c r="AV186" s="13" t="s">
        <v>88</v>
      </c>
      <c r="AW186" s="13" t="s">
        <v>31</v>
      </c>
      <c r="AX186" s="13" t="s">
        <v>75</v>
      </c>
      <c r="AY186" s="196" t="s">
        <v>142</v>
      </c>
    </row>
    <row r="187" s="14" customFormat="1">
      <c r="A187" s="14"/>
      <c r="B187" s="202"/>
      <c r="C187" s="14"/>
      <c r="D187" s="195" t="s">
        <v>149</v>
      </c>
      <c r="E187" s="203" t="s">
        <v>1</v>
      </c>
      <c r="F187" s="204" t="s">
        <v>151</v>
      </c>
      <c r="G187" s="14"/>
      <c r="H187" s="205">
        <v>216</v>
      </c>
      <c r="I187" s="14"/>
      <c r="J187" s="14"/>
      <c r="K187" s="14"/>
      <c r="L187" s="202"/>
      <c r="M187" s="206"/>
      <c r="N187" s="207"/>
      <c r="O187" s="207"/>
      <c r="P187" s="207"/>
      <c r="Q187" s="207"/>
      <c r="R187" s="207"/>
      <c r="S187" s="207"/>
      <c r="T187" s="20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3" t="s">
        <v>149</v>
      </c>
      <c r="AU187" s="203" t="s">
        <v>88</v>
      </c>
      <c r="AV187" s="14" t="s">
        <v>148</v>
      </c>
      <c r="AW187" s="14" t="s">
        <v>31</v>
      </c>
      <c r="AX187" s="14" t="s">
        <v>82</v>
      </c>
      <c r="AY187" s="203" t="s">
        <v>142</v>
      </c>
    </row>
    <row r="188" s="2" customFormat="1" ht="24.15" customHeight="1">
      <c r="A188" s="31"/>
      <c r="B188" s="180"/>
      <c r="C188" s="181" t="s">
        <v>251</v>
      </c>
      <c r="D188" s="181" t="s">
        <v>144</v>
      </c>
      <c r="E188" s="182" t="s">
        <v>260</v>
      </c>
      <c r="F188" s="183" t="s">
        <v>261</v>
      </c>
      <c r="G188" s="184" t="s">
        <v>166</v>
      </c>
      <c r="H188" s="185">
        <v>25632</v>
      </c>
      <c r="I188" s="186">
        <v>0.69999999999999996</v>
      </c>
      <c r="J188" s="186">
        <f>ROUND(I188*H188,2)</f>
        <v>17942.400000000001</v>
      </c>
      <c r="K188" s="187"/>
      <c r="L188" s="32"/>
      <c r="M188" s="188" t="s">
        <v>1</v>
      </c>
      <c r="N188" s="189" t="s">
        <v>41</v>
      </c>
      <c r="O188" s="190">
        <v>0</v>
      </c>
      <c r="P188" s="190">
        <f>O188*H188</f>
        <v>0</v>
      </c>
      <c r="Q188" s="190">
        <v>15.635999999999999</v>
      </c>
      <c r="R188" s="190">
        <f>Q188*H188</f>
        <v>400781.95199999999</v>
      </c>
      <c r="S188" s="190">
        <v>0</v>
      </c>
      <c r="T188" s="19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2" t="s">
        <v>148</v>
      </c>
      <c r="AT188" s="192" t="s">
        <v>144</v>
      </c>
      <c r="AU188" s="192" t="s">
        <v>88</v>
      </c>
      <c r="AY188" s="18" t="s">
        <v>142</v>
      </c>
      <c r="BE188" s="193">
        <f>IF(N188="základná",J188,0)</f>
        <v>0</v>
      </c>
      <c r="BF188" s="193">
        <f>IF(N188="znížená",J188,0)</f>
        <v>17942.400000000001</v>
      </c>
      <c r="BG188" s="193">
        <f>IF(N188="zákl. prenesená",J188,0)</f>
        <v>0</v>
      </c>
      <c r="BH188" s="193">
        <f>IF(N188="zníž. prenesená",J188,0)</f>
        <v>0</v>
      </c>
      <c r="BI188" s="193">
        <f>IF(N188="nulová",J188,0)</f>
        <v>0</v>
      </c>
      <c r="BJ188" s="18" t="s">
        <v>88</v>
      </c>
      <c r="BK188" s="193">
        <f>ROUND(I188*H188,2)</f>
        <v>17942.400000000001</v>
      </c>
      <c r="BL188" s="18" t="s">
        <v>148</v>
      </c>
      <c r="BM188" s="192" t="s">
        <v>254</v>
      </c>
    </row>
    <row r="189" s="13" customFormat="1">
      <c r="A189" s="13"/>
      <c r="B189" s="194"/>
      <c r="C189" s="13"/>
      <c r="D189" s="195" t="s">
        <v>149</v>
      </c>
      <c r="E189" s="196" t="s">
        <v>1</v>
      </c>
      <c r="F189" s="197" t="s">
        <v>391</v>
      </c>
      <c r="G189" s="13"/>
      <c r="H189" s="198">
        <v>216</v>
      </c>
      <c r="I189" s="13"/>
      <c r="J189" s="13"/>
      <c r="K189" s="13"/>
      <c r="L189" s="194"/>
      <c r="M189" s="199"/>
      <c r="N189" s="200"/>
      <c r="O189" s="200"/>
      <c r="P189" s="200"/>
      <c r="Q189" s="200"/>
      <c r="R189" s="200"/>
      <c r="S189" s="200"/>
      <c r="T189" s="20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6" t="s">
        <v>149</v>
      </c>
      <c r="AU189" s="196" t="s">
        <v>88</v>
      </c>
      <c r="AV189" s="13" t="s">
        <v>88</v>
      </c>
      <c r="AW189" s="13" t="s">
        <v>31</v>
      </c>
      <c r="AX189" s="13" t="s">
        <v>75</v>
      </c>
      <c r="AY189" s="196" t="s">
        <v>142</v>
      </c>
    </row>
    <row r="190" s="13" customFormat="1">
      <c r="A190" s="13"/>
      <c r="B190" s="194"/>
      <c r="C190" s="13"/>
      <c r="D190" s="195" t="s">
        <v>149</v>
      </c>
      <c r="E190" s="196" t="s">
        <v>1</v>
      </c>
      <c r="F190" s="197" t="s">
        <v>393</v>
      </c>
      <c r="G190" s="13"/>
      <c r="H190" s="198">
        <v>12708</v>
      </c>
      <c r="I190" s="13"/>
      <c r="J190" s="13"/>
      <c r="K190" s="13"/>
      <c r="L190" s="194"/>
      <c r="M190" s="199"/>
      <c r="N190" s="200"/>
      <c r="O190" s="200"/>
      <c r="P190" s="200"/>
      <c r="Q190" s="200"/>
      <c r="R190" s="200"/>
      <c r="S190" s="200"/>
      <c r="T190" s="20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6" t="s">
        <v>149</v>
      </c>
      <c r="AU190" s="196" t="s">
        <v>88</v>
      </c>
      <c r="AV190" s="13" t="s">
        <v>88</v>
      </c>
      <c r="AW190" s="13" t="s">
        <v>31</v>
      </c>
      <c r="AX190" s="13" t="s">
        <v>75</v>
      </c>
      <c r="AY190" s="196" t="s">
        <v>142</v>
      </c>
    </row>
    <row r="191" s="13" customFormat="1">
      <c r="A191" s="13"/>
      <c r="B191" s="194"/>
      <c r="C191" s="13"/>
      <c r="D191" s="195" t="s">
        <v>149</v>
      </c>
      <c r="E191" s="196" t="s">
        <v>1</v>
      </c>
      <c r="F191" s="197" t="s">
        <v>393</v>
      </c>
      <c r="G191" s="13"/>
      <c r="H191" s="198">
        <v>12708</v>
      </c>
      <c r="I191" s="13"/>
      <c r="J191" s="13"/>
      <c r="K191" s="13"/>
      <c r="L191" s="194"/>
      <c r="M191" s="199"/>
      <c r="N191" s="200"/>
      <c r="O191" s="200"/>
      <c r="P191" s="200"/>
      <c r="Q191" s="200"/>
      <c r="R191" s="200"/>
      <c r="S191" s="200"/>
      <c r="T191" s="20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6" t="s">
        <v>149</v>
      </c>
      <c r="AU191" s="196" t="s">
        <v>88</v>
      </c>
      <c r="AV191" s="13" t="s">
        <v>88</v>
      </c>
      <c r="AW191" s="13" t="s">
        <v>31</v>
      </c>
      <c r="AX191" s="13" t="s">
        <v>75</v>
      </c>
      <c r="AY191" s="196" t="s">
        <v>142</v>
      </c>
    </row>
    <row r="192" s="14" customFormat="1">
      <c r="A192" s="14"/>
      <c r="B192" s="202"/>
      <c r="C192" s="14"/>
      <c r="D192" s="195" t="s">
        <v>149</v>
      </c>
      <c r="E192" s="203" t="s">
        <v>1</v>
      </c>
      <c r="F192" s="204" t="s">
        <v>151</v>
      </c>
      <c r="G192" s="14"/>
      <c r="H192" s="205">
        <v>25632</v>
      </c>
      <c r="I192" s="14"/>
      <c r="J192" s="14"/>
      <c r="K192" s="14"/>
      <c r="L192" s="202"/>
      <c r="M192" s="206"/>
      <c r="N192" s="207"/>
      <c r="O192" s="207"/>
      <c r="P192" s="207"/>
      <c r="Q192" s="207"/>
      <c r="R192" s="207"/>
      <c r="S192" s="207"/>
      <c r="T192" s="20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3" t="s">
        <v>149</v>
      </c>
      <c r="AU192" s="203" t="s">
        <v>88</v>
      </c>
      <c r="AV192" s="14" t="s">
        <v>148</v>
      </c>
      <c r="AW192" s="14" t="s">
        <v>31</v>
      </c>
      <c r="AX192" s="14" t="s">
        <v>82</v>
      </c>
      <c r="AY192" s="203" t="s">
        <v>142</v>
      </c>
    </row>
    <row r="193" s="2" customFormat="1" ht="24.15" customHeight="1">
      <c r="A193" s="31"/>
      <c r="B193" s="180"/>
      <c r="C193" s="181" t="s">
        <v>199</v>
      </c>
      <c r="D193" s="181" t="s">
        <v>144</v>
      </c>
      <c r="E193" s="182" t="s">
        <v>264</v>
      </c>
      <c r="F193" s="183" t="s">
        <v>265</v>
      </c>
      <c r="G193" s="184" t="s">
        <v>166</v>
      </c>
      <c r="H193" s="185">
        <v>12924</v>
      </c>
      <c r="I193" s="186">
        <v>17.149999999999999</v>
      </c>
      <c r="J193" s="186">
        <f>ROUND(I193*H193,2)</f>
        <v>221646.60000000001</v>
      </c>
      <c r="K193" s="187"/>
      <c r="L193" s="32"/>
      <c r="M193" s="188" t="s">
        <v>1</v>
      </c>
      <c r="N193" s="189" t="s">
        <v>41</v>
      </c>
      <c r="O193" s="190">
        <v>0</v>
      </c>
      <c r="P193" s="190">
        <f>O193*H193</f>
        <v>0</v>
      </c>
      <c r="Q193" s="190">
        <v>1373.433</v>
      </c>
      <c r="R193" s="190">
        <f>Q193*H193</f>
        <v>17750248.092</v>
      </c>
      <c r="S193" s="190">
        <v>0</v>
      </c>
      <c r="T193" s="19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148</v>
      </c>
      <c r="AT193" s="192" t="s">
        <v>144</v>
      </c>
      <c r="AU193" s="192" t="s">
        <v>88</v>
      </c>
      <c r="AY193" s="18" t="s">
        <v>142</v>
      </c>
      <c r="BE193" s="193">
        <f>IF(N193="základná",J193,0)</f>
        <v>0</v>
      </c>
      <c r="BF193" s="193">
        <f>IF(N193="znížená",J193,0)</f>
        <v>221646.60000000001</v>
      </c>
      <c r="BG193" s="193">
        <f>IF(N193="zákl. prenesená",J193,0)</f>
        <v>0</v>
      </c>
      <c r="BH193" s="193">
        <f>IF(N193="zníž. prenesená",J193,0)</f>
        <v>0</v>
      </c>
      <c r="BI193" s="193">
        <f>IF(N193="nulová",J193,0)</f>
        <v>0</v>
      </c>
      <c r="BJ193" s="18" t="s">
        <v>88</v>
      </c>
      <c r="BK193" s="193">
        <f>ROUND(I193*H193,2)</f>
        <v>221646.60000000001</v>
      </c>
      <c r="BL193" s="18" t="s">
        <v>148</v>
      </c>
      <c r="BM193" s="192" t="s">
        <v>258</v>
      </c>
    </row>
    <row r="194" s="13" customFormat="1">
      <c r="A194" s="13"/>
      <c r="B194" s="194"/>
      <c r="C194" s="13"/>
      <c r="D194" s="195" t="s">
        <v>149</v>
      </c>
      <c r="E194" s="196" t="s">
        <v>1</v>
      </c>
      <c r="F194" s="197" t="s">
        <v>393</v>
      </c>
      <c r="G194" s="13"/>
      <c r="H194" s="198">
        <v>12708</v>
      </c>
      <c r="I194" s="13"/>
      <c r="J194" s="13"/>
      <c r="K194" s="13"/>
      <c r="L194" s="194"/>
      <c r="M194" s="199"/>
      <c r="N194" s="200"/>
      <c r="O194" s="200"/>
      <c r="P194" s="200"/>
      <c r="Q194" s="200"/>
      <c r="R194" s="200"/>
      <c r="S194" s="200"/>
      <c r="T194" s="20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6" t="s">
        <v>149</v>
      </c>
      <c r="AU194" s="196" t="s">
        <v>88</v>
      </c>
      <c r="AV194" s="13" t="s">
        <v>88</v>
      </c>
      <c r="AW194" s="13" t="s">
        <v>31</v>
      </c>
      <c r="AX194" s="13" t="s">
        <v>75</v>
      </c>
      <c r="AY194" s="196" t="s">
        <v>142</v>
      </c>
    </row>
    <row r="195" s="13" customFormat="1">
      <c r="A195" s="13"/>
      <c r="B195" s="194"/>
      <c r="C195" s="13"/>
      <c r="D195" s="195" t="s">
        <v>149</v>
      </c>
      <c r="E195" s="196" t="s">
        <v>1</v>
      </c>
      <c r="F195" s="197" t="s">
        <v>391</v>
      </c>
      <c r="G195" s="13"/>
      <c r="H195" s="198">
        <v>216</v>
      </c>
      <c r="I195" s="13"/>
      <c r="J195" s="13"/>
      <c r="K195" s="13"/>
      <c r="L195" s="194"/>
      <c r="M195" s="199"/>
      <c r="N195" s="200"/>
      <c r="O195" s="200"/>
      <c r="P195" s="200"/>
      <c r="Q195" s="200"/>
      <c r="R195" s="200"/>
      <c r="S195" s="200"/>
      <c r="T195" s="20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6" t="s">
        <v>149</v>
      </c>
      <c r="AU195" s="196" t="s">
        <v>88</v>
      </c>
      <c r="AV195" s="13" t="s">
        <v>88</v>
      </c>
      <c r="AW195" s="13" t="s">
        <v>31</v>
      </c>
      <c r="AX195" s="13" t="s">
        <v>75</v>
      </c>
      <c r="AY195" s="196" t="s">
        <v>142</v>
      </c>
    </row>
    <row r="196" s="14" customFormat="1">
      <c r="A196" s="14"/>
      <c r="B196" s="202"/>
      <c r="C196" s="14"/>
      <c r="D196" s="195" t="s">
        <v>149</v>
      </c>
      <c r="E196" s="203" t="s">
        <v>1</v>
      </c>
      <c r="F196" s="204" t="s">
        <v>151</v>
      </c>
      <c r="G196" s="14"/>
      <c r="H196" s="205">
        <v>12924</v>
      </c>
      <c r="I196" s="14"/>
      <c r="J196" s="14"/>
      <c r="K196" s="14"/>
      <c r="L196" s="202"/>
      <c r="M196" s="206"/>
      <c r="N196" s="207"/>
      <c r="O196" s="207"/>
      <c r="P196" s="207"/>
      <c r="Q196" s="207"/>
      <c r="R196" s="207"/>
      <c r="S196" s="207"/>
      <c r="T196" s="20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3" t="s">
        <v>149</v>
      </c>
      <c r="AU196" s="203" t="s">
        <v>88</v>
      </c>
      <c r="AV196" s="14" t="s">
        <v>148</v>
      </c>
      <c r="AW196" s="14" t="s">
        <v>31</v>
      </c>
      <c r="AX196" s="14" t="s">
        <v>82</v>
      </c>
      <c r="AY196" s="203" t="s">
        <v>142</v>
      </c>
    </row>
    <row r="197" s="2" customFormat="1" ht="33" customHeight="1">
      <c r="A197" s="31"/>
      <c r="B197" s="180"/>
      <c r="C197" s="181" t="s">
        <v>259</v>
      </c>
      <c r="D197" s="181" t="s">
        <v>144</v>
      </c>
      <c r="E197" s="182" t="s">
        <v>268</v>
      </c>
      <c r="F197" s="183" t="s">
        <v>269</v>
      </c>
      <c r="G197" s="184" t="s">
        <v>166</v>
      </c>
      <c r="H197" s="185">
        <v>245</v>
      </c>
      <c r="I197" s="186">
        <v>17.02</v>
      </c>
      <c r="J197" s="186">
        <f>ROUND(I197*H197,2)</f>
        <v>4169.8999999999996</v>
      </c>
      <c r="K197" s="187"/>
      <c r="L197" s="32"/>
      <c r="M197" s="188" t="s">
        <v>1</v>
      </c>
      <c r="N197" s="189" t="s">
        <v>41</v>
      </c>
      <c r="O197" s="190">
        <v>0</v>
      </c>
      <c r="P197" s="190">
        <f>O197*H197</f>
        <v>0</v>
      </c>
      <c r="Q197" s="190">
        <v>0</v>
      </c>
      <c r="R197" s="190">
        <f>Q197*H197</f>
        <v>0</v>
      </c>
      <c r="S197" s="190">
        <v>0</v>
      </c>
      <c r="T197" s="19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148</v>
      </c>
      <c r="AT197" s="192" t="s">
        <v>144</v>
      </c>
      <c r="AU197" s="192" t="s">
        <v>88</v>
      </c>
      <c r="AY197" s="18" t="s">
        <v>142</v>
      </c>
      <c r="BE197" s="193">
        <f>IF(N197="základná",J197,0)</f>
        <v>0</v>
      </c>
      <c r="BF197" s="193">
        <f>IF(N197="znížená",J197,0)</f>
        <v>4169.8999999999996</v>
      </c>
      <c r="BG197" s="193">
        <f>IF(N197="zákl. prenesená",J197,0)</f>
        <v>0</v>
      </c>
      <c r="BH197" s="193">
        <f>IF(N197="zníž. prenesená",J197,0)</f>
        <v>0</v>
      </c>
      <c r="BI197" s="193">
        <f>IF(N197="nulová",J197,0)</f>
        <v>0</v>
      </c>
      <c r="BJ197" s="18" t="s">
        <v>88</v>
      </c>
      <c r="BK197" s="193">
        <f>ROUND(I197*H197,2)</f>
        <v>4169.8999999999996</v>
      </c>
      <c r="BL197" s="18" t="s">
        <v>148</v>
      </c>
      <c r="BM197" s="192" t="s">
        <v>262</v>
      </c>
    </row>
    <row r="198" s="13" customFormat="1">
      <c r="A198" s="13"/>
      <c r="B198" s="194"/>
      <c r="C198" s="13"/>
      <c r="D198" s="195" t="s">
        <v>149</v>
      </c>
      <c r="E198" s="196" t="s">
        <v>1</v>
      </c>
      <c r="F198" s="197" t="s">
        <v>390</v>
      </c>
      <c r="G198" s="13"/>
      <c r="H198" s="198">
        <v>245</v>
      </c>
      <c r="I198" s="13"/>
      <c r="J198" s="13"/>
      <c r="K198" s="13"/>
      <c r="L198" s="194"/>
      <c r="M198" s="199"/>
      <c r="N198" s="200"/>
      <c r="O198" s="200"/>
      <c r="P198" s="200"/>
      <c r="Q198" s="200"/>
      <c r="R198" s="200"/>
      <c r="S198" s="200"/>
      <c r="T198" s="20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6" t="s">
        <v>149</v>
      </c>
      <c r="AU198" s="196" t="s">
        <v>88</v>
      </c>
      <c r="AV198" s="13" t="s">
        <v>88</v>
      </c>
      <c r="AW198" s="13" t="s">
        <v>31</v>
      </c>
      <c r="AX198" s="13" t="s">
        <v>75</v>
      </c>
      <c r="AY198" s="196" t="s">
        <v>142</v>
      </c>
    </row>
    <row r="199" s="14" customFormat="1">
      <c r="A199" s="14"/>
      <c r="B199" s="202"/>
      <c r="C199" s="14"/>
      <c r="D199" s="195" t="s">
        <v>149</v>
      </c>
      <c r="E199" s="203" t="s">
        <v>1</v>
      </c>
      <c r="F199" s="204" t="s">
        <v>151</v>
      </c>
      <c r="G199" s="14"/>
      <c r="H199" s="205">
        <v>245</v>
      </c>
      <c r="I199" s="14"/>
      <c r="J199" s="14"/>
      <c r="K199" s="14"/>
      <c r="L199" s="202"/>
      <c r="M199" s="206"/>
      <c r="N199" s="207"/>
      <c r="O199" s="207"/>
      <c r="P199" s="207"/>
      <c r="Q199" s="207"/>
      <c r="R199" s="207"/>
      <c r="S199" s="207"/>
      <c r="T199" s="20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3" t="s">
        <v>149</v>
      </c>
      <c r="AU199" s="203" t="s">
        <v>88</v>
      </c>
      <c r="AV199" s="14" t="s">
        <v>148</v>
      </c>
      <c r="AW199" s="14" t="s">
        <v>31</v>
      </c>
      <c r="AX199" s="14" t="s">
        <v>82</v>
      </c>
      <c r="AY199" s="203" t="s">
        <v>142</v>
      </c>
    </row>
    <row r="200" s="2" customFormat="1" ht="33" customHeight="1">
      <c r="A200" s="31"/>
      <c r="B200" s="180"/>
      <c r="C200" s="181" t="s">
        <v>204</v>
      </c>
      <c r="D200" s="181" t="s">
        <v>144</v>
      </c>
      <c r="E200" s="182" t="s">
        <v>271</v>
      </c>
      <c r="F200" s="183" t="s">
        <v>272</v>
      </c>
      <c r="G200" s="184" t="s">
        <v>166</v>
      </c>
      <c r="H200" s="185">
        <v>216</v>
      </c>
      <c r="I200" s="186">
        <v>15.66</v>
      </c>
      <c r="J200" s="186">
        <f>ROUND(I200*H200,2)</f>
        <v>3382.5599999999999</v>
      </c>
      <c r="K200" s="187"/>
      <c r="L200" s="32"/>
      <c r="M200" s="188" t="s">
        <v>1</v>
      </c>
      <c r="N200" s="189" t="s">
        <v>41</v>
      </c>
      <c r="O200" s="190">
        <v>0.044859813084112202</v>
      </c>
      <c r="P200" s="190">
        <f>O200*H200</f>
        <v>9.6897196261682357</v>
      </c>
      <c r="Q200" s="190">
        <v>0</v>
      </c>
      <c r="R200" s="190">
        <f>Q200*H200</f>
        <v>0</v>
      </c>
      <c r="S200" s="190">
        <v>0</v>
      </c>
      <c r="T200" s="191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2" t="s">
        <v>148</v>
      </c>
      <c r="AT200" s="192" t="s">
        <v>144</v>
      </c>
      <c r="AU200" s="192" t="s">
        <v>88</v>
      </c>
      <c r="AY200" s="18" t="s">
        <v>142</v>
      </c>
      <c r="BE200" s="193">
        <f>IF(N200="základná",J200,0)</f>
        <v>0</v>
      </c>
      <c r="BF200" s="193">
        <f>IF(N200="znížená",J200,0)</f>
        <v>3382.5599999999999</v>
      </c>
      <c r="BG200" s="193">
        <f>IF(N200="zákl. prenesená",J200,0)</f>
        <v>0</v>
      </c>
      <c r="BH200" s="193">
        <f>IF(N200="zníž. prenesená",J200,0)</f>
        <v>0</v>
      </c>
      <c r="BI200" s="193">
        <f>IF(N200="nulová",J200,0)</f>
        <v>0</v>
      </c>
      <c r="BJ200" s="18" t="s">
        <v>88</v>
      </c>
      <c r="BK200" s="193">
        <f>ROUND(I200*H200,2)</f>
        <v>3382.5599999999999</v>
      </c>
      <c r="BL200" s="18" t="s">
        <v>148</v>
      </c>
      <c r="BM200" s="192" t="s">
        <v>266</v>
      </c>
    </row>
    <row r="201" s="13" customFormat="1">
      <c r="A201" s="13"/>
      <c r="B201" s="194"/>
      <c r="C201" s="13"/>
      <c r="D201" s="195" t="s">
        <v>149</v>
      </c>
      <c r="E201" s="196" t="s">
        <v>1</v>
      </c>
      <c r="F201" s="197" t="s">
        <v>391</v>
      </c>
      <c r="G201" s="13"/>
      <c r="H201" s="198">
        <v>216</v>
      </c>
      <c r="I201" s="13"/>
      <c r="J201" s="13"/>
      <c r="K201" s="13"/>
      <c r="L201" s="194"/>
      <c r="M201" s="199"/>
      <c r="N201" s="200"/>
      <c r="O201" s="200"/>
      <c r="P201" s="200"/>
      <c r="Q201" s="200"/>
      <c r="R201" s="200"/>
      <c r="S201" s="200"/>
      <c r="T201" s="20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6" t="s">
        <v>149</v>
      </c>
      <c r="AU201" s="196" t="s">
        <v>88</v>
      </c>
      <c r="AV201" s="13" t="s">
        <v>88</v>
      </c>
      <c r="AW201" s="13" t="s">
        <v>31</v>
      </c>
      <c r="AX201" s="13" t="s">
        <v>75</v>
      </c>
      <c r="AY201" s="196" t="s">
        <v>142</v>
      </c>
    </row>
    <row r="202" s="14" customFormat="1">
      <c r="A202" s="14"/>
      <c r="B202" s="202"/>
      <c r="C202" s="14"/>
      <c r="D202" s="195" t="s">
        <v>149</v>
      </c>
      <c r="E202" s="203" t="s">
        <v>1</v>
      </c>
      <c r="F202" s="204" t="s">
        <v>151</v>
      </c>
      <c r="G202" s="14"/>
      <c r="H202" s="205">
        <v>216</v>
      </c>
      <c r="I202" s="14"/>
      <c r="J202" s="14"/>
      <c r="K202" s="14"/>
      <c r="L202" s="202"/>
      <c r="M202" s="206"/>
      <c r="N202" s="207"/>
      <c r="O202" s="207"/>
      <c r="P202" s="207"/>
      <c r="Q202" s="207"/>
      <c r="R202" s="207"/>
      <c r="S202" s="207"/>
      <c r="T202" s="208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03" t="s">
        <v>149</v>
      </c>
      <c r="AU202" s="203" t="s">
        <v>88</v>
      </c>
      <c r="AV202" s="14" t="s">
        <v>148</v>
      </c>
      <c r="AW202" s="14" t="s">
        <v>31</v>
      </c>
      <c r="AX202" s="14" t="s">
        <v>82</v>
      </c>
      <c r="AY202" s="203" t="s">
        <v>142</v>
      </c>
    </row>
    <row r="203" s="2" customFormat="1" ht="21.75" customHeight="1">
      <c r="A203" s="31"/>
      <c r="B203" s="180"/>
      <c r="C203" s="181" t="s">
        <v>267</v>
      </c>
      <c r="D203" s="181" t="s">
        <v>144</v>
      </c>
      <c r="E203" s="182" t="s">
        <v>275</v>
      </c>
      <c r="F203" s="183" t="s">
        <v>276</v>
      </c>
      <c r="G203" s="184" t="s">
        <v>166</v>
      </c>
      <c r="H203" s="185">
        <v>216</v>
      </c>
      <c r="I203" s="186">
        <v>28.75</v>
      </c>
      <c r="J203" s="186">
        <f>ROUND(I203*H203,2)</f>
        <v>6210</v>
      </c>
      <c r="K203" s="187"/>
      <c r="L203" s="32"/>
      <c r="M203" s="188" t="s">
        <v>1</v>
      </c>
      <c r="N203" s="189" t="s">
        <v>41</v>
      </c>
      <c r="O203" s="190">
        <v>0</v>
      </c>
      <c r="P203" s="190">
        <f>O203*H203</f>
        <v>0</v>
      </c>
      <c r="Q203" s="190">
        <v>85.751999999999995</v>
      </c>
      <c r="R203" s="190">
        <f>Q203*H203</f>
        <v>18522.432000000001</v>
      </c>
      <c r="S203" s="190">
        <v>0</v>
      </c>
      <c r="T203" s="191">
        <f>S203*H203</f>
        <v>0</v>
      </c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R203" s="192" t="s">
        <v>148</v>
      </c>
      <c r="AT203" s="192" t="s">
        <v>144</v>
      </c>
      <c r="AU203" s="192" t="s">
        <v>88</v>
      </c>
      <c r="AY203" s="18" t="s">
        <v>142</v>
      </c>
      <c r="BE203" s="193">
        <f>IF(N203="základná",J203,0)</f>
        <v>0</v>
      </c>
      <c r="BF203" s="193">
        <f>IF(N203="znížená",J203,0)</f>
        <v>6210</v>
      </c>
      <c r="BG203" s="193">
        <f>IF(N203="zákl. prenesená",J203,0)</f>
        <v>0</v>
      </c>
      <c r="BH203" s="193">
        <f>IF(N203="zníž. prenesená",J203,0)</f>
        <v>0</v>
      </c>
      <c r="BI203" s="193">
        <f>IF(N203="nulová",J203,0)</f>
        <v>0</v>
      </c>
      <c r="BJ203" s="18" t="s">
        <v>88</v>
      </c>
      <c r="BK203" s="193">
        <f>ROUND(I203*H203,2)</f>
        <v>6210</v>
      </c>
      <c r="BL203" s="18" t="s">
        <v>148</v>
      </c>
      <c r="BM203" s="192" t="s">
        <v>270</v>
      </c>
    </row>
    <row r="204" s="13" customFormat="1">
      <c r="A204" s="13"/>
      <c r="B204" s="194"/>
      <c r="C204" s="13"/>
      <c r="D204" s="195" t="s">
        <v>149</v>
      </c>
      <c r="E204" s="196" t="s">
        <v>1</v>
      </c>
      <c r="F204" s="197" t="s">
        <v>391</v>
      </c>
      <c r="G204" s="13"/>
      <c r="H204" s="198">
        <v>216</v>
      </c>
      <c r="I204" s="13"/>
      <c r="J204" s="13"/>
      <c r="K204" s="13"/>
      <c r="L204" s="194"/>
      <c r="M204" s="199"/>
      <c r="N204" s="200"/>
      <c r="O204" s="200"/>
      <c r="P204" s="200"/>
      <c r="Q204" s="200"/>
      <c r="R204" s="200"/>
      <c r="S204" s="200"/>
      <c r="T204" s="20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6" t="s">
        <v>149</v>
      </c>
      <c r="AU204" s="196" t="s">
        <v>88</v>
      </c>
      <c r="AV204" s="13" t="s">
        <v>88</v>
      </c>
      <c r="AW204" s="13" t="s">
        <v>31</v>
      </c>
      <c r="AX204" s="13" t="s">
        <v>75</v>
      </c>
      <c r="AY204" s="196" t="s">
        <v>142</v>
      </c>
    </row>
    <row r="205" s="14" customFormat="1">
      <c r="A205" s="14"/>
      <c r="B205" s="202"/>
      <c r="C205" s="14"/>
      <c r="D205" s="195" t="s">
        <v>149</v>
      </c>
      <c r="E205" s="203" t="s">
        <v>1</v>
      </c>
      <c r="F205" s="204" t="s">
        <v>151</v>
      </c>
      <c r="G205" s="14"/>
      <c r="H205" s="205">
        <v>216</v>
      </c>
      <c r="I205" s="14"/>
      <c r="J205" s="14"/>
      <c r="K205" s="14"/>
      <c r="L205" s="202"/>
      <c r="M205" s="206"/>
      <c r="N205" s="207"/>
      <c r="O205" s="207"/>
      <c r="P205" s="207"/>
      <c r="Q205" s="207"/>
      <c r="R205" s="207"/>
      <c r="S205" s="207"/>
      <c r="T205" s="208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03" t="s">
        <v>149</v>
      </c>
      <c r="AU205" s="203" t="s">
        <v>88</v>
      </c>
      <c r="AV205" s="14" t="s">
        <v>148</v>
      </c>
      <c r="AW205" s="14" t="s">
        <v>31</v>
      </c>
      <c r="AX205" s="14" t="s">
        <v>82</v>
      </c>
      <c r="AY205" s="203" t="s">
        <v>142</v>
      </c>
    </row>
    <row r="206" s="2" customFormat="1" ht="24.15" customHeight="1">
      <c r="A206" s="31"/>
      <c r="B206" s="180"/>
      <c r="C206" s="181" t="s">
        <v>209</v>
      </c>
      <c r="D206" s="181" t="s">
        <v>144</v>
      </c>
      <c r="E206" s="182" t="s">
        <v>278</v>
      </c>
      <c r="F206" s="183" t="s">
        <v>279</v>
      </c>
      <c r="G206" s="184" t="s">
        <v>166</v>
      </c>
      <c r="H206" s="185">
        <v>12924</v>
      </c>
      <c r="I206" s="186">
        <v>16.199999999999999</v>
      </c>
      <c r="J206" s="186">
        <f>ROUND(I206*H206,2)</f>
        <v>209368.79999999999</v>
      </c>
      <c r="K206" s="187"/>
      <c r="L206" s="32"/>
      <c r="M206" s="188" t="s">
        <v>1</v>
      </c>
      <c r="N206" s="189" t="s">
        <v>41</v>
      </c>
      <c r="O206" s="190">
        <v>0</v>
      </c>
      <c r="P206" s="190">
        <f>O206*H206</f>
        <v>0</v>
      </c>
      <c r="Q206" s="190">
        <v>1951.5239999999999</v>
      </c>
      <c r="R206" s="190">
        <f>Q206*H206</f>
        <v>25221496.175999999</v>
      </c>
      <c r="S206" s="190">
        <v>0</v>
      </c>
      <c r="T206" s="191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2" t="s">
        <v>148</v>
      </c>
      <c r="AT206" s="192" t="s">
        <v>144</v>
      </c>
      <c r="AU206" s="192" t="s">
        <v>88</v>
      </c>
      <c r="AY206" s="18" t="s">
        <v>142</v>
      </c>
      <c r="BE206" s="193">
        <f>IF(N206="základná",J206,0)</f>
        <v>0</v>
      </c>
      <c r="BF206" s="193">
        <f>IF(N206="znížená",J206,0)</f>
        <v>209368.79999999999</v>
      </c>
      <c r="BG206" s="193">
        <f>IF(N206="zákl. prenesená",J206,0)</f>
        <v>0</v>
      </c>
      <c r="BH206" s="193">
        <f>IF(N206="zníž. prenesená",J206,0)</f>
        <v>0</v>
      </c>
      <c r="BI206" s="193">
        <f>IF(N206="nulová",J206,0)</f>
        <v>0</v>
      </c>
      <c r="BJ206" s="18" t="s">
        <v>88</v>
      </c>
      <c r="BK206" s="193">
        <f>ROUND(I206*H206,2)</f>
        <v>209368.79999999999</v>
      </c>
      <c r="BL206" s="18" t="s">
        <v>148</v>
      </c>
      <c r="BM206" s="192" t="s">
        <v>273</v>
      </c>
    </row>
    <row r="207" s="13" customFormat="1">
      <c r="A207" s="13"/>
      <c r="B207" s="194"/>
      <c r="C207" s="13"/>
      <c r="D207" s="195" t="s">
        <v>149</v>
      </c>
      <c r="E207" s="196" t="s">
        <v>1</v>
      </c>
      <c r="F207" s="197" t="s">
        <v>393</v>
      </c>
      <c r="G207" s="13"/>
      <c r="H207" s="198">
        <v>12708</v>
      </c>
      <c r="I207" s="13"/>
      <c r="J207" s="13"/>
      <c r="K207" s="13"/>
      <c r="L207" s="194"/>
      <c r="M207" s="199"/>
      <c r="N207" s="200"/>
      <c r="O207" s="200"/>
      <c r="P207" s="200"/>
      <c r="Q207" s="200"/>
      <c r="R207" s="200"/>
      <c r="S207" s="200"/>
      <c r="T207" s="20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6" t="s">
        <v>149</v>
      </c>
      <c r="AU207" s="196" t="s">
        <v>88</v>
      </c>
      <c r="AV207" s="13" t="s">
        <v>88</v>
      </c>
      <c r="AW207" s="13" t="s">
        <v>31</v>
      </c>
      <c r="AX207" s="13" t="s">
        <v>75</v>
      </c>
      <c r="AY207" s="196" t="s">
        <v>142</v>
      </c>
    </row>
    <row r="208" s="13" customFormat="1">
      <c r="A208" s="13"/>
      <c r="B208" s="194"/>
      <c r="C208" s="13"/>
      <c r="D208" s="195" t="s">
        <v>149</v>
      </c>
      <c r="E208" s="196" t="s">
        <v>1</v>
      </c>
      <c r="F208" s="197" t="s">
        <v>391</v>
      </c>
      <c r="G208" s="13"/>
      <c r="H208" s="198">
        <v>216</v>
      </c>
      <c r="I208" s="13"/>
      <c r="J208" s="13"/>
      <c r="K208" s="13"/>
      <c r="L208" s="194"/>
      <c r="M208" s="199"/>
      <c r="N208" s="200"/>
      <c r="O208" s="200"/>
      <c r="P208" s="200"/>
      <c r="Q208" s="200"/>
      <c r="R208" s="200"/>
      <c r="S208" s="200"/>
      <c r="T208" s="20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6" t="s">
        <v>149</v>
      </c>
      <c r="AU208" s="196" t="s">
        <v>88</v>
      </c>
      <c r="AV208" s="13" t="s">
        <v>88</v>
      </c>
      <c r="AW208" s="13" t="s">
        <v>31</v>
      </c>
      <c r="AX208" s="13" t="s">
        <v>75</v>
      </c>
      <c r="AY208" s="196" t="s">
        <v>142</v>
      </c>
    </row>
    <row r="209" s="14" customFormat="1">
      <c r="A209" s="14"/>
      <c r="B209" s="202"/>
      <c r="C209" s="14"/>
      <c r="D209" s="195" t="s">
        <v>149</v>
      </c>
      <c r="E209" s="203" t="s">
        <v>1</v>
      </c>
      <c r="F209" s="204" t="s">
        <v>151</v>
      </c>
      <c r="G209" s="14"/>
      <c r="H209" s="205">
        <v>12924</v>
      </c>
      <c r="I209" s="14"/>
      <c r="J209" s="14"/>
      <c r="K209" s="14"/>
      <c r="L209" s="202"/>
      <c r="M209" s="206"/>
      <c r="N209" s="207"/>
      <c r="O209" s="207"/>
      <c r="P209" s="207"/>
      <c r="Q209" s="207"/>
      <c r="R209" s="207"/>
      <c r="S209" s="207"/>
      <c r="T209" s="20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3" t="s">
        <v>149</v>
      </c>
      <c r="AU209" s="203" t="s">
        <v>88</v>
      </c>
      <c r="AV209" s="14" t="s">
        <v>148</v>
      </c>
      <c r="AW209" s="14" t="s">
        <v>31</v>
      </c>
      <c r="AX209" s="14" t="s">
        <v>82</v>
      </c>
      <c r="AY209" s="203" t="s">
        <v>142</v>
      </c>
    </row>
    <row r="210" s="2" customFormat="1" ht="21.75" customHeight="1">
      <c r="A210" s="31"/>
      <c r="B210" s="180"/>
      <c r="C210" s="209" t="s">
        <v>274</v>
      </c>
      <c r="D210" s="209" t="s">
        <v>218</v>
      </c>
      <c r="E210" s="210" t="s">
        <v>282</v>
      </c>
      <c r="F210" s="211" t="s">
        <v>283</v>
      </c>
      <c r="G210" s="212" t="s">
        <v>166</v>
      </c>
      <c r="H210" s="213">
        <v>257.25</v>
      </c>
      <c r="I210" s="214">
        <v>18.199999999999999</v>
      </c>
      <c r="J210" s="214">
        <f>ROUND(I210*H210,2)</f>
        <v>4681.9499999999998</v>
      </c>
      <c r="K210" s="215"/>
      <c r="L210" s="216"/>
      <c r="M210" s="217" t="s">
        <v>1</v>
      </c>
      <c r="N210" s="218" t="s">
        <v>41</v>
      </c>
      <c r="O210" s="190">
        <v>0</v>
      </c>
      <c r="P210" s="190">
        <f>O210*H210</f>
        <v>0</v>
      </c>
      <c r="Q210" s="190">
        <v>37.816000000000002</v>
      </c>
      <c r="R210" s="190">
        <f>Q210*H210</f>
        <v>9728.1660000000011</v>
      </c>
      <c r="S210" s="190">
        <v>0</v>
      </c>
      <c r="T210" s="191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2" t="s">
        <v>161</v>
      </c>
      <c r="AT210" s="192" t="s">
        <v>218</v>
      </c>
      <c r="AU210" s="192" t="s">
        <v>88</v>
      </c>
      <c r="AY210" s="18" t="s">
        <v>142</v>
      </c>
      <c r="BE210" s="193">
        <f>IF(N210="základná",J210,0)</f>
        <v>0</v>
      </c>
      <c r="BF210" s="193">
        <f>IF(N210="znížená",J210,0)</f>
        <v>4681.9499999999998</v>
      </c>
      <c r="BG210" s="193">
        <f>IF(N210="zákl. prenesená",J210,0)</f>
        <v>0</v>
      </c>
      <c r="BH210" s="193">
        <f>IF(N210="zníž. prenesená",J210,0)</f>
        <v>0</v>
      </c>
      <c r="BI210" s="193">
        <f>IF(N210="nulová",J210,0)</f>
        <v>0</v>
      </c>
      <c r="BJ210" s="18" t="s">
        <v>88</v>
      </c>
      <c r="BK210" s="193">
        <f>ROUND(I210*H210,2)</f>
        <v>4681.9499999999998</v>
      </c>
      <c r="BL210" s="18" t="s">
        <v>148</v>
      </c>
      <c r="BM210" s="192" t="s">
        <v>277</v>
      </c>
    </row>
    <row r="211" s="13" customFormat="1">
      <c r="A211" s="13"/>
      <c r="B211" s="194"/>
      <c r="C211" s="13"/>
      <c r="D211" s="195" t="s">
        <v>149</v>
      </c>
      <c r="E211" s="196" t="s">
        <v>1</v>
      </c>
      <c r="F211" s="197" t="s">
        <v>394</v>
      </c>
      <c r="G211" s="13"/>
      <c r="H211" s="198">
        <v>257.25</v>
      </c>
      <c r="I211" s="13"/>
      <c r="J211" s="13"/>
      <c r="K211" s="13"/>
      <c r="L211" s="194"/>
      <c r="M211" s="199"/>
      <c r="N211" s="200"/>
      <c r="O211" s="200"/>
      <c r="P211" s="200"/>
      <c r="Q211" s="200"/>
      <c r="R211" s="200"/>
      <c r="S211" s="200"/>
      <c r="T211" s="20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6" t="s">
        <v>149</v>
      </c>
      <c r="AU211" s="196" t="s">
        <v>88</v>
      </c>
      <c r="AV211" s="13" t="s">
        <v>88</v>
      </c>
      <c r="AW211" s="13" t="s">
        <v>31</v>
      </c>
      <c r="AX211" s="13" t="s">
        <v>75</v>
      </c>
      <c r="AY211" s="196" t="s">
        <v>142</v>
      </c>
    </row>
    <row r="212" s="14" customFormat="1">
      <c r="A212" s="14"/>
      <c r="B212" s="202"/>
      <c r="C212" s="14"/>
      <c r="D212" s="195" t="s">
        <v>149</v>
      </c>
      <c r="E212" s="203" t="s">
        <v>1</v>
      </c>
      <c r="F212" s="204" t="s">
        <v>151</v>
      </c>
      <c r="G212" s="14"/>
      <c r="H212" s="205">
        <v>257.25</v>
      </c>
      <c r="I212" s="14"/>
      <c r="J212" s="14"/>
      <c r="K212" s="14"/>
      <c r="L212" s="202"/>
      <c r="M212" s="206"/>
      <c r="N212" s="207"/>
      <c r="O212" s="207"/>
      <c r="P212" s="207"/>
      <c r="Q212" s="207"/>
      <c r="R212" s="207"/>
      <c r="S212" s="207"/>
      <c r="T212" s="20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3" t="s">
        <v>149</v>
      </c>
      <c r="AU212" s="203" t="s">
        <v>88</v>
      </c>
      <c r="AV212" s="14" t="s">
        <v>148</v>
      </c>
      <c r="AW212" s="14" t="s">
        <v>31</v>
      </c>
      <c r="AX212" s="14" t="s">
        <v>82</v>
      </c>
      <c r="AY212" s="203" t="s">
        <v>142</v>
      </c>
    </row>
    <row r="213" s="12" customFormat="1" ht="22.8" customHeight="1">
      <c r="A213" s="12"/>
      <c r="B213" s="168"/>
      <c r="C213" s="12"/>
      <c r="D213" s="169" t="s">
        <v>74</v>
      </c>
      <c r="E213" s="178" t="s">
        <v>161</v>
      </c>
      <c r="F213" s="178" t="s">
        <v>286</v>
      </c>
      <c r="G213" s="12"/>
      <c r="H213" s="12"/>
      <c r="I213" s="12"/>
      <c r="J213" s="179">
        <f>BK213</f>
        <v>20914.220000000001</v>
      </c>
      <c r="K213" s="12"/>
      <c r="L213" s="168"/>
      <c r="M213" s="172"/>
      <c r="N213" s="173"/>
      <c r="O213" s="173"/>
      <c r="P213" s="174">
        <f>SUM(P214:P219)</f>
        <v>434</v>
      </c>
      <c r="Q213" s="173"/>
      <c r="R213" s="174">
        <f>SUM(R214:R219)</f>
        <v>14.654999999999999</v>
      </c>
      <c r="S213" s="173"/>
      <c r="T213" s="175">
        <f>SUM(T214:T219)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169" t="s">
        <v>82</v>
      </c>
      <c r="AT213" s="176" t="s">
        <v>74</v>
      </c>
      <c r="AU213" s="176" t="s">
        <v>82</v>
      </c>
      <c r="AY213" s="169" t="s">
        <v>142</v>
      </c>
      <c r="BK213" s="177">
        <f>SUM(BK214:BK219)</f>
        <v>20914.220000000001</v>
      </c>
    </row>
    <row r="214" s="2" customFormat="1" ht="24.15" customHeight="1">
      <c r="A214" s="31"/>
      <c r="B214" s="180"/>
      <c r="C214" s="181" t="s">
        <v>213</v>
      </c>
      <c r="D214" s="181" t="s">
        <v>144</v>
      </c>
      <c r="E214" s="182" t="s">
        <v>287</v>
      </c>
      <c r="F214" s="183" t="s">
        <v>288</v>
      </c>
      <c r="G214" s="184" t="s">
        <v>289</v>
      </c>
      <c r="H214" s="185">
        <v>107</v>
      </c>
      <c r="I214" s="186">
        <v>99.790000000000006</v>
      </c>
      <c r="J214" s="186">
        <f>ROUND(I214*H214,2)</f>
        <v>10677.530000000001</v>
      </c>
      <c r="K214" s="187"/>
      <c r="L214" s="32"/>
      <c r="M214" s="188" t="s">
        <v>1</v>
      </c>
      <c r="N214" s="189" t="s">
        <v>41</v>
      </c>
      <c r="O214" s="190">
        <v>2</v>
      </c>
      <c r="P214" s="190">
        <f>O214*H214</f>
        <v>214</v>
      </c>
      <c r="Q214" s="190">
        <v>0</v>
      </c>
      <c r="R214" s="190">
        <f>Q214*H214</f>
        <v>0</v>
      </c>
      <c r="S214" s="190">
        <v>0</v>
      </c>
      <c r="T214" s="191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2" t="s">
        <v>148</v>
      </c>
      <c r="AT214" s="192" t="s">
        <v>144</v>
      </c>
      <c r="AU214" s="192" t="s">
        <v>88</v>
      </c>
      <c r="AY214" s="18" t="s">
        <v>142</v>
      </c>
      <c r="BE214" s="193">
        <f>IF(N214="základná",J214,0)</f>
        <v>0</v>
      </c>
      <c r="BF214" s="193">
        <f>IF(N214="znížená",J214,0)</f>
        <v>10677.530000000001</v>
      </c>
      <c r="BG214" s="193">
        <f>IF(N214="zákl. prenesená",J214,0)</f>
        <v>0</v>
      </c>
      <c r="BH214" s="193">
        <f>IF(N214="zníž. prenesená",J214,0)</f>
        <v>0</v>
      </c>
      <c r="BI214" s="193">
        <f>IF(N214="nulová",J214,0)</f>
        <v>0</v>
      </c>
      <c r="BJ214" s="18" t="s">
        <v>88</v>
      </c>
      <c r="BK214" s="193">
        <f>ROUND(I214*H214,2)</f>
        <v>10677.530000000001</v>
      </c>
      <c r="BL214" s="18" t="s">
        <v>148</v>
      </c>
      <c r="BM214" s="192" t="s">
        <v>280</v>
      </c>
    </row>
    <row r="215" s="13" customFormat="1">
      <c r="A215" s="13"/>
      <c r="B215" s="194"/>
      <c r="C215" s="13"/>
      <c r="D215" s="195" t="s">
        <v>149</v>
      </c>
      <c r="E215" s="196" t="s">
        <v>1</v>
      </c>
      <c r="F215" s="197" t="s">
        <v>395</v>
      </c>
      <c r="G215" s="13"/>
      <c r="H215" s="198">
        <v>49</v>
      </c>
      <c r="I215" s="13"/>
      <c r="J215" s="13"/>
      <c r="K215" s="13"/>
      <c r="L215" s="194"/>
      <c r="M215" s="199"/>
      <c r="N215" s="200"/>
      <c r="O215" s="200"/>
      <c r="P215" s="200"/>
      <c r="Q215" s="200"/>
      <c r="R215" s="200"/>
      <c r="S215" s="200"/>
      <c r="T215" s="20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6" t="s">
        <v>149</v>
      </c>
      <c r="AU215" s="196" t="s">
        <v>88</v>
      </c>
      <c r="AV215" s="13" t="s">
        <v>88</v>
      </c>
      <c r="AW215" s="13" t="s">
        <v>31</v>
      </c>
      <c r="AX215" s="13" t="s">
        <v>75</v>
      </c>
      <c r="AY215" s="196" t="s">
        <v>142</v>
      </c>
    </row>
    <row r="216" s="13" customFormat="1">
      <c r="A216" s="13"/>
      <c r="B216" s="194"/>
      <c r="C216" s="13"/>
      <c r="D216" s="195" t="s">
        <v>149</v>
      </c>
      <c r="E216" s="196" t="s">
        <v>1</v>
      </c>
      <c r="F216" s="197" t="s">
        <v>396</v>
      </c>
      <c r="G216" s="13"/>
      <c r="H216" s="198">
        <v>58</v>
      </c>
      <c r="I216" s="13"/>
      <c r="J216" s="13"/>
      <c r="K216" s="13"/>
      <c r="L216" s="194"/>
      <c r="M216" s="199"/>
      <c r="N216" s="200"/>
      <c r="O216" s="200"/>
      <c r="P216" s="200"/>
      <c r="Q216" s="200"/>
      <c r="R216" s="200"/>
      <c r="S216" s="200"/>
      <c r="T216" s="20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6" t="s">
        <v>149</v>
      </c>
      <c r="AU216" s="196" t="s">
        <v>88</v>
      </c>
      <c r="AV216" s="13" t="s">
        <v>88</v>
      </c>
      <c r="AW216" s="13" t="s">
        <v>31</v>
      </c>
      <c r="AX216" s="13" t="s">
        <v>75</v>
      </c>
      <c r="AY216" s="196" t="s">
        <v>142</v>
      </c>
    </row>
    <row r="217" s="14" customFormat="1">
      <c r="A217" s="14"/>
      <c r="B217" s="202"/>
      <c r="C217" s="14"/>
      <c r="D217" s="195" t="s">
        <v>149</v>
      </c>
      <c r="E217" s="203" t="s">
        <v>1</v>
      </c>
      <c r="F217" s="204" t="s">
        <v>151</v>
      </c>
      <c r="G217" s="14"/>
      <c r="H217" s="205">
        <v>107</v>
      </c>
      <c r="I217" s="14"/>
      <c r="J217" s="14"/>
      <c r="K217" s="14"/>
      <c r="L217" s="202"/>
      <c r="M217" s="206"/>
      <c r="N217" s="207"/>
      <c r="O217" s="207"/>
      <c r="P217" s="207"/>
      <c r="Q217" s="207"/>
      <c r="R217" s="207"/>
      <c r="S217" s="207"/>
      <c r="T217" s="20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03" t="s">
        <v>149</v>
      </c>
      <c r="AU217" s="203" t="s">
        <v>88</v>
      </c>
      <c r="AV217" s="14" t="s">
        <v>148</v>
      </c>
      <c r="AW217" s="14" t="s">
        <v>31</v>
      </c>
      <c r="AX217" s="14" t="s">
        <v>82</v>
      </c>
      <c r="AY217" s="203" t="s">
        <v>142</v>
      </c>
    </row>
    <row r="218" s="2" customFormat="1" ht="24.15" customHeight="1">
      <c r="A218" s="31"/>
      <c r="B218" s="180"/>
      <c r="C218" s="181" t="s">
        <v>281</v>
      </c>
      <c r="D218" s="181" t="s">
        <v>144</v>
      </c>
      <c r="E218" s="182" t="s">
        <v>294</v>
      </c>
      <c r="F218" s="183" t="s">
        <v>295</v>
      </c>
      <c r="G218" s="184" t="s">
        <v>296</v>
      </c>
      <c r="H218" s="185">
        <v>3</v>
      </c>
      <c r="I218" s="186">
        <v>1.1299999999999999</v>
      </c>
      <c r="J218" s="186">
        <f>ROUND(I218*H218,2)</f>
        <v>3.3900000000000001</v>
      </c>
      <c r="K218" s="187"/>
      <c r="L218" s="32"/>
      <c r="M218" s="188" t="s">
        <v>1</v>
      </c>
      <c r="N218" s="189" t="s">
        <v>41</v>
      </c>
      <c r="O218" s="190">
        <v>0</v>
      </c>
      <c r="P218" s="190">
        <f>O218*H218</f>
        <v>0</v>
      </c>
      <c r="Q218" s="190">
        <v>4.8849999999999998</v>
      </c>
      <c r="R218" s="190">
        <f>Q218*H218</f>
        <v>14.654999999999999</v>
      </c>
      <c r="S218" s="190">
        <v>0</v>
      </c>
      <c r="T218" s="191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2" t="s">
        <v>148</v>
      </c>
      <c r="AT218" s="192" t="s">
        <v>144</v>
      </c>
      <c r="AU218" s="192" t="s">
        <v>88</v>
      </c>
      <c r="AY218" s="18" t="s">
        <v>142</v>
      </c>
      <c r="BE218" s="193">
        <f>IF(N218="základná",J218,0)</f>
        <v>0</v>
      </c>
      <c r="BF218" s="193">
        <f>IF(N218="znížená",J218,0)</f>
        <v>3.3900000000000001</v>
      </c>
      <c r="BG218" s="193">
        <f>IF(N218="zákl. prenesená",J218,0)</f>
        <v>0</v>
      </c>
      <c r="BH218" s="193">
        <f>IF(N218="zníž. prenesená",J218,0)</f>
        <v>0</v>
      </c>
      <c r="BI218" s="193">
        <f>IF(N218="nulová",J218,0)</f>
        <v>0</v>
      </c>
      <c r="BJ218" s="18" t="s">
        <v>88</v>
      </c>
      <c r="BK218" s="193">
        <f>ROUND(I218*H218,2)</f>
        <v>3.3900000000000001</v>
      </c>
      <c r="BL218" s="18" t="s">
        <v>148</v>
      </c>
      <c r="BM218" s="192" t="s">
        <v>284</v>
      </c>
    </row>
    <row r="219" s="2" customFormat="1" ht="24.15" customHeight="1">
      <c r="A219" s="31"/>
      <c r="B219" s="180"/>
      <c r="C219" s="181" t="s">
        <v>217</v>
      </c>
      <c r="D219" s="181" t="s">
        <v>144</v>
      </c>
      <c r="E219" s="182" t="s">
        <v>298</v>
      </c>
      <c r="F219" s="183" t="s">
        <v>299</v>
      </c>
      <c r="G219" s="184" t="s">
        <v>296</v>
      </c>
      <c r="H219" s="185">
        <v>110</v>
      </c>
      <c r="I219" s="186">
        <v>93.030000000000001</v>
      </c>
      <c r="J219" s="186">
        <f>ROUND(I219*H219,2)</f>
        <v>10233.299999999999</v>
      </c>
      <c r="K219" s="187"/>
      <c r="L219" s="32"/>
      <c r="M219" s="188" t="s">
        <v>1</v>
      </c>
      <c r="N219" s="189" t="s">
        <v>41</v>
      </c>
      <c r="O219" s="190">
        <v>2</v>
      </c>
      <c r="P219" s="190">
        <f>O219*H219</f>
        <v>220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2" t="s">
        <v>148</v>
      </c>
      <c r="AT219" s="192" t="s">
        <v>144</v>
      </c>
      <c r="AU219" s="192" t="s">
        <v>88</v>
      </c>
      <c r="AY219" s="18" t="s">
        <v>142</v>
      </c>
      <c r="BE219" s="193">
        <f>IF(N219="základná",J219,0)</f>
        <v>0</v>
      </c>
      <c r="BF219" s="193">
        <f>IF(N219="znížená",J219,0)</f>
        <v>10233.299999999999</v>
      </c>
      <c r="BG219" s="193">
        <f>IF(N219="zákl. prenesená",J219,0)</f>
        <v>0</v>
      </c>
      <c r="BH219" s="193">
        <f>IF(N219="zníž. prenesená",J219,0)</f>
        <v>0</v>
      </c>
      <c r="BI219" s="193">
        <f>IF(N219="nulová",J219,0)</f>
        <v>0</v>
      </c>
      <c r="BJ219" s="18" t="s">
        <v>88</v>
      </c>
      <c r="BK219" s="193">
        <f>ROUND(I219*H219,2)</f>
        <v>10233.299999999999</v>
      </c>
      <c r="BL219" s="18" t="s">
        <v>148</v>
      </c>
      <c r="BM219" s="192" t="s">
        <v>290</v>
      </c>
    </row>
    <row r="220" s="12" customFormat="1" ht="22.8" customHeight="1">
      <c r="A220" s="12"/>
      <c r="B220" s="168"/>
      <c r="C220" s="12"/>
      <c r="D220" s="169" t="s">
        <v>74</v>
      </c>
      <c r="E220" s="178" t="s">
        <v>179</v>
      </c>
      <c r="F220" s="178" t="s">
        <v>301</v>
      </c>
      <c r="G220" s="12"/>
      <c r="H220" s="12"/>
      <c r="I220" s="12"/>
      <c r="J220" s="179">
        <f>BK220</f>
        <v>255588.76000000001</v>
      </c>
      <c r="K220" s="12"/>
      <c r="L220" s="168"/>
      <c r="M220" s="172"/>
      <c r="N220" s="173"/>
      <c r="O220" s="173"/>
      <c r="P220" s="174">
        <f>SUM(P221:P261)</f>
        <v>1817.1613290000003</v>
      </c>
      <c r="Q220" s="173"/>
      <c r="R220" s="174">
        <f>SUM(R221:R261)</f>
        <v>1143373.97808</v>
      </c>
      <c r="S220" s="173"/>
      <c r="T220" s="175">
        <f>SUM(T221:T261)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169" t="s">
        <v>82</v>
      </c>
      <c r="AT220" s="176" t="s">
        <v>74</v>
      </c>
      <c r="AU220" s="176" t="s">
        <v>82</v>
      </c>
      <c r="AY220" s="169" t="s">
        <v>142</v>
      </c>
      <c r="BK220" s="177">
        <f>SUM(BK221:BK261)</f>
        <v>255588.76000000001</v>
      </c>
    </row>
    <row r="221" s="2" customFormat="1" ht="24.15" customHeight="1">
      <c r="A221" s="31"/>
      <c r="B221" s="180"/>
      <c r="C221" s="181" t="s">
        <v>293</v>
      </c>
      <c r="D221" s="181" t="s">
        <v>144</v>
      </c>
      <c r="E221" s="182" t="s">
        <v>303</v>
      </c>
      <c r="F221" s="183" t="s">
        <v>304</v>
      </c>
      <c r="G221" s="184" t="s">
        <v>203</v>
      </c>
      <c r="H221" s="185">
        <v>563</v>
      </c>
      <c r="I221" s="186">
        <v>3.3999999999999999</v>
      </c>
      <c r="J221" s="186">
        <f>ROUND(I221*H221,2)</f>
        <v>1914.2000000000001</v>
      </c>
      <c r="K221" s="187"/>
      <c r="L221" s="32"/>
      <c r="M221" s="188" t="s">
        <v>1</v>
      </c>
      <c r="N221" s="189" t="s">
        <v>41</v>
      </c>
      <c r="O221" s="190">
        <v>0</v>
      </c>
      <c r="P221" s="190">
        <f>O221*H221</f>
        <v>0</v>
      </c>
      <c r="Q221" s="190">
        <v>0.050999999999999997</v>
      </c>
      <c r="R221" s="190">
        <f>Q221*H221</f>
        <v>28.712999999999997</v>
      </c>
      <c r="S221" s="190">
        <v>0</v>
      </c>
      <c r="T221" s="191">
        <f>S221*H221</f>
        <v>0</v>
      </c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R221" s="192" t="s">
        <v>148</v>
      </c>
      <c r="AT221" s="192" t="s">
        <v>144</v>
      </c>
      <c r="AU221" s="192" t="s">
        <v>88</v>
      </c>
      <c r="AY221" s="18" t="s">
        <v>142</v>
      </c>
      <c r="BE221" s="193">
        <f>IF(N221="základná",J221,0)</f>
        <v>0</v>
      </c>
      <c r="BF221" s="193">
        <f>IF(N221="znížená",J221,0)</f>
        <v>1914.2000000000001</v>
      </c>
      <c r="BG221" s="193">
        <f>IF(N221="zákl. prenesená",J221,0)</f>
        <v>0</v>
      </c>
      <c r="BH221" s="193">
        <f>IF(N221="zníž. prenesená",J221,0)</f>
        <v>0</v>
      </c>
      <c r="BI221" s="193">
        <f>IF(N221="nulová",J221,0)</f>
        <v>0</v>
      </c>
      <c r="BJ221" s="18" t="s">
        <v>88</v>
      </c>
      <c r="BK221" s="193">
        <f>ROUND(I221*H221,2)</f>
        <v>1914.2000000000001</v>
      </c>
      <c r="BL221" s="18" t="s">
        <v>148</v>
      </c>
      <c r="BM221" s="192" t="s">
        <v>297</v>
      </c>
    </row>
    <row r="222" s="2" customFormat="1" ht="37.8" customHeight="1">
      <c r="A222" s="31"/>
      <c r="B222" s="180"/>
      <c r="C222" s="181" t="s">
        <v>221</v>
      </c>
      <c r="D222" s="181" t="s">
        <v>144</v>
      </c>
      <c r="E222" s="182" t="s">
        <v>306</v>
      </c>
      <c r="F222" s="183" t="s">
        <v>307</v>
      </c>
      <c r="G222" s="184" t="s">
        <v>203</v>
      </c>
      <c r="H222" s="185">
        <v>563</v>
      </c>
      <c r="I222" s="186">
        <v>0.23000000000000001</v>
      </c>
      <c r="J222" s="186">
        <f>ROUND(I222*H222,2)</f>
        <v>129.49000000000001</v>
      </c>
      <c r="K222" s="187"/>
      <c r="L222" s="32"/>
      <c r="M222" s="188" t="s">
        <v>1</v>
      </c>
      <c r="N222" s="189" t="s">
        <v>41</v>
      </c>
      <c r="O222" s="190">
        <v>0</v>
      </c>
      <c r="P222" s="190">
        <f>O222*H222</f>
        <v>0</v>
      </c>
      <c r="Q222" s="190">
        <v>0.023</v>
      </c>
      <c r="R222" s="190">
        <f>Q222*H222</f>
        <v>12.949</v>
      </c>
      <c r="S222" s="190">
        <v>0</v>
      </c>
      <c r="T222" s="191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2" t="s">
        <v>148</v>
      </c>
      <c r="AT222" s="192" t="s">
        <v>144</v>
      </c>
      <c r="AU222" s="192" t="s">
        <v>88</v>
      </c>
      <c r="AY222" s="18" t="s">
        <v>142</v>
      </c>
      <c r="BE222" s="193">
        <f>IF(N222="základná",J222,0)</f>
        <v>0</v>
      </c>
      <c r="BF222" s="193">
        <f>IF(N222="znížená",J222,0)</f>
        <v>129.49000000000001</v>
      </c>
      <c r="BG222" s="193">
        <f>IF(N222="zákl. prenesená",J222,0)</f>
        <v>0</v>
      </c>
      <c r="BH222" s="193">
        <f>IF(N222="zníž. prenesená",J222,0)</f>
        <v>0</v>
      </c>
      <c r="BI222" s="193">
        <f>IF(N222="nulová",J222,0)</f>
        <v>0</v>
      </c>
      <c r="BJ222" s="18" t="s">
        <v>88</v>
      </c>
      <c r="BK222" s="193">
        <f>ROUND(I222*H222,2)</f>
        <v>129.49000000000001</v>
      </c>
      <c r="BL222" s="18" t="s">
        <v>148</v>
      </c>
      <c r="BM222" s="192" t="s">
        <v>300</v>
      </c>
    </row>
    <row r="223" s="2" customFormat="1" ht="37.8" customHeight="1">
      <c r="A223" s="31"/>
      <c r="B223" s="180"/>
      <c r="C223" s="181" t="s">
        <v>302</v>
      </c>
      <c r="D223" s="181" t="s">
        <v>144</v>
      </c>
      <c r="E223" s="182" t="s">
        <v>310</v>
      </c>
      <c r="F223" s="183" t="s">
        <v>311</v>
      </c>
      <c r="G223" s="184" t="s">
        <v>203</v>
      </c>
      <c r="H223" s="185">
        <v>563</v>
      </c>
      <c r="I223" s="186">
        <v>0.23000000000000001</v>
      </c>
      <c r="J223" s="186">
        <f>ROUND(I223*H223,2)</f>
        <v>129.49000000000001</v>
      </c>
      <c r="K223" s="187"/>
      <c r="L223" s="32"/>
      <c r="M223" s="188" t="s">
        <v>1</v>
      </c>
      <c r="N223" s="189" t="s">
        <v>41</v>
      </c>
      <c r="O223" s="190">
        <v>0</v>
      </c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2" t="s">
        <v>148</v>
      </c>
      <c r="AT223" s="192" t="s">
        <v>144</v>
      </c>
      <c r="AU223" s="192" t="s">
        <v>88</v>
      </c>
      <c r="AY223" s="18" t="s">
        <v>142</v>
      </c>
      <c r="BE223" s="193">
        <f>IF(N223="základná",J223,0)</f>
        <v>0</v>
      </c>
      <c r="BF223" s="193">
        <f>IF(N223="znížená",J223,0)</f>
        <v>129.49000000000001</v>
      </c>
      <c r="BG223" s="193">
        <f>IF(N223="zákl. prenesená",J223,0)</f>
        <v>0</v>
      </c>
      <c r="BH223" s="193">
        <f>IF(N223="zníž. prenesená",J223,0)</f>
        <v>0</v>
      </c>
      <c r="BI223" s="193">
        <f>IF(N223="nulová",J223,0)</f>
        <v>0</v>
      </c>
      <c r="BJ223" s="18" t="s">
        <v>88</v>
      </c>
      <c r="BK223" s="193">
        <f>ROUND(I223*H223,2)</f>
        <v>129.49000000000001</v>
      </c>
      <c r="BL223" s="18" t="s">
        <v>148</v>
      </c>
      <c r="BM223" s="192" t="s">
        <v>305</v>
      </c>
    </row>
    <row r="224" s="2" customFormat="1" ht="33" customHeight="1">
      <c r="A224" s="31"/>
      <c r="B224" s="180"/>
      <c r="C224" s="181" t="s">
        <v>227</v>
      </c>
      <c r="D224" s="181" t="s">
        <v>144</v>
      </c>
      <c r="E224" s="182" t="s">
        <v>313</v>
      </c>
      <c r="F224" s="183" t="s">
        <v>314</v>
      </c>
      <c r="G224" s="184" t="s">
        <v>203</v>
      </c>
      <c r="H224" s="185">
        <v>1940</v>
      </c>
      <c r="I224" s="186">
        <v>11.35</v>
      </c>
      <c r="J224" s="186">
        <f>ROUND(I224*H224,2)</f>
        <v>22019</v>
      </c>
      <c r="K224" s="187"/>
      <c r="L224" s="32"/>
      <c r="M224" s="188" t="s">
        <v>1</v>
      </c>
      <c r="N224" s="189" t="s">
        <v>41</v>
      </c>
      <c r="O224" s="190">
        <v>0</v>
      </c>
      <c r="P224" s="190">
        <f>O224*H224</f>
        <v>0</v>
      </c>
      <c r="Q224" s="190">
        <v>0</v>
      </c>
      <c r="R224" s="190">
        <f>Q224*H224</f>
        <v>0</v>
      </c>
      <c r="S224" s="190">
        <v>0</v>
      </c>
      <c r="T224" s="191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2" t="s">
        <v>148</v>
      </c>
      <c r="AT224" s="192" t="s">
        <v>144</v>
      </c>
      <c r="AU224" s="192" t="s">
        <v>88</v>
      </c>
      <c r="AY224" s="18" t="s">
        <v>142</v>
      </c>
      <c r="BE224" s="193">
        <f>IF(N224="základná",J224,0)</f>
        <v>0</v>
      </c>
      <c r="BF224" s="193">
        <f>IF(N224="znížená",J224,0)</f>
        <v>22019</v>
      </c>
      <c r="BG224" s="193">
        <f>IF(N224="zákl. prenesená",J224,0)</f>
        <v>0</v>
      </c>
      <c r="BH224" s="193">
        <f>IF(N224="zníž. prenesená",J224,0)</f>
        <v>0</v>
      </c>
      <c r="BI224" s="193">
        <f>IF(N224="nulová",J224,0)</f>
        <v>0</v>
      </c>
      <c r="BJ224" s="18" t="s">
        <v>88</v>
      </c>
      <c r="BK224" s="193">
        <f>ROUND(I224*H224,2)</f>
        <v>22019</v>
      </c>
      <c r="BL224" s="18" t="s">
        <v>148</v>
      </c>
      <c r="BM224" s="192" t="s">
        <v>308</v>
      </c>
    </row>
    <row r="225" s="13" customFormat="1">
      <c r="A225" s="13"/>
      <c r="B225" s="194"/>
      <c r="C225" s="13"/>
      <c r="D225" s="195" t="s">
        <v>149</v>
      </c>
      <c r="E225" s="196" t="s">
        <v>1</v>
      </c>
      <c r="F225" s="197" t="s">
        <v>316</v>
      </c>
      <c r="G225" s="13"/>
      <c r="H225" s="198">
        <v>1940</v>
      </c>
      <c r="I225" s="13"/>
      <c r="J225" s="13"/>
      <c r="K225" s="13"/>
      <c r="L225" s="194"/>
      <c r="M225" s="199"/>
      <c r="N225" s="200"/>
      <c r="O225" s="200"/>
      <c r="P225" s="200"/>
      <c r="Q225" s="200"/>
      <c r="R225" s="200"/>
      <c r="S225" s="200"/>
      <c r="T225" s="20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196" t="s">
        <v>149</v>
      </c>
      <c r="AU225" s="196" t="s">
        <v>88</v>
      </c>
      <c r="AV225" s="13" t="s">
        <v>88</v>
      </c>
      <c r="AW225" s="13" t="s">
        <v>31</v>
      </c>
      <c r="AX225" s="13" t="s">
        <v>75</v>
      </c>
      <c r="AY225" s="196" t="s">
        <v>142</v>
      </c>
    </row>
    <row r="226" s="14" customFormat="1">
      <c r="A226" s="14"/>
      <c r="B226" s="202"/>
      <c r="C226" s="14"/>
      <c r="D226" s="195" t="s">
        <v>149</v>
      </c>
      <c r="E226" s="203" t="s">
        <v>1</v>
      </c>
      <c r="F226" s="204" t="s">
        <v>151</v>
      </c>
      <c r="G226" s="14"/>
      <c r="H226" s="205">
        <v>1940</v>
      </c>
      <c r="I226" s="14"/>
      <c r="J226" s="14"/>
      <c r="K226" s="14"/>
      <c r="L226" s="202"/>
      <c r="M226" s="206"/>
      <c r="N226" s="207"/>
      <c r="O226" s="207"/>
      <c r="P226" s="207"/>
      <c r="Q226" s="207"/>
      <c r="R226" s="207"/>
      <c r="S226" s="207"/>
      <c r="T226" s="20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03" t="s">
        <v>149</v>
      </c>
      <c r="AU226" s="203" t="s">
        <v>88</v>
      </c>
      <c r="AV226" s="14" t="s">
        <v>148</v>
      </c>
      <c r="AW226" s="14" t="s">
        <v>31</v>
      </c>
      <c r="AX226" s="14" t="s">
        <v>82</v>
      </c>
      <c r="AY226" s="203" t="s">
        <v>142</v>
      </c>
    </row>
    <row r="227" s="2" customFormat="1" ht="24.15" customHeight="1">
      <c r="A227" s="31"/>
      <c r="B227" s="180"/>
      <c r="C227" s="181" t="s">
        <v>309</v>
      </c>
      <c r="D227" s="181" t="s">
        <v>144</v>
      </c>
      <c r="E227" s="182" t="s">
        <v>318</v>
      </c>
      <c r="F227" s="183" t="s">
        <v>319</v>
      </c>
      <c r="G227" s="184" t="s">
        <v>147</v>
      </c>
      <c r="H227" s="185">
        <v>377</v>
      </c>
      <c r="I227" s="186">
        <v>142.86000000000001</v>
      </c>
      <c r="J227" s="186">
        <f>ROUND(I227*H227,2)</f>
        <v>53858.220000000001</v>
      </c>
      <c r="K227" s="187"/>
      <c r="L227" s="32"/>
      <c r="M227" s="188" t="s">
        <v>1</v>
      </c>
      <c r="N227" s="189" t="s">
        <v>41</v>
      </c>
      <c r="O227" s="190">
        <v>0</v>
      </c>
      <c r="P227" s="190">
        <f>O227*H227</f>
        <v>0</v>
      </c>
      <c r="Q227" s="190">
        <v>2.1793</v>
      </c>
      <c r="R227" s="190">
        <f>Q227*H227</f>
        <v>821.59609999999998</v>
      </c>
      <c r="S227" s="190">
        <v>0</v>
      </c>
      <c r="T227" s="191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92" t="s">
        <v>148</v>
      </c>
      <c r="AT227" s="192" t="s">
        <v>144</v>
      </c>
      <c r="AU227" s="192" t="s">
        <v>88</v>
      </c>
      <c r="AY227" s="18" t="s">
        <v>142</v>
      </c>
      <c r="BE227" s="193">
        <f>IF(N227="základná",J227,0)</f>
        <v>0</v>
      </c>
      <c r="BF227" s="193">
        <f>IF(N227="znížená",J227,0)</f>
        <v>53858.220000000001</v>
      </c>
      <c r="BG227" s="193">
        <f>IF(N227="zákl. prenesená",J227,0)</f>
        <v>0</v>
      </c>
      <c r="BH227" s="193">
        <f>IF(N227="zníž. prenesená",J227,0)</f>
        <v>0</v>
      </c>
      <c r="BI227" s="193">
        <f>IF(N227="nulová",J227,0)</f>
        <v>0</v>
      </c>
      <c r="BJ227" s="18" t="s">
        <v>88</v>
      </c>
      <c r="BK227" s="193">
        <f>ROUND(I227*H227,2)</f>
        <v>53858.220000000001</v>
      </c>
      <c r="BL227" s="18" t="s">
        <v>148</v>
      </c>
      <c r="BM227" s="192" t="s">
        <v>312</v>
      </c>
    </row>
    <row r="228" s="13" customFormat="1">
      <c r="A228" s="13"/>
      <c r="B228" s="194"/>
      <c r="C228" s="13"/>
      <c r="D228" s="195" t="s">
        <v>149</v>
      </c>
      <c r="E228" s="196" t="s">
        <v>1</v>
      </c>
      <c r="F228" s="197" t="s">
        <v>321</v>
      </c>
      <c r="G228" s="13"/>
      <c r="H228" s="198">
        <v>152.90000000000001</v>
      </c>
      <c r="I228" s="13"/>
      <c r="J228" s="13"/>
      <c r="K228" s="13"/>
      <c r="L228" s="194"/>
      <c r="M228" s="199"/>
      <c r="N228" s="200"/>
      <c r="O228" s="200"/>
      <c r="P228" s="200"/>
      <c r="Q228" s="200"/>
      <c r="R228" s="200"/>
      <c r="S228" s="200"/>
      <c r="T228" s="20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6" t="s">
        <v>149</v>
      </c>
      <c r="AU228" s="196" t="s">
        <v>88</v>
      </c>
      <c r="AV228" s="13" t="s">
        <v>88</v>
      </c>
      <c r="AW228" s="13" t="s">
        <v>31</v>
      </c>
      <c r="AX228" s="13" t="s">
        <v>75</v>
      </c>
      <c r="AY228" s="196" t="s">
        <v>142</v>
      </c>
    </row>
    <row r="229" s="13" customFormat="1">
      <c r="A229" s="13"/>
      <c r="B229" s="194"/>
      <c r="C229" s="13"/>
      <c r="D229" s="195" t="s">
        <v>149</v>
      </c>
      <c r="E229" s="196" t="s">
        <v>1</v>
      </c>
      <c r="F229" s="197" t="s">
        <v>322</v>
      </c>
      <c r="G229" s="13"/>
      <c r="H229" s="198">
        <v>131.02500000000001</v>
      </c>
      <c r="I229" s="13"/>
      <c r="J229" s="13"/>
      <c r="K229" s="13"/>
      <c r="L229" s="194"/>
      <c r="M229" s="199"/>
      <c r="N229" s="200"/>
      <c r="O229" s="200"/>
      <c r="P229" s="200"/>
      <c r="Q229" s="200"/>
      <c r="R229" s="200"/>
      <c r="S229" s="200"/>
      <c r="T229" s="20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196" t="s">
        <v>149</v>
      </c>
      <c r="AU229" s="196" t="s">
        <v>88</v>
      </c>
      <c r="AV229" s="13" t="s">
        <v>88</v>
      </c>
      <c r="AW229" s="13" t="s">
        <v>31</v>
      </c>
      <c r="AX229" s="13" t="s">
        <v>75</v>
      </c>
      <c r="AY229" s="196" t="s">
        <v>142</v>
      </c>
    </row>
    <row r="230" s="13" customFormat="1">
      <c r="A230" s="13"/>
      <c r="B230" s="194"/>
      <c r="C230" s="13"/>
      <c r="D230" s="195" t="s">
        <v>149</v>
      </c>
      <c r="E230" s="196" t="s">
        <v>1</v>
      </c>
      <c r="F230" s="197" t="s">
        <v>323</v>
      </c>
      <c r="G230" s="13"/>
      <c r="H230" s="198">
        <v>34.875</v>
      </c>
      <c r="I230" s="13"/>
      <c r="J230" s="13"/>
      <c r="K230" s="13"/>
      <c r="L230" s="194"/>
      <c r="M230" s="199"/>
      <c r="N230" s="200"/>
      <c r="O230" s="200"/>
      <c r="P230" s="200"/>
      <c r="Q230" s="200"/>
      <c r="R230" s="200"/>
      <c r="S230" s="200"/>
      <c r="T230" s="20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6" t="s">
        <v>149</v>
      </c>
      <c r="AU230" s="196" t="s">
        <v>88</v>
      </c>
      <c r="AV230" s="13" t="s">
        <v>88</v>
      </c>
      <c r="AW230" s="13" t="s">
        <v>31</v>
      </c>
      <c r="AX230" s="13" t="s">
        <v>75</v>
      </c>
      <c r="AY230" s="196" t="s">
        <v>142</v>
      </c>
    </row>
    <row r="231" s="13" customFormat="1">
      <c r="A231" s="13"/>
      <c r="B231" s="194"/>
      <c r="C231" s="13"/>
      <c r="D231" s="195" t="s">
        <v>149</v>
      </c>
      <c r="E231" s="196" t="s">
        <v>1</v>
      </c>
      <c r="F231" s="197" t="s">
        <v>324</v>
      </c>
      <c r="G231" s="13"/>
      <c r="H231" s="198">
        <v>58.200000000000003</v>
      </c>
      <c r="I231" s="13"/>
      <c r="J231" s="13"/>
      <c r="K231" s="13"/>
      <c r="L231" s="194"/>
      <c r="M231" s="199"/>
      <c r="N231" s="200"/>
      <c r="O231" s="200"/>
      <c r="P231" s="200"/>
      <c r="Q231" s="200"/>
      <c r="R231" s="200"/>
      <c r="S231" s="200"/>
      <c r="T231" s="20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6" t="s">
        <v>149</v>
      </c>
      <c r="AU231" s="196" t="s">
        <v>88</v>
      </c>
      <c r="AV231" s="13" t="s">
        <v>88</v>
      </c>
      <c r="AW231" s="13" t="s">
        <v>31</v>
      </c>
      <c r="AX231" s="13" t="s">
        <v>75</v>
      </c>
      <c r="AY231" s="196" t="s">
        <v>142</v>
      </c>
    </row>
    <row r="232" s="14" customFormat="1">
      <c r="A232" s="14"/>
      <c r="B232" s="202"/>
      <c r="C232" s="14"/>
      <c r="D232" s="195" t="s">
        <v>149</v>
      </c>
      <c r="E232" s="203" t="s">
        <v>1</v>
      </c>
      <c r="F232" s="204" t="s">
        <v>151</v>
      </c>
      <c r="G232" s="14"/>
      <c r="H232" s="205">
        <v>377</v>
      </c>
      <c r="I232" s="14"/>
      <c r="J232" s="14"/>
      <c r="K232" s="14"/>
      <c r="L232" s="202"/>
      <c r="M232" s="206"/>
      <c r="N232" s="207"/>
      <c r="O232" s="207"/>
      <c r="P232" s="207"/>
      <c r="Q232" s="207"/>
      <c r="R232" s="207"/>
      <c r="S232" s="207"/>
      <c r="T232" s="20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03" t="s">
        <v>149</v>
      </c>
      <c r="AU232" s="203" t="s">
        <v>88</v>
      </c>
      <c r="AV232" s="14" t="s">
        <v>148</v>
      </c>
      <c r="AW232" s="14" t="s">
        <v>31</v>
      </c>
      <c r="AX232" s="14" t="s">
        <v>82</v>
      </c>
      <c r="AY232" s="203" t="s">
        <v>142</v>
      </c>
    </row>
    <row r="233" s="2" customFormat="1" ht="33" customHeight="1">
      <c r="A233" s="31"/>
      <c r="B233" s="180"/>
      <c r="C233" s="181" t="s">
        <v>232</v>
      </c>
      <c r="D233" s="181" t="s">
        <v>144</v>
      </c>
      <c r="E233" s="182" t="s">
        <v>325</v>
      </c>
      <c r="F233" s="183" t="s">
        <v>326</v>
      </c>
      <c r="G233" s="184" t="s">
        <v>327</v>
      </c>
      <c r="H233" s="185">
        <v>2870.7130000000002</v>
      </c>
      <c r="I233" s="186">
        <v>4.2199999999999998</v>
      </c>
      <c r="J233" s="186">
        <f>ROUND(I233*H233,2)</f>
        <v>12114.41</v>
      </c>
      <c r="K233" s="187"/>
      <c r="L233" s="32"/>
      <c r="M233" s="188" t="s">
        <v>1</v>
      </c>
      <c r="N233" s="189" t="s">
        <v>41</v>
      </c>
      <c r="O233" s="190">
        <v>0.63300000000000001</v>
      </c>
      <c r="P233" s="190">
        <f>O233*H233</f>
        <v>1817.1613290000003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2" t="s">
        <v>148</v>
      </c>
      <c r="AT233" s="192" t="s">
        <v>144</v>
      </c>
      <c r="AU233" s="192" t="s">
        <v>88</v>
      </c>
      <c r="AY233" s="18" t="s">
        <v>142</v>
      </c>
      <c r="BE233" s="193">
        <f>IF(N233="základná",J233,0)</f>
        <v>0</v>
      </c>
      <c r="BF233" s="193">
        <f>IF(N233="znížená",J233,0)</f>
        <v>12114.41</v>
      </c>
      <c r="BG233" s="193">
        <f>IF(N233="zákl. prenesená",J233,0)</f>
        <v>0</v>
      </c>
      <c r="BH233" s="193">
        <f>IF(N233="zníž. prenesená",J233,0)</f>
        <v>0</v>
      </c>
      <c r="BI233" s="193">
        <f>IF(N233="nulová",J233,0)</f>
        <v>0</v>
      </c>
      <c r="BJ233" s="18" t="s">
        <v>88</v>
      </c>
      <c r="BK233" s="193">
        <f>ROUND(I233*H233,2)</f>
        <v>12114.41</v>
      </c>
      <c r="BL233" s="18" t="s">
        <v>148</v>
      </c>
      <c r="BM233" s="192" t="s">
        <v>315</v>
      </c>
    </row>
    <row r="234" s="2" customFormat="1" ht="24.15" customHeight="1">
      <c r="A234" s="31"/>
      <c r="B234" s="180"/>
      <c r="C234" s="181" t="s">
        <v>317</v>
      </c>
      <c r="D234" s="181" t="s">
        <v>144</v>
      </c>
      <c r="E234" s="182" t="s">
        <v>330</v>
      </c>
      <c r="F234" s="183" t="s">
        <v>331</v>
      </c>
      <c r="G234" s="184" t="s">
        <v>327</v>
      </c>
      <c r="H234" s="185">
        <v>2870.7130000000002</v>
      </c>
      <c r="I234" s="186">
        <v>0.23000000000000001</v>
      </c>
      <c r="J234" s="186">
        <f>ROUND(I234*H234,2)</f>
        <v>660.25999999999999</v>
      </c>
      <c r="K234" s="187"/>
      <c r="L234" s="32"/>
      <c r="M234" s="188" t="s">
        <v>1</v>
      </c>
      <c r="N234" s="189" t="s">
        <v>41</v>
      </c>
      <c r="O234" s="190">
        <v>0</v>
      </c>
      <c r="P234" s="190">
        <f>O234*H234</f>
        <v>0</v>
      </c>
      <c r="Q234" s="190">
        <v>0</v>
      </c>
      <c r="R234" s="190">
        <f>Q234*H234</f>
        <v>0</v>
      </c>
      <c r="S234" s="190">
        <v>0</v>
      </c>
      <c r="T234" s="191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2" t="s">
        <v>148</v>
      </c>
      <c r="AT234" s="192" t="s">
        <v>144</v>
      </c>
      <c r="AU234" s="192" t="s">
        <v>88</v>
      </c>
      <c r="AY234" s="18" t="s">
        <v>142</v>
      </c>
      <c r="BE234" s="193">
        <f>IF(N234="základná",J234,0)</f>
        <v>0</v>
      </c>
      <c r="BF234" s="193">
        <f>IF(N234="znížená",J234,0)</f>
        <v>660.25999999999999</v>
      </c>
      <c r="BG234" s="193">
        <f>IF(N234="zákl. prenesená",J234,0)</f>
        <v>0</v>
      </c>
      <c r="BH234" s="193">
        <f>IF(N234="zníž. prenesená",J234,0)</f>
        <v>0</v>
      </c>
      <c r="BI234" s="193">
        <f>IF(N234="nulová",J234,0)</f>
        <v>0</v>
      </c>
      <c r="BJ234" s="18" t="s">
        <v>88</v>
      </c>
      <c r="BK234" s="193">
        <f>ROUND(I234*H234,2)</f>
        <v>660.25999999999999</v>
      </c>
      <c r="BL234" s="18" t="s">
        <v>148</v>
      </c>
      <c r="BM234" s="192" t="s">
        <v>320</v>
      </c>
    </row>
    <row r="235" s="13" customFormat="1">
      <c r="A235" s="13"/>
      <c r="B235" s="194"/>
      <c r="C235" s="13"/>
      <c r="D235" s="195" t="s">
        <v>149</v>
      </c>
      <c r="E235" s="196" t="s">
        <v>1</v>
      </c>
      <c r="F235" s="197" t="s">
        <v>397</v>
      </c>
      <c r="G235" s="13"/>
      <c r="H235" s="198">
        <v>2870.7130000000002</v>
      </c>
      <c r="I235" s="13"/>
      <c r="J235" s="13"/>
      <c r="K235" s="13"/>
      <c r="L235" s="194"/>
      <c r="M235" s="199"/>
      <c r="N235" s="200"/>
      <c r="O235" s="200"/>
      <c r="P235" s="200"/>
      <c r="Q235" s="200"/>
      <c r="R235" s="200"/>
      <c r="S235" s="200"/>
      <c r="T235" s="20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6" t="s">
        <v>149</v>
      </c>
      <c r="AU235" s="196" t="s">
        <v>88</v>
      </c>
      <c r="AV235" s="13" t="s">
        <v>88</v>
      </c>
      <c r="AW235" s="13" t="s">
        <v>31</v>
      </c>
      <c r="AX235" s="13" t="s">
        <v>75</v>
      </c>
      <c r="AY235" s="196" t="s">
        <v>142</v>
      </c>
    </row>
    <row r="236" s="14" customFormat="1">
      <c r="A236" s="14"/>
      <c r="B236" s="202"/>
      <c r="C236" s="14"/>
      <c r="D236" s="195" t="s">
        <v>149</v>
      </c>
      <c r="E236" s="203" t="s">
        <v>1</v>
      </c>
      <c r="F236" s="204" t="s">
        <v>151</v>
      </c>
      <c r="G236" s="14"/>
      <c r="H236" s="205">
        <v>2870.7130000000002</v>
      </c>
      <c r="I236" s="14"/>
      <c r="J236" s="14"/>
      <c r="K236" s="14"/>
      <c r="L236" s="202"/>
      <c r="M236" s="206"/>
      <c r="N236" s="207"/>
      <c r="O236" s="207"/>
      <c r="P236" s="207"/>
      <c r="Q236" s="207"/>
      <c r="R236" s="207"/>
      <c r="S236" s="207"/>
      <c r="T236" s="20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3" t="s">
        <v>149</v>
      </c>
      <c r="AU236" s="203" t="s">
        <v>88</v>
      </c>
      <c r="AV236" s="14" t="s">
        <v>148</v>
      </c>
      <c r="AW236" s="14" t="s">
        <v>31</v>
      </c>
      <c r="AX236" s="14" t="s">
        <v>82</v>
      </c>
      <c r="AY236" s="203" t="s">
        <v>142</v>
      </c>
    </row>
    <row r="237" s="2" customFormat="1" ht="24.15" customHeight="1">
      <c r="A237" s="31"/>
      <c r="B237" s="180"/>
      <c r="C237" s="181" t="s">
        <v>237</v>
      </c>
      <c r="D237" s="181" t="s">
        <v>144</v>
      </c>
      <c r="E237" s="182" t="s">
        <v>334</v>
      </c>
      <c r="F237" s="183" t="s">
        <v>335</v>
      </c>
      <c r="G237" s="184" t="s">
        <v>327</v>
      </c>
      <c r="H237" s="185">
        <v>2870.7130000000002</v>
      </c>
      <c r="I237" s="186">
        <v>1.1299999999999999</v>
      </c>
      <c r="J237" s="186">
        <f>ROUND(I237*H237,2)</f>
        <v>3243.9099999999999</v>
      </c>
      <c r="K237" s="187"/>
      <c r="L237" s="32"/>
      <c r="M237" s="188" t="s">
        <v>1</v>
      </c>
      <c r="N237" s="189" t="s">
        <v>41</v>
      </c>
      <c r="O237" s="190">
        <v>0</v>
      </c>
      <c r="P237" s="190">
        <f>O237*H237</f>
        <v>0</v>
      </c>
      <c r="Q237" s="190">
        <v>0</v>
      </c>
      <c r="R237" s="190">
        <f>Q237*H237</f>
        <v>0</v>
      </c>
      <c r="S237" s="190">
        <v>0</v>
      </c>
      <c r="T237" s="191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2" t="s">
        <v>148</v>
      </c>
      <c r="AT237" s="192" t="s">
        <v>144</v>
      </c>
      <c r="AU237" s="192" t="s">
        <v>88</v>
      </c>
      <c r="AY237" s="18" t="s">
        <v>142</v>
      </c>
      <c r="BE237" s="193">
        <f>IF(N237="základná",J237,0)</f>
        <v>0</v>
      </c>
      <c r="BF237" s="193">
        <f>IF(N237="znížená",J237,0)</f>
        <v>3243.9099999999999</v>
      </c>
      <c r="BG237" s="193">
        <f>IF(N237="zákl. prenesená",J237,0)</f>
        <v>0</v>
      </c>
      <c r="BH237" s="193">
        <f>IF(N237="zníž. prenesená",J237,0)</f>
        <v>0</v>
      </c>
      <c r="BI237" s="193">
        <f>IF(N237="nulová",J237,0)</f>
        <v>0</v>
      </c>
      <c r="BJ237" s="18" t="s">
        <v>88</v>
      </c>
      <c r="BK237" s="193">
        <f>ROUND(I237*H237,2)</f>
        <v>3243.9099999999999</v>
      </c>
      <c r="BL237" s="18" t="s">
        <v>148</v>
      </c>
      <c r="BM237" s="192" t="s">
        <v>328</v>
      </c>
    </row>
    <row r="238" s="2" customFormat="1" ht="24.15" customHeight="1">
      <c r="A238" s="31"/>
      <c r="B238" s="180"/>
      <c r="C238" s="181" t="s">
        <v>329</v>
      </c>
      <c r="D238" s="181" t="s">
        <v>144</v>
      </c>
      <c r="E238" s="182" t="s">
        <v>338</v>
      </c>
      <c r="F238" s="183" t="s">
        <v>339</v>
      </c>
      <c r="G238" s="184" t="s">
        <v>203</v>
      </c>
      <c r="H238" s="185">
        <v>4991</v>
      </c>
      <c r="I238" s="186">
        <v>19.329999999999998</v>
      </c>
      <c r="J238" s="186">
        <f>ROUND(I238*H238,2)</f>
        <v>96476.029999999999</v>
      </c>
      <c r="K238" s="187"/>
      <c r="L238" s="32"/>
      <c r="M238" s="188" t="s">
        <v>1</v>
      </c>
      <c r="N238" s="189" t="s">
        <v>41</v>
      </c>
      <c r="O238" s="190">
        <v>0</v>
      </c>
      <c r="P238" s="190">
        <f>O238*H238</f>
        <v>0</v>
      </c>
      <c r="Q238" s="190">
        <v>0</v>
      </c>
      <c r="R238" s="190">
        <f>Q238*H238</f>
        <v>0</v>
      </c>
      <c r="S238" s="190">
        <v>0</v>
      </c>
      <c r="T238" s="191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2" t="s">
        <v>148</v>
      </c>
      <c r="AT238" s="192" t="s">
        <v>144</v>
      </c>
      <c r="AU238" s="192" t="s">
        <v>88</v>
      </c>
      <c r="AY238" s="18" t="s">
        <v>142</v>
      </c>
      <c r="BE238" s="193">
        <f>IF(N238="základná",J238,0)</f>
        <v>0</v>
      </c>
      <c r="BF238" s="193">
        <f>IF(N238="znížená",J238,0)</f>
        <v>96476.029999999999</v>
      </c>
      <c r="BG238" s="193">
        <f>IF(N238="zákl. prenesená",J238,0)</f>
        <v>0</v>
      </c>
      <c r="BH238" s="193">
        <f>IF(N238="zníž. prenesená",J238,0)</f>
        <v>0</v>
      </c>
      <c r="BI238" s="193">
        <f>IF(N238="nulová",J238,0)</f>
        <v>0</v>
      </c>
      <c r="BJ238" s="18" t="s">
        <v>88</v>
      </c>
      <c r="BK238" s="193">
        <f>ROUND(I238*H238,2)</f>
        <v>96476.029999999999</v>
      </c>
      <c r="BL238" s="18" t="s">
        <v>148</v>
      </c>
      <c r="BM238" s="192" t="s">
        <v>332</v>
      </c>
    </row>
    <row r="239" s="13" customFormat="1">
      <c r="A239" s="13"/>
      <c r="B239" s="194"/>
      <c r="C239" s="13"/>
      <c r="D239" s="195" t="s">
        <v>149</v>
      </c>
      <c r="E239" s="196" t="s">
        <v>1</v>
      </c>
      <c r="F239" s="197" t="s">
        <v>341</v>
      </c>
      <c r="G239" s="13"/>
      <c r="H239" s="198">
        <v>3508</v>
      </c>
      <c r="I239" s="13"/>
      <c r="J239" s="13"/>
      <c r="K239" s="13"/>
      <c r="L239" s="194"/>
      <c r="M239" s="199"/>
      <c r="N239" s="200"/>
      <c r="O239" s="200"/>
      <c r="P239" s="200"/>
      <c r="Q239" s="200"/>
      <c r="R239" s="200"/>
      <c r="S239" s="200"/>
      <c r="T239" s="20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6" t="s">
        <v>149</v>
      </c>
      <c r="AU239" s="196" t="s">
        <v>88</v>
      </c>
      <c r="AV239" s="13" t="s">
        <v>88</v>
      </c>
      <c r="AW239" s="13" t="s">
        <v>31</v>
      </c>
      <c r="AX239" s="13" t="s">
        <v>75</v>
      </c>
      <c r="AY239" s="196" t="s">
        <v>142</v>
      </c>
    </row>
    <row r="240" s="13" customFormat="1">
      <c r="A240" s="13"/>
      <c r="B240" s="194"/>
      <c r="C240" s="13"/>
      <c r="D240" s="195" t="s">
        <v>149</v>
      </c>
      <c r="E240" s="196" t="s">
        <v>1</v>
      </c>
      <c r="F240" s="197" t="s">
        <v>342</v>
      </c>
      <c r="G240" s="13"/>
      <c r="H240" s="198">
        <v>411</v>
      </c>
      <c r="I240" s="13"/>
      <c r="J240" s="13"/>
      <c r="K240" s="13"/>
      <c r="L240" s="194"/>
      <c r="M240" s="199"/>
      <c r="N240" s="200"/>
      <c r="O240" s="200"/>
      <c r="P240" s="200"/>
      <c r="Q240" s="200"/>
      <c r="R240" s="200"/>
      <c r="S240" s="200"/>
      <c r="T240" s="20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6" t="s">
        <v>149</v>
      </c>
      <c r="AU240" s="196" t="s">
        <v>88</v>
      </c>
      <c r="AV240" s="13" t="s">
        <v>88</v>
      </c>
      <c r="AW240" s="13" t="s">
        <v>31</v>
      </c>
      <c r="AX240" s="13" t="s">
        <v>75</v>
      </c>
      <c r="AY240" s="196" t="s">
        <v>142</v>
      </c>
    </row>
    <row r="241" s="13" customFormat="1">
      <c r="A241" s="13"/>
      <c r="B241" s="194"/>
      <c r="C241" s="13"/>
      <c r="D241" s="195" t="s">
        <v>149</v>
      </c>
      <c r="E241" s="196" t="s">
        <v>1</v>
      </c>
      <c r="F241" s="197" t="s">
        <v>343</v>
      </c>
      <c r="G241" s="13"/>
      <c r="H241" s="198">
        <v>1072</v>
      </c>
      <c r="I241" s="13"/>
      <c r="J241" s="13"/>
      <c r="K241" s="13"/>
      <c r="L241" s="194"/>
      <c r="M241" s="199"/>
      <c r="N241" s="200"/>
      <c r="O241" s="200"/>
      <c r="P241" s="200"/>
      <c r="Q241" s="200"/>
      <c r="R241" s="200"/>
      <c r="S241" s="200"/>
      <c r="T241" s="20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6" t="s">
        <v>149</v>
      </c>
      <c r="AU241" s="196" t="s">
        <v>88</v>
      </c>
      <c r="AV241" s="13" t="s">
        <v>88</v>
      </c>
      <c r="AW241" s="13" t="s">
        <v>31</v>
      </c>
      <c r="AX241" s="13" t="s">
        <v>75</v>
      </c>
      <c r="AY241" s="196" t="s">
        <v>142</v>
      </c>
    </row>
    <row r="242" s="14" customFormat="1">
      <c r="A242" s="14"/>
      <c r="B242" s="202"/>
      <c r="C242" s="14"/>
      <c r="D242" s="195" t="s">
        <v>149</v>
      </c>
      <c r="E242" s="203" t="s">
        <v>1</v>
      </c>
      <c r="F242" s="204" t="s">
        <v>151</v>
      </c>
      <c r="G242" s="14"/>
      <c r="H242" s="205">
        <v>4991</v>
      </c>
      <c r="I242" s="14"/>
      <c r="J242" s="14"/>
      <c r="K242" s="14"/>
      <c r="L242" s="202"/>
      <c r="M242" s="206"/>
      <c r="N242" s="207"/>
      <c r="O242" s="207"/>
      <c r="P242" s="207"/>
      <c r="Q242" s="207"/>
      <c r="R242" s="207"/>
      <c r="S242" s="207"/>
      <c r="T242" s="20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3" t="s">
        <v>149</v>
      </c>
      <c r="AU242" s="203" t="s">
        <v>88</v>
      </c>
      <c r="AV242" s="14" t="s">
        <v>148</v>
      </c>
      <c r="AW242" s="14" t="s">
        <v>31</v>
      </c>
      <c r="AX242" s="14" t="s">
        <v>82</v>
      </c>
      <c r="AY242" s="203" t="s">
        <v>142</v>
      </c>
    </row>
    <row r="243" s="2" customFormat="1" ht="21.75" customHeight="1">
      <c r="A243" s="31"/>
      <c r="B243" s="180"/>
      <c r="C243" s="181" t="s">
        <v>241</v>
      </c>
      <c r="D243" s="181" t="s">
        <v>144</v>
      </c>
      <c r="E243" s="182" t="s">
        <v>344</v>
      </c>
      <c r="F243" s="183" t="s">
        <v>345</v>
      </c>
      <c r="G243" s="184" t="s">
        <v>327</v>
      </c>
      <c r="H243" s="185">
        <v>688.25300000000004</v>
      </c>
      <c r="I243" s="186">
        <v>9.0800000000000001</v>
      </c>
      <c r="J243" s="186">
        <f>ROUND(I243*H243,2)</f>
        <v>6249.3400000000001</v>
      </c>
      <c r="K243" s="187"/>
      <c r="L243" s="32"/>
      <c r="M243" s="188" t="s">
        <v>1</v>
      </c>
      <c r="N243" s="189" t="s">
        <v>41</v>
      </c>
      <c r="O243" s="190">
        <v>0</v>
      </c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2" t="s">
        <v>148</v>
      </c>
      <c r="AT243" s="192" t="s">
        <v>144</v>
      </c>
      <c r="AU243" s="192" t="s">
        <v>88</v>
      </c>
      <c r="AY243" s="18" t="s">
        <v>142</v>
      </c>
      <c r="BE243" s="193">
        <f>IF(N243="základná",J243,0)</f>
        <v>0</v>
      </c>
      <c r="BF243" s="193">
        <f>IF(N243="znížená",J243,0)</f>
        <v>6249.3400000000001</v>
      </c>
      <c r="BG243" s="193">
        <f>IF(N243="zákl. prenesená",J243,0)</f>
        <v>0</v>
      </c>
      <c r="BH243" s="193">
        <f>IF(N243="zníž. prenesená",J243,0)</f>
        <v>0</v>
      </c>
      <c r="BI243" s="193">
        <f>IF(N243="nulová",J243,0)</f>
        <v>0</v>
      </c>
      <c r="BJ243" s="18" t="s">
        <v>88</v>
      </c>
      <c r="BK243" s="193">
        <f>ROUND(I243*H243,2)</f>
        <v>6249.3400000000001</v>
      </c>
      <c r="BL243" s="18" t="s">
        <v>148</v>
      </c>
      <c r="BM243" s="192" t="s">
        <v>336</v>
      </c>
    </row>
    <row r="244" s="13" customFormat="1">
      <c r="A244" s="13"/>
      <c r="B244" s="194"/>
      <c r="C244" s="13"/>
      <c r="D244" s="195" t="s">
        <v>149</v>
      </c>
      <c r="E244" s="196" t="s">
        <v>1</v>
      </c>
      <c r="F244" s="197" t="s">
        <v>397</v>
      </c>
      <c r="G244" s="13"/>
      <c r="H244" s="198">
        <v>2870.7130000000002</v>
      </c>
      <c r="I244" s="13"/>
      <c r="J244" s="13"/>
      <c r="K244" s="13"/>
      <c r="L244" s="194"/>
      <c r="M244" s="199"/>
      <c r="N244" s="200"/>
      <c r="O244" s="200"/>
      <c r="P244" s="200"/>
      <c r="Q244" s="200"/>
      <c r="R244" s="200"/>
      <c r="S244" s="200"/>
      <c r="T244" s="20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6" t="s">
        <v>149</v>
      </c>
      <c r="AU244" s="196" t="s">
        <v>88</v>
      </c>
      <c r="AV244" s="13" t="s">
        <v>88</v>
      </c>
      <c r="AW244" s="13" t="s">
        <v>31</v>
      </c>
      <c r="AX244" s="13" t="s">
        <v>75</v>
      </c>
      <c r="AY244" s="196" t="s">
        <v>142</v>
      </c>
    </row>
    <row r="245" s="13" customFormat="1">
      <c r="A245" s="13"/>
      <c r="B245" s="194"/>
      <c r="C245" s="13"/>
      <c r="D245" s="195" t="s">
        <v>149</v>
      </c>
      <c r="E245" s="196" t="s">
        <v>1</v>
      </c>
      <c r="F245" s="197" t="s">
        <v>398</v>
      </c>
      <c r="G245" s="13"/>
      <c r="H245" s="198">
        <v>-2182.46</v>
      </c>
      <c r="I245" s="13"/>
      <c r="J245" s="13"/>
      <c r="K245" s="13"/>
      <c r="L245" s="194"/>
      <c r="M245" s="199"/>
      <c r="N245" s="200"/>
      <c r="O245" s="200"/>
      <c r="P245" s="200"/>
      <c r="Q245" s="200"/>
      <c r="R245" s="200"/>
      <c r="S245" s="200"/>
      <c r="T245" s="20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96" t="s">
        <v>149</v>
      </c>
      <c r="AU245" s="196" t="s">
        <v>88</v>
      </c>
      <c r="AV245" s="13" t="s">
        <v>88</v>
      </c>
      <c r="AW245" s="13" t="s">
        <v>31</v>
      </c>
      <c r="AX245" s="13" t="s">
        <v>75</v>
      </c>
      <c r="AY245" s="196" t="s">
        <v>142</v>
      </c>
    </row>
    <row r="246" s="14" customFormat="1">
      <c r="A246" s="14"/>
      <c r="B246" s="202"/>
      <c r="C246" s="14"/>
      <c r="D246" s="195" t="s">
        <v>149</v>
      </c>
      <c r="E246" s="203" t="s">
        <v>1</v>
      </c>
      <c r="F246" s="204" t="s">
        <v>151</v>
      </c>
      <c r="G246" s="14"/>
      <c r="H246" s="205">
        <v>688.25300000000016</v>
      </c>
      <c r="I246" s="14"/>
      <c r="J246" s="14"/>
      <c r="K246" s="14"/>
      <c r="L246" s="202"/>
      <c r="M246" s="206"/>
      <c r="N246" s="207"/>
      <c r="O246" s="207"/>
      <c r="P246" s="207"/>
      <c r="Q246" s="207"/>
      <c r="R246" s="207"/>
      <c r="S246" s="207"/>
      <c r="T246" s="208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03" t="s">
        <v>149</v>
      </c>
      <c r="AU246" s="203" t="s">
        <v>88</v>
      </c>
      <c r="AV246" s="14" t="s">
        <v>148</v>
      </c>
      <c r="AW246" s="14" t="s">
        <v>31</v>
      </c>
      <c r="AX246" s="14" t="s">
        <v>82</v>
      </c>
      <c r="AY246" s="203" t="s">
        <v>142</v>
      </c>
    </row>
    <row r="247" s="2" customFormat="1" ht="16.5" customHeight="1">
      <c r="A247" s="31"/>
      <c r="B247" s="180"/>
      <c r="C247" s="181" t="s">
        <v>337</v>
      </c>
      <c r="D247" s="181" t="s">
        <v>144</v>
      </c>
      <c r="E247" s="182" t="s">
        <v>349</v>
      </c>
      <c r="F247" s="183" t="s">
        <v>350</v>
      </c>
      <c r="G247" s="184" t="s">
        <v>327</v>
      </c>
      <c r="H247" s="185">
        <v>2182.46</v>
      </c>
      <c r="I247" s="186">
        <v>1.1299999999999999</v>
      </c>
      <c r="J247" s="186">
        <f>ROUND(I247*H247,2)</f>
        <v>2466.1799999999998</v>
      </c>
      <c r="K247" s="187"/>
      <c r="L247" s="32"/>
      <c r="M247" s="188" t="s">
        <v>1</v>
      </c>
      <c r="N247" s="189" t="s">
        <v>41</v>
      </c>
      <c r="O247" s="190">
        <v>0</v>
      </c>
      <c r="P247" s="190">
        <f>O247*H247</f>
        <v>0</v>
      </c>
      <c r="Q247" s="190">
        <v>0</v>
      </c>
      <c r="R247" s="190">
        <f>Q247*H247</f>
        <v>0</v>
      </c>
      <c r="S247" s="190">
        <v>0</v>
      </c>
      <c r="T247" s="191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2" t="s">
        <v>148</v>
      </c>
      <c r="AT247" s="192" t="s">
        <v>144</v>
      </c>
      <c r="AU247" s="192" t="s">
        <v>88</v>
      </c>
      <c r="AY247" s="18" t="s">
        <v>142</v>
      </c>
      <c r="BE247" s="193">
        <f>IF(N247="základná",J247,0)</f>
        <v>0</v>
      </c>
      <c r="BF247" s="193">
        <f>IF(N247="znížená",J247,0)</f>
        <v>2466.1799999999998</v>
      </c>
      <c r="BG247" s="193">
        <f>IF(N247="zákl. prenesená",J247,0)</f>
        <v>0</v>
      </c>
      <c r="BH247" s="193">
        <f>IF(N247="zníž. prenesená",J247,0)</f>
        <v>0</v>
      </c>
      <c r="BI247" s="193">
        <f>IF(N247="nulová",J247,0)</f>
        <v>0</v>
      </c>
      <c r="BJ247" s="18" t="s">
        <v>88</v>
      </c>
      <c r="BK247" s="193">
        <f>ROUND(I247*H247,2)</f>
        <v>2466.1799999999998</v>
      </c>
      <c r="BL247" s="18" t="s">
        <v>148</v>
      </c>
      <c r="BM247" s="192" t="s">
        <v>340</v>
      </c>
    </row>
    <row r="248" s="13" customFormat="1">
      <c r="A248" s="13"/>
      <c r="B248" s="194"/>
      <c r="C248" s="13"/>
      <c r="D248" s="195" t="s">
        <v>149</v>
      </c>
      <c r="E248" s="196" t="s">
        <v>1</v>
      </c>
      <c r="F248" s="197" t="s">
        <v>399</v>
      </c>
      <c r="G248" s="13"/>
      <c r="H248" s="198">
        <v>2182.46</v>
      </c>
      <c r="I248" s="13"/>
      <c r="J248" s="13"/>
      <c r="K248" s="13"/>
      <c r="L248" s="194"/>
      <c r="M248" s="199"/>
      <c r="N248" s="200"/>
      <c r="O248" s="200"/>
      <c r="P248" s="200"/>
      <c r="Q248" s="200"/>
      <c r="R248" s="200"/>
      <c r="S248" s="200"/>
      <c r="T248" s="20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6" t="s">
        <v>149</v>
      </c>
      <c r="AU248" s="196" t="s">
        <v>88</v>
      </c>
      <c r="AV248" s="13" t="s">
        <v>88</v>
      </c>
      <c r="AW248" s="13" t="s">
        <v>31</v>
      </c>
      <c r="AX248" s="13" t="s">
        <v>75</v>
      </c>
      <c r="AY248" s="196" t="s">
        <v>142</v>
      </c>
    </row>
    <row r="249" s="14" customFormat="1">
      <c r="A249" s="14"/>
      <c r="B249" s="202"/>
      <c r="C249" s="14"/>
      <c r="D249" s="195" t="s">
        <v>149</v>
      </c>
      <c r="E249" s="203" t="s">
        <v>1</v>
      </c>
      <c r="F249" s="204" t="s">
        <v>151</v>
      </c>
      <c r="G249" s="14"/>
      <c r="H249" s="205">
        <v>2182.46</v>
      </c>
      <c r="I249" s="14"/>
      <c r="J249" s="14"/>
      <c r="K249" s="14"/>
      <c r="L249" s="202"/>
      <c r="M249" s="206"/>
      <c r="N249" s="207"/>
      <c r="O249" s="207"/>
      <c r="P249" s="207"/>
      <c r="Q249" s="207"/>
      <c r="R249" s="207"/>
      <c r="S249" s="207"/>
      <c r="T249" s="208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03" t="s">
        <v>149</v>
      </c>
      <c r="AU249" s="203" t="s">
        <v>88</v>
      </c>
      <c r="AV249" s="14" t="s">
        <v>148</v>
      </c>
      <c r="AW249" s="14" t="s">
        <v>31</v>
      </c>
      <c r="AX249" s="14" t="s">
        <v>82</v>
      </c>
      <c r="AY249" s="203" t="s">
        <v>142</v>
      </c>
    </row>
    <row r="250" s="2" customFormat="1" ht="24.15" customHeight="1">
      <c r="A250" s="31"/>
      <c r="B250" s="180"/>
      <c r="C250" s="209" t="s">
        <v>247</v>
      </c>
      <c r="D250" s="209" t="s">
        <v>218</v>
      </c>
      <c r="E250" s="210" t="s">
        <v>353</v>
      </c>
      <c r="F250" s="211" t="s">
        <v>354</v>
      </c>
      <c r="G250" s="212" t="s">
        <v>355</v>
      </c>
      <c r="H250" s="213">
        <v>3119.1599999999999</v>
      </c>
      <c r="I250" s="214">
        <v>8.3300000000000001</v>
      </c>
      <c r="J250" s="214">
        <f>ROUND(I250*H250,2)</f>
        <v>25982.599999999999</v>
      </c>
      <c r="K250" s="215"/>
      <c r="L250" s="216"/>
      <c r="M250" s="217" t="s">
        <v>1</v>
      </c>
      <c r="N250" s="218" t="s">
        <v>41</v>
      </c>
      <c r="O250" s="190">
        <v>0</v>
      </c>
      <c r="P250" s="190">
        <f>O250*H250</f>
        <v>0</v>
      </c>
      <c r="Q250" s="190">
        <v>265.12900000000002</v>
      </c>
      <c r="R250" s="190">
        <f>Q250*H250</f>
        <v>826979.77164000005</v>
      </c>
      <c r="S250" s="190">
        <v>0</v>
      </c>
      <c r="T250" s="191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2" t="s">
        <v>161</v>
      </c>
      <c r="AT250" s="192" t="s">
        <v>218</v>
      </c>
      <c r="AU250" s="192" t="s">
        <v>88</v>
      </c>
      <c r="AY250" s="18" t="s">
        <v>142</v>
      </c>
      <c r="BE250" s="193">
        <f>IF(N250="základná",J250,0)</f>
        <v>0</v>
      </c>
      <c r="BF250" s="193">
        <f>IF(N250="znížená",J250,0)</f>
        <v>25982.599999999999</v>
      </c>
      <c r="BG250" s="193">
        <f>IF(N250="zákl. prenesená",J250,0)</f>
        <v>0</v>
      </c>
      <c r="BH250" s="193">
        <f>IF(N250="zníž. prenesená",J250,0)</f>
        <v>0</v>
      </c>
      <c r="BI250" s="193">
        <f>IF(N250="nulová",J250,0)</f>
        <v>0</v>
      </c>
      <c r="BJ250" s="18" t="s">
        <v>88</v>
      </c>
      <c r="BK250" s="193">
        <f>ROUND(I250*H250,2)</f>
        <v>25982.599999999999</v>
      </c>
      <c r="BL250" s="18" t="s">
        <v>148</v>
      </c>
      <c r="BM250" s="192" t="s">
        <v>346</v>
      </c>
    </row>
    <row r="251" s="13" customFormat="1">
      <c r="A251" s="13"/>
      <c r="B251" s="194"/>
      <c r="C251" s="13"/>
      <c r="D251" s="195" t="s">
        <v>149</v>
      </c>
      <c r="E251" s="196" t="s">
        <v>1</v>
      </c>
      <c r="F251" s="197" t="s">
        <v>357</v>
      </c>
      <c r="G251" s="13"/>
      <c r="H251" s="198">
        <v>3119.1599999999999</v>
      </c>
      <c r="I251" s="13"/>
      <c r="J251" s="13"/>
      <c r="K251" s="13"/>
      <c r="L251" s="194"/>
      <c r="M251" s="199"/>
      <c r="N251" s="200"/>
      <c r="O251" s="200"/>
      <c r="P251" s="200"/>
      <c r="Q251" s="200"/>
      <c r="R251" s="200"/>
      <c r="S251" s="200"/>
      <c r="T251" s="20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96" t="s">
        <v>149</v>
      </c>
      <c r="AU251" s="196" t="s">
        <v>88</v>
      </c>
      <c r="AV251" s="13" t="s">
        <v>88</v>
      </c>
      <c r="AW251" s="13" t="s">
        <v>31</v>
      </c>
      <c r="AX251" s="13" t="s">
        <v>75</v>
      </c>
      <c r="AY251" s="196" t="s">
        <v>142</v>
      </c>
    </row>
    <row r="252" s="14" customFormat="1">
      <c r="A252" s="14"/>
      <c r="B252" s="202"/>
      <c r="C252" s="14"/>
      <c r="D252" s="195" t="s">
        <v>149</v>
      </c>
      <c r="E252" s="203" t="s">
        <v>1</v>
      </c>
      <c r="F252" s="204" t="s">
        <v>151</v>
      </c>
      <c r="G252" s="14"/>
      <c r="H252" s="205">
        <v>3119.1599999999999</v>
      </c>
      <c r="I252" s="14"/>
      <c r="J252" s="14"/>
      <c r="K252" s="14"/>
      <c r="L252" s="202"/>
      <c r="M252" s="206"/>
      <c r="N252" s="207"/>
      <c r="O252" s="207"/>
      <c r="P252" s="207"/>
      <c r="Q252" s="207"/>
      <c r="R252" s="207"/>
      <c r="S252" s="207"/>
      <c r="T252" s="208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03" t="s">
        <v>149</v>
      </c>
      <c r="AU252" s="203" t="s">
        <v>88</v>
      </c>
      <c r="AV252" s="14" t="s">
        <v>148</v>
      </c>
      <c r="AW252" s="14" t="s">
        <v>31</v>
      </c>
      <c r="AX252" s="14" t="s">
        <v>82</v>
      </c>
      <c r="AY252" s="203" t="s">
        <v>142</v>
      </c>
    </row>
    <row r="253" s="2" customFormat="1" ht="24.15" customHeight="1">
      <c r="A253" s="31"/>
      <c r="B253" s="180"/>
      <c r="C253" s="209" t="s">
        <v>348</v>
      </c>
      <c r="D253" s="209" t="s">
        <v>218</v>
      </c>
      <c r="E253" s="210" t="s">
        <v>359</v>
      </c>
      <c r="F253" s="211" t="s">
        <v>360</v>
      </c>
      <c r="G253" s="212" t="s">
        <v>355</v>
      </c>
      <c r="H253" s="213">
        <v>1781.9400000000001</v>
      </c>
      <c r="I253" s="214">
        <v>10.48</v>
      </c>
      <c r="J253" s="214">
        <f>ROUND(I253*H253,2)</f>
        <v>18674.73</v>
      </c>
      <c r="K253" s="215"/>
      <c r="L253" s="216"/>
      <c r="M253" s="217" t="s">
        <v>1</v>
      </c>
      <c r="N253" s="218" t="s">
        <v>41</v>
      </c>
      <c r="O253" s="190">
        <v>0</v>
      </c>
      <c r="P253" s="190">
        <f>O253*H253</f>
        <v>0</v>
      </c>
      <c r="Q253" s="190">
        <v>115.82599999999999</v>
      </c>
      <c r="R253" s="190">
        <f>Q253*H253</f>
        <v>206394.98243999999</v>
      </c>
      <c r="S253" s="190">
        <v>0</v>
      </c>
      <c r="T253" s="191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92" t="s">
        <v>161</v>
      </c>
      <c r="AT253" s="192" t="s">
        <v>218</v>
      </c>
      <c r="AU253" s="192" t="s">
        <v>88</v>
      </c>
      <c r="AY253" s="18" t="s">
        <v>142</v>
      </c>
      <c r="BE253" s="193">
        <f>IF(N253="základná",J253,0)</f>
        <v>0</v>
      </c>
      <c r="BF253" s="193">
        <f>IF(N253="znížená",J253,0)</f>
        <v>18674.73</v>
      </c>
      <c r="BG253" s="193">
        <f>IF(N253="zákl. prenesená",J253,0)</f>
        <v>0</v>
      </c>
      <c r="BH253" s="193">
        <f>IF(N253="zníž. prenesená",J253,0)</f>
        <v>0</v>
      </c>
      <c r="BI253" s="193">
        <f>IF(N253="nulová",J253,0)</f>
        <v>0</v>
      </c>
      <c r="BJ253" s="18" t="s">
        <v>88</v>
      </c>
      <c r="BK253" s="193">
        <f>ROUND(I253*H253,2)</f>
        <v>18674.73</v>
      </c>
      <c r="BL253" s="18" t="s">
        <v>148</v>
      </c>
      <c r="BM253" s="192" t="s">
        <v>351</v>
      </c>
    </row>
    <row r="254" s="13" customFormat="1">
      <c r="A254" s="13"/>
      <c r="B254" s="194"/>
      <c r="C254" s="13"/>
      <c r="D254" s="195" t="s">
        <v>149</v>
      </c>
      <c r="E254" s="196" t="s">
        <v>1</v>
      </c>
      <c r="F254" s="197" t="s">
        <v>362</v>
      </c>
      <c r="G254" s="13"/>
      <c r="H254" s="198">
        <v>1781.9400000000001</v>
      </c>
      <c r="I254" s="13"/>
      <c r="J254" s="13"/>
      <c r="K254" s="13"/>
      <c r="L254" s="194"/>
      <c r="M254" s="199"/>
      <c r="N254" s="200"/>
      <c r="O254" s="200"/>
      <c r="P254" s="200"/>
      <c r="Q254" s="200"/>
      <c r="R254" s="200"/>
      <c r="S254" s="200"/>
      <c r="T254" s="20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6" t="s">
        <v>149</v>
      </c>
      <c r="AU254" s="196" t="s">
        <v>88</v>
      </c>
      <c r="AV254" s="13" t="s">
        <v>88</v>
      </c>
      <c r="AW254" s="13" t="s">
        <v>31</v>
      </c>
      <c r="AX254" s="13" t="s">
        <v>75</v>
      </c>
      <c r="AY254" s="196" t="s">
        <v>142</v>
      </c>
    </row>
    <row r="255" s="14" customFormat="1">
      <c r="A255" s="14"/>
      <c r="B255" s="202"/>
      <c r="C255" s="14"/>
      <c r="D255" s="195" t="s">
        <v>149</v>
      </c>
      <c r="E255" s="203" t="s">
        <v>1</v>
      </c>
      <c r="F255" s="204" t="s">
        <v>151</v>
      </c>
      <c r="G255" s="14"/>
      <c r="H255" s="205">
        <v>1781.9400000000001</v>
      </c>
      <c r="I255" s="14"/>
      <c r="J255" s="14"/>
      <c r="K255" s="14"/>
      <c r="L255" s="202"/>
      <c r="M255" s="206"/>
      <c r="N255" s="207"/>
      <c r="O255" s="207"/>
      <c r="P255" s="207"/>
      <c r="Q255" s="207"/>
      <c r="R255" s="207"/>
      <c r="S255" s="207"/>
      <c r="T255" s="20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03" t="s">
        <v>149</v>
      </c>
      <c r="AU255" s="203" t="s">
        <v>88</v>
      </c>
      <c r="AV255" s="14" t="s">
        <v>148</v>
      </c>
      <c r="AW255" s="14" t="s">
        <v>31</v>
      </c>
      <c r="AX255" s="14" t="s">
        <v>82</v>
      </c>
      <c r="AY255" s="203" t="s">
        <v>142</v>
      </c>
    </row>
    <row r="256" s="2" customFormat="1" ht="24.15" customHeight="1">
      <c r="A256" s="31"/>
      <c r="B256" s="180"/>
      <c r="C256" s="209" t="s">
        <v>250</v>
      </c>
      <c r="D256" s="209" t="s">
        <v>218</v>
      </c>
      <c r="E256" s="210" t="s">
        <v>363</v>
      </c>
      <c r="F256" s="211" t="s">
        <v>364</v>
      </c>
      <c r="G256" s="212" t="s">
        <v>355</v>
      </c>
      <c r="H256" s="213">
        <v>474.30000000000001</v>
      </c>
      <c r="I256" s="214">
        <v>13.050000000000001</v>
      </c>
      <c r="J256" s="214">
        <f>ROUND(I256*H256,2)</f>
        <v>6189.6199999999999</v>
      </c>
      <c r="K256" s="215"/>
      <c r="L256" s="216"/>
      <c r="M256" s="217" t="s">
        <v>1</v>
      </c>
      <c r="N256" s="218" t="s">
        <v>41</v>
      </c>
      <c r="O256" s="190">
        <v>0</v>
      </c>
      <c r="P256" s="190">
        <f>O256*H256</f>
        <v>0</v>
      </c>
      <c r="Q256" s="190">
        <v>40.220999999999997</v>
      </c>
      <c r="R256" s="190">
        <f>Q256*H256</f>
        <v>19076.820299999999</v>
      </c>
      <c r="S256" s="190">
        <v>0</v>
      </c>
      <c r="T256" s="191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2" t="s">
        <v>161</v>
      </c>
      <c r="AT256" s="192" t="s">
        <v>218</v>
      </c>
      <c r="AU256" s="192" t="s">
        <v>88</v>
      </c>
      <c r="AY256" s="18" t="s">
        <v>142</v>
      </c>
      <c r="BE256" s="193">
        <f>IF(N256="základná",J256,0)</f>
        <v>0</v>
      </c>
      <c r="BF256" s="193">
        <f>IF(N256="znížená",J256,0)</f>
        <v>6189.6199999999999</v>
      </c>
      <c r="BG256" s="193">
        <f>IF(N256="zákl. prenesená",J256,0)</f>
        <v>0</v>
      </c>
      <c r="BH256" s="193">
        <f>IF(N256="zníž. prenesená",J256,0)</f>
        <v>0</v>
      </c>
      <c r="BI256" s="193">
        <f>IF(N256="nulová",J256,0)</f>
        <v>0</v>
      </c>
      <c r="BJ256" s="18" t="s">
        <v>88</v>
      </c>
      <c r="BK256" s="193">
        <f>ROUND(I256*H256,2)</f>
        <v>6189.6199999999999</v>
      </c>
      <c r="BL256" s="18" t="s">
        <v>148</v>
      </c>
      <c r="BM256" s="192" t="s">
        <v>356</v>
      </c>
    </row>
    <row r="257" s="13" customFormat="1">
      <c r="A257" s="13"/>
      <c r="B257" s="194"/>
      <c r="C257" s="13"/>
      <c r="D257" s="195" t="s">
        <v>149</v>
      </c>
      <c r="E257" s="196" t="s">
        <v>1</v>
      </c>
      <c r="F257" s="197" t="s">
        <v>365</v>
      </c>
      <c r="G257" s="13"/>
      <c r="H257" s="198">
        <v>474.30000000000001</v>
      </c>
      <c r="I257" s="13"/>
      <c r="J257" s="13"/>
      <c r="K257" s="13"/>
      <c r="L257" s="194"/>
      <c r="M257" s="199"/>
      <c r="N257" s="200"/>
      <c r="O257" s="200"/>
      <c r="P257" s="200"/>
      <c r="Q257" s="200"/>
      <c r="R257" s="200"/>
      <c r="S257" s="200"/>
      <c r="T257" s="20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6" t="s">
        <v>149</v>
      </c>
      <c r="AU257" s="196" t="s">
        <v>88</v>
      </c>
      <c r="AV257" s="13" t="s">
        <v>88</v>
      </c>
      <c r="AW257" s="13" t="s">
        <v>31</v>
      </c>
      <c r="AX257" s="13" t="s">
        <v>75</v>
      </c>
      <c r="AY257" s="196" t="s">
        <v>142</v>
      </c>
    </row>
    <row r="258" s="14" customFormat="1">
      <c r="A258" s="14"/>
      <c r="B258" s="202"/>
      <c r="C258" s="14"/>
      <c r="D258" s="195" t="s">
        <v>149</v>
      </c>
      <c r="E258" s="203" t="s">
        <v>1</v>
      </c>
      <c r="F258" s="204" t="s">
        <v>151</v>
      </c>
      <c r="G258" s="14"/>
      <c r="H258" s="205">
        <v>474.30000000000001</v>
      </c>
      <c r="I258" s="14"/>
      <c r="J258" s="14"/>
      <c r="K258" s="14"/>
      <c r="L258" s="202"/>
      <c r="M258" s="206"/>
      <c r="N258" s="207"/>
      <c r="O258" s="207"/>
      <c r="P258" s="207"/>
      <c r="Q258" s="207"/>
      <c r="R258" s="207"/>
      <c r="S258" s="207"/>
      <c r="T258" s="20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03" t="s">
        <v>149</v>
      </c>
      <c r="AU258" s="203" t="s">
        <v>88</v>
      </c>
      <c r="AV258" s="14" t="s">
        <v>148</v>
      </c>
      <c r="AW258" s="14" t="s">
        <v>31</v>
      </c>
      <c r="AX258" s="14" t="s">
        <v>82</v>
      </c>
      <c r="AY258" s="203" t="s">
        <v>142</v>
      </c>
    </row>
    <row r="259" s="2" customFormat="1" ht="21.75" customHeight="1">
      <c r="A259" s="31"/>
      <c r="B259" s="180"/>
      <c r="C259" s="209" t="s">
        <v>358</v>
      </c>
      <c r="D259" s="209" t="s">
        <v>218</v>
      </c>
      <c r="E259" s="210" t="s">
        <v>367</v>
      </c>
      <c r="F259" s="211" t="s">
        <v>368</v>
      </c>
      <c r="G259" s="212" t="s">
        <v>355</v>
      </c>
      <c r="H259" s="213">
        <v>1978.8</v>
      </c>
      <c r="I259" s="214">
        <v>2.77</v>
      </c>
      <c r="J259" s="214">
        <f>ROUND(I259*H259,2)</f>
        <v>5481.2799999999997</v>
      </c>
      <c r="K259" s="215"/>
      <c r="L259" s="216"/>
      <c r="M259" s="217" t="s">
        <v>1</v>
      </c>
      <c r="N259" s="218" t="s">
        <v>41</v>
      </c>
      <c r="O259" s="190">
        <v>0</v>
      </c>
      <c r="P259" s="190">
        <f>O259*H259</f>
        <v>0</v>
      </c>
      <c r="Q259" s="190">
        <v>45.512</v>
      </c>
      <c r="R259" s="190">
        <f>Q259*H259</f>
        <v>90059.145600000003</v>
      </c>
      <c r="S259" s="190">
        <v>0</v>
      </c>
      <c r="T259" s="191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2" t="s">
        <v>161</v>
      </c>
      <c r="AT259" s="192" t="s">
        <v>218</v>
      </c>
      <c r="AU259" s="192" t="s">
        <v>88</v>
      </c>
      <c r="AY259" s="18" t="s">
        <v>142</v>
      </c>
      <c r="BE259" s="193">
        <f>IF(N259="základná",J259,0)</f>
        <v>0</v>
      </c>
      <c r="BF259" s="193">
        <f>IF(N259="znížená",J259,0)</f>
        <v>5481.2799999999997</v>
      </c>
      <c r="BG259" s="193">
        <f>IF(N259="zákl. prenesená",J259,0)</f>
        <v>0</v>
      </c>
      <c r="BH259" s="193">
        <f>IF(N259="zníž. prenesená",J259,0)</f>
        <v>0</v>
      </c>
      <c r="BI259" s="193">
        <f>IF(N259="nulová",J259,0)</f>
        <v>0</v>
      </c>
      <c r="BJ259" s="18" t="s">
        <v>88</v>
      </c>
      <c r="BK259" s="193">
        <f>ROUND(I259*H259,2)</f>
        <v>5481.2799999999997</v>
      </c>
      <c r="BL259" s="18" t="s">
        <v>148</v>
      </c>
      <c r="BM259" s="192" t="s">
        <v>361</v>
      </c>
    </row>
    <row r="260" s="13" customFormat="1">
      <c r="A260" s="13"/>
      <c r="B260" s="194"/>
      <c r="C260" s="13"/>
      <c r="D260" s="195" t="s">
        <v>149</v>
      </c>
      <c r="E260" s="196" t="s">
        <v>1</v>
      </c>
      <c r="F260" s="197" t="s">
        <v>370</v>
      </c>
      <c r="G260" s="13"/>
      <c r="H260" s="198">
        <v>1978.8</v>
      </c>
      <c r="I260" s="13"/>
      <c r="J260" s="13"/>
      <c r="K260" s="13"/>
      <c r="L260" s="194"/>
      <c r="M260" s="199"/>
      <c r="N260" s="200"/>
      <c r="O260" s="200"/>
      <c r="P260" s="200"/>
      <c r="Q260" s="200"/>
      <c r="R260" s="200"/>
      <c r="S260" s="200"/>
      <c r="T260" s="20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6" t="s">
        <v>149</v>
      </c>
      <c r="AU260" s="196" t="s">
        <v>88</v>
      </c>
      <c r="AV260" s="13" t="s">
        <v>88</v>
      </c>
      <c r="AW260" s="13" t="s">
        <v>31</v>
      </c>
      <c r="AX260" s="13" t="s">
        <v>75</v>
      </c>
      <c r="AY260" s="196" t="s">
        <v>142</v>
      </c>
    </row>
    <row r="261" s="14" customFormat="1">
      <c r="A261" s="14"/>
      <c r="B261" s="202"/>
      <c r="C261" s="14"/>
      <c r="D261" s="195" t="s">
        <v>149</v>
      </c>
      <c r="E261" s="203" t="s">
        <v>1</v>
      </c>
      <c r="F261" s="204" t="s">
        <v>151</v>
      </c>
      <c r="G261" s="14"/>
      <c r="H261" s="205">
        <v>1978.8</v>
      </c>
      <c r="I261" s="14"/>
      <c r="J261" s="14"/>
      <c r="K261" s="14"/>
      <c r="L261" s="202"/>
      <c r="M261" s="206"/>
      <c r="N261" s="207"/>
      <c r="O261" s="207"/>
      <c r="P261" s="207"/>
      <c r="Q261" s="207"/>
      <c r="R261" s="207"/>
      <c r="S261" s="207"/>
      <c r="T261" s="208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03" t="s">
        <v>149</v>
      </c>
      <c r="AU261" s="203" t="s">
        <v>88</v>
      </c>
      <c r="AV261" s="14" t="s">
        <v>148</v>
      </c>
      <c r="AW261" s="14" t="s">
        <v>31</v>
      </c>
      <c r="AX261" s="14" t="s">
        <v>82</v>
      </c>
      <c r="AY261" s="203" t="s">
        <v>142</v>
      </c>
    </row>
    <row r="262" s="12" customFormat="1" ht="22.8" customHeight="1">
      <c r="A262" s="12"/>
      <c r="B262" s="168"/>
      <c r="C262" s="12"/>
      <c r="D262" s="169" t="s">
        <v>74</v>
      </c>
      <c r="E262" s="178" t="s">
        <v>371</v>
      </c>
      <c r="F262" s="178" t="s">
        <v>372</v>
      </c>
      <c r="G262" s="12"/>
      <c r="H262" s="12"/>
      <c r="I262" s="12"/>
      <c r="J262" s="179">
        <f>BK262</f>
        <v>6860.6300000000001</v>
      </c>
      <c r="K262" s="12"/>
      <c r="L262" s="168"/>
      <c r="M262" s="172"/>
      <c r="N262" s="173"/>
      <c r="O262" s="173"/>
      <c r="P262" s="174">
        <f>P263</f>
        <v>0</v>
      </c>
      <c r="Q262" s="173"/>
      <c r="R262" s="174">
        <f>R263</f>
        <v>0</v>
      </c>
      <c r="S262" s="173"/>
      <c r="T262" s="175">
        <f>T263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169" t="s">
        <v>82</v>
      </c>
      <c r="AT262" s="176" t="s">
        <v>74</v>
      </c>
      <c r="AU262" s="176" t="s">
        <v>82</v>
      </c>
      <c r="AY262" s="169" t="s">
        <v>142</v>
      </c>
      <c r="BK262" s="177">
        <f>BK263</f>
        <v>6860.6300000000001</v>
      </c>
    </row>
    <row r="263" s="2" customFormat="1" ht="33" customHeight="1">
      <c r="A263" s="31"/>
      <c r="B263" s="180"/>
      <c r="C263" s="181" t="s">
        <v>254</v>
      </c>
      <c r="D263" s="181" t="s">
        <v>144</v>
      </c>
      <c r="E263" s="182" t="s">
        <v>373</v>
      </c>
      <c r="F263" s="183" t="s">
        <v>374</v>
      </c>
      <c r="G263" s="184" t="s">
        <v>327</v>
      </c>
      <c r="H263" s="185">
        <v>6071.3580000000002</v>
      </c>
      <c r="I263" s="186">
        <v>1.1299999999999999</v>
      </c>
      <c r="J263" s="186">
        <f>ROUND(I263*H263,2)</f>
        <v>6860.6300000000001</v>
      </c>
      <c r="K263" s="187"/>
      <c r="L263" s="32"/>
      <c r="M263" s="225" t="s">
        <v>1</v>
      </c>
      <c r="N263" s="226" t="s">
        <v>41</v>
      </c>
      <c r="O263" s="227">
        <v>0</v>
      </c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R263" s="192" t="s">
        <v>148</v>
      </c>
      <c r="AT263" s="192" t="s">
        <v>144</v>
      </c>
      <c r="AU263" s="192" t="s">
        <v>88</v>
      </c>
      <c r="AY263" s="18" t="s">
        <v>142</v>
      </c>
      <c r="BE263" s="193">
        <f>IF(N263="základná",J263,0)</f>
        <v>0</v>
      </c>
      <c r="BF263" s="193">
        <f>IF(N263="znížená",J263,0)</f>
        <v>6860.6300000000001</v>
      </c>
      <c r="BG263" s="193">
        <f>IF(N263="zákl. prenesená",J263,0)</f>
        <v>0</v>
      </c>
      <c r="BH263" s="193">
        <f>IF(N263="zníž. prenesená",J263,0)</f>
        <v>0</v>
      </c>
      <c r="BI263" s="193">
        <f>IF(N263="nulová",J263,0)</f>
        <v>0</v>
      </c>
      <c r="BJ263" s="18" t="s">
        <v>88</v>
      </c>
      <c r="BK263" s="193">
        <f>ROUND(I263*H263,2)</f>
        <v>6860.6300000000001</v>
      </c>
      <c r="BL263" s="18" t="s">
        <v>148</v>
      </c>
      <c r="BM263" s="192" t="s">
        <v>238</v>
      </c>
    </row>
    <row r="264" s="2" customFormat="1" ht="6.96" customHeight="1">
      <c r="A264" s="31"/>
      <c r="B264" s="57"/>
      <c r="C264" s="58"/>
      <c r="D264" s="58"/>
      <c r="E264" s="58"/>
      <c r="F264" s="58"/>
      <c r="G264" s="58"/>
      <c r="H264" s="58"/>
      <c r="I264" s="58"/>
      <c r="J264" s="58"/>
      <c r="K264" s="58"/>
      <c r="L264" s="32"/>
      <c r="M264" s="31"/>
      <c r="O264" s="31"/>
      <c r="P264" s="31"/>
      <c r="Q264" s="31"/>
      <c r="R264" s="31"/>
      <c r="S264" s="31"/>
      <c r="T264" s="31"/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</row>
  </sheetData>
  <autoFilter ref="C126:K263"/>
  <mergeCells count="11">
    <mergeCell ref="E7:H7"/>
    <mergeCell ref="E9:H9"/>
    <mergeCell ref="E11:H11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5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111</v>
      </c>
      <c r="L4" s="21"/>
      <c r="M4" s="126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13</v>
      </c>
      <c r="L6" s="21"/>
    </row>
    <row r="7" s="1" customFormat="1" ht="26.25" customHeight="1">
      <c r="B7" s="21"/>
      <c r="E7" s="127" t="str">
        <f>'Rekapitulácia stavby'!K6</f>
        <v>Rekonštrukcia miestnych komunikácií a chodníkov v meste Trstená a jej prímestských častí</v>
      </c>
      <c r="F7" s="28"/>
      <c r="G7" s="28"/>
      <c r="H7" s="28"/>
      <c r="L7" s="21"/>
    </row>
    <row r="8" s="1" customFormat="1" ht="12" customHeight="1">
      <c r="B8" s="21"/>
      <c r="D8" s="28" t="s">
        <v>112</v>
      </c>
      <c r="L8" s="21"/>
    </row>
    <row r="9" s="2" customFormat="1" ht="16.5" customHeight="1">
      <c r="A9" s="31"/>
      <c r="B9" s="32"/>
      <c r="C9" s="31"/>
      <c r="D9" s="31"/>
      <c r="E9" s="127" t="s">
        <v>400</v>
      </c>
      <c r="F9" s="31"/>
      <c r="G9" s="31"/>
      <c r="H9" s="31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114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64" t="s">
        <v>401</v>
      </c>
      <c r="F11" s="31"/>
      <c r="G11" s="31"/>
      <c r="H11" s="31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15</v>
      </c>
      <c r="E13" s="31"/>
      <c r="F13" s="25" t="s">
        <v>1</v>
      </c>
      <c r="G13" s="31"/>
      <c r="H13" s="31"/>
      <c r="I13" s="28" t="s">
        <v>16</v>
      </c>
      <c r="J13" s="25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17</v>
      </c>
      <c r="E14" s="31"/>
      <c r="F14" s="25" t="s">
        <v>18</v>
      </c>
      <c r="G14" s="31"/>
      <c r="H14" s="31"/>
      <c r="I14" s="28" t="s">
        <v>19</v>
      </c>
      <c r="J14" s="66" t="str">
        <f>'Rekapitulácia stavby'!AN8</f>
        <v>11. 3. 2022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21</v>
      </c>
      <c r="E16" s="31"/>
      <c r="F16" s="31"/>
      <c r="G16" s="31"/>
      <c r="H16" s="31"/>
      <c r="I16" s="28" t="s">
        <v>22</v>
      </c>
      <c r="J16" s="25" t="s">
        <v>1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23</v>
      </c>
      <c r="F17" s="31"/>
      <c r="G17" s="31"/>
      <c r="H17" s="31"/>
      <c r="I17" s="28" t="s">
        <v>24</v>
      </c>
      <c r="J17" s="25" t="s">
        <v>1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22</v>
      </c>
      <c r="J19" s="25" t="s">
        <v>26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">
        <v>27</v>
      </c>
      <c r="F20" s="31"/>
      <c r="G20" s="31"/>
      <c r="H20" s="31"/>
      <c r="I20" s="28" t="s">
        <v>24</v>
      </c>
      <c r="J20" s="25" t="s">
        <v>28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29</v>
      </c>
      <c r="E22" s="31"/>
      <c r="F22" s="31"/>
      <c r="G22" s="31"/>
      <c r="H22" s="31"/>
      <c r="I22" s="28" t="s">
        <v>22</v>
      </c>
      <c r="J22" s="25" t="s">
        <v>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">
        <v>30</v>
      </c>
      <c r="F23" s="31"/>
      <c r="G23" s="31"/>
      <c r="H23" s="31"/>
      <c r="I23" s="28" t="s">
        <v>24</v>
      </c>
      <c r="J23" s="25" t="s">
        <v>1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22</v>
      </c>
      <c r="J25" s="25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IF('Rekapitulácia stavby'!E20="","",'Rekapitulácia stavby'!E20)</f>
        <v xml:space="preserve"> </v>
      </c>
      <c r="F26" s="31"/>
      <c r="G26" s="31"/>
      <c r="H26" s="31"/>
      <c r="I26" s="28" t="s">
        <v>24</v>
      </c>
      <c r="J26" s="25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34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8"/>
      <c r="B29" s="129"/>
      <c r="C29" s="128"/>
      <c r="D29" s="128"/>
      <c r="E29" s="29" t="s">
        <v>1</v>
      </c>
      <c r="F29" s="29"/>
      <c r="G29" s="29"/>
      <c r="H29" s="29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7"/>
      <c r="E31" s="87"/>
      <c r="F31" s="87"/>
      <c r="G31" s="87"/>
      <c r="H31" s="87"/>
      <c r="I31" s="87"/>
      <c r="J31" s="87"/>
      <c r="K31" s="87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31" t="s">
        <v>35</v>
      </c>
      <c r="E32" s="31"/>
      <c r="F32" s="31"/>
      <c r="G32" s="31"/>
      <c r="H32" s="31"/>
      <c r="I32" s="31"/>
      <c r="J32" s="93">
        <f>ROUND(J126, 2)</f>
        <v>78218.25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7"/>
      <c r="E33" s="87"/>
      <c r="F33" s="87"/>
      <c r="G33" s="87"/>
      <c r="H33" s="87"/>
      <c r="I33" s="87"/>
      <c r="J33" s="87"/>
      <c r="K33" s="87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37</v>
      </c>
      <c r="G34" s="31"/>
      <c r="H34" s="31"/>
      <c r="I34" s="36" t="s">
        <v>36</v>
      </c>
      <c r="J34" s="36" t="s">
        <v>38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32" t="s">
        <v>39</v>
      </c>
      <c r="E35" s="38" t="s">
        <v>40</v>
      </c>
      <c r="F35" s="133">
        <f>ROUND((SUM(BE126:BE201)),  2)</f>
        <v>0</v>
      </c>
      <c r="G35" s="134"/>
      <c r="H35" s="134"/>
      <c r="I35" s="135">
        <v>0.20000000000000001</v>
      </c>
      <c r="J35" s="133">
        <f>ROUND(((SUM(BE126:BE201))*I35),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8" t="s">
        <v>41</v>
      </c>
      <c r="F36" s="136">
        <f>ROUND((SUM(BF126:BF201)),  2)</f>
        <v>78218.25</v>
      </c>
      <c r="G36" s="31"/>
      <c r="H36" s="31"/>
      <c r="I36" s="137">
        <v>0.20000000000000001</v>
      </c>
      <c r="J36" s="136">
        <f>ROUND(((SUM(BF126:BF201))*I36),  2)</f>
        <v>15643.65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42</v>
      </c>
      <c r="F37" s="136">
        <f>ROUND((SUM(BG126:BG201)),  2)</f>
        <v>0</v>
      </c>
      <c r="G37" s="31"/>
      <c r="H37" s="31"/>
      <c r="I37" s="137">
        <v>0.20000000000000001</v>
      </c>
      <c r="J37" s="136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43</v>
      </c>
      <c r="F38" s="136">
        <f>ROUND((SUM(BH126:BH201)),  2)</f>
        <v>0</v>
      </c>
      <c r="G38" s="31"/>
      <c r="H38" s="31"/>
      <c r="I38" s="137">
        <v>0.20000000000000001</v>
      </c>
      <c r="J38" s="136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38" t="s">
        <v>44</v>
      </c>
      <c r="F39" s="133">
        <f>ROUND((SUM(BI126:BI201)),  2)</f>
        <v>0</v>
      </c>
      <c r="G39" s="134"/>
      <c r="H39" s="134"/>
      <c r="I39" s="135">
        <v>0</v>
      </c>
      <c r="J39" s="133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8"/>
      <c r="D41" s="139" t="s">
        <v>45</v>
      </c>
      <c r="E41" s="78"/>
      <c r="F41" s="78"/>
      <c r="G41" s="140" t="s">
        <v>46</v>
      </c>
      <c r="H41" s="141" t="s">
        <v>47</v>
      </c>
      <c r="I41" s="78"/>
      <c r="J41" s="142">
        <f>SUM(J32:J39)</f>
        <v>93861.899999999994</v>
      </c>
      <c r="K41" s="143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5" t="s">
        <v>50</v>
      </c>
      <c r="E61" s="34"/>
      <c r="F61" s="144" t="s">
        <v>51</v>
      </c>
      <c r="G61" s="55" t="s">
        <v>50</v>
      </c>
      <c r="H61" s="34"/>
      <c r="I61" s="34"/>
      <c r="J61" s="145" t="s">
        <v>51</v>
      </c>
      <c r="K61" s="34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5" t="s">
        <v>50</v>
      </c>
      <c r="E76" s="34"/>
      <c r="F76" s="144" t="s">
        <v>51</v>
      </c>
      <c r="G76" s="55" t="s">
        <v>50</v>
      </c>
      <c r="H76" s="34"/>
      <c r="I76" s="34"/>
      <c r="J76" s="145" t="s">
        <v>51</v>
      </c>
      <c r="K76" s="34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hidden="1" s="2" customFormat="1" ht="6.96" customHeight="1">
      <c r="A81" s="31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hidden="1" s="2" customFormat="1" ht="24.96" customHeight="1">
      <c r="A82" s="31"/>
      <c r="B82" s="32"/>
      <c r="C82" s="22" t="s">
        <v>116</v>
      </c>
      <c r="D82" s="31"/>
      <c r="E82" s="31"/>
      <c r="F82" s="31"/>
      <c r="G82" s="31"/>
      <c r="H82" s="31"/>
      <c r="I82" s="31"/>
      <c r="J82" s="31"/>
      <c r="K82" s="31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hidden="1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hidden="1" s="2" customFormat="1" ht="12" customHeight="1">
      <c r="A84" s="31"/>
      <c r="B84" s="32"/>
      <c r="C84" s="28" t="s">
        <v>13</v>
      </c>
      <c r="D84" s="31"/>
      <c r="E84" s="31"/>
      <c r="F84" s="31"/>
      <c r="G84" s="31"/>
      <c r="H84" s="31"/>
      <c r="I84" s="31"/>
      <c r="J84" s="31"/>
      <c r="K84" s="31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hidden="1" s="2" customFormat="1" ht="26.25" customHeight="1">
      <c r="A85" s="31"/>
      <c r="B85" s="32"/>
      <c r="C85" s="31"/>
      <c r="D85" s="31"/>
      <c r="E85" s="127" t="str">
        <f>E7</f>
        <v>Rekonštrukcia miestnych komunikácií a chodníkov v meste Trstená a jej prímestských častí</v>
      </c>
      <c r="F85" s="28"/>
      <c r="G85" s="28"/>
      <c r="H85" s="28"/>
      <c r="I85" s="31"/>
      <c r="J85" s="31"/>
      <c r="K85" s="31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hidden="1" s="1" customFormat="1" ht="12" customHeight="1">
      <c r="B86" s="21"/>
      <c r="C86" s="28" t="s">
        <v>112</v>
      </c>
      <c r="L86" s="21"/>
    </row>
    <row r="87" hidden="1" s="2" customFormat="1" ht="16.5" customHeight="1">
      <c r="A87" s="31"/>
      <c r="B87" s="32"/>
      <c r="C87" s="31"/>
      <c r="D87" s="31"/>
      <c r="E87" s="127" t="s">
        <v>400</v>
      </c>
      <c r="F87" s="31"/>
      <c r="G87" s="31"/>
      <c r="H87" s="31"/>
      <c r="I87" s="31"/>
      <c r="J87" s="31"/>
      <c r="K87" s="31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hidden="1" s="2" customFormat="1" ht="12" customHeight="1">
      <c r="A88" s="31"/>
      <c r="B88" s="32"/>
      <c r="C88" s="28" t="s">
        <v>114</v>
      </c>
      <c r="D88" s="31"/>
      <c r="E88" s="31"/>
      <c r="F88" s="31"/>
      <c r="G88" s="31"/>
      <c r="H88" s="31"/>
      <c r="I88" s="31"/>
      <c r="J88" s="31"/>
      <c r="K88" s="31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hidden="1" s="2" customFormat="1" ht="16.5" customHeight="1">
      <c r="A89" s="31"/>
      <c r="B89" s="32"/>
      <c r="C89" s="31"/>
      <c r="D89" s="31"/>
      <c r="E89" s="64" t="str">
        <f>E11</f>
        <v>SO 04b - Ústie nad priehradou</v>
      </c>
      <c r="F89" s="31"/>
      <c r="G89" s="31"/>
      <c r="H89" s="31"/>
      <c r="I89" s="31"/>
      <c r="J89" s="31"/>
      <c r="K89" s="31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hidden="1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hidden="1" s="2" customFormat="1" ht="12" customHeight="1">
      <c r="A91" s="31"/>
      <c r="B91" s="32"/>
      <c r="C91" s="28" t="s">
        <v>17</v>
      </c>
      <c r="D91" s="31"/>
      <c r="E91" s="31"/>
      <c r="F91" s="25" t="str">
        <f>F14</f>
        <v>Trstená</v>
      </c>
      <c r="G91" s="31"/>
      <c r="H91" s="31"/>
      <c r="I91" s="28" t="s">
        <v>19</v>
      </c>
      <c r="J91" s="66" t="str">
        <f>IF(J14="","",J14)</f>
        <v>11. 3. 2022</v>
      </c>
      <c r="K91" s="31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hidden="1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hidden="1" s="2" customFormat="1" ht="40.05" customHeight="1">
      <c r="A93" s="31"/>
      <c r="B93" s="32"/>
      <c r="C93" s="28" t="s">
        <v>21</v>
      </c>
      <c r="D93" s="31"/>
      <c r="E93" s="31"/>
      <c r="F93" s="25" t="str">
        <f>E17</f>
        <v>Mesto Trstená</v>
      </c>
      <c r="G93" s="31"/>
      <c r="H93" s="31"/>
      <c r="I93" s="28" t="s">
        <v>29</v>
      </c>
      <c r="J93" s="29" t="str">
        <f>E23</f>
        <v>A-PROJEKT -Ing. Ján Potoma Námestie Š.N.Hýroša 12,</v>
      </c>
      <c r="K93" s="31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hidden="1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Cestné stavby Liptovský Mikuláš, s. r. o.</v>
      </c>
      <c r="G94" s="31"/>
      <c r="H94" s="31"/>
      <c r="I94" s="28" t="s">
        <v>32</v>
      </c>
      <c r="J94" s="29" t="str">
        <f>E26</f>
        <v xml:space="preserve"> </v>
      </c>
      <c r="K94" s="31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hidden="1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hidden="1" s="2" customFormat="1" ht="29.28" customHeight="1">
      <c r="A96" s="31"/>
      <c r="B96" s="32"/>
      <c r="C96" s="146" t="s">
        <v>117</v>
      </c>
      <c r="D96" s="138"/>
      <c r="E96" s="138"/>
      <c r="F96" s="138"/>
      <c r="G96" s="138"/>
      <c r="H96" s="138"/>
      <c r="I96" s="138"/>
      <c r="J96" s="147" t="s">
        <v>118</v>
      </c>
      <c r="K96" s="138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hidden="1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hidden="1" s="2" customFormat="1" ht="22.8" customHeight="1">
      <c r="A98" s="31"/>
      <c r="B98" s="32"/>
      <c r="C98" s="148" t="s">
        <v>119</v>
      </c>
      <c r="D98" s="31"/>
      <c r="E98" s="31"/>
      <c r="F98" s="31"/>
      <c r="G98" s="31"/>
      <c r="H98" s="31"/>
      <c r="I98" s="31"/>
      <c r="J98" s="93">
        <f>J126</f>
        <v>78218.25</v>
      </c>
      <c r="K98" s="31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120</v>
      </c>
    </row>
    <row r="99" hidden="1" s="9" customFormat="1" ht="24.96" customHeight="1">
      <c r="A99" s="9"/>
      <c r="B99" s="149"/>
      <c r="C99" s="9"/>
      <c r="D99" s="150" t="s">
        <v>121</v>
      </c>
      <c r="E99" s="151"/>
      <c r="F99" s="151"/>
      <c r="G99" s="151"/>
      <c r="H99" s="151"/>
      <c r="I99" s="151"/>
      <c r="J99" s="152">
        <f>J127</f>
        <v>78218.25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53"/>
      <c r="C100" s="10"/>
      <c r="D100" s="154" t="s">
        <v>122</v>
      </c>
      <c r="E100" s="155"/>
      <c r="F100" s="155"/>
      <c r="G100" s="155"/>
      <c r="H100" s="155"/>
      <c r="I100" s="155"/>
      <c r="J100" s="156">
        <f>J128</f>
        <v>8432.0900000000001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53"/>
      <c r="C101" s="10"/>
      <c r="D101" s="154" t="s">
        <v>124</v>
      </c>
      <c r="E101" s="155"/>
      <c r="F101" s="155"/>
      <c r="G101" s="155"/>
      <c r="H101" s="155"/>
      <c r="I101" s="155"/>
      <c r="J101" s="156">
        <f>J148</f>
        <v>63525.900000000001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53"/>
      <c r="C102" s="10"/>
      <c r="D102" s="154" t="s">
        <v>125</v>
      </c>
      <c r="E102" s="155"/>
      <c r="F102" s="155"/>
      <c r="G102" s="155"/>
      <c r="H102" s="155"/>
      <c r="I102" s="155"/>
      <c r="J102" s="156">
        <f>J162</f>
        <v>578.73000000000002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53"/>
      <c r="C103" s="10"/>
      <c r="D103" s="154" t="s">
        <v>126</v>
      </c>
      <c r="E103" s="155"/>
      <c r="F103" s="155"/>
      <c r="G103" s="155"/>
      <c r="H103" s="155"/>
      <c r="I103" s="155"/>
      <c r="J103" s="156">
        <f>J168</f>
        <v>5120.7700000000004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53"/>
      <c r="C104" s="10"/>
      <c r="D104" s="154" t="s">
        <v>127</v>
      </c>
      <c r="E104" s="155"/>
      <c r="F104" s="155"/>
      <c r="G104" s="155"/>
      <c r="H104" s="155"/>
      <c r="I104" s="155"/>
      <c r="J104" s="156">
        <f>J200</f>
        <v>560.75999999999999</v>
      </c>
      <c r="K104" s="10"/>
      <c r="L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hidden="1" s="2" customFormat="1" ht="6.96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hidden="1"/>
    <row r="108" hidden="1"/>
    <row r="109" hidden="1"/>
    <row r="110" s="2" customFormat="1" ht="6.96" customHeight="1">
      <c r="A110" s="31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24.96" customHeight="1">
      <c r="A111" s="31"/>
      <c r="B111" s="32"/>
      <c r="C111" s="22" t="s">
        <v>128</v>
      </c>
      <c r="D111" s="31"/>
      <c r="E111" s="31"/>
      <c r="F111" s="31"/>
      <c r="G111" s="31"/>
      <c r="H111" s="31"/>
      <c r="I111" s="31"/>
      <c r="J111" s="31"/>
      <c r="K111" s="31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6.96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13</v>
      </c>
      <c r="D113" s="31"/>
      <c r="E113" s="31"/>
      <c r="F113" s="31"/>
      <c r="G113" s="31"/>
      <c r="H113" s="31"/>
      <c r="I113" s="31"/>
      <c r="J113" s="31"/>
      <c r="K113" s="31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26.25" customHeight="1">
      <c r="A114" s="31"/>
      <c r="B114" s="32"/>
      <c r="C114" s="31"/>
      <c r="D114" s="31"/>
      <c r="E114" s="127" t="str">
        <f>E7</f>
        <v>Rekonštrukcia miestnych komunikácií a chodníkov v meste Trstená a jej prímestských častí</v>
      </c>
      <c r="F114" s="28"/>
      <c r="G114" s="28"/>
      <c r="H114" s="28"/>
      <c r="I114" s="31"/>
      <c r="J114" s="31"/>
      <c r="K114" s="31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1" customFormat="1" ht="12" customHeight="1">
      <c r="B115" s="21"/>
      <c r="C115" s="28" t="s">
        <v>112</v>
      </c>
      <c r="L115" s="21"/>
    </row>
    <row r="116" s="2" customFormat="1" ht="16.5" customHeight="1">
      <c r="A116" s="31"/>
      <c r="B116" s="32"/>
      <c r="C116" s="31"/>
      <c r="D116" s="31"/>
      <c r="E116" s="127" t="s">
        <v>400</v>
      </c>
      <c r="F116" s="31"/>
      <c r="G116" s="31"/>
      <c r="H116" s="31"/>
      <c r="I116" s="31"/>
      <c r="J116" s="31"/>
      <c r="K116" s="31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114</v>
      </c>
      <c r="D117" s="31"/>
      <c r="E117" s="31"/>
      <c r="F117" s="31"/>
      <c r="G117" s="31"/>
      <c r="H117" s="31"/>
      <c r="I117" s="31"/>
      <c r="J117" s="31"/>
      <c r="K117" s="31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64" t="str">
        <f>E11</f>
        <v>SO 04b - Ústie nad priehradou</v>
      </c>
      <c r="F118" s="31"/>
      <c r="G118" s="31"/>
      <c r="H118" s="31"/>
      <c r="I118" s="31"/>
      <c r="J118" s="31"/>
      <c r="K118" s="31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17</v>
      </c>
      <c r="D120" s="31"/>
      <c r="E120" s="31"/>
      <c r="F120" s="25" t="str">
        <f>F14</f>
        <v>Trstená</v>
      </c>
      <c r="G120" s="31"/>
      <c r="H120" s="31"/>
      <c r="I120" s="28" t="s">
        <v>19</v>
      </c>
      <c r="J120" s="66" t="str">
        <f>IF(J14="","",J14)</f>
        <v>11. 3. 2022</v>
      </c>
      <c r="K120" s="31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40.05" customHeight="1">
      <c r="A122" s="31"/>
      <c r="B122" s="32"/>
      <c r="C122" s="28" t="s">
        <v>21</v>
      </c>
      <c r="D122" s="31"/>
      <c r="E122" s="31"/>
      <c r="F122" s="25" t="str">
        <f>E17</f>
        <v>Mesto Trstená</v>
      </c>
      <c r="G122" s="31"/>
      <c r="H122" s="31"/>
      <c r="I122" s="28" t="s">
        <v>29</v>
      </c>
      <c r="J122" s="29" t="str">
        <f>E23</f>
        <v>A-PROJEKT -Ing. Ján Potoma Námestie Š.N.Hýroša 12,</v>
      </c>
      <c r="K122" s="31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25</v>
      </c>
      <c r="D123" s="31"/>
      <c r="E123" s="31"/>
      <c r="F123" s="25" t="str">
        <f>IF(E20="","",E20)</f>
        <v>Cestné stavby Liptovský Mikuláš, s. r. o.</v>
      </c>
      <c r="G123" s="31"/>
      <c r="H123" s="31"/>
      <c r="I123" s="28" t="s">
        <v>32</v>
      </c>
      <c r="J123" s="29" t="str">
        <f>E26</f>
        <v xml:space="preserve"> </v>
      </c>
      <c r="K123" s="31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0.32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11" customFormat="1" ht="29.28" customHeight="1">
      <c r="A125" s="157"/>
      <c r="B125" s="158"/>
      <c r="C125" s="159" t="s">
        <v>129</v>
      </c>
      <c r="D125" s="160" t="s">
        <v>60</v>
      </c>
      <c r="E125" s="160" t="s">
        <v>56</v>
      </c>
      <c r="F125" s="160" t="s">
        <v>57</v>
      </c>
      <c r="G125" s="160" t="s">
        <v>130</v>
      </c>
      <c r="H125" s="160" t="s">
        <v>131</v>
      </c>
      <c r="I125" s="160" t="s">
        <v>132</v>
      </c>
      <c r="J125" s="161" t="s">
        <v>118</v>
      </c>
      <c r="K125" s="162" t="s">
        <v>133</v>
      </c>
      <c r="L125" s="163"/>
      <c r="M125" s="83" t="s">
        <v>1</v>
      </c>
      <c r="N125" s="84" t="s">
        <v>39</v>
      </c>
      <c r="O125" s="84" t="s">
        <v>134</v>
      </c>
      <c r="P125" s="84" t="s">
        <v>135</v>
      </c>
      <c r="Q125" s="84" t="s">
        <v>136</v>
      </c>
      <c r="R125" s="84" t="s">
        <v>137</v>
      </c>
      <c r="S125" s="84" t="s">
        <v>138</v>
      </c>
      <c r="T125" s="85" t="s">
        <v>139</v>
      </c>
      <c r="U125" s="157"/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/>
    </row>
    <row r="126" s="2" customFormat="1" ht="22.8" customHeight="1">
      <c r="A126" s="31"/>
      <c r="B126" s="32"/>
      <c r="C126" s="90" t="s">
        <v>119</v>
      </c>
      <c r="D126" s="31"/>
      <c r="E126" s="31"/>
      <c r="F126" s="31"/>
      <c r="G126" s="31"/>
      <c r="H126" s="31"/>
      <c r="I126" s="31"/>
      <c r="J126" s="164">
        <f>BK126</f>
        <v>78218.25</v>
      </c>
      <c r="K126" s="31"/>
      <c r="L126" s="32"/>
      <c r="M126" s="86"/>
      <c r="N126" s="70"/>
      <c r="O126" s="87"/>
      <c r="P126" s="165">
        <f>P127</f>
        <v>291.21562874841436</v>
      </c>
      <c r="Q126" s="87"/>
      <c r="R126" s="165">
        <f>R127</f>
        <v>866206.52442999987</v>
      </c>
      <c r="S126" s="87"/>
      <c r="T126" s="166">
        <f>T127</f>
        <v>757335.37199999997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74</v>
      </c>
      <c r="AU126" s="18" t="s">
        <v>120</v>
      </c>
      <c r="BK126" s="167">
        <f>BK127</f>
        <v>78218.25</v>
      </c>
    </row>
    <row r="127" s="12" customFormat="1" ht="25.92" customHeight="1">
      <c r="A127" s="12"/>
      <c r="B127" s="168"/>
      <c r="C127" s="12"/>
      <c r="D127" s="169" t="s">
        <v>74</v>
      </c>
      <c r="E127" s="170" t="s">
        <v>140</v>
      </c>
      <c r="F127" s="170" t="s">
        <v>141</v>
      </c>
      <c r="G127" s="12"/>
      <c r="H127" s="12"/>
      <c r="I127" s="12"/>
      <c r="J127" s="171">
        <f>BK127</f>
        <v>78218.25</v>
      </c>
      <c r="K127" s="12"/>
      <c r="L127" s="168"/>
      <c r="M127" s="172"/>
      <c r="N127" s="173"/>
      <c r="O127" s="173"/>
      <c r="P127" s="174">
        <f>P128+P148+P162+P168+P200</f>
        <v>291.21562874841436</v>
      </c>
      <c r="Q127" s="173"/>
      <c r="R127" s="174">
        <f>R128+R148+R162+R168+R200</f>
        <v>866206.52442999987</v>
      </c>
      <c r="S127" s="173"/>
      <c r="T127" s="175">
        <f>T128+T148+T162+T168+T200</f>
        <v>757335.37199999997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9" t="s">
        <v>82</v>
      </c>
      <c r="AT127" s="176" t="s">
        <v>74</v>
      </c>
      <c r="AU127" s="176" t="s">
        <v>75</v>
      </c>
      <c r="AY127" s="169" t="s">
        <v>142</v>
      </c>
      <c r="BK127" s="177">
        <f>BK128+BK148+BK162+BK168+BK200</f>
        <v>78218.25</v>
      </c>
    </row>
    <row r="128" s="12" customFormat="1" ht="22.8" customHeight="1">
      <c r="A128" s="12"/>
      <c r="B128" s="168"/>
      <c r="C128" s="12"/>
      <c r="D128" s="169" t="s">
        <v>74</v>
      </c>
      <c r="E128" s="178" t="s">
        <v>82</v>
      </c>
      <c r="F128" s="178" t="s">
        <v>143</v>
      </c>
      <c r="G128" s="12"/>
      <c r="H128" s="12"/>
      <c r="I128" s="12"/>
      <c r="J128" s="179">
        <f>BK128</f>
        <v>8432.0900000000001</v>
      </c>
      <c r="K128" s="12"/>
      <c r="L128" s="168"/>
      <c r="M128" s="172"/>
      <c r="N128" s="173"/>
      <c r="O128" s="173"/>
      <c r="P128" s="174">
        <f>SUM(P129:P147)</f>
        <v>11.252181818181835</v>
      </c>
      <c r="Q128" s="173"/>
      <c r="R128" s="174">
        <f>SUM(R129:R147)</f>
        <v>0.00094499999999999998</v>
      </c>
      <c r="S128" s="173"/>
      <c r="T128" s="175">
        <f>SUM(T129:T147)</f>
        <v>757335.37199999997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9" t="s">
        <v>82</v>
      </c>
      <c r="AT128" s="176" t="s">
        <v>74</v>
      </c>
      <c r="AU128" s="176" t="s">
        <v>82</v>
      </c>
      <c r="AY128" s="169" t="s">
        <v>142</v>
      </c>
      <c r="BK128" s="177">
        <f>SUM(BK129:BK147)</f>
        <v>8432.0900000000001</v>
      </c>
    </row>
    <row r="129" s="2" customFormat="1" ht="24.15" customHeight="1">
      <c r="A129" s="31"/>
      <c r="B129" s="180"/>
      <c r="C129" s="181" t="s">
        <v>82</v>
      </c>
      <c r="D129" s="181" t="s">
        <v>144</v>
      </c>
      <c r="E129" s="182" t="s">
        <v>164</v>
      </c>
      <c r="F129" s="183" t="s">
        <v>165</v>
      </c>
      <c r="G129" s="184" t="s">
        <v>166</v>
      </c>
      <c r="H129" s="185">
        <v>4</v>
      </c>
      <c r="I129" s="186">
        <v>0.77000000000000002</v>
      </c>
      <c r="J129" s="186">
        <f>ROUND(I129*H129,2)</f>
        <v>3.0800000000000001</v>
      </c>
      <c r="K129" s="187"/>
      <c r="L129" s="32"/>
      <c r="M129" s="188" t="s">
        <v>1</v>
      </c>
      <c r="N129" s="189" t="s">
        <v>41</v>
      </c>
      <c r="O129" s="190">
        <v>0.017000000000000001</v>
      </c>
      <c r="P129" s="190">
        <f>O129*H129</f>
        <v>0.068000000000000005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148</v>
      </c>
      <c r="AT129" s="192" t="s">
        <v>144</v>
      </c>
      <c r="AU129" s="192" t="s">
        <v>88</v>
      </c>
      <c r="AY129" s="18" t="s">
        <v>142</v>
      </c>
      <c r="BE129" s="193">
        <f>IF(N129="základná",J129,0)</f>
        <v>0</v>
      </c>
      <c r="BF129" s="193">
        <f>IF(N129="znížená",J129,0)</f>
        <v>3.0800000000000001</v>
      </c>
      <c r="BG129" s="193">
        <f>IF(N129="zákl. prenesená",J129,0)</f>
        <v>0</v>
      </c>
      <c r="BH129" s="193">
        <f>IF(N129="zníž. prenesená",J129,0)</f>
        <v>0</v>
      </c>
      <c r="BI129" s="193">
        <f>IF(N129="nulová",J129,0)</f>
        <v>0</v>
      </c>
      <c r="BJ129" s="18" t="s">
        <v>88</v>
      </c>
      <c r="BK129" s="193">
        <f>ROUND(I129*H129,2)</f>
        <v>3.0800000000000001</v>
      </c>
      <c r="BL129" s="18" t="s">
        <v>148</v>
      </c>
      <c r="BM129" s="192" t="s">
        <v>88</v>
      </c>
    </row>
    <row r="130" s="13" customFormat="1">
      <c r="A130" s="13"/>
      <c r="B130" s="194"/>
      <c r="C130" s="13"/>
      <c r="D130" s="195" t="s">
        <v>149</v>
      </c>
      <c r="E130" s="196" t="s">
        <v>1</v>
      </c>
      <c r="F130" s="197" t="s">
        <v>402</v>
      </c>
      <c r="G130" s="13"/>
      <c r="H130" s="198">
        <v>4</v>
      </c>
      <c r="I130" s="13"/>
      <c r="J130" s="13"/>
      <c r="K130" s="13"/>
      <c r="L130" s="194"/>
      <c r="M130" s="199"/>
      <c r="N130" s="200"/>
      <c r="O130" s="200"/>
      <c r="P130" s="200"/>
      <c r="Q130" s="200"/>
      <c r="R130" s="200"/>
      <c r="S130" s="200"/>
      <c r="T130" s="20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6" t="s">
        <v>149</v>
      </c>
      <c r="AU130" s="196" t="s">
        <v>88</v>
      </c>
      <c r="AV130" s="13" t="s">
        <v>88</v>
      </c>
      <c r="AW130" s="13" t="s">
        <v>31</v>
      </c>
      <c r="AX130" s="13" t="s">
        <v>75</v>
      </c>
      <c r="AY130" s="196" t="s">
        <v>142</v>
      </c>
    </row>
    <row r="131" s="14" customFormat="1">
      <c r="A131" s="14"/>
      <c r="B131" s="202"/>
      <c r="C131" s="14"/>
      <c r="D131" s="195" t="s">
        <v>149</v>
      </c>
      <c r="E131" s="203" t="s">
        <v>1</v>
      </c>
      <c r="F131" s="204" t="s">
        <v>151</v>
      </c>
      <c r="G131" s="14"/>
      <c r="H131" s="205">
        <v>4</v>
      </c>
      <c r="I131" s="14"/>
      <c r="J131" s="14"/>
      <c r="K131" s="14"/>
      <c r="L131" s="202"/>
      <c r="M131" s="206"/>
      <c r="N131" s="207"/>
      <c r="O131" s="207"/>
      <c r="P131" s="207"/>
      <c r="Q131" s="207"/>
      <c r="R131" s="207"/>
      <c r="S131" s="207"/>
      <c r="T131" s="20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03" t="s">
        <v>149</v>
      </c>
      <c r="AU131" s="203" t="s">
        <v>88</v>
      </c>
      <c r="AV131" s="14" t="s">
        <v>148</v>
      </c>
      <c r="AW131" s="14" t="s">
        <v>31</v>
      </c>
      <c r="AX131" s="14" t="s">
        <v>82</v>
      </c>
      <c r="AY131" s="203" t="s">
        <v>142</v>
      </c>
    </row>
    <row r="132" s="2" customFormat="1" ht="24.15" customHeight="1">
      <c r="A132" s="31"/>
      <c r="B132" s="180"/>
      <c r="C132" s="181" t="s">
        <v>88</v>
      </c>
      <c r="D132" s="181" t="s">
        <v>144</v>
      </c>
      <c r="E132" s="182" t="s">
        <v>378</v>
      </c>
      <c r="F132" s="183" t="s">
        <v>379</v>
      </c>
      <c r="G132" s="184" t="s">
        <v>166</v>
      </c>
      <c r="H132" s="185">
        <v>31.5</v>
      </c>
      <c r="I132" s="186">
        <v>0.77000000000000002</v>
      </c>
      <c r="J132" s="186">
        <f>ROUND(I132*H132,2)</f>
        <v>24.260000000000002</v>
      </c>
      <c r="K132" s="187"/>
      <c r="L132" s="32"/>
      <c r="M132" s="188" t="s">
        <v>1</v>
      </c>
      <c r="N132" s="189" t="s">
        <v>41</v>
      </c>
      <c r="O132" s="190">
        <v>0</v>
      </c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148</v>
      </c>
      <c r="AT132" s="192" t="s">
        <v>144</v>
      </c>
      <c r="AU132" s="192" t="s">
        <v>88</v>
      </c>
      <c r="AY132" s="18" t="s">
        <v>142</v>
      </c>
      <c r="BE132" s="193">
        <f>IF(N132="základná",J132,0)</f>
        <v>0</v>
      </c>
      <c r="BF132" s="193">
        <f>IF(N132="znížená",J132,0)</f>
        <v>24.260000000000002</v>
      </c>
      <c r="BG132" s="193">
        <f>IF(N132="zákl. prenesená",J132,0)</f>
        <v>0</v>
      </c>
      <c r="BH132" s="193">
        <f>IF(N132="zníž. prenesená",J132,0)</f>
        <v>0</v>
      </c>
      <c r="BI132" s="193">
        <f>IF(N132="nulová",J132,0)</f>
        <v>0</v>
      </c>
      <c r="BJ132" s="18" t="s">
        <v>88</v>
      </c>
      <c r="BK132" s="193">
        <f>ROUND(I132*H132,2)</f>
        <v>24.260000000000002</v>
      </c>
      <c r="BL132" s="18" t="s">
        <v>148</v>
      </c>
      <c r="BM132" s="192" t="s">
        <v>148</v>
      </c>
    </row>
    <row r="133" s="13" customFormat="1">
      <c r="A133" s="13"/>
      <c r="B133" s="194"/>
      <c r="C133" s="13"/>
      <c r="D133" s="195" t="s">
        <v>149</v>
      </c>
      <c r="E133" s="196" t="s">
        <v>1</v>
      </c>
      <c r="F133" s="197" t="s">
        <v>403</v>
      </c>
      <c r="G133" s="13"/>
      <c r="H133" s="198">
        <v>31.5</v>
      </c>
      <c r="I133" s="13"/>
      <c r="J133" s="13"/>
      <c r="K133" s="13"/>
      <c r="L133" s="194"/>
      <c r="M133" s="199"/>
      <c r="N133" s="200"/>
      <c r="O133" s="200"/>
      <c r="P133" s="200"/>
      <c r="Q133" s="200"/>
      <c r="R133" s="200"/>
      <c r="S133" s="200"/>
      <c r="T133" s="20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6" t="s">
        <v>149</v>
      </c>
      <c r="AU133" s="196" t="s">
        <v>88</v>
      </c>
      <c r="AV133" s="13" t="s">
        <v>88</v>
      </c>
      <c r="AW133" s="13" t="s">
        <v>31</v>
      </c>
      <c r="AX133" s="13" t="s">
        <v>75</v>
      </c>
      <c r="AY133" s="196" t="s">
        <v>142</v>
      </c>
    </row>
    <row r="134" s="14" customFormat="1">
      <c r="A134" s="14"/>
      <c r="B134" s="202"/>
      <c r="C134" s="14"/>
      <c r="D134" s="195" t="s">
        <v>149</v>
      </c>
      <c r="E134" s="203" t="s">
        <v>1</v>
      </c>
      <c r="F134" s="204" t="s">
        <v>151</v>
      </c>
      <c r="G134" s="14"/>
      <c r="H134" s="205">
        <v>31.5</v>
      </c>
      <c r="I134" s="14"/>
      <c r="J134" s="14"/>
      <c r="K134" s="14"/>
      <c r="L134" s="202"/>
      <c r="M134" s="206"/>
      <c r="N134" s="207"/>
      <c r="O134" s="207"/>
      <c r="P134" s="207"/>
      <c r="Q134" s="207"/>
      <c r="R134" s="207"/>
      <c r="S134" s="207"/>
      <c r="T134" s="20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3" t="s">
        <v>149</v>
      </c>
      <c r="AU134" s="203" t="s">
        <v>88</v>
      </c>
      <c r="AV134" s="14" t="s">
        <v>148</v>
      </c>
      <c r="AW134" s="14" t="s">
        <v>31</v>
      </c>
      <c r="AX134" s="14" t="s">
        <v>82</v>
      </c>
      <c r="AY134" s="203" t="s">
        <v>142</v>
      </c>
    </row>
    <row r="135" s="2" customFormat="1" ht="24.15" customHeight="1">
      <c r="A135" s="31"/>
      <c r="B135" s="180"/>
      <c r="C135" s="181" t="s">
        <v>154</v>
      </c>
      <c r="D135" s="181" t="s">
        <v>144</v>
      </c>
      <c r="E135" s="182" t="s">
        <v>172</v>
      </c>
      <c r="F135" s="183" t="s">
        <v>173</v>
      </c>
      <c r="G135" s="184" t="s">
        <v>166</v>
      </c>
      <c r="H135" s="185">
        <v>31.5</v>
      </c>
      <c r="I135" s="186">
        <v>1.47</v>
      </c>
      <c r="J135" s="186">
        <f>ROUND(I135*H135,2)</f>
        <v>46.310000000000002</v>
      </c>
      <c r="K135" s="187"/>
      <c r="L135" s="32"/>
      <c r="M135" s="188" t="s">
        <v>1</v>
      </c>
      <c r="N135" s="189" t="s">
        <v>41</v>
      </c>
      <c r="O135" s="190">
        <v>0.0185454545454545</v>
      </c>
      <c r="P135" s="190">
        <f>O135*H135</f>
        <v>0.5841818181818168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148</v>
      </c>
      <c r="AT135" s="192" t="s">
        <v>144</v>
      </c>
      <c r="AU135" s="192" t="s">
        <v>88</v>
      </c>
      <c r="AY135" s="18" t="s">
        <v>142</v>
      </c>
      <c r="BE135" s="193">
        <f>IF(N135="základná",J135,0)</f>
        <v>0</v>
      </c>
      <c r="BF135" s="193">
        <f>IF(N135="znížená",J135,0)</f>
        <v>46.310000000000002</v>
      </c>
      <c r="BG135" s="193">
        <f>IF(N135="zákl. prenesená",J135,0)</f>
        <v>0</v>
      </c>
      <c r="BH135" s="193">
        <f>IF(N135="zníž. prenesená",J135,0)</f>
        <v>0</v>
      </c>
      <c r="BI135" s="193">
        <f>IF(N135="nulová",J135,0)</f>
        <v>0</v>
      </c>
      <c r="BJ135" s="18" t="s">
        <v>88</v>
      </c>
      <c r="BK135" s="193">
        <f>ROUND(I135*H135,2)</f>
        <v>46.310000000000002</v>
      </c>
      <c r="BL135" s="18" t="s">
        <v>148</v>
      </c>
      <c r="BM135" s="192" t="s">
        <v>158</v>
      </c>
    </row>
    <row r="136" s="2" customFormat="1" ht="24.15" customHeight="1">
      <c r="A136" s="31"/>
      <c r="B136" s="180"/>
      <c r="C136" s="181" t="s">
        <v>148</v>
      </c>
      <c r="D136" s="181" t="s">
        <v>144</v>
      </c>
      <c r="E136" s="182" t="s">
        <v>193</v>
      </c>
      <c r="F136" s="183" t="s">
        <v>194</v>
      </c>
      <c r="G136" s="184" t="s">
        <v>166</v>
      </c>
      <c r="H136" s="185">
        <v>1826</v>
      </c>
      <c r="I136" s="186">
        <v>4.3799999999999999</v>
      </c>
      <c r="J136" s="186">
        <f>ROUND(I136*H136,2)</f>
        <v>7997.8800000000001</v>
      </c>
      <c r="K136" s="187"/>
      <c r="L136" s="32"/>
      <c r="M136" s="188" t="s">
        <v>1</v>
      </c>
      <c r="N136" s="189" t="s">
        <v>41</v>
      </c>
      <c r="O136" s="190">
        <v>0.0057502738225629901</v>
      </c>
      <c r="P136" s="190">
        <f>O136*H136</f>
        <v>10.50000000000002</v>
      </c>
      <c r="Q136" s="190">
        <v>0</v>
      </c>
      <c r="R136" s="190">
        <f>Q136*H136</f>
        <v>0</v>
      </c>
      <c r="S136" s="190">
        <v>414.50200000000001</v>
      </c>
      <c r="T136" s="191">
        <f>S136*H136</f>
        <v>756880.652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148</v>
      </c>
      <c r="AT136" s="192" t="s">
        <v>144</v>
      </c>
      <c r="AU136" s="192" t="s">
        <v>88</v>
      </c>
      <c r="AY136" s="18" t="s">
        <v>142</v>
      </c>
      <c r="BE136" s="193">
        <f>IF(N136="základná",J136,0)</f>
        <v>0</v>
      </c>
      <c r="BF136" s="193">
        <f>IF(N136="znížená",J136,0)</f>
        <v>7997.8800000000001</v>
      </c>
      <c r="BG136" s="193">
        <f>IF(N136="zákl. prenesená",J136,0)</f>
        <v>0</v>
      </c>
      <c r="BH136" s="193">
        <f>IF(N136="zníž. prenesená",J136,0)</f>
        <v>0</v>
      </c>
      <c r="BI136" s="193">
        <f>IF(N136="nulová",J136,0)</f>
        <v>0</v>
      </c>
      <c r="BJ136" s="18" t="s">
        <v>88</v>
      </c>
      <c r="BK136" s="193">
        <f>ROUND(I136*H136,2)</f>
        <v>7997.8800000000001</v>
      </c>
      <c r="BL136" s="18" t="s">
        <v>148</v>
      </c>
      <c r="BM136" s="192" t="s">
        <v>161</v>
      </c>
    </row>
    <row r="137" s="2" customFormat="1" ht="24.15" customHeight="1">
      <c r="A137" s="31"/>
      <c r="B137" s="180"/>
      <c r="C137" s="181" t="s">
        <v>163</v>
      </c>
      <c r="D137" s="181" t="s">
        <v>144</v>
      </c>
      <c r="E137" s="182" t="s">
        <v>201</v>
      </c>
      <c r="F137" s="183" t="s">
        <v>202</v>
      </c>
      <c r="G137" s="184" t="s">
        <v>203</v>
      </c>
      <c r="H137" s="185">
        <v>56</v>
      </c>
      <c r="I137" s="186">
        <v>4.3099999999999996</v>
      </c>
      <c r="J137" s="186">
        <f>ROUND(I137*H137,2)</f>
        <v>241.36000000000001</v>
      </c>
      <c r="K137" s="187"/>
      <c r="L137" s="32"/>
      <c r="M137" s="188" t="s">
        <v>1</v>
      </c>
      <c r="N137" s="189" t="s">
        <v>41</v>
      </c>
      <c r="O137" s="190">
        <v>0</v>
      </c>
      <c r="P137" s="190">
        <f>O137*H137</f>
        <v>0</v>
      </c>
      <c r="Q137" s="190">
        <v>0</v>
      </c>
      <c r="R137" s="190">
        <f>Q137*H137</f>
        <v>0</v>
      </c>
      <c r="S137" s="190">
        <v>8.1199999999999992</v>
      </c>
      <c r="T137" s="191">
        <f>S137*H137</f>
        <v>454.71999999999997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148</v>
      </c>
      <c r="AT137" s="192" t="s">
        <v>144</v>
      </c>
      <c r="AU137" s="192" t="s">
        <v>88</v>
      </c>
      <c r="AY137" s="18" t="s">
        <v>142</v>
      </c>
      <c r="BE137" s="193">
        <f>IF(N137="základná",J137,0)</f>
        <v>0</v>
      </c>
      <c r="BF137" s="193">
        <f>IF(N137="znížená",J137,0)</f>
        <v>241.36000000000001</v>
      </c>
      <c r="BG137" s="193">
        <f>IF(N137="zákl. prenesená",J137,0)</f>
        <v>0</v>
      </c>
      <c r="BH137" s="193">
        <f>IF(N137="zníž. prenesená",J137,0)</f>
        <v>0</v>
      </c>
      <c r="BI137" s="193">
        <f>IF(N137="nulová",J137,0)</f>
        <v>0</v>
      </c>
      <c r="BJ137" s="18" t="s">
        <v>88</v>
      </c>
      <c r="BK137" s="193">
        <f>ROUND(I137*H137,2)</f>
        <v>241.36000000000001</v>
      </c>
      <c r="BL137" s="18" t="s">
        <v>148</v>
      </c>
      <c r="BM137" s="192" t="s">
        <v>167</v>
      </c>
    </row>
    <row r="138" s="13" customFormat="1">
      <c r="A138" s="13"/>
      <c r="B138" s="194"/>
      <c r="C138" s="13"/>
      <c r="D138" s="195" t="s">
        <v>149</v>
      </c>
      <c r="E138" s="196" t="s">
        <v>1</v>
      </c>
      <c r="F138" s="197" t="s">
        <v>266</v>
      </c>
      <c r="G138" s="13"/>
      <c r="H138" s="198">
        <v>56</v>
      </c>
      <c r="I138" s="13"/>
      <c r="J138" s="13"/>
      <c r="K138" s="13"/>
      <c r="L138" s="194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6" t="s">
        <v>149</v>
      </c>
      <c r="AU138" s="196" t="s">
        <v>88</v>
      </c>
      <c r="AV138" s="13" t="s">
        <v>88</v>
      </c>
      <c r="AW138" s="13" t="s">
        <v>31</v>
      </c>
      <c r="AX138" s="13" t="s">
        <v>75</v>
      </c>
      <c r="AY138" s="196" t="s">
        <v>142</v>
      </c>
    </row>
    <row r="139" s="14" customFormat="1">
      <c r="A139" s="14"/>
      <c r="B139" s="202"/>
      <c r="C139" s="14"/>
      <c r="D139" s="195" t="s">
        <v>149</v>
      </c>
      <c r="E139" s="203" t="s">
        <v>1</v>
      </c>
      <c r="F139" s="204" t="s">
        <v>151</v>
      </c>
      <c r="G139" s="14"/>
      <c r="H139" s="205">
        <v>56</v>
      </c>
      <c r="I139" s="14"/>
      <c r="J139" s="14"/>
      <c r="K139" s="14"/>
      <c r="L139" s="202"/>
      <c r="M139" s="206"/>
      <c r="N139" s="207"/>
      <c r="O139" s="207"/>
      <c r="P139" s="207"/>
      <c r="Q139" s="207"/>
      <c r="R139" s="207"/>
      <c r="S139" s="207"/>
      <c r="T139" s="20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3" t="s">
        <v>149</v>
      </c>
      <c r="AU139" s="203" t="s">
        <v>88</v>
      </c>
      <c r="AV139" s="14" t="s">
        <v>148</v>
      </c>
      <c r="AW139" s="14" t="s">
        <v>31</v>
      </c>
      <c r="AX139" s="14" t="s">
        <v>82</v>
      </c>
      <c r="AY139" s="203" t="s">
        <v>142</v>
      </c>
    </row>
    <row r="140" s="2" customFormat="1" ht="33" customHeight="1">
      <c r="A140" s="31"/>
      <c r="B140" s="180"/>
      <c r="C140" s="181" t="s">
        <v>158</v>
      </c>
      <c r="D140" s="181" t="s">
        <v>144</v>
      </c>
      <c r="E140" s="182" t="s">
        <v>211</v>
      </c>
      <c r="F140" s="183" t="s">
        <v>212</v>
      </c>
      <c r="G140" s="184" t="s">
        <v>166</v>
      </c>
      <c r="H140" s="185">
        <v>31.5</v>
      </c>
      <c r="I140" s="186">
        <v>0.91000000000000003</v>
      </c>
      <c r="J140" s="186">
        <f>ROUND(I140*H140,2)</f>
        <v>28.670000000000002</v>
      </c>
      <c r="K140" s="187"/>
      <c r="L140" s="32"/>
      <c r="M140" s="188" t="s">
        <v>1</v>
      </c>
      <c r="N140" s="189" t="s">
        <v>41</v>
      </c>
      <c r="O140" s="190">
        <v>0</v>
      </c>
      <c r="P140" s="190">
        <f>O140*H140</f>
        <v>0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148</v>
      </c>
      <c r="AT140" s="192" t="s">
        <v>144</v>
      </c>
      <c r="AU140" s="192" t="s">
        <v>88</v>
      </c>
      <c r="AY140" s="18" t="s">
        <v>142</v>
      </c>
      <c r="BE140" s="193">
        <f>IF(N140="základná",J140,0)</f>
        <v>0</v>
      </c>
      <c r="BF140" s="193">
        <f>IF(N140="znížená",J140,0)</f>
        <v>28.670000000000002</v>
      </c>
      <c r="BG140" s="193">
        <f>IF(N140="zákl. prenesená",J140,0)</f>
        <v>0</v>
      </c>
      <c r="BH140" s="193">
        <f>IF(N140="zníž. prenesená",J140,0)</f>
        <v>0</v>
      </c>
      <c r="BI140" s="193">
        <f>IF(N140="nulová",J140,0)</f>
        <v>0</v>
      </c>
      <c r="BJ140" s="18" t="s">
        <v>88</v>
      </c>
      <c r="BK140" s="193">
        <f>ROUND(I140*H140,2)</f>
        <v>28.670000000000002</v>
      </c>
      <c r="BL140" s="18" t="s">
        <v>148</v>
      </c>
      <c r="BM140" s="192" t="s">
        <v>169</v>
      </c>
    </row>
    <row r="141" s="2" customFormat="1" ht="24.15" customHeight="1">
      <c r="A141" s="31"/>
      <c r="B141" s="180"/>
      <c r="C141" s="181" t="s">
        <v>171</v>
      </c>
      <c r="D141" s="181" t="s">
        <v>144</v>
      </c>
      <c r="E141" s="182" t="s">
        <v>215</v>
      </c>
      <c r="F141" s="183" t="s">
        <v>216</v>
      </c>
      <c r="G141" s="184" t="s">
        <v>166</v>
      </c>
      <c r="H141" s="185">
        <v>31.5</v>
      </c>
      <c r="I141" s="186">
        <v>0.79000000000000004</v>
      </c>
      <c r="J141" s="186">
        <f>ROUND(I141*H141,2)</f>
        <v>24.890000000000001</v>
      </c>
      <c r="K141" s="187"/>
      <c r="L141" s="32"/>
      <c r="M141" s="188" t="s">
        <v>1</v>
      </c>
      <c r="N141" s="189" t="s">
        <v>41</v>
      </c>
      <c r="O141" s="190">
        <v>0.0031746031746031698</v>
      </c>
      <c r="P141" s="190">
        <f>O141*H141</f>
        <v>0.099999999999999853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148</v>
      </c>
      <c r="AT141" s="192" t="s">
        <v>144</v>
      </c>
      <c r="AU141" s="192" t="s">
        <v>88</v>
      </c>
      <c r="AY141" s="18" t="s">
        <v>142</v>
      </c>
      <c r="BE141" s="193">
        <f>IF(N141="základná",J141,0)</f>
        <v>0</v>
      </c>
      <c r="BF141" s="193">
        <f>IF(N141="znížená",J141,0)</f>
        <v>24.890000000000001</v>
      </c>
      <c r="BG141" s="193">
        <f>IF(N141="zákl. prenesená",J141,0)</f>
        <v>0</v>
      </c>
      <c r="BH141" s="193">
        <f>IF(N141="zníž. prenesená",J141,0)</f>
        <v>0</v>
      </c>
      <c r="BI141" s="193">
        <f>IF(N141="nulová",J141,0)</f>
        <v>0</v>
      </c>
      <c r="BJ141" s="18" t="s">
        <v>88</v>
      </c>
      <c r="BK141" s="193">
        <f>ROUND(I141*H141,2)</f>
        <v>24.890000000000001</v>
      </c>
      <c r="BL141" s="18" t="s">
        <v>148</v>
      </c>
      <c r="BM141" s="192" t="s">
        <v>174</v>
      </c>
    </row>
    <row r="142" s="2" customFormat="1" ht="16.5" customHeight="1">
      <c r="A142" s="31"/>
      <c r="B142" s="180"/>
      <c r="C142" s="209" t="s">
        <v>161</v>
      </c>
      <c r="D142" s="209" t="s">
        <v>218</v>
      </c>
      <c r="E142" s="210" t="s">
        <v>219</v>
      </c>
      <c r="F142" s="211" t="s">
        <v>220</v>
      </c>
      <c r="G142" s="212" t="s">
        <v>147</v>
      </c>
      <c r="H142" s="213">
        <v>4.7249999999999996</v>
      </c>
      <c r="I142" s="214">
        <v>11.35</v>
      </c>
      <c r="J142" s="214">
        <f>ROUND(I142*H142,2)</f>
        <v>53.630000000000003</v>
      </c>
      <c r="K142" s="215"/>
      <c r="L142" s="216"/>
      <c r="M142" s="217" t="s">
        <v>1</v>
      </c>
      <c r="N142" s="218" t="s">
        <v>41</v>
      </c>
      <c r="O142" s="190">
        <v>0</v>
      </c>
      <c r="P142" s="190">
        <f>O142*H142</f>
        <v>0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161</v>
      </c>
      <c r="AT142" s="192" t="s">
        <v>218</v>
      </c>
      <c r="AU142" s="192" t="s">
        <v>88</v>
      </c>
      <c r="AY142" s="18" t="s">
        <v>142</v>
      </c>
      <c r="BE142" s="193">
        <f>IF(N142="základná",J142,0)</f>
        <v>0</v>
      </c>
      <c r="BF142" s="193">
        <f>IF(N142="znížená",J142,0)</f>
        <v>53.630000000000003</v>
      </c>
      <c r="BG142" s="193">
        <f>IF(N142="zákl. prenesená",J142,0)</f>
        <v>0</v>
      </c>
      <c r="BH142" s="193">
        <f>IF(N142="zníž. prenesená",J142,0)</f>
        <v>0</v>
      </c>
      <c r="BI142" s="193">
        <f>IF(N142="nulová",J142,0)</f>
        <v>0</v>
      </c>
      <c r="BJ142" s="18" t="s">
        <v>88</v>
      </c>
      <c r="BK142" s="193">
        <f>ROUND(I142*H142,2)</f>
        <v>53.630000000000003</v>
      </c>
      <c r="BL142" s="18" t="s">
        <v>148</v>
      </c>
      <c r="BM142" s="192" t="s">
        <v>177</v>
      </c>
    </row>
    <row r="143" s="13" customFormat="1">
      <c r="A143" s="13"/>
      <c r="B143" s="194"/>
      <c r="C143" s="13"/>
      <c r="D143" s="195" t="s">
        <v>149</v>
      </c>
      <c r="E143" s="196" t="s">
        <v>1</v>
      </c>
      <c r="F143" s="197" t="s">
        <v>404</v>
      </c>
      <c r="G143" s="13"/>
      <c r="H143" s="198">
        <v>4.7249999999999996</v>
      </c>
      <c r="I143" s="13"/>
      <c r="J143" s="13"/>
      <c r="K143" s="13"/>
      <c r="L143" s="194"/>
      <c r="M143" s="199"/>
      <c r="N143" s="200"/>
      <c r="O143" s="200"/>
      <c r="P143" s="200"/>
      <c r="Q143" s="200"/>
      <c r="R143" s="200"/>
      <c r="S143" s="200"/>
      <c r="T143" s="20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6" t="s">
        <v>149</v>
      </c>
      <c r="AU143" s="196" t="s">
        <v>88</v>
      </c>
      <c r="AV143" s="13" t="s">
        <v>88</v>
      </c>
      <c r="AW143" s="13" t="s">
        <v>31</v>
      </c>
      <c r="AX143" s="13" t="s">
        <v>75</v>
      </c>
      <c r="AY143" s="196" t="s">
        <v>142</v>
      </c>
    </row>
    <row r="144" s="14" customFormat="1">
      <c r="A144" s="14"/>
      <c r="B144" s="202"/>
      <c r="C144" s="14"/>
      <c r="D144" s="195" t="s">
        <v>149</v>
      </c>
      <c r="E144" s="203" t="s">
        <v>1</v>
      </c>
      <c r="F144" s="204" t="s">
        <v>151</v>
      </c>
      <c r="G144" s="14"/>
      <c r="H144" s="205">
        <v>4.7249999999999996</v>
      </c>
      <c r="I144" s="14"/>
      <c r="J144" s="14"/>
      <c r="K144" s="14"/>
      <c r="L144" s="202"/>
      <c r="M144" s="206"/>
      <c r="N144" s="207"/>
      <c r="O144" s="207"/>
      <c r="P144" s="207"/>
      <c r="Q144" s="207"/>
      <c r="R144" s="207"/>
      <c r="S144" s="207"/>
      <c r="T144" s="20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3" t="s">
        <v>149</v>
      </c>
      <c r="AU144" s="203" t="s">
        <v>88</v>
      </c>
      <c r="AV144" s="14" t="s">
        <v>148</v>
      </c>
      <c r="AW144" s="14" t="s">
        <v>31</v>
      </c>
      <c r="AX144" s="14" t="s">
        <v>82</v>
      </c>
      <c r="AY144" s="203" t="s">
        <v>142</v>
      </c>
    </row>
    <row r="145" s="2" customFormat="1" ht="16.5" customHeight="1">
      <c r="A145" s="31"/>
      <c r="B145" s="180"/>
      <c r="C145" s="209" t="s">
        <v>179</v>
      </c>
      <c r="D145" s="209" t="s">
        <v>218</v>
      </c>
      <c r="E145" s="210" t="s">
        <v>224</v>
      </c>
      <c r="F145" s="211" t="s">
        <v>225</v>
      </c>
      <c r="G145" s="212" t="s">
        <v>226</v>
      </c>
      <c r="H145" s="213">
        <v>0.94499999999999995</v>
      </c>
      <c r="I145" s="214">
        <v>12.710000000000001</v>
      </c>
      <c r="J145" s="214">
        <f>ROUND(I145*H145,2)</f>
        <v>12.01</v>
      </c>
      <c r="K145" s="215"/>
      <c r="L145" s="216"/>
      <c r="M145" s="217" t="s">
        <v>1</v>
      </c>
      <c r="N145" s="218" t="s">
        <v>41</v>
      </c>
      <c r="O145" s="190">
        <v>0</v>
      </c>
      <c r="P145" s="190">
        <f>O145*H145</f>
        <v>0</v>
      </c>
      <c r="Q145" s="190">
        <v>0.001</v>
      </c>
      <c r="R145" s="190">
        <f>Q145*H145</f>
        <v>0.00094499999999999998</v>
      </c>
      <c r="S145" s="190">
        <v>0</v>
      </c>
      <c r="T145" s="19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161</v>
      </c>
      <c r="AT145" s="192" t="s">
        <v>218</v>
      </c>
      <c r="AU145" s="192" t="s">
        <v>88</v>
      </c>
      <c r="AY145" s="18" t="s">
        <v>142</v>
      </c>
      <c r="BE145" s="193">
        <f>IF(N145="základná",J145,0)</f>
        <v>0</v>
      </c>
      <c r="BF145" s="193">
        <f>IF(N145="znížená",J145,0)</f>
        <v>12.01</v>
      </c>
      <c r="BG145" s="193">
        <f>IF(N145="zákl. prenesená",J145,0)</f>
        <v>0</v>
      </c>
      <c r="BH145" s="193">
        <f>IF(N145="zníž. prenesená",J145,0)</f>
        <v>0</v>
      </c>
      <c r="BI145" s="193">
        <f>IF(N145="nulová",J145,0)</f>
        <v>0</v>
      </c>
      <c r="BJ145" s="18" t="s">
        <v>88</v>
      </c>
      <c r="BK145" s="193">
        <f>ROUND(I145*H145,2)</f>
        <v>12.01</v>
      </c>
      <c r="BL145" s="18" t="s">
        <v>148</v>
      </c>
      <c r="BM145" s="192" t="s">
        <v>182</v>
      </c>
    </row>
    <row r="146" s="13" customFormat="1">
      <c r="A146" s="13"/>
      <c r="B146" s="194"/>
      <c r="C146" s="13"/>
      <c r="D146" s="195" t="s">
        <v>149</v>
      </c>
      <c r="E146" s="196" t="s">
        <v>1</v>
      </c>
      <c r="F146" s="197" t="s">
        <v>405</v>
      </c>
      <c r="G146" s="13"/>
      <c r="H146" s="198">
        <v>0.94499999999999995</v>
      </c>
      <c r="I146" s="13"/>
      <c r="J146" s="13"/>
      <c r="K146" s="13"/>
      <c r="L146" s="194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6" t="s">
        <v>149</v>
      </c>
      <c r="AU146" s="196" t="s">
        <v>88</v>
      </c>
      <c r="AV146" s="13" t="s">
        <v>88</v>
      </c>
      <c r="AW146" s="13" t="s">
        <v>31</v>
      </c>
      <c r="AX146" s="13" t="s">
        <v>75</v>
      </c>
      <c r="AY146" s="196" t="s">
        <v>142</v>
      </c>
    </row>
    <row r="147" s="14" customFormat="1">
      <c r="A147" s="14"/>
      <c r="B147" s="202"/>
      <c r="C147" s="14"/>
      <c r="D147" s="195" t="s">
        <v>149</v>
      </c>
      <c r="E147" s="203" t="s">
        <v>1</v>
      </c>
      <c r="F147" s="204" t="s">
        <v>151</v>
      </c>
      <c r="G147" s="14"/>
      <c r="H147" s="205">
        <v>0.94499999999999995</v>
      </c>
      <c r="I147" s="14"/>
      <c r="J147" s="14"/>
      <c r="K147" s="14"/>
      <c r="L147" s="202"/>
      <c r="M147" s="206"/>
      <c r="N147" s="207"/>
      <c r="O147" s="207"/>
      <c r="P147" s="207"/>
      <c r="Q147" s="207"/>
      <c r="R147" s="207"/>
      <c r="S147" s="207"/>
      <c r="T147" s="20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3" t="s">
        <v>149</v>
      </c>
      <c r="AU147" s="203" t="s">
        <v>88</v>
      </c>
      <c r="AV147" s="14" t="s">
        <v>148</v>
      </c>
      <c r="AW147" s="14" t="s">
        <v>31</v>
      </c>
      <c r="AX147" s="14" t="s">
        <v>82</v>
      </c>
      <c r="AY147" s="203" t="s">
        <v>142</v>
      </c>
    </row>
    <row r="148" s="12" customFormat="1" ht="22.8" customHeight="1">
      <c r="A148" s="12"/>
      <c r="B148" s="168"/>
      <c r="C148" s="12"/>
      <c r="D148" s="169" t="s">
        <v>74</v>
      </c>
      <c r="E148" s="178" t="s">
        <v>163</v>
      </c>
      <c r="F148" s="178" t="s">
        <v>243</v>
      </c>
      <c r="G148" s="12"/>
      <c r="H148" s="12"/>
      <c r="I148" s="12"/>
      <c r="J148" s="179">
        <f>BK148</f>
        <v>63525.900000000001</v>
      </c>
      <c r="K148" s="12"/>
      <c r="L148" s="168"/>
      <c r="M148" s="172"/>
      <c r="N148" s="173"/>
      <c r="O148" s="173"/>
      <c r="P148" s="174">
        <f>SUM(P149:P161)</f>
        <v>0.44372093023255743</v>
      </c>
      <c r="Q148" s="173"/>
      <c r="R148" s="174">
        <f>SUM(R149:R161)</f>
        <v>865948.7209999999</v>
      </c>
      <c r="S148" s="173"/>
      <c r="T148" s="175">
        <f>SUM(T149:T161)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69" t="s">
        <v>82</v>
      </c>
      <c r="AT148" s="176" t="s">
        <v>74</v>
      </c>
      <c r="AU148" s="176" t="s">
        <v>82</v>
      </c>
      <c r="AY148" s="169" t="s">
        <v>142</v>
      </c>
      <c r="BK148" s="177">
        <f>SUM(BK149:BK161)</f>
        <v>63525.900000000001</v>
      </c>
    </row>
    <row r="149" s="2" customFormat="1" ht="37.8" customHeight="1">
      <c r="A149" s="31"/>
      <c r="B149" s="180"/>
      <c r="C149" s="181" t="s">
        <v>167</v>
      </c>
      <c r="D149" s="181" t="s">
        <v>144</v>
      </c>
      <c r="E149" s="182" t="s">
        <v>252</v>
      </c>
      <c r="F149" s="183" t="s">
        <v>253</v>
      </c>
      <c r="G149" s="184" t="s">
        <v>166</v>
      </c>
      <c r="H149" s="185">
        <v>26.5</v>
      </c>
      <c r="I149" s="186">
        <v>4.1100000000000003</v>
      </c>
      <c r="J149" s="186">
        <f>ROUND(I149*H149,2)</f>
        <v>108.92</v>
      </c>
      <c r="K149" s="187"/>
      <c r="L149" s="32"/>
      <c r="M149" s="188" t="s">
        <v>1</v>
      </c>
      <c r="N149" s="189" t="s">
        <v>41</v>
      </c>
      <c r="O149" s="190">
        <v>0.016744186046511601</v>
      </c>
      <c r="P149" s="190">
        <f>O149*H149</f>
        <v>0.44372093023255743</v>
      </c>
      <c r="Q149" s="190">
        <v>0.11</v>
      </c>
      <c r="R149" s="190">
        <f>Q149*H149</f>
        <v>2.915</v>
      </c>
      <c r="S149" s="190">
        <v>0</v>
      </c>
      <c r="T149" s="19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148</v>
      </c>
      <c r="AT149" s="192" t="s">
        <v>144</v>
      </c>
      <c r="AU149" s="192" t="s">
        <v>88</v>
      </c>
      <c r="AY149" s="18" t="s">
        <v>142</v>
      </c>
      <c r="BE149" s="193">
        <f>IF(N149="základná",J149,0)</f>
        <v>0</v>
      </c>
      <c r="BF149" s="193">
        <f>IF(N149="znížená",J149,0)</f>
        <v>108.92</v>
      </c>
      <c r="BG149" s="193">
        <f>IF(N149="zákl. prenesená",J149,0)</f>
        <v>0</v>
      </c>
      <c r="BH149" s="193">
        <f>IF(N149="zníž. prenesená",J149,0)</f>
        <v>0</v>
      </c>
      <c r="BI149" s="193">
        <f>IF(N149="nulová",J149,0)</f>
        <v>0</v>
      </c>
      <c r="BJ149" s="18" t="s">
        <v>88</v>
      </c>
      <c r="BK149" s="193">
        <f>ROUND(I149*H149,2)</f>
        <v>108.92</v>
      </c>
      <c r="BL149" s="18" t="s">
        <v>148</v>
      </c>
      <c r="BM149" s="192" t="s">
        <v>7</v>
      </c>
    </row>
    <row r="150" s="13" customFormat="1">
      <c r="A150" s="13"/>
      <c r="B150" s="194"/>
      <c r="C150" s="13"/>
      <c r="D150" s="195" t="s">
        <v>149</v>
      </c>
      <c r="E150" s="196" t="s">
        <v>1</v>
      </c>
      <c r="F150" s="197" t="s">
        <v>406</v>
      </c>
      <c r="G150" s="13"/>
      <c r="H150" s="198">
        <v>26.5</v>
      </c>
      <c r="I150" s="13"/>
      <c r="J150" s="13"/>
      <c r="K150" s="13"/>
      <c r="L150" s="194"/>
      <c r="M150" s="199"/>
      <c r="N150" s="200"/>
      <c r="O150" s="200"/>
      <c r="P150" s="200"/>
      <c r="Q150" s="200"/>
      <c r="R150" s="200"/>
      <c r="S150" s="200"/>
      <c r="T150" s="20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96" t="s">
        <v>149</v>
      </c>
      <c r="AU150" s="196" t="s">
        <v>88</v>
      </c>
      <c r="AV150" s="13" t="s">
        <v>88</v>
      </c>
      <c r="AW150" s="13" t="s">
        <v>31</v>
      </c>
      <c r="AX150" s="13" t="s">
        <v>75</v>
      </c>
      <c r="AY150" s="196" t="s">
        <v>142</v>
      </c>
    </row>
    <row r="151" s="14" customFormat="1">
      <c r="A151" s="14"/>
      <c r="B151" s="202"/>
      <c r="C151" s="14"/>
      <c r="D151" s="195" t="s">
        <v>149</v>
      </c>
      <c r="E151" s="203" t="s">
        <v>1</v>
      </c>
      <c r="F151" s="204" t="s">
        <v>151</v>
      </c>
      <c r="G151" s="14"/>
      <c r="H151" s="205">
        <v>26.5</v>
      </c>
      <c r="I151" s="14"/>
      <c r="J151" s="14"/>
      <c r="K151" s="14"/>
      <c r="L151" s="202"/>
      <c r="M151" s="206"/>
      <c r="N151" s="207"/>
      <c r="O151" s="207"/>
      <c r="P151" s="207"/>
      <c r="Q151" s="207"/>
      <c r="R151" s="207"/>
      <c r="S151" s="207"/>
      <c r="T151" s="208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03" t="s">
        <v>149</v>
      </c>
      <c r="AU151" s="203" t="s">
        <v>88</v>
      </c>
      <c r="AV151" s="14" t="s">
        <v>148</v>
      </c>
      <c r="AW151" s="14" t="s">
        <v>31</v>
      </c>
      <c r="AX151" s="14" t="s">
        <v>82</v>
      </c>
      <c r="AY151" s="203" t="s">
        <v>142</v>
      </c>
    </row>
    <row r="152" s="2" customFormat="1" ht="24.15" customHeight="1">
      <c r="A152" s="31"/>
      <c r="B152" s="180"/>
      <c r="C152" s="181" t="s">
        <v>188</v>
      </c>
      <c r="D152" s="181" t="s">
        <v>144</v>
      </c>
      <c r="E152" s="182" t="s">
        <v>260</v>
      </c>
      <c r="F152" s="183" t="s">
        <v>261</v>
      </c>
      <c r="G152" s="184" t="s">
        <v>166</v>
      </c>
      <c r="H152" s="185">
        <v>3652</v>
      </c>
      <c r="I152" s="186">
        <v>0.69999999999999996</v>
      </c>
      <c r="J152" s="186">
        <f>ROUND(I152*H152,2)</f>
        <v>2556.4000000000001</v>
      </c>
      <c r="K152" s="187"/>
      <c r="L152" s="32"/>
      <c r="M152" s="188" t="s">
        <v>1</v>
      </c>
      <c r="N152" s="189" t="s">
        <v>41</v>
      </c>
      <c r="O152" s="190">
        <v>0</v>
      </c>
      <c r="P152" s="190">
        <f>O152*H152</f>
        <v>0</v>
      </c>
      <c r="Q152" s="190">
        <v>2.2280000000000002</v>
      </c>
      <c r="R152" s="190">
        <f>Q152*H152</f>
        <v>8136.6560000000009</v>
      </c>
      <c r="S152" s="190">
        <v>0</v>
      </c>
      <c r="T152" s="191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2" t="s">
        <v>148</v>
      </c>
      <c r="AT152" s="192" t="s">
        <v>144</v>
      </c>
      <c r="AU152" s="192" t="s">
        <v>88</v>
      </c>
      <c r="AY152" s="18" t="s">
        <v>142</v>
      </c>
      <c r="BE152" s="193">
        <f>IF(N152="základná",J152,0)</f>
        <v>0</v>
      </c>
      <c r="BF152" s="193">
        <f>IF(N152="znížená",J152,0)</f>
        <v>2556.4000000000001</v>
      </c>
      <c r="BG152" s="193">
        <f>IF(N152="zákl. prenesená",J152,0)</f>
        <v>0</v>
      </c>
      <c r="BH152" s="193">
        <f>IF(N152="zníž. prenesená",J152,0)</f>
        <v>0</v>
      </c>
      <c r="BI152" s="193">
        <f>IF(N152="nulová",J152,0)</f>
        <v>0</v>
      </c>
      <c r="BJ152" s="18" t="s">
        <v>88</v>
      </c>
      <c r="BK152" s="193">
        <f>ROUND(I152*H152,2)</f>
        <v>2556.4000000000001</v>
      </c>
      <c r="BL152" s="18" t="s">
        <v>148</v>
      </c>
      <c r="BM152" s="192" t="s">
        <v>191</v>
      </c>
    </row>
    <row r="153" s="13" customFormat="1">
      <c r="A153" s="13"/>
      <c r="B153" s="194"/>
      <c r="C153" s="13"/>
      <c r="D153" s="195" t="s">
        <v>149</v>
      </c>
      <c r="E153" s="196" t="s">
        <v>1</v>
      </c>
      <c r="F153" s="197" t="s">
        <v>407</v>
      </c>
      <c r="G153" s="13"/>
      <c r="H153" s="198">
        <v>1826</v>
      </c>
      <c r="I153" s="13"/>
      <c r="J153" s="13"/>
      <c r="K153" s="13"/>
      <c r="L153" s="194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6" t="s">
        <v>149</v>
      </c>
      <c r="AU153" s="196" t="s">
        <v>88</v>
      </c>
      <c r="AV153" s="13" t="s">
        <v>88</v>
      </c>
      <c r="AW153" s="13" t="s">
        <v>31</v>
      </c>
      <c r="AX153" s="13" t="s">
        <v>75</v>
      </c>
      <c r="AY153" s="196" t="s">
        <v>142</v>
      </c>
    </row>
    <row r="154" s="13" customFormat="1">
      <c r="A154" s="13"/>
      <c r="B154" s="194"/>
      <c r="C154" s="13"/>
      <c r="D154" s="195" t="s">
        <v>149</v>
      </c>
      <c r="E154" s="196" t="s">
        <v>1</v>
      </c>
      <c r="F154" s="197" t="s">
        <v>407</v>
      </c>
      <c r="G154" s="13"/>
      <c r="H154" s="198">
        <v>1826</v>
      </c>
      <c r="I154" s="13"/>
      <c r="J154" s="13"/>
      <c r="K154" s="13"/>
      <c r="L154" s="194"/>
      <c r="M154" s="199"/>
      <c r="N154" s="200"/>
      <c r="O154" s="200"/>
      <c r="P154" s="200"/>
      <c r="Q154" s="200"/>
      <c r="R154" s="200"/>
      <c r="S154" s="200"/>
      <c r="T154" s="20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149</v>
      </c>
      <c r="AU154" s="196" t="s">
        <v>88</v>
      </c>
      <c r="AV154" s="13" t="s">
        <v>88</v>
      </c>
      <c r="AW154" s="13" t="s">
        <v>31</v>
      </c>
      <c r="AX154" s="13" t="s">
        <v>75</v>
      </c>
      <c r="AY154" s="196" t="s">
        <v>142</v>
      </c>
    </row>
    <row r="155" s="14" customFormat="1">
      <c r="A155" s="14"/>
      <c r="B155" s="202"/>
      <c r="C155" s="14"/>
      <c r="D155" s="195" t="s">
        <v>149</v>
      </c>
      <c r="E155" s="203" t="s">
        <v>1</v>
      </c>
      <c r="F155" s="204" t="s">
        <v>151</v>
      </c>
      <c r="G155" s="14"/>
      <c r="H155" s="205">
        <v>3652</v>
      </c>
      <c r="I155" s="14"/>
      <c r="J155" s="14"/>
      <c r="K155" s="14"/>
      <c r="L155" s="202"/>
      <c r="M155" s="206"/>
      <c r="N155" s="207"/>
      <c r="O155" s="207"/>
      <c r="P155" s="207"/>
      <c r="Q155" s="207"/>
      <c r="R155" s="207"/>
      <c r="S155" s="207"/>
      <c r="T155" s="20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3" t="s">
        <v>149</v>
      </c>
      <c r="AU155" s="203" t="s">
        <v>88</v>
      </c>
      <c r="AV155" s="14" t="s">
        <v>148</v>
      </c>
      <c r="AW155" s="14" t="s">
        <v>31</v>
      </c>
      <c r="AX155" s="14" t="s">
        <v>82</v>
      </c>
      <c r="AY155" s="203" t="s">
        <v>142</v>
      </c>
    </row>
    <row r="156" s="2" customFormat="1" ht="24.15" customHeight="1">
      <c r="A156" s="31"/>
      <c r="B156" s="180"/>
      <c r="C156" s="181" t="s">
        <v>169</v>
      </c>
      <c r="D156" s="181" t="s">
        <v>144</v>
      </c>
      <c r="E156" s="182" t="s">
        <v>264</v>
      </c>
      <c r="F156" s="183" t="s">
        <v>408</v>
      </c>
      <c r="G156" s="184" t="s">
        <v>166</v>
      </c>
      <c r="H156" s="185">
        <v>1826</v>
      </c>
      <c r="I156" s="186">
        <v>17.239999999999998</v>
      </c>
      <c r="J156" s="186">
        <f>ROUND(I156*H156,2)</f>
        <v>31480.240000000002</v>
      </c>
      <c r="K156" s="187"/>
      <c r="L156" s="32"/>
      <c r="M156" s="188" t="s">
        <v>1</v>
      </c>
      <c r="N156" s="189" t="s">
        <v>41</v>
      </c>
      <c r="O156" s="190">
        <v>0</v>
      </c>
      <c r="P156" s="190">
        <f>O156*H156</f>
        <v>0</v>
      </c>
      <c r="Q156" s="190">
        <v>194.04900000000001</v>
      </c>
      <c r="R156" s="190">
        <f>Q156*H156</f>
        <v>354333.47399999999</v>
      </c>
      <c r="S156" s="190">
        <v>0</v>
      </c>
      <c r="T156" s="19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2" t="s">
        <v>148</v>
      </c>
      <c r="AT156" s="192" t="s">
        <v>144</v>
      </c>
      <c r="AU156" s="192" t="s">
        <v>88</v>
      </c>
      <c r="AY156" s="18" t="s">
        <v>142</v>
      </c>
      <c r="BE156" s="193">
        <f>IF(N156="základná",J156,0)</f>
        <v>0</v>
      </c>
      <c r="BF156" s="193">
        <f>IF(N156="znížená",J156,0)</f>
        <v>31480.240000000002</v>
      </c>
      <c r="BG156" s="193">
        <f>IF(N156="zákl. prenesená",J156,0)</f>
        <v>0</v>
      </c>
      <c r="BH156" s="193">
        <f>IF(N156="zníž. prenesená",J156,0)</f>
        <v>0</v>
      </c>
      <c r="BI156" s="193">
        <f>IF(N156="nulová",J156,0)</f>
        <v>0</v>
      </c>
      <c r="BJ156" s="18" t="s">
        <v>88</v>
      </c>
      <c r="BK156" s="193">
        <f>ROUND(I156*H156,2)</f>
        <v>31480.240000000002</v>
      </c>
      <c r="BL156" s="18" t="s">
        <v>148</v>
      </c>
      <c r="BM156" s="192" t="s">
        <v>195</v>
      </c>
    </row>
    <row r="157" s="13" customFormat="1">
      <c r="A157" s="13"/>
      <c r="B157" s="194"/>
      <c r="C157" s="13"/>
      <c r="D157" s="195" t="s">
        <v>149</v>
      </c>
      <c r="E157" s="196" t="s">
        <v>1</v>
      </c>
      <c r="F157" s="197" t="s">
        <v>409</v>
      </c>
      <c r="G157" s="13"/>
      <c r="H157" s="198">
        <v>1826</v>
      </c>
      <c r="I157" s="13"/>
      <c r="J157" s="13"/>
      <c r="K157" s="13"/>
      <c r="L157" s="194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6" t="s">
        <v>149</v>
      </c>
      <c r="AU157" s="196" t="s">
        <v>88</v>
      </c>
      <c r="AV157" s="13" t="s">
        <v>88</v>
      </c>
      <c r="AW157" s="13" t="s">
        <v>31</v>
      </c>
      <c r="AX157" s="13" t="s">
        <v>75</v>
      </c>
      <c r="AY157" s="196" t="s">
        <v>142</v>
      </c>
    </row>
    <row r="158" s="14" customFormat="1">
      <c r="A158" s="14"/>
      <c r="B158" s="202"/>
      <c r="C158" s="14"/>
      <c r="D158" s="195" t="s">
        <v>149</v>
      </c>
      <c r="E158" s="203" t="s">
        <v>1</v>
      </c>
      <c r="F158" s="204" t="s">
        <v>151</v>
      </c>
      <c r="G158" s="14"/>
      <c r="H158" s="205">
        <v>1826</v>
      </c>
      <c r="I158" s="14"/>
      <c r="J158" s="14"/>
      <c r="K158" s="14"/>
      <c r="L158" s="202"/>
      <c r="M158" s="206"/>
      <c r="N158" s="207"/>
      <c r="O158" s="207"/>
      <c r="P158" s="207"/>
      <c r="Q158" s="207"/>
      <c r="R158" s="207"/>
      <c r="S158" s="207"/>
      <c r="T158" s="20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03" t="s">
        <v>149</v>
      </c>
      <c r="AU158" s="203" t="s">
        <v>88</v>
      </c>
      <c r="AV158" s="14" t="s">
        <v>148</v>
      </c>
      <c r="AW158" s="14" t="s">
        <v>31</v>
      </c>
      <c r="AX158" s="14" t="s">
        <v>82</v>
      </c>
      <c r="AY158" s="203" t="s">
        <v>142</v>
      </c>
    </row>
    <row r="159" s="2" customFormat="1" ht="24.15" customHeight="1">
      <c r="A159" s="31"/>
      <c r="B159" s="180"/>
      <c r="C159" s="181" t="s">
        <v>196</v>
      </c>
      <c r="D159" s="181" t="s">
        <v>144</v>
      </c>
      <c r="E159" s="182" t="s">
        <v>278</v>
      </c>
      <c r="F159" s="183" t="s">
        <v>279</v>
      </c>
      <c r="G159" s="184" t="s">
        <v>166</v>
      </c>
      <c r="H159" s="185">
        <v>1826</v>
      </c>
      <c r="I159" s="186">
        <v>16.09</v>
      </c>
      <c r="J159" s="186">
        <f>ROUND(I159*H159,2)</f>
        <v>29380.34</v>
      </c>
      <c r="K159" s="187"/>
      <c r="L159" s="32"/>
      <c r="M159" s="188" t="s">
        <v>1</v>
      </c>
      <c r="N159" s="189" t="s">
        <v>41</v>
      </c>
      <c r="O159" s="190">
        <v>0</v>
      </c>
      <c r="P159" s="190">
        <f>O159*H159</f>
        <v>0</v>
      </c>
      <c r="Q159" s="190">
        <v>275.726</v>
      </c>
      <c r="R159" s="190">
        <f>Q159*H159</f>
        <v>503475.67599999998</v>
      </c>
      <c r="S159" s="190">
        <v>0</v>
      </c>
      <c r="T159" s="19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2" t="s">
        <v>148</v>
      </c>
      <c r="AT159" s="192" t="s">
        <v>144</v>
      </c>
      <c r="AU159" s="192" t="s">
        <v>88</v>
      </c>
      <c r="AY159" s="18" t="s">
        <v>142</v>
      </c>
      <c r="BE159" s="193">
        <f>IF(N159="základná",J159,0)</f>
        <v>0</v>
      </c>
      <c r="BF159" s="193">
        <f>IF(N159="znížená",J159,0)</f>
        <v>29380.34</v>
      </c>
      <c r="BG159" s="193">
        <f>IF(N159="zákl. prenesená",J159,0)</f>
        <v>0</v>
      </c>
      <c r="BH159" s="193">
        <f>IF(N159="zníž. prenesená",J159,0)</f>
        <v>0</v>
      </c>
      <c r="BI159" s="193">
        <f>IF(N159="nulová",J159,0)</f>
        <v>0</v>
      </c>
      <c r="BJ159" s="18" t="s">
        <v>88</v>
      </c>
      <c r="BK159" s="193">
        <f>ROUND(I159*H159,2)</f>
        <v>29380.34</v>
      </c>
      <c r="BL159" s="18" t="s">
        <v>148</v>
      </c>
      <c r="BM159" s="192" t="s">
        <v>199</v>
      </c>
    </row>
    <row r="160" s="13" customFormat="1">
      <c r="A160" s="13"/>
      <c r="B160" s="194"/>
      <c r="C160" s="13"/>
      <c r="D160" s="195" t="s">
        <v>149</v>
      </c>
      <c r="E160" s="196" t="s">
        <v>1</v>
      </c>
      <c r="F160" s="197" t="s">
        <v>409</v>
      </c>
      <c r="G160" s="13"/>
      <c r="H160" s="198">
        <v>1826</v>
      </c>
      <c r="I160" s="13"/>
      <c r="J160" s="13"/>
      <c r="K160" s="13"/>
      <c r="L160" s="194"/>
      <c r="M160" s="199"/>
      <c r="N160" s="200"/>
      <c r="O160" s="200"/>
      <c r="P160" s="200"/>
      <c r="Q160" s="200"/>
      <c r="R160" s="200"/>
      <c r="S160" s="200"/>
      <c r="T160" s="20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6" t="s">
        <v>149</v>
      </c>
      <c r="AU160" s="196" t="s">
        <v>88</v>
      </c>
      <c r="AV160" s="13" t="s">
        <v>88</v>
      </c>
      <c r="AW160" s="13" t="s">
        <v>31</v>
      </c>
      <c r="AX160" s="13" t="s">
        <v>75</v>
      </c>
      <c r="AY160" s="196" t="s">
        <v>142</v>
      </c>
    </row>
    <row r="161" s="14" customFormat="1">
      <c r="A161" s="14"/>
      <c r="B161" s="202"/>
      <c r="C161" s="14"/>
      <c r="D161" s="195" t="s">
        <v>149</v>
      </c>
      <c r="E161" s="203" t="s">
        <v>1</v>
      </c>
      <c r="F161" s="204" t="s">
        <v>151</v>
      </c>
      <c r="G161" s="14"/>
      <c r="H161" s="205">
        <v>1826</v>
      </c>
      <c r="I161" s="14"/>
      <c r="J161" s="14"/>
      <c r="K161" s="14"/>
      <c r="L161" s="202"/>
      <c r="M161" s="206"/>
      <c r="N161" s="207"/>
      <c r="O161" s="207"/>
      <c r="P161" s="207"/>
      <c r="Q161" s="207"/>
      <c r="R161" s="207"/>
      <c r="S161" s="207"/>
      <c r="T161" s="20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3" t="s">
        <v>149</v>
      </c>
      <c r="AU161" s="203" t="s">
        <v>88</v>
      </c>
      <c r="AV161" s="14" t="s">
        <v>148</v>
      </c>
      <c r="AW161" s="14" t="s">
        <v>31</v>
      </c>
      <c r="AX161" s="14" t="s">
        <v>82</v>
      </c>
      <c r="AY161" s="203" t="s">
        <v>142</v>
      </c>
    </row>
    <row r="162" s="12" customFormat="1" ht="22.8" customHeight="1">
      <c r="A162" s="12"/>
      <c r="B162" s="168"/>
      <c r="C162" s="12"/>
      <c r="D162" s="169" t="s">
        <v>74</v>
      </c>
      <c r="E162" s="178" t="s">
        <v>161</v>
      </c>
      <c r="F162" s="178" t="s">
        <v>286</v>
      </c>
      <c r="G162" s="12"/>
      <c r="H162" s="12"/>
      <c r="I162" s="12"/>
      <c r="J162" s="179">
        <f>BK162</f>
        <v>578.73000000000002</v>
      </c>
      <c r="K162" s="12"/>
      <c r="L162" s="168"/>
      <c r="M162" s="172"/>
      <c r="N162" s="173"/>
      <c r="O162" s="173"/>
      <c r="P162" s="174">
        <f>SUM(P163:P167)</f>
        <v>12</v>
      </c>
      <c r="Q162" s="173"/>
      <c r="R162" s="174">
        <f>SUM(R163:R167)</f>
        <v>0</v>
      </c>
      <c r="S162" s="173"/>
      <c r="T162" s="175">
        <f>SUM(T163:T167)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69" t="s">
        <v>82</v>
      </c>
      <c r="AT162" s="176" t="s">
        <v>74</v>
      </c>
      <c r="AU162" s="176" t="s">
        <v>82</v>
      </c>
      <c r="AY162" s="169" t="s">
        <v>142</v>
      </c>
      <c r="BK162" s="177">
        <f>SUM(BK163:BK167)</f>
        <v>578.73000000000002</v>
      </c>
    </row>
    <row r="163" s="2" customFormat="1" ht="24.15" customHeight="1">
      <c r="A163" s="31"/>
      <c r="B163" s="180"/>
      <c r="C163" s="181" t="s">
        <v>174</v>
      </c>
      <c r="D163" s="181" t="s">
        <v>144</v>
      </c>
      <c r="E163" s="182" t="s">
        <v>287</v>
      </c>
      <c r="F163" s="183" t="s">
        <v>288</v>
      </c>
      <c r="G163" s="184" t="s">
        <v>289</v>
      </c>
      <c r="H163" s="185">
        <v>3</v>
      </c>
      <c r="I163" s="186">
        <v>99.840000000000003</v>
      </c>
      <c r="J163" s="186">
        <f>ROUND(I163*H163,2)</f>
        <v>299.51999999999998</v>
      </c>
      <c r="K163" s="187"/>
      <c r="L163" s="32"/>
      <c r="M163" s="188" t="s">
        <v>1</v>
      </c>
      <c r="N163" s="189" t="s">
        <v>41</v>
      </c>
      <c r="O163" s="190">
        <v>2</v>
      </c>
      <c r="P163" s="190">
        <f>O163*H163</f>
        <v>6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2" t="s">
        <v>148</v>
      </c>
      <c r="AT163" s="192" t="s">
        <v>144</v>
      </c>
      <c r="AU163" s="192" t="s">
        <v>88</v>
      </c>
      <c r="AY163" s="18" t="s">
        <v>142</v>
      </c>
      <c r="BE163" s="193">
        <f>IF(N163="základná",J163,0)</f>
        <v>0</v>
      </c>
      <c r="BF163" s="193">
        <f>IF(N163="znížená",J163,0)</f>
        <v>299.51999999999998</v>
      </c>
      <c r="BG163" s="193">
        <f>IF(N163="zákl. prenesená",J163,0)</f>
        <v>0</v>
      </c>
      <c r="BH163" s="193">
        <f>IF(N163="zníž. prenesená",J163,0)</f>
        <v>0</v>
      </c>
      <c r="BI163" s="193">
        <f>IF(N163="nulová",J163,0)</f>
        <v>0</v>
      </c>
      <c r="BJ163" s="18" t="s">
        <v>88</v>
      </c>
      <c r="BK163" s="193">
        <f>ROUND(I163*H163,2)</f>
        <v>299.51999999999998</v>
      </c>
      <c r="BL163" s="18" t="s">
        <v>148</v>
      </c>
      <c r="BM163" s="192" t="s">
        <v>204</v>
      </c>
    </row>
    <row r="164" s="13" customFormat="1">
      <c r="A164" s="13"/>
      <c r="B164" s="194"/>
      <c r="C164" s="13"/>
      <c r="D164" s="195" t="s">
        <v>149</v>
      </c>
      <c r="E164" s="196" t="s">
        <v>1</v>
      </c>
      <c r="F164" s="197" t="s">
        <v>82</v>
      </c>
      <c r="G164" s="13"/>
      <c r="H164" s="198">
        <v>1</v>
      </c>
      <c r="I164" s="13"/>
      <c r="J164" s="13"/>
      <c r="K164" s="13"/>
      <c r="L164" s="194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6" t="s">
        <v>149</v>
      </c>
      <c r="AU164" s="196" t="s">
        <v>88</v>
      </c>
      <c r="AV164" s="13" t="s">
        <v>88</v>
      </c>
      <c r="AW164" s="13" t="s">
        <v>31</v>
      </c>
      <c r="AX164" s="13" t="s">
        <v>75</v>
      </c>
      <c r="AY164" s="196" t="s">
        <v>142</v>
      </c>
    </row>
    <row r="165" s="13" customFormat="1">
      <c r="A165" s="13"/>
      <c r="B165" s="194"/>
      <c r="C165" s="13"/>
      <c r="D165" s="195" t="s">
        <v>149</v>
      </c>
      <c r="E165" s="196" t="s">
        <v>1</v>
      </c>
      <c r="F165" s="197" t="s">
        <v>410</v>
      </c>
      <c r="G165" s="13"/>
      <c r="H165" s="198">
        <v>2</v>
      </c>
      <c r="I165" s="13"/>
      <c r="J165" s="13"/>
      <c r="K165" s="13"/>
      <c r="L165" s="194"/>
      <c r="M165" s="199"/>
      <c r="N165" s="200"/>
      <c r="O165" s="200"/>
      <c r="P165" s="200"/>
      <c r="Q165" s="200"/>
      <c r="R165" s="200"/>
      <c r="S165" s="200"/>
      <c r="T165" s="20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6" t="s">
        <v>149</v>
      </c>
      <c r="AU165" s="196" t="s">
        <v>88</v>
      </c>
      <c r="AV165" s="13" t="s">
        <v>88</v>
      </c>
      <c r="AW165" s="13" t="s">
        <v>31</v>
      </c>
      <c r="AX165" s="13" t="s">
        <v>75</v>
      </c>
      <c r="AY165" s="196" t="s">
        <v>142</v>
      </c>
    </row>
    <row r="166" s="14" customFormat="1">
      <c r="A166" s="14"/>
      <c r="B166" s="202"/>
      <c r="C166" s="14"/>
      <c r="D166" s="195" t="s">
        <v>149</v>
      </c>
      <c r="E166" s="203" t="s">
        <v>1</v>
      </c>
      <c r="F166" s="204" t="s">
        <v>151</v>
      </c>
      <c r="G166" s="14"/>
      <c r="H166" s="205">
        <v>3</v>
      </c>
      <c r="I166" s="14"/>
      <c r="J166" s="14"/>
      <c r="K166" s="14"/>
      <c r="L166" s="202"/>
      <c r="M166" s="206"/>
      <c r="N166" s="207"/>
      <c r="O166" s="207"/>
      <c r="P166" s="207"/>
      <c r="Q166" s="207"/>
      <c r="R166" s="207"/>
      <c r="S166" s="207"/>
      <c r="T166" s="20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3" t="s">
        <v>149</v>
      </c>
      <c r="AU166" s="203" t="s">
        <v>88</v>
      </c>
      <c r="AV166" s="14" t="s">
        <v>148</v>
      </c>
      <c r="AW166" s="14" t="s">
        <v>31</v>
      </c>
      <c r="AX166" s="14" t="s">
        <v>82</v>
      </c>
      <c r="AY166" s="203" t="s">
        <v>142</v>
      </c>
    </row>
    <row r="167" s="2" customFormat="1" ht="24.15" customHeight="1">
      <c r="A167" s="31"/>
      <c r="B167" s="180"/>
      <c r="C167" s="181" t="s">
        <v>206</v>
      </c>
      <c r="D167" s="181" t="s">
        <v>144</v>
      </c>
      <c r="E167" s="182" t="s">
        <v>298</v>
      </c>
      <c r="F167" s="183" t="s">
        <v>299</v>
      </c>
      <c r="G167" s="184" t="s">
        <v>296</v>
      </c>
      <c r="H167" s="185">
        <v>3</v>
      </c>
      <c r="I167" s="186">
        <v>93.069999999999993</v>
      </c>
      <c r="J167" s="186">
        <f>ROUND(I167*H167,2)</f>
        <v>279.20999999999998</v>
      </c>
      <c r="K167" s="187"/>
      <c r="L167" s="32"/>
      <c r="M167" s="188" t="s">
        <v>1</v>
      </c>
      <c r="N167" s="189" t="s">
        <v>41</v>
      </c>
      <c r="O167" s="190">
        <v>2</v>
      </c>
      <c r="P167" s="190">
        <f>O167*H167</f>
        <v>6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148</v>
      </c>
      <c r="AT167" s="192" t="s">
        <v>144</v>
      </c>
      <c r="AU167" s="192" t="s">
        <v>88</v>
      </c>
      <c r="AY167" s="18" t="s">
        <v>142</v>
      </c>
      <c r="BE167" s="193">
        <f>IF(N167="základná",J167,0)</f>
        <v>0</v>
      </c>
      <c r="BF167" s="193">
        <f>IF(N167="znížená",J167,0)</f>
        <v>279.20999999999998</v>
      </c>
      <c r="BG167" s="193">
        <f>IF(N167="zákl. prenesená",J167,0)</f>
        <v>0</v>
      </c>
      <c r="BH167" s="193">
        <f>IF(N167="zníž. prenesená",J167,0)</f>
        <v>0</v>
      </c>
      <c r="BI167" s="193">
        <f>IF(N167="nulová",J167,0)</f>
        <v>0</v>
      </c>
      <c r="BJ167" s="18" t="s">
        <v>88</v>
      </c>
      <c r="BK167" s="193">
        <f>ROUND(I167*H167,2)</f>
        <v>279.20999999999998</v>
      </c>
      <c r="BL167" s="18" t="s">
        <v>148</v>
      </c>
      <c r="BM167" s="192" t="s">
        <v>209</v>
      </c>
    </row>
    <row r="168" s="12" customFormat="1" ht="22.8" customHeight="1">
      <c r="A168" s="12"/>
      <c r="B168" s="168"/>
      <c r="C168" s="12"/>
      <c r="D168" s="169" t="s">
        <v>74</v>
      </c>
      <c r="E168" s="178" t="s">
        <v>179</v>
      </c>
      <c r="F168" s="178" t="s">
        <v>301</v>
      </c>
      <c r="G168" s="12"/>
      <c r="H168" s="12"/>
      <c r="I168" s="12"/>
      <c r="J168" s="179">
        <f>BK168</f>
        <v>5120.7700000000004</v>
      </c>
      <c r="K168" s="12"/>
      <c r="L168" s="168"/>
      <c r="M168" s="172"/>
      <c r="N168" s="173"/>
      <c r="O168" s="173"/>
      <c r="P168" s="174">
        <f>SUM(P169:P199)</f>
        <v>267.51972599999999</v>
      </c>
      <c r="Q168" s="173"/>
      <c r="R168" s="174">
        <f>SUM(R169:R199)</f>
        <v>257.80248499999999</v>
      </c>
      <c r="S168" s="173"/>
      <c r="T168" s="175">
        <f>SUM(T169:T199)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69" t="s">
        <v>82</v>
      </c>
      <c r="AT168" s="176" t="s">
        <v>74</v>
      </c>
      <c r="AU168" s="176" t="s">
        <v>82</v>
      </c>
      <c r="AY168" s="169" t="s">
        <v>142</v>
      </c>
      <c r="BK168" s="177">
        <f>SUM(BK169:BK199)</f>
        <v>5120.7700000000004</v>
      </c>
    </row>
    <row r="169" s="2" customFormat="1" ht="33" customHeight="1">
      <c r="A169" s="31"/>
      <c r="B169" s="180"/>
      <c r="C169" s="181" t="s">
        <v>177</v>
      </c>
      <c r="D169" s="181" t="s">
        <v>144</v>
      </c>
      <c r="E169" s="182" t="s">
        <v>313</v>
      </c>
      <c r="F169" s="183" t="s">
        <v>314</v>
      </c>
      <c r="G169" s="184" t="s">
        <v>203</v>
      </c>
      <c r="H169" s="185">
        <v>10</v>
      </c>
      <c r="I169" s="186">
        <v>11.35</v>
      </c>
      <c r="J169" s="186">
        <f>ROUND(I169*H169,2)</f>
        <v>113.5</v>
      </c>
      <c r="K169" s="187"/>
      <c r="L169" s="32"/>
      <c r="M169" s="188" t="s">
        <v>1</v>
      </c>
      <c r="N169" s="189" t="s">
        <v>41</v>
      </c>
      <c r="O169" s="190">
        <v>0</v>
      </c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148</v>
      </c>
      <c r="AT169" s="192" t="s">
        <v>144</v>
      </c>
      <c r="AU169" s="192" t="s">
        <v>88</v>
      </c>
      <c r="AY169" s="18" t="s">
        <v>142</v>
      </c>
      <c r="BE169" s="193">
        <f>IF(N169="základná",J169,0)</f>
        <v>0</v>
      </c>
      <c r="BF169" s="193">
        <f>IF(N169="znížená",J169,0)</f>
        <v>113.5</v>
      </c>
      <c r="BG169" s="193">
        <f>IF(N169="zákl. prenesená",J169,0)</f>
        <v>0</v>
      </c>
      <c r="BH169" s="193">
        <f>IF(N169="zníž. prenesená",J169,0)</f>
        <v>0</v>
      </c>
      <c r="BI169" s="193">
        <f>IF(N169="nulová",J169,0)</f>
        <v>0</v>
      </c>
      <c r="BJ169" s="18" t="s">
        <v>88</v>
      </c>
      <c r="BK169" s="193">
        <f>ROUND(I169*H169,2)</f>
        <v>113.5</v>
      </c>
      <c r="BL169" s="18" t="s">
        <v>148</v>
      </c>
      <c r="BM169" s="192" t="s">
        <v>213</v>
      </c>
    </row>
    <row r="170" s="13" customFormat="1">
      <c r="A170" s="13"/>
      <c r="B170" s="194"/>
      <c r="C170" s="13"/>
      <c r="D170" s="195" t="s">
        <v>149</v>
      </c>
      <c r="E170" s="196" t="s">
        <v>1</v>
      </c>
      <c r="F170" s="197" t="s">
        <v>411</v>
      </c>
      <c r="G170" s="13"/>
      <c r="H170" s="198">
        <v>10</v>
      </c>
      <c r="I170" s="13"/>
      <c r="J170" s="13"/>
      <c r="K170" s="13"/>
      <c r="L170" s="194"/>
      <c r="M170" s="199"/>
      <c r="N170" s="200"/>
      <c r="O170" s="200"/>
      <c r="P170" s="200"/>
      <c r="Q170" s="200"/>
      <c r="R170" s="200"/>
      <c r="S170" s="200"/>
      <c r="T170" s="20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6" t="s">
        <v>149</v>
      </c>
      <c r="AU170" s="196" t="s">
        <v>88</v>
      </c>
      <c r="AV170" s="13" t="s">
        <v>88</v>
      </c>
      <c r="AW170" s="13" t="s">
        <v>31</v>
      </c>
      <c r="AX170" s="13" t="s">
        <v>75</v>
      </c>
      <c r="AY170" s="196" t="s">
        <v>142</v>
      </c>
    </row>
    <row r="171" s="14" customFormat="1">
      <c r="A171" s="14"/>
      <c r="B171" s="202"/>
      <c r="C171" s="14"/>
      <c r="D171" s="195" t="s">
        <v>149</v>
      </c>
      <c r="E171" s="203" t="s">
        <v>1</v>
      </c>
      <c r="F171" s="204" t="s">
        <v>151</v>
      </c>
      <c r="G171" s="14"/>
      <c r="H171" s="205">
        <v>10</v>
      </c>
      <c r="I171" s="14"/>
      <c r="J171" s="14"/>
      <c r="K171" s="14"/>
      <c r="L171" s="202"/>
      <c r="M171" s="206"/>
      <c r="N171" s="207"/>
      <c r="O171" s="207"/>
      <c r="P171" s="207"/>
      <c r="Q171" s="207"/>
      <c r="R171" s="207"/>
      <c r="S171" s="207"/>
      <c r="T171" s="208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03" t="s">
        <v>149</v>
      </c>
      <c r="AU171" s="203" t="s">
        <v>88</v>
      </c>
      <c r="AV171" s="14" t="s">
        <v>148</v>
      </c>
      <c r="AW171" s="14" t="s">
        <v>31</v>
      </c>
      <c r="AX171" s="14" t="s">
        <v>82</v>
      </c>
      <c r="AY171" s="203" t="s">
        <v>142</v>
      </c>
    </row>
    <row r="172" s="2" customFormat="1" ht="24.15" customHeight="1">
      <c r="A172" s="31"/>
      <c r="B172" s="180"/>
      <c r="C172" s="181" t="s">
        <v>214</v>
      </c>
      <c r="D172" s="181" t="s">
        <v>144</v>
      </c>
      <c r="E172" s="182" t="s">
        <v>318</v>
      </c>
      <c r="F172" s="183" t="s">
        <v>319</v>
      </c>
      <c r="G172" s="184" t="s">
        <v>147</v>
      </c>
      <c r="H172" s="185">
        <v>3.0499999999999998</v>
      </c>
      <c r="I172" s="186">
        <v>144.66999999999999</v>
      </c>
      <c r="J172" s="186">
        <f>ROUND(I172*H172,2)</f>
        <v>441.24000000000001</v>
      </c>
      <c r="K172" s="187"/>
      <c r="L172" s="32"/>
      <c r="M172" s="188" t="s">
        <v>1</v>
      </c>
      <c r="N172" s="189" t="s">
        <v>41</v>
      </c>
      <c r="O172" s="190">
        <v>0</v>
      </c>
      <c r="P172" s="190">
        <f>O172*H172</f>
        <v>0</v>
      </c>
      <c r="Q172" s="190">
        <v>2.1793</v>
      </c>
      <c r="R172" s="190">
        <f>Q172*H172</f>
        <v>6.646865</v>
      </c>
      <c r="S172" s="190">
        <v>0</v>
      </c>
      <c r="T172" s="191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2" t="s">
        <v>148</v>
      </c>
      <c r="AT172" s="192" t="s">
        <v>144</v>
      </c>
      <c r="AU172" s="192" t="s">
        <v>88</v>
      </c>
      <c r="AY172" s="18" t="s">
        <v>142</v>
      </c>
      <c r="BE172" s="193">
        <f>IF(N172="základná",J172,0)</f>
        <v>0</v>
      </c>
      <c r="BF172" s="193">
        <f>IF(N172="znížená",J172,0)</f>
        <v>441.24000000000001</v>
      </c>
      <c r="BG172" s="193">
        <f>IF(N172="zákl. prenesená",J172,0)</f>
        <v>0</v>
      </c>
      <c r="BH172" s="193">
        <f>IF(N172="zníž. prenesená",J172,0)</f>
        <v>0</v>
      </c>
      <c r="BI172" s="193">
        <f>IF(N172="nulová",J172,0)</f>
        <v>0</v>
      </c>
      <c r="BJ172" s="18" t="s">
        <v>88</v>
      </c>
      <c r="BK172" s="193">
        <f>ROUND(I172*H172,2)</f>
        <v>441.24000000000001</v>
      </c>
      <c r="BL172" s="18" t="s">
        <v>148</v>
      </c>
      <c r="BM172" s="192" t="s">
        <v>217</v>
      </c>
    </row>
    <row r="173" s="13" customFormat="1">
      <c r="A173" s="13"/>
      <c r="B173" s="194"/>
      <c r="C173" s="13"/>
      <c r="D173" s="195" t="s">
        <v>149</v>
      </c>
      <c r="E173" s="196" t="s">
        <v>1</v>
      </c>
      <c r="F173" s="197" t="s">
        <v>412</v>
      </c>
      <c r="G173" s="13"/>
      <c r="H173" s="198">
        <v>2.6499999999999999</v>
      </c>
      <c r="I173" s="13"/>
      <c r="J173" s="13"/>
      <c r="K173" s="13"/>
      <c r="L173" s="194"/>
      <c r="M173" s="199"/>
      <c r="N173" s="200"/>
      <c r="O173" s="200"/>
      <c r="P173" s="200"/>
      <c r="Q173" s="200"/>
      <c r="R173" s="200"/>
      <c r="S173" s="200"/>
      <c r="T173" s="20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96" t="s">
        <v>149</v>
      </c>
      <c r="AU173" s="196" t="s">
        <v>88</v>
      </c>
      <c r="AV173" s="13" t="s">
        <v>88</v>
      </c>
      <c r="AW173" s="13" t="s">
        <v>31</v>
      </c>
      <c r="AX173" s="13" t="s">
        <v>75</v>
      </c>
      <c r="AY173" s="196" t="s">
        <v>142</v>
      </c>
    </row>
    <row r="174" s="13" customFormat="1">
      <c r="A174" s="13"/>
      <c r="B174" s="194"/>
      <c r="C174" s="13"/>
      <c r="D174" s="195" t="s">
        <v>149</v>
      </c>
      <c r="E174" s="196" t="s">
        <v>1</v>
      </c>
      <c r="F174" s="197" t="s">
        <v>413</v>
      </c>
      <c r="G174" s="13"/>
      <c r="H174" s="198">
        <v>0.10000000000000001</v>
      </c>
      <c r="I174" s="13"/>
      <c r="J174" s="13"/>
      <c r="K174" s="13"/>
      <c r="L174" s="194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6" t="s">
        <v>149</v>
      </c>
      <c r="AU174" s="196" t="s">
        <v>88</v>
      </c>
      <c r="AV174" s="13" t="s">
        <v>88</v>
      </c>
      <c r="AW174" s="13" t="s">
        <v>31</v>
      </c>
      <c r="AX174" s="13" t="s">
        <v>75</v>
      </c>
      <c r="AY174" s="196" t="s">
        <v>142</v>
      </c>
    </row>
    <row r="175" s="13" customFormat="1">
      <c r="A175" s="13"/>
      <c r="B175" s="194"/>
      <c r="C175" s="13"/>
      <c r="D175" s="195" t="s">
        <v>149</v>
      </c>
      <c r="E175" s="196" t="s">
        <v>1</v>
      </c>
      <c r="F175" s="197" t="s">
        <v>414</v>
      </c>
      <c r="G175" s="13"/>
      <c r="H175" s="198">
        <v>0.29999999999999999</v>
      </c>
      <c r="I175" s="13"/>
      <c r="J175" s="13"/>
      <c r="K175" s="13"/>
      <c r="L175" s="194"/>
      <c r="M175" s="199"/>
      <c r="N175" s="200"/>
      <c r="O175" s="200"/>
      <c r="P175" s="200"/>
      <c r="Q175" s="200"/>
      <c r="R175" s="200"/>
      <c r="S175" s="200"/>
      <c r="T175" s="20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6" t="s">
        <v>149</v>
      </c>
      <c r="AU175" s="196" t="s">
        <v>88</v>
      </c>
      <c r="AV175" s="13" t="s">
        <v>88</v>
      </c>
      <c r="AW175" s="13" t="s">
        <v>31</v>
      </c>
      <c r="AX175" s="13" t="s">
        <v>75</v>
      </c>
      <c r="AY175" s="196" t="s">
        <v>142</v>
      </c>
    </row>
    <row r="176" s="14" customFormat="1">
      <c r="A176" s="14"/>
      <c r="B176" s="202"/>
      <c r="C176" s="14"/>
      <c r="D176" s="195" t="s">
        <v>149</v>
      </c>
      <c r="E176" s="203" t="s">
        <v>1</v>
      </c>
      <c r="F176" s="204" t="s">
        <v>151</v>
      </c>
      <c r="G176" s="14"/>
      <c r="H176" s="205">
        <v>3.0499999999999998</v>
      </c>
      <c r="I176" s="14"/>
      <c r="J176" s="14"/>
      <c r="K176" s="14"/>
      <c r="L176" s="202"/>
      <c r="M176" s="206"/>
      <c r="N176" s="207"/>
      <c r="O176" s="207"/>
      <c r="P176" s="207"/>
      <c r="Q176" s="207"/>
      <c r="R176" s="207"/>
      <c r="S176" s="207"/>
      <c r="T176" s="208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03" t="s">
        <v>149</v>
      </c>
      <c r="AU176" s="203" t="s">
        <v>88</v>
      </c>
      <c r="AV176" s="14" t="s">
        <v>148</v>
      </c>
      <c r="AW176" s="14" t="s">
        <v>31</v>
      </c>
      <c r="AX176" s="14" t="s">
        <v>82</v>
      </c>
      <c r="AY176" s="203" t="s">
        <v>142</v>
      </c>
    </row>
    <row r="177" s="2" customFormat="1" ht="33" customHeight="1">
      <c r="A177" s="31"/>
      <c r="B177" s="180"/>
      <c r="C177" s="181" t="s">
        <v>182</v>
      </c>
      <c r="D177" s="181" t="s">
        <v>144</v>
      </c>
      <c r="E177" s="182" t="s">
        <v>325</v>
      </c>
      <c r="F177" s="183" t="s">
        <v>326</v>
      </c>
      <c r="G177" s="184" t="s">
        <v>327</v>
      </c>
      <c r="H177" s="185">
        <v>422.62200000000001</v>
      </c>
      <c r="I177" s="186">
        <v>4.2199999999999998</v>
      </c>
      <c r="J177" s="186">
        <f>ROUND(I177*H177,2)</f>
        <v>1783.46</v>
      </c>
      <c r="K177" s="187"/>
      <c r="L177" s="32"/>
      <c r="M177" s="188" t="s">
        <v>1</v>
      </c>
      <c r="N177" s="189" t="s">
        <v>41</v>
      </c>
      <c r="O177" s="190">
        <v>0.63300000000000001</v>
      </c>
      <c r="P177" s="190">
        <f>O177*H177</f>
        <v>267.51972599999999</v>
      </c>
      <c r="Q177" s="190">
        <v>0</v>
      </c>
      <c r="R177" s="190">
        <f>Q177*H177</f>
        <v>0</v>
      </c>
      <c r="S177" s="190">
        <v>0</v>
      </c>
      <c r="T177" s="19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2" t="s">
        <v>148</v>
      </c>
      <c r="AT177" s="192" t="s">
        <v>144</v>
      </c>
      <c r="AU177" s="192" t="s">
        <v>88</v>
      </c>
      <c r="AY177" s="18" t="s">
        <v>142</v>
      </c>
      <c r="BE177" s="193">
        <f>IF(N177="základná",J177,0)</f>
        <v>0</v>
      </c>
      <c r="BF177" s="193">
        <f>IF(N177="znížená",J177,0)</f>
        <v>1783.46</v>
      </c>
      <c r="BG177" s="193">
        <f>IF(N177="zákl. prenesená",J177,0)</f>
        <v>0</v>
      </c>
      <c r="BH177" s="193">
        <f>IF(N177="zníž. prenesená",J177,0)</f>
        <v>0</v>
      </c>
      <c r="BI177" s="193">
        <f>IF(N177="nulová",J177,0)</f>
        <v>0</v>
      </c>
      <c r="BJ177" s="18" t="s">
        <v>88</v>
      </c>
      <c r="BK177" s="193">
        <f>ROUND(I177*H177,2)</f>
        <v>1783.46</v>
      </c>
      <c r="BL177" s="18" t="s">
        <v>148</v>
      </c>
      <c r="BM177" s="192" t="s">
        <v>221</v>
      </c>
    </row>
    <row r="178" s="2" customFormat="1" ht="24.15" customHeight="1">
      <c r="A178" s="31"/>
      <c r="B178" s="180"/>
      <c r="C178" s="181" t="s">
        <v>223</v>
      </c>
      <c r="D178" s="181" t="s">
        <v>144</v>
      </c>
      <c r="E178" s="182" t="s">
        <v>330</v>
      </c>
      <c r="F178" s="183" t="s">
        <v>331</v>
      </c>
      <c r="G178" s="184" t="s">
        <v>327</v>
      </c>
      <c r="H178" s="185">
        <v>422.62200000000001</v>
      </c>
      <c r="I178" s="186">
        <v>0.23000000000000001</v>
      </c>
      <c r="J178" s="186">
        <f>ROUND(I178*H178,2)</f>
        <v>97.200000000000003</v>
      </c>
      <c r="K178" s="187"/>
      <c r="L178" s="32"/>
      <c r="M178" s="188" t="s">
        <v>1</v>
      </c>
      <c r="N178" s="189" t="s">
        <v>41</v>
      </c>
      <c r="O178" s="190">
        <v>0</v>
      </c>
      <c r="P178" s="190">
        <f>O178*H178</f>
        <v>0</v>
      </c>
      <c r="Q178" s="190">
        <v>0</v>
      </c>
      <c r="R178" s="190">
        <f>Q178*H178</f>
        <v>0</v>
      </c>
      <c r="S178" s="190">
        <v>0</v>
      </c>
      <c r="T178" s="19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2" t="s">
        <v>148</v>
      </c>
      <c r="AT178" s="192" t="s">
        <v>144</v>
      </c>
      <c r="AU178" s="192" t="s">
        <v>88</v>
      </c>
      <c r="AY178" s="18" t="s">
        <v>142</v>
      </c>
      <c r="BE178" s="193">
        <f>IF(N178="základná",J178,0)</f>
        <v>0</v>
      </c>
      <c r="BF178" s="193">
        <f>IF(N178="znížená",J178,0)</f>
        <v>97.200000000000003</v>
      </c>
      <c r="BG178" s="193">
        <f>IF(N178="zákl. prenesená",J178,0)</f>
        <v>0</v>
      </c>
      <c r="BH178" s="193">
        <f>IF(N178="zníž. prenesená",J178,0)</f>
        <v>0</v>
      </c>
      <c r="BI178" s="193">
        <f>IF(N178="nulová",J178,0)</f>
        <v>0</v>
      </c>
      <c r="BJ178" s="18" t="s">
        <v>88</v>
      </c>
      <c r="BK178" s="193">
        <f>ROUND(I178*H178,2)</f>
        <v>97.200000000000003</v>
      </c>
      <c r="BL178" s="18" t="s">
        <v>148</v>
      </c>
      <c r="BM178" s="192" t="s">
        <v>227</v>
      </c>
    </row>
    <row r="179" s="2" customFormat="1" ht="24.15" customHeight="1">
      <c r="A179" s="31"/>
      <c r="B179" s="180"/>
      <c r="C179" s="181" t="s">
        <v>7</v>
      </c>
      <c r="D179" s="181" t="s">
        <v>144</v>
      </c>
      <c r="E179" s="182" t="s">
        <v>334</v>
      </c>
      <c r="F179" s="183" t="s">
        <v>335</v>
      </c>
      <c r="G179" s="184" t="s">
        <v>327</v>
      </c>
      <c r="H179" s="185">
        <v>422.62200000000001</v>
      </c>
      <c r="I179" s="186">
        <v>1.1299999999999999</v>
      </c>
      <c r="J179" s="186">
        <f>ROUND(I179*H179,2)</f>
        <v>477.56</v>
      </c>
      <c r="K179" s="187"/>
      <c r="L179" s="32"/>
      <c r="M179" s="188" t="s">
        <v>1</v>
      </c>
      <c r="N179" s="189" t="s">
        <v>41</v>
      </c>
      <c r="O179" s="190">
        <v>0</v>
      </c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148</v>
      </c>
      <c r="AT179" s="192" t="s">
        <v>144</v>
      </c>
      <c r="AU179" s="192" t="s">
        <v>88</v>
      </c>
      <c r="AY179" s="18" t="s">
        <v>142</v>
      </c>
      <c r="BE179" s="193">
        <f>IF(N179="základná",J179,0)</f>
        <v>0</v>
      </c>
      <c r="BF179" s="193">
        <f>IF(N179="znížená",J179,0)</f>
        <v>477.56</v>
      </c>
      <c r="BG179" s="193">
        <f>IF(N179="zákl. prenesená",J179,0)</f>
        <v>0</v>
      </c>
      <c r="BH179" s="193">
        <f>IF(N179="zníž. prenesená",J179,0)</f>
        <v>0</v>
      </c>
      <c r="BI179" s="193">
        <f>IF(N179="nulová",J179,0)</f>
        <v>0</v>
      </c>
      <c r="BJ179" s="18" t="s">
        <v>88</v>
      </c>
      <c r="BK179" s="193">
        <f>ROUND(I179*H179,2)</f>
        <v>477.56</v>
      </c>
      <c r="BL179" s="18" t="s">
        <v>148</v>
      </c>
      <c r="BM179" s="192" t="s">
        <v>232</v>
      </c>
    </row>
    <row r="180" s="2" customFormat="1" ht="24.15" customHeight="1">
      <c r="A180" s="31"/>
      <c r="B180" s="180"/>
      <c r="C180" s="181" t="s">
        <v>234</v>
      </c>
      <c r="D180" s="181" t="s">
        <v>144</v>
      </c>
      <c r="E180" s="182" t="s">
        <v>338</v>
      </c>
      <c r="F180" s="183" t="s">
        <v>339</v>
      </c>
      <c r="G180" s="184" t="s">
        <v>203</v>
      </c>
      <c r="H180" s="185">
        <v>55</v>
      </c>
      <c r="I180" s="186">
        <v>21.100000000000001</v>
      </c>
      <c r="J180" s="186">
        <f>ROUND(I180*H180,2)</f>
        <v>1160.5</v>
      </c>
      <c r="K180" s="187"/>
      <c r="L180" s="32"/>
      <c r="M180" s="188" t="s">
        <v>1</v>
      </c>
      <c r="N180" s="189" t="s">
        <v>41</v>
      </c>
      <c r="O180" s="190">
        <v>0</v>
      </c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148</v>
      </c>
      <c r="AT180" s="192" t="s">
        <v>144</v>
      </c>
      <c r="AU180" s="192" t="s">
        <v>88</v>
      </c>
      <c r="AY180" s="18" t="s">
        <v>142</v>
      </c>
      <c r="BE180" s="193">
        <f>IF(N180="základná",J180,0)</f>
        <v>0</v>
      </c>
      <c r="BF180" s="193">
        <f>IF(N180="znížená",J180,0)</f>
        <v>1160.5</v>
      </c>
      <c r="BG180" s="193">
        <f>IF(N180="zákl. prenesená",J180,0)</f>
        <v>0</v>
      </c>
      <c r="BH180" s="193">
        <f>IF(N180="zníž. prenesená",J180,0)</f>
        <v>0</v>
      </c>
      <c r="BI180" s="193">
        <f>IF(N180="nulová",J180,0)</f>
        <v>0</v>
      </c>
      <c r="BJ180" s="18" t="s">
        <v>88</v>
      </c>
      <c r="BK180" s="193">
        <f>ROUND(I180*H180,2)</f>
        <v>1160.5</v>
      </c>
      <c r="BL180" s="18" t="s">
        <v>148</v>
      </c>
      <c r="BM180" s="192" t="s">
        <v>237</v>
      </c>
    </row>
    <row r="181" s="13" customFormat="1">
      <c r="A181" s="13"/>
      <c r="B181" s="194"/>
      <c r="C181" s="13"/>
      <c r="D181" s="195" t="s">
        <v>149</v>
      </c>
      <c r="E181" s="196" t="s">
        <v>1</v>
      </c>
      <c r="F181" s="197" t="s">
        <v>415</v>
      </c>
      <c r="G181" s="13"/>
      <c r="H181" s="198">
        <v>53</v>
      </c>
      <c r="I181" s="13"/>
      <c r="J181" s="13"/>
      <c r="K181" s="13"/>
      <c r="L181" s="194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6" t="s">
        <v>149</v>
      </c>
      <c r="AU181" s="196" t="s">
        <v>88</v>
      </c>
      <c r="AV181" s="13" t="s">
        <v>88</v>
      </c>
      <c r="AW181" s="13" t="s">
        <v>31</v>
      </c>
      <c r="AX181" s="13" t="s">
        <v>75</v>
      </c>
      <c r="AY181" s="196" t="s">
        <v>142</v>
      </c>
    </row>
    <row r="182" s="13" customFormat="1">
      <c r="A182" s="13"/>
      <c r="B182" s="194"/>
      <c r="C182" s="13"/>
      <c r="D182" s="195" t="s">
        <v>149</v>
      </c>
      <c r="E182" s="196" t="s">
        <v>1</v>
      </c>
      <c r="F182" s="197" t="s">
        <v>88</v>
      </c>
      <c r="G182" s="13"/>
      <c r="H182" s="198">
        <v>2</v>
      </c>
      <c r="I182" s="13"/>
      <c r="J182" s="13"/>
      <c r="K182" s="13"/>
      <c r="L182" s="194"/>
      <c r="M182" s="199"/>
      <c r="N182" s="200"/>
      <c r="O182" s="200"/>
      <c r="P182" s="200"/>
      <c r="Q182" s="200"/>
      <c r="R182" s="200"/>
      <c r="S182" s="200"/>
      <c r="T182" s="20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6" t="s">
        <v>149</v>
      </c>
      <c r="AU182" s="196" t="s">
        <v>88</v>
      </c>
      <c r="AV182" s="13" t="s">
        <v>88</v>
      </c>
      <c r="AW182" s="13" t="s">
        <v>31</v>
      </c>
      <c r="AX182" s="13" t="s">
        <v>75</v>
      </c>
      <c r="AY182" s="196" t="s">
        <v>142</v>
      </c>
    </row>
    <row r="183" s="14" customFormat="1">
      <c r="A183" s="14"/>
      <c r="B183" s="202"/>
      <c r="C183" s="14"/>
      <c r="D183" s="195" t="s">
        <v>149</v>
      </c>
      <c r="E183" s="203" t="s">
        <v>1</v>
      </c>
      <c r="F183" s="204" t="s">
        <v>151</v>
      </c>
      <c r="G183" s="14"/>
      <c r="H183" s="205">
        <v>55</v>
      </c>
      <c r="I183" s="14"/>
      <c r="J183" s="14"/>
      <c r="K183" s="14"/>
      <c r="L183" s="202"/>
      <c r="M183" s="206"/>
      <c r="N183" s="207"/>
      <c r="O183" s="207"/>
      <c r="P183" s="207"/>
      <c r="Q183" s="207"/>
      <c r="R183" s="207"/>
      <c r="S183" s="207"/>
      <c r="T183" s="20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3" t="s">
        <v>149</v>
      </c>
      <c r="AU183" s="203" t="s">
        <v>88</v>
      </c>
      <c r="AV183" s="14" t="s">
        <v>148</v>
      </c>
      <c r="AW183" s="14" t="s">
        <v>31</v>
      </c>
      <c r="AX183" s="14" t="s">
        <v>82</v>
      </c>
      <c r="AY183" s="203" t="s">
        <v>142</v>
      </c>
    </row>
    <row r="184" s="2" customFormat="1" ht="21.75" customHeight="1">
      <c r="A184" s="31"/>
      <c r="B184" s="180"/>
      <c r="C184" s="181" t="s">
        <v>191</v>
      </c>
      <c r="D184" s="181" t="s">
        <v>144</v>
      </c>
      <c r="E184" s="182" t="s">
        <v>344</v>
      </c>
      <c r="F184" s="183" t="s">
        <v>345</v>
      </c>
      <c r="G184" s="184" t="s">
        <v>327</v>
      </c>
      <c r="H184" s="185">
        <v>8.1199999999999992</v>
      </c>
      <c r="I184" s="186">
        <v>9.0800000000000001</v>
      </c>
      <c r="J184" s="186">
        <f>ROUND(I184*H184,2)</f>
        <v>73.730000000000004</v>
      </c>
      <c r="K184" s="187"/>
      <c r="L184" s="32"/>
      <c r="M184" s="188" t="s">
        <v>1</v>
      </c>
      <c r="N184" s="189" t="s">
        <v>41</v>
      </c>
      <c r="O184" s="190">
        <v>0</v>
      </c>
      <c r="P184" s="190">
        <f>O184*H184</f>
        <v>0</v>
      </c>
      <c r="Q184" s="190">
        <v>0</v>
      </c>
      <c r="R184" s="190">
        <f>Q184*H184</f>
        <v>0</v>
      </c>
      <c r="S184" s="190">
        <v>0</v>
      </c>
      <c r="T184" s="19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2" t="s">
        <v>148</v>
      </c>
      <c r="AT184" s="192" t="s">
        <v>144</v>
      </c>
      <c r="AU184" s="192" t="s">
        <v>88</v>
      </c>
      <c r="AY184" s="18" t="s">
        <v>142</v>
      </c>
      <c r="BE184" s="193">
        <f>IF(N184="základná",J184,0)</f>
        <v>0</v>
      </c>
      <c r="BF184" s="193">
        <f>IF(N184="znížená",J184,0)</f>
        <v>73.730000000000004</v>
      </c>
      <c r="BG184" s="193">
        <f>IF(N184="zákl. prenesená",J184,0)</f>
        <v>0</v>
      </c>
      <c r="BH184" s="193">
        <f>IF(N184="zníž. prenesená",J184,0)</f>
        <v>0</v>
      </c>
      <c r="BI184" s="193">
        <f>IF(N184="nulová",J184,0)</f>
        <v>0</v>
      </c>
      <c r="BJ184" s="18" t="s">
        <v>88</v>
      </c>
      <c r="BK184" s="193">
        <f>ROUND(I184*H184,2)</f>
        <v>73.730000000000004</v>
      </c>
      <c r="BL184" s="18" t="s">
        <v>148</v>
      </c>
      <c r="BM184" s="192" t="s">
        <v>241</v>
      </c>
    </row>
    <row r="185" s="13" customFormat="1">
      <c r="A185" s="13"/>
      <c r="B185" s="194"/>
      <c r="C185" s="13"/>
      <c r="D185" s="195" t="s">
        <v>149</v>
      </c>
      <c r="E185" s="196" t="s">
        <v>1</v>
      </c>
      <c r="F185" s="197" t="s">
        <v>416</v>
      </c>
      <c r="G185" s="13"/>
      <c r="H185" s="198">
        <v>422.62200000000001</v>
      </c>
      <c r="I185" s="13"/>
      <c r="J185" s="13"/>
      <c r="K185" s="13"/>
      <c r="L185" s="194"/>
      <c r="M185" s="199"/>
      <c r="N185" s="200"/>
      <c r="O185" s="200"/>
      <c r="P185" s="200"/>
      <c r="Q185" s="200"/>
      <c r="R185" s="200"/>
      <c r="S185" s="200"/>
      <c r="T185" s="20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6" t="s">
        <v>149</v>
      </c>
      <c r="AU185" s="196" t="s">
        <v>88</v>
      </c>
      <c r="AV185" s="13" t="s">
        <v>88</v>
      </c>
      <c r="AW185" s="13" t="s">
        <v>31</v>
      </c>
      <c r="AX185" s="13" t="s">
        <v>75</v>
      </c>
      <c r="AY185" s="196" t="s">
        <v>142</v>
      </c>
    </row>
    <row r="186" s="13" customFormat="1">
      <c r="A186" s="13"/>
      <c r="B186" s="194"/>
      <c r="C186" s="13"/>
      <c r="D186" s="195" t="s">
        <v>149</v>
      </c>
      <c r="E186" s="196" t="s">
        <v>1</v>
      </c>
      <c r="F186" s="197" t="s">
        <v>417</v>
      </c>
      <c r="G186" s="13"/>
      <c r="H186" s="198">
        <v>-414.50200000000001</v>
      </c>
      <c r="I186" s="13"/>
      <c r="J186" s="13"/>
      <c r="K186" s="13"/>
      <c r="L186" s="194"/>
      <c r="M186" s="199"/>
      <c r="N186" s="200"/>
      <c r="O186" s="200"/>
      <c r="P186" s="200"/>
      <c r="Q186" s="200"/>
      <c r="R186" s="200"/>
      <c r="S186" s="200"/>
      <c r="T186" s="20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6" t="s">
        <v>149</v>
      </c>
      <c r="AU186" s="196" t="s">
        <v>88</v>
      </c>
      <c r="AV186" s="13" t="s">
        <v>88</v>
      </c>
      <c r="AW186" s="13" t="s">
        <v>31</v>
      </c>
      <c r="AX186" s="13" t="s">
        <v>75</v>
      </c>
      <c r="AY186" s="196" t="s">
        <v>142</v>
      </c>
    </row>
    <row r="187" s="14" customFormat="1">
      <c r="A187" s="14"/>
      <c r="B187" s="202"/>
      <c r="C187" s="14"/>
      <c r="D187" s="195" t="s">
        <v>149</v>
      </c>
      <c r="E187" s="203" t="s">
        <v>1</v>
      </c>
      <c r="F187" s="204" t="s">
        <v>151</v>
      </c>
      <c r="G187" s="14"/>
      <c r="H187" s="205">
        <v>8.1200000000000045</v>
      </c>
      <c r="I187" s="14"/>
      <c r="J187" s="14"/>
      <c r="K187" s="14"/>
      <c r="L187" s="202"/>
      <c r="M187" s="206"/>
      <c r="N187" s="207"/>
      <c r="O187" s="207"/>
      <c r="P187" s="207"/>
      <c r="Q187" s="207"/>
      <c r="R187" s="207"/>
      <c r="S187" s="207"/>
      <c r="T187" s="20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3" t="s">
        <v>149</v>
      </c>
      <c r="AU187" s="203" t="s">
        <v>88</v>
      </c>
      <c r="AV187" s="14" t="s">
        <v>148</v>
      </c>
      <c r="AW187" s="14" t="s">
        <v>31</v>
      </c>
      <c r="AX187" s="14" t="s">
        <v>82</v>
      </c>
      <c r="AY187" s="203" t="s">
        <v>142</v>
      </c>
    </row>
    <row r="188" s="2" customFormat="1" ht="16.5" customHeight="1">
      <c r="A188" s="31"/>
      <c r="B188" s="180"/>
      <c r="C188" s="181" t="s">
        <v>244</v>
      </c>
      <c r="D188" s="181" t="s">
        <v>144</v>
      </c>
      <c r="E188" s="182" t="s">
        <v>349</v>
      </c>
      <c r="F188" s="183" t="s">
        <v>350</v>
      </c>
      <c r="G188" s="184" t="s">
        <v>327</v>
      </c>
      <c r="H188" s="185">
        <v>414.50200000000001</v>
      </c>
      <c r="I188" s="186">
        <v>1.1299999999999999</v>
      </c>
      <c r="J188" s="186">
        <f>ROUND(I188*H188,2)</f>
        <v>468.38999999999999</v>
      </c>
      <c r="K188" s="187"/>
      <c r="L188" s="32"/>
      <c r="M188" s="188" t="s">
        <v>1</v>
      </c>
      <c r="N188" s="189" t="s">
        <v>41</v>
      </c>
      <c r="O188" s="190">
        <v>0</v>
      </c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2" t="s">
        <v>148</v>
      </c>
      <c r="AT188" s="192" t="s">
        <v>144</v>
      </c>
      <c r="AU188" s="192" t="s">
        <v>88</v>
      </c>
      <c r="AY188" s="18" t="s">
        <v>142</v>
      </c>
      <c r="BE188" s="193">
        <f>IF(N188="základná",J188,0)</f>
        <v>0</v>
      </c>
      <c r="BF188" s="193">
        <f>IF(N188="znížená",J188,0)</f>
        <v>468.38999999999999</v>
      </c>
      <c r="BG188" s="193">
        <f>IF(N188="zákl. prenesená",J188,0)</f>
        <v>0</v>
      </c>
      <c r="BH188" s="193">
        <f>IF(N188="zníž. prenesená",J188,0)</f>
        <v>0</v>
      </c>
      <c r="BI188" s="193">
        <f>IF(N188="nulová",J188,0)</f>
        <v>0</v>
      </c>
      <c r="BJ188" s="18" t="s">
        <v>88</v>
      </c>
      <c r="BK188" s="193">
        <f>ROUND(I188*H188,2)</f>
        <v>468.38999999999999</v>
      </c>
      <c r="BL188" s="18" t="s">
        <v>148</v>
      </c>
      <c r="BM188" s="192" t="s">
        <v>247</v>
      </c>
    </row>
    <row r="189" s="13" customFormat="1">
      <c r="A189" s="13"/>
      <c r="B189" s="194"/>
      <c r="C189" s="13"/>
      <c r="D189" s="195" t="s">
        <v>149</v>
      </c>
      <c r="E189" s="196" t="s">
        <v>1</v>
      </c>
      <c r="F189" s="197" t="s">
        <v>418</v>
      </c>
      <c r="G189" s="13"/>
      <c r="H189" s="198">
        <v>414.50200000000001</v>
      </c>
      <c r="I189" s="13"/>
      <c r="J189" s="13"/>
      <c r="K189" s="13"/>
      <c r="L189" s="194"/>
      <c r="M189" s="199"/>
      <c r="N189" s="200"/>
      <c r="O189" s="200"/>
      <c r="P189" s="200"/>
      <c r="Q189" s="200"/>
      <c r="R189" s="200"/>
      <c r="S189" s="200"/>
      <c r="T189" s="20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6" t="s">
        <v>149</v>
      </c>
      <c r="AU189" s="196" t="s">
        <v>88</v>
      </c>
      <c r="AV189" s="13" t="s">
        <v>88</v>
      </c>
      <c r="AW189" s="13" t="s">
        <v>31</v>
      </c>
      <c r="AX189" s="13" t="s">
        <v>75</v>
      </c>
      <c r="AY189" s="196" t="s">
        <v>142</v>
      </c>
    </row>
    <row r="190" s="14" customFormat="1">
      <c r="A190" s="14"/>
      <c r="B190" s="202"/>
      <c r="C190" s="14"/>
      <c r="D190" s="195" t="s">
        <v>149</v>
      </c>
      <c r="E190" s="203" t="s">
        <v>1</v>
      </c>
      <c r="F190" s="204" t="s">
        <v>151</v>
      </c>
      <c r="G190" s="14"/>
      <c r="H190" s="205">
        <v>414.50200000000001</v>
      </c>
      <c r="I190" s="14"/>
      <c r="J190" s="14"/>
      <c r="K190" s="14"/>
      <c r="L190" s="202"/>
      <c r="M190" s="206"/>
      <c r="N190" s="207"/>
      <c r="O190" s="207"/>
      <c r="P190" s="207"/>
      <c r="Q190" s="207"/>
      <c r="R190" s="207"/>
      <c r="S190" s="207"/>
      <c r="T190" s="20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3" t="s">
        <v>149</v>
      </c>
      <c r="AU190" s="203" t="s">
        <v>88</v>
      </c>
      <c r="AV190" s="14" t="s">
        <v>148</v>
      </c>
      <c r="AW190" s="14" t="s">
        <v>31</v>
      </c>
      <c r="AX190" s="14" t="s">
        <v>82</v>
      </c>
      <c r="AY190" s="203" t="s">
        <v>142</v>
      </c>
    </row>
    <row r="191" s="2" customFormat="1" ht="24.15" customHeight="1">
      <c r="A191" s="31"/>
      <c r="B191" s="180"/>
      <c r="C191" s="209" t="s">
        <v>195</v>
      </c>
      <c r="D191" s="209" t="s">
        <v>218</v>
      </c>
      <c r="E191" s="210" t="s">
        <v>353</v>
      </c>
      <c r="F191" s="211" t="s">
        <v>354</v>
      </c>
      <c r="G191" s="212" t="s">
        <v>355</v>
      </c>
      <c r="H191" s="213">
        <v>54.060000000000002</v>
      </c>
      <c r="I191" s="214">
        <v>8.3300000000000001</v>
      </c>
      <c r="J191" s="214">
        <f>ROUND(I191*H191,2)</f>
        <v>450.31999999999999</v>
      </c>
      <c r="K191" s="215"/>
      <c r="L191" s="216"/>
      <c r="M191" s="217" t="s">
        <v>1</v>
      </c>
      <c r="N191" s="218" t="s">
        <v>41</v>
      </c>
      <c r="O191" s="190">
        <v>0</v>
      </c>
      <c r="P191" s="190">
        <f>O191*H191</f>
        <v>0</v>
      </c>
      <c r="Q191" s="190">
        <v>4.5949999999999998</v>
      </c>
      <c r="R191" s="190">
        <f>Q191*H191</f>
        <v>248.4057</v>
      </c>
      <c r="S191" s="190">
        <v>0</v>
      </c>
      <c r="T191" s="19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161</v>
      </c>
      <c r="AT191" s="192" t="s">
        <v>218</v>
      </c>
      <c r="AU191" s="192" t="s">
        <v>88</v>
      </c>
      <c r="AY191" s="18" t="s">
        <v>142</v>
      </c>
      <c r="BE191" s="193">
        <f>IF(N191="základná",J191,0)</f>
        <v>0</v>
      </c>
      <c r="BF191" s="193">
        <f>IF(N191="znížená",J191,0)</f>
        <v>450.31999999999999</v>
      </c>
      <c r="BG191" s="193">
        <f>IF(N191="zákl. prenesená",J191,0)</f>
        <v>0</v>
      </c>
      <c r="BH191" s="193">
        <f>IF(N191="zníž. prenesená",J191,0)</f>
        <v>0</v>
      </c>
      <c r="BI191" s="193">
        <f>IF(N191="nulová",J191,0)</f>
        <v>0</v>
      </c>
      <c r="BJ191" s="18" t="s">
        <v>88</v>
      </c>
      <c r="BK191" s="193">
        <f>ROUND(I191*H191,2)</f>
        <v>450.31999999999999</v>
      </c>
      <c r="BL191" s="18" t="s">
        <v>148</v>
      </c>
      <c r="BM191" s="192" t="s">
        <v>250</v>
      </c>
    </row>
    <row r="192" s="13" customFormat="1">
      <c r="A192" s="13"/>
      <c r="B192" s="194"/>
      <c r="C192" s="13"/>
      <c r="D192" s="195" t="s">
        <v>149</v>
      </c>
      <c r="E192" s="196" t="s">
        <v>1</v>
      </c>
      <c r="F192" s="197" t="s">
        <v>419</v>
      </c>
      <c r="G192" s="13"/>
      <c r="H192" s="198">
        <v>54.060000000000002</v>
      </c>
      <c r="I192" s="13"/>
      <c r="J192" s="13"/>
      <c r="K192" s="13"/>
      <c r="L192" s="194"/>
      <c r="M192" s="199"/>
      <c r="N192" s="200"/>
      <c r="O192" s="200"/>
      <c r="P192" s="200"/>
      <c r="Q192" s="200"/>
      <c r="R192" s="200"/>
      <c r="S192" s="200"/>
      <c r="T192" s="20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6" t="s">
        <v>149</v>
      </c>
      <c r="AU192" s="196" t="s">
        <v>88</v>
      </c>
      <c r="AV192" s="13" t="s">
        <v>88</v>
      </c>
      <c r="AW192" s="13" t="s">
        <v>31</v>
      </c>
      <c r="AX192" s="13" t="s">
        <v>75</v>
      </c>
      <c r="AY192" s="196" t="s">
        <v>142</v>
      </c>
    </row>
    <row r="193" s="14" customFormat="1">
      <c r="A193" s="14"/>
      <c r="B193" s="202"/>
      <c r="C193" s="14"/>
      <c r="D193" s="195" t="s">
        <v>149</v>
      </c>
      <c r="E193" s="203" t="s">
        <v>1</v>
      </c>
      <c r="F193" s="204" t="s">
        <v>151</v>
      </c>
      <c r="G193" s="14"/>
      <c r="H193" s="205">
        <v>54.060000000000002</v>
      </c>
      <c r="I193" s="14"/>
      <c r="J193" s="14"/>
      <c r="K193" s="14"/>
      <c r="L193" s="202"/>
      <c r="M193" s="206"/>
      <c r="N193" s="207"/>
      <c r="O193" s="207"/>
      <c r="P193" s="207"/>
      <c r="Q193" s="207"/>
      <c r="R193" s="207"/>
      <c r="S193" s="207"/>
      <c r="T193" s="20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3" t="s">
        <v>149</v>
      </c>
      <c r="AU193" s="203" t="s">
        <v>88</v>
      </c>
      <c r="AV193" s="14" t="s">
        <v>148</v>
      </c>
      <c r="AW193" s="14" t="s">
        <v>31</v>
      </c>
      <c r="AX193" s="14" t="s">
        <v>82</v>
      </c>
      <c r="AY193" s="203" t="s">
        <v>142</v>
      </c>
    </row>
    <row r="194" s="2" customFormat="1" ht="24.15" customHeight="1">
      <c r="A194" s="31"/>
      <c r="B194" s="180"/>
      <c r="C194" s="209" t="s">
        <v>251</v>
      </c>
      <c r="D194" s="209" t="s">
        <v>218</v>
      </c>
      <c r="E194" s="210" t="s">
        <v>363</v>
      </c>
      <c r="F194" s="211" t="s">
        <v>364</v>
      </c>
      <c r="G194" s="212" t="s">
        <v>355</v>
      </c>
      <c r="H194" s="213">
        <v>2.04</v>
      </c>
      <c r="I194" s="214">
        <v>13.050000000000001</v>
      </c>
      <c r="J194" s="214">
        <f>ROUND(I194*H194,2)</f>
        <v>26.620000000000001</v>
      </c>
      <c r="K194" s="215"/>
      <c r="L194" s="216"/>
      <c r="M194" s="217" t="s">
        <v>1</v>
      </c>
      <c r="N194" s="218" t="s">
        <v>41</v>
      </c>
      <c r="O194" s="190">
        <v>0</v>
      </c>
      <c r="P194" s="190">
        <f>O194*H194</f>
        <v>0</v>
      </c>
      <c r="Q194" s="190">
        <v>0.17299999999999999</v>
      </c>
      <c r="R194" s="190">
        <f>Q194*H194</f>
        <v>0.35291999999999996</v>
      </c>
      <c r="S194" s="190">
        <v>0</v>
      </c>
      <c r="T194" s="19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2" t="s">
        <v>161</v>
      </c>
      <c r="AT194" s="192" t="s">
        <v>218</v>
      </c>
      <c r="AU194" s="192" t="s">
        <v>88</v>
      </c>
      <c r="AY194" s="18" t="s">
        <v>142</v>
      </c>
      <c r="BE194" s="193">
        <f>IF(N194="základná",J194,0)</f>
        <v>0</v>
      </c>
      <c r="BF194" s="193">
        <f>IF(N194="znížená",J194,0)</f>
        <v>26.620000000000001</v>
      </c>
      <c r="BG194" s="193">
        <f>IF(N194="zákl. prenesená",J194,0)</f>
        <v>0</v>
      </c>
      <c r="BH194" s="193">
        <f>IF(N194="zníž. prenesená",J194,0)</f>
        <v>0</v>
      </c>
      <c r="BI194" s="193">
        <f>IF(N194="nulová",J194,0)</f>
        <v>0</v>
      </c>
      <c r="BJ194" s="18" t="s">
        <v>88</v>
      </c>
      <c r="BK194" s="193">
        <f>ROUND(I194*H194,2)</f>
        <v>26.620000000000001</v>
      </c>
      <c r="BL194" s="18" t="s">
        <v>148</v>
      </c>
      <c r="BM194" s="192" t="s">
        <v>254</v>
      </c>
    </row>
    <row r="195" s="13" customFormat="1">
      <c r="A195" s="13"/>
      <c r="B195" s="194"/>
      <c r="C195" s="13"/>
      <c r="D195" s="195" t="s">
        <v>149</v>
      </c>
      <c r="E195" s="196" t="s">
        <v>1</v>
      </c>
      <c r="F195" s="197" t="s">
        <v>420</v>
      </c>
      <c r="G195" s="13"/>
      <c r="H195" s="198">
        <v>2.04</v>
      </c>
      <c r="I195" s="13"/>
      <c r="J195" s="13"/>
      <c r="K195" s="13"/>
      <c r="L195" s="194"/>
      <c r="M195" s="199"/>
      <c r="N195" s="200"/>
      <c r="O195" s="200"/>
      <c r="P195" s="200"/>
      <c r="Q195" s="200"/>
      <c r="R195" s="200"/>
      <c r="S195" s="200"/>
      <c r="T195" s="20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6" t="s">
        <v>149</v>
      </c>
      <c r="AU195" s="196" t="s">
        <v>88</v>
      </c>
      <c r="AV195" s="13" t="s">
        <v>88</v>
      </c>
      <c r="AW195" s="13" t="s">
        <v>31</v>
      </c>
      <c r="AX195" s="13" t="s">
        <v>75</v>
      </c>
      <c r="AY195" s="196" t="s">
        <v>142</v>
      </c>
    </row>
    <row r="196" s="14" customFormat="1">
      <c r="A196" s="14"/>
      <c r="B196" s="202"/>
      <c r="C196" s="14"/>
      <c r="D196" s="195" t="s">
        <v>149</v>
      </c>
      <c r="E196" s="203" t="s">
        <v>1</v>
      </c>
      <c r="F196" s="204" t="s">
        <v>151</v>
      </c>
      <c r="G196" s="14"/>
      <c r="H196" s="205">
        <v>2.04</v>
      </c>
      <c r="I196" s="14"/>
      <c r="J196" s="14"/>
      <c r="K196" s="14"/>
      <c r="L196" s="202"/>
      <c r="M196" s="206"/>
      <c r="N196" s="207"/>
      <c r="O196" s="207"/>
      <c r="P196" s="207"/>
      <c r="Q196" s="207"/>
      <c r="R196" s="207"/>
      <c r="S196" s="207"/>
      <c r="T196" s="20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3" t="s">
        <v>149</v>
      </c>
      <c r="AU196" s="203" t="s">
        <v>88</v>
      </c>
      <c r="AV196" s="14" t="s">
        <v>148</v>
      </c>
      <c r="AW196" s="14" t="s">
        <v>31</v>
      </c>
      <c r="AX196" s="14" t="s">
        <v>82</v>
      </c>
      <c r="AY196" s="203" t="s">
        <v>142</v>
      </c>
    </row>
    <row r="197" s="2" customFormat="1" ht="21.75" customHeight="1">
      <c r="A197" s="31"/>
      <c r="B197" s="180"/>
      <c r="C197" s="209" t="s">
        <v>199</v>
      </c>
      <c r="D197" s="209" t="s">
        <v>218</v>
      </c>
      <c r="E197" s="210" t="s">
        <v>367</v>
      </c>
      <c r="F197" s="211" t="s">
        <v>368</v>
      </c>
      <c r="G197" s="212" t="s">
        <v>355</v>
      </c>
      <c r="H197" s="213">
        <v>10.199999999999999</v>
      </c>
      <c r="I197" s="214">
        <v>2.77</v>
      </c>
      <c r="J197" s="214">
        <f>ROUND(I197*H197,2)</f>
        <v>28.25</v>
      </c>
      <c r="K197" s="215"/>
      <c r="L197" s="216"/>
      <c r="M197" s="217" t="s">
        <v>1</v>
      </c>
      <c r="N197" s="218" t="s">
        <v>41</v>
      </c>
      <c r="O197" s="190">
        <v>0</v>
      </c>
      <c r="P197" s="190">
        <f>O197*H197</f>
        <v>0</v>
      </c>
      <c r="Q197" s="190">
        <v>0.23499999999999999</v>
      </c>
      <c r="R197" s="190">
        <f>Q197*H197</f>
        <v>2.3969999999999998</v>
      </c>
      <c r="S197" s="190">
        <v>0</v>
      </c>
      <c r="T197" s="19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161</v>
      </c>
      <c r="AT197" s="192" t="s">
        <v>218</v>
      </c>
      <c r="AU197" s="192" t="s">
        <v>88</v>
      </c>
      <c r="AY197" s="18" t="s">
        <v>142</v>
      </c>
      <c r="BE197" s="193">
        <f>IF(N197="základná",J197,0)</f>
        <v>0</v>
      </c>
      <c r="BF197" s="193">
        <f>IF(N197="znížená",J197,0)</f>
        <v>28.25</v>
      </c>
      <c r="BG197" s="193">
        <f>IF(N197="zákl. prenesená",J197,0)</f>
        <v>0</v>
      </c>
      <c r="BH197" s="193">
        <f>IF(N197="zníž. prenesená",J197,0)</f>
        <v>0</v>
      </c>
      <c r="BI197" s="193">
        <f>IF(N197="nulová",J197,0)</f>
        <v>0</v>
      </c>
      <c r="BJ197" s="18" t="s">
        <v>88</v>
      </c>
      <c r="BK197" s="193">
        <f>ROUND(I197*H197,2)</f>
        <v>28.25</v>
      </c>
      <c r="BL197" s="18" t="s">
        <v>148</v>
      </c>
      <c r="BM197" s="192" t="s">
        <v>258</v>
      </c>
    </row>
    <row r="198" s="13" customFormat="1">
      <c r="A198" s="13"/>
      <c r="B198" s="194"/>
      <c r="C198" s="13"/>
      <c r="D198" s="195" t="s">
        <v>149</v>
      </c>
      <c r="E198" s="196" t="s">
        <v>1</v>
      </c>
      <c r="F198" s="197" t="s">
        <v>421</v>
      </c>
      <c r="G198" s="13"/>
      <c r="H198" s="198">
        <v>10.199999999999999</v>
      </c>
      <c r="I198" s="13"/>
      <c r="J198" s="13"/>
      <c r="K198" s="13"/>
      <c r="L198" s="194"/>
      <c r="M198" s="199"/>
      <c r="N198" s="200"/>
      <c r="O198" s="200"/>
      <c r="P198" s="200"/>
      <c r="Q198" s="200"/>
      <c r="R198" s="200"/>
      <c r="S198" s="200"/>
      <c r="T198" s="20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6" t="s">
        <v>149</v>
      </c>
      <c r="AU198" s="196" t="s">
        <v>88</v>
      </c>
      <c r="AV198" s="13" t="s">
        <v>88</v>
      </c>
      <c r="AW198" s="13" t="s">
        <v>31</v>
      </c>
      <c r="AX198" s="13" t="s">
        <v>75</v>
      </c>
      <c r="AY198" s="196" t="s">
        <v>142</v>
      </c>
    </row>
    <row r="199" s="14" customFormat="1">
      <c r="A199" s="14"/>
      <c r="B199" s="202"/>
      <c r="C199" s="14"/>
      <c r="D199" s="195" t="s">
        <v>149</v>
      </c>
      <c r="E199" s="203" t="s">
        <v>1</v>
      </c>
      <c r="F199" s="204" t="s">
        <v>151</v>
      </c>
      <c r="G199" s="14"/>
      <c r="H199" s="205">
        <v>10.199999999999999</v>
      </c>
      <c r="I199" s="14"/>
      <c r="J199" s="14"/>
      <c r="K199" s="14"/>
      <c r="L199" s="202"/>
      <c r="M199" s="206"/>
      <c r="N199" s="207"/>
      <c r="O199" s="207"/>
      <c r="P199" s="207"/>
      <c r="Q199" s="207"/>
      <c r="R199" s="207"/>
      <c r="S199" s="207"/>
      <c r="T199" s="208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03" t="s">
        <v>149</v>
      </c>
      <c r="AU199" s="203" t="s">
        <v>88</v>
      </c>
      <c r="AV199" s="14" t="s">
        <v>148</v>
      </c>
      <c r="AW199" s="14" t="s">
        <v>31</v>
      </c>
      <c r="AX199" s="14" t="s">
        <v>82</v>
      </c>
      <c r="AY199" s="203" t="s">
        <v>142</v>
      </c>
    </row>
    <row r="200" s="12" customFormat="1" ht="22.8" customHeight="1">
      <c r="A200" s="12"/>
      <c r="B200" s="168"/>
      <c r="C200" s="12"/>
      <c r="D200" s="169" t="s">
        <v>74</v>
      </c>
      <c r="E200" s="178" t="s">
        <v>371</v>
      </c>
      <c r="F200" s="178" t="s">
        <v>372</v>
      </c>
      <c r="G200" s="12"/>
      <c r="H200" s="12"/>
      <c r="I200" s="12"/>
      <c r="J200" s="179">
        <f>BK200</f>
        <v>560.75999999999999</v>
      </c>
      <c r="K200" s="12"/>
      <c r="L200" s="168"/>
      <c r="M200" s="172"/>
      <c r="N200" s="173"/>
      <c r="O200" s="173"/>
      <c r="P200" s="174">
        <f>P201</f>
        <v>0</v>
      </c>
      <c r="Q200" s="173"/>
      <c r="R200" s="174">
        <f>R201</f>
        <v>0</v>
      </c>
      <c r="S200" s="173"/>
      <c r="T200" s="175">
        <f>T201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169" t="s">
        <v>82</v>
      </c>
      <c r="AT200" s="176" t="s">
        <v>74</v>
      </c>
      <c r="AU200" s="176" t="s">
        <v>82</v>
      </c>
      <c r="AY200" s="169" t="s">
        <v>142</v>
      </c>
      <c r="BK200" s="177">
        <f>BK201</f>
        <v>560.75999999999999</v>
      </c>
    </row>
    <row r="201" s="2" customFormat="1" ht="33" customHeight="1">
      <c r="A201" s="31"/>
      <c r="B201" s="180"/>
      <c r="C201" s="181" t="s">
        <v>259</v>
      </c>
      <c r="D201" s="181" t="s">
        <v>144</v>
      </c>
      <c r="E201" s="182" t="s">
        <v>373</v>
      </c>
      <c r="F201" s="183" t="s">
        <v>374</v>
      </c>
      <c r="G201" s="184" t="s">
        <v>327</v>
      </c>
      <c r="H201" s="185">
        <v>496.245</v>
      </c>
      <c r="I201" s="186">
        <v>1.1299999999999999</v>
      </c>
      <c r="J201" s="186">
        <f>ROUND(I201*H201,2)</f>
        <v>560.75999999999999</v>
      </c>
      <c r="K201" s="187"/>
      <c r="L201" s="32"/>
      <c r="M201" s="225" t="s">
        <v>1</v>
      </c>
      <c r="N201" s="226" t="s">
        <v>41</v>
      </c>
      <c r="O201" s="227">
        <v>0</v>
      </c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2" t="s">
        <v>148</v>
      </c>
      <c r="AT201" s="192" t="s">
        <v>144</v>
      </c>
      <c r="AU201" s="192" t="s">
        <v>88</v>
      </c>
      <c r="AY201" s="18" t="s">
        <v>142</v>
      </c>
      <c r="BE201" s="193">
        <f>IF(N201="základná",J201,0)</f>
        <v>0</v>
      </c>
      <c r="BF201" s="193">
        <f>IF(N201="znížená",J201,0)</f>
        <v>560.75999999999999</v>
      </c>
      <c r="BG201" s="193">
        <f>IF(N201="zákl. prenesená",J201,0)</f>
        <v>0</v>
      </c>
      <c r="BH201" s="193">
        <f>IF(N201="zníž. prenesená",J201,0)</f>
        <v>0</v>
      </c>
      <c r="BI201" s="193">
        <f>IF(N201="nulová",J201,0)</f>
        <v>0</v>
      </c>
      <c r="BJ201" s="18" t="s">
        <v>88</v>
      </c>
      <c r="BK201" s="193">
        <f>ROUND(I201*H201,2)</f>
        <v>560.75999999999999</v>
      </c>
      <c r="BL201" s="18" t="s">
        <v>148</v>
      </c>
      <c r="BM201" s="192" t="s">
        <v>262</v>
      </c>
    </row>
    <row r="202" s="2" customFormat="1" ht="6.96" customHeight="1">
      <c r="A202" s="31"/>
      <c r="B202" s="57"/>
      <c r="C202" s="58"/>
      <c r="D202" s="58"/>
      <c r="E202" s="58"/>
      <c r="F202" s="58"/>
      <c r="G202" s="58"/>
      <c r="H202" s="58"/>
      <c r="I202" s="58"/>
      <c r="J202" s="58"/>
      <c r="K202" s="58"/>
      <c r="L202" s="32"/>
      <c r="M202" s="31"/>
      <c r="O202" s="31"/>
      <c r="P202" s="31"/>
      <c r="Q202" s="31"/>
      <c r="R202" s="31"/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</row>
  </sheetData>
  <autoFilter ref="C125:K201"/>
  <mergeCells count="11">
    <mergeCell ref="E7:H7"/>
    <mergeCell ref="E9:H9"/>
    <mergeCell ref="E11:H11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5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111</v>
      </c>
      <c r="L4" s="21"/>
      <c r="M4" s="126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13</v>
      </c>
      <c r="L6" s="21"/>
    </row>
    <row r="7" s="1" customFormat="1" ht="26.25" customHeight="1">
      <c r="B7" s="21"/>
      <c r="E7" s="127" t="str">
        <f>'Rekapitulácia stavby'!K6</f>
        <v>Rekonštrukcia miestnych komunikácií a chodníkov v meste Trstená a jej prímestských častí</v>
      </c>
      <c r="F7" s="28"/>
      <c r="G7" s="28"/>
      <c r="H7" s="28"/>
      <c r="L7" s="21"/>
    </row>
    <row r="8" s="1" customFormat="1" ht="12" customHeight="1">
      <c r="B8" s="21"/>
      <c r="D8" s="28" t="s">
        <v>112</v>
      </c>
      <c r="L8" s="21"/>
    </row>
    <row r="9" s="2" customFormat="1" ht="16.5" customHeight="1">
      <c r="A9" s="31"/>
      <c r="B9" s="32"/>
      <c r="C9" s="31"/>
      <c r="D9" s="31"/>
      <c r="E9" s="127" t="s">
        <v>400</v>
      </c>
      <c r="F9" s="31"/>
      <c r="G9" s="31"/>
      <c r="H9" s="31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 ht="12" customHeight="1">
      <c r="A10" s="31"/>
      <c r="B10" s="32"/>
      <c r="C10" s="31"/>
      <c r="D10" s="28" t="s">
        <v>114</v>
      </c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6.5" customHeight="1">
      <c r="A11" s="31"/>
      <c r="B11" s="32"/>
      <c r="C11" s="31"/>
      <c r="D11" s="31"/>
      <c r="E11" s="64" t="s">
        <v>422</v>
      </c>
      <c r="F11" s="31"/>
      <c r="G11" s="31"/>
      <c r="H11" s="31"/>
      <c r="I11" s="31"/>
      <c r="J11" s="31"/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>
      <c r="A12" s="31"/>
      <c r="B12" s="32"/>
      <c r="C12" s="31"/>
      <c r="D12" s="31"/>
      <c r="E12" s="31"/>
      <c r="F12" s="31"/>
      <c r="G12" s="31"/>
      <c r="H12" s="31"/>
      <c r="I12" s="31"/>
      <c r="J12" s="31"/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2" customHeight="1">
      <c r="A13" s="31"/>
      <c r="B13" s="32"/>
      <c r="C13" s="31"/>
      <c r="D13" s="28" t="s">
        <v>15</v>
      </c>
      <c r="E13" s="31"/>
      <c r="F13" s="25" t="s">
        <v>1</v>
      </c>
      <c r="G13" s="31"/>
      <c r="H13" s="31"/>
      <c r="I13" s="28" t="s">
        <v>16</v>
      </c>
      <c r="J13" s="25" t="s">
        <v>1</v>
      </c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17</v>
      </c>
      <c r="E14" s="31"/>
      <c r="F14" s="25" t="s">
        <v>18</v>
      </c>
      <c r="G14" s="31"/>
      <c r="H14" s="31"/>
      <c r="I14" s="28" t="s">
        <v>19</v>
      </c>
      <c r="J14" s="66" t="str">
        <f>'Rekapitulácia stavby'!AN8</f>
        <v>11. 3. 2022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0.8" customHeight="1">
      <c r="A15" s="31"/>
      <c r="B15" s="32"/>
      <c r="C15" s="31"/>
      <c r="D15" s="31"/>
      <c r="E15" s="31"/>
      <c r="F15" s="31"/>
      <c r="G15" s="31"/>
      <c r="H15" s="31"/>
      <c r="I15" s="31"/>
      <c r="J15" s="31"/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12" customHeight="1">
      <c r="A16" s="31"/>
      <c r="B16" s="32"/>
      <c r="C16" s="31"/>
      <c r="D16" s="28" t="s">
        <v>21</v>
      </c>
      <c r="E16" s="31"/>
      <c r="F16" s="31"/>
      <c r="G16" s="31"/>
      <c r="H16" s="31"/>
      <c r="I16" s="28" t="s">
        <v>22</v>
      </c>
      <c r="J16" s="25" t="s">
        <v>1</v>
      </c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8" customHeight="1">
      <c r="A17" s="31"/>
      <c r="B17" s="32"/>
      <c r="C17" s="31"/>
      <c r="D17" s="31"/>
      <c r="E17" s="25" t="s">
        <v>23</v>
      </c>
      <c r="F17" s="31"/>
      <c r="G17" s="31"/>
      <c r="H17" s="31"/>
      <c r="I17" s="28" t="s">
        <v>24</v>
      </c>
      <c r="J17" s="25" t="s">
        <v>1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6.96" customHeight="1">
      <c r="A18" s="31"/>
      <c r="B18" s="32"/>
      <c r="C18" s="31"/>
      <c r="D18" s="31"/>
      <c r="E18" s="31"/>
      <c r="F18" s="31"/>
      <c r="G18" s="31"/>
      <c r="H18" s="31"/>
      <c r="I18" s="31"/>
      <c r="J18" s="31"/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12" customHeight="1">
      <c r="A19" s="31"/>
      <c r="B19" s="32"/>
      <c r="C19" s="31"/>
      <c r="D19" s="28" t="s">
        <v>25</v>
      </c>
      <c r="E19" s="31"/>
      <c r="F19" s="31"/>
      <c r="G19" s="31"/>
      <c r="H19" s="31"/>
      <c r="I19" s="28" t="s">
        <v>22</v>
      </c>
      <c r="J19" s="25" t="s">
        <v>26</v>
      </c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8" customHeight="1">
      <c r="A20" s="31"/>
      <c r="B20" s="32"/>
      <c r="C20" s="31"/>
      <c r="D20" s="31"/>
      <c r="E20" s="25" t="s">
        <v>27</v>
      </c>
      <c r="F20" s="31"/>
      <c r="G20" s="31"/>
      <c r="H20" s="31"/>
      <c r="I20" s="28" t="s">
        <v>24</v>
      </c>
      <c r="J20" s="25" t="s">
        <v>28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6.96" customHeight="1">
      <c r="A21" s="31"/>
      <c r="B21" s="32"/>
      <c r="C21" s="31"/>
      <c r="D21" s="31"/>
      <c r="E21" s="31"/>
      <c r="F21" s="31"/>
      <c r="G21" s="31"/>
      <c r="H21" s="31"/>
      <c r="I21" s="31"/>
      <c r="J21" s="31"/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12" customHeight="1">
      <c r="A22" s="31"/>
      <c r="B22" s="32"/>
      <c r="C22" s="31"/>
      <c r="D22" s="28" t="s">
        <v>29</v>
      </c>
      <c r="E22" s="31"/>
      <c r="F22" s="31"/>
      <c r="G22" s="31"/>
      <c r="H22" s="31"/>
      <c r="I22" s="28" t="s">
        <v>22</v>
      </c>
      <c r="J22" s="25" t="s">
        <v>1</v>
      </c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8" customHeight="1">
      <c r="A23" s="31"/>
      <c r="B23" s="32"/>
      <c r="C23" s="31"/>
      <c r="D23" s="31"/>
      <c r="E23" s="25" t="s">
        <v>30</v>
      </c>
      <c r="F23" s="31"/>
      <c r="G23" s="31"/>
      <c r="H23" s="31"/>
      <c r="I23" s="28" t="s">
        <v>24</v>
      </c>
      <c r="J23" s="25" t="s">
        <v>1</v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6.96" customHeight="1">
      <c r="A24" s="31"/>
      <c r="B24" s="32"/>
      <c r="C24" s="31"/>
      <c r="D24" s="31"/>
      <c r="E24" s="31"/>
      <c r="F24" s="31"/>
      <c r="G24" s="31"/>
      <c r="H24" s="31"/>
      <c r="I24" s="31"/>
      <c r="J24" s="31"/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12" customHeight="1">
      <c r="A25" s="31"/>
      <c r="B25" s="32"/>
      <c r="C25" s="31"/>
      <c r="D25" s="28" t="s">
        <v>32</v>
      </c>
      <c r="E25" s="31"/>
      <c r="F25" s="31"/>
      <c r="G25" s="31"/>
      <c r="H25" s="31"/>
      <c r="I25" s="28" t="s">
        <v>22</v>
      </c>
      <c r="J25" s="25" t="str">
        <f>IF('Rekapitulácia stavby'!AN19="","",'Rekapitulácia stavby'!AN19)</f>
        <v/>
      </c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8" customHeight="1">
      <c r="A26" s="31"/>
      <c r="B26" s="32"/>
      <c r="C26" s="31"/>
      <c r="D26" s="31"/>
      <c r="E26" s="25" t="str">
        <f>IF('Rekapitulácia stavby'!E20="","",'Rekapitulácia stavby'!E20)</f>
        <v xml:space="preserve"> </v>
      </c>
      <c r="F26" s="31"/>
      <c r="G26" s="31"/>
      <c r="H26" s="31"/>
      <c r="I26" s="28" t="s">
        <v>24</v>
      </c>
      <c r="J26" s="25" t="str">
        <f>IF('Rekapitulácia stavby'!AN20="","",'Rekapitulácia stavby'!AN20)</f>
        <v/>
      </c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2" customFormat="1" ht="6.96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52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="2" customFormat="1" ht="12" customHeight="1">
      <c r="A28" s="31"/>
      <c r="B28" s="32"/>
      <c r="C28" s="31"/>
      <c r="D28" s="28" t="s">
        <v>34</v>
      </c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8" customFormat="1" ht="16.5" customHeight="1">
      <c r="A29" s="128"/>
      <c r="B29" s="129"/>
      <c r="C29" s="128"/>
      <c r="D29" s="128"/>
      <c r="E29" s="29" t="s">
        <v>1</v>
      </c>
      <c r="F29" s="29"/>
      <c r="G29" s="29"/>
      <c r="H29" s="29"/>
      <c r="I29" s="128"/>
      <c r="J29" s="128"/>
      <c r="K29" s="128"/>
      <c r="L29" s="130"/>
      <c r="S29" s="128"/>
      <c r="T29" s="128"/>
      <c r="U29" s="128"/>
      <c r="V29" s="128"/>
      <c r="W29" s="128"/>
      <c r="X29" s="128"/>
      <c r="Y29" s="128"/>
      <c r="Z29" s="128"/>
      <c r="AA29" s="128"/>
      <c r="AB29" s="128"/>
      <c r="AC29" s="128"/>
      <c r="AD29" s="128"/>
      <c r="AE29" s="128"/>
    </row>
    <row r="30" s="2" customFormat="1" ht="6.96" customHeight="1">
      <c r="A30" s="31"/>
      <c r="B30" s="32"/>
      <c r="C30" s="31"/>
      <c r="D30" s="31"/>
      <c r="E30" s="31"/>
      <c r="F30" s="31"/>
      <c r="G30" s="31"/>
      <c r="H30" s="31"/>
      <c r="I30" s="31"/>
      <c r="J30" s="31"/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7"/>
      <c r="E31" s="87"/>
      <c r="F31" s="87"/>
      <c r="G31" s="87"/>
      <c r="H31" s="87"/>
      <c r="I31" s="87"/>
      <c r="J31" s="87"/>
      <c r="K31" s="87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25.44" customHeight="1">
      <c r="A32" s="31"/>
      <c r="B32" s="32"/>
      <c r="C32" s="31"/>
      <c r="D32" s="131" t="s">
        <v>35</v>
      </c>
      <c r="E32" s="31"/>
      <c r="F32" s="31"/>
      <c r="G32" s="31"/>
      <c r="H32" s="31"/>
      <c r="I32" s="31"/>
      <c r="J32" s="93">
        <f>ROUND(J126, 2)</f>
        <v>190416.89000000001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6.96" customHeight="1">
      <c r="A33" s="31"/>
      <c r="B33" s="32"/>
      <c r="C33" s="31"/>
      <c r="D33" s="87"/>
      <c r="E33" s="87"/>
      <c r="F33" s="87"/>
      <c r="G33" s="87"/>
      <c r="H33" s="87"/>
      <c r="I33" s="87"/>
      <c r="J33" s="87"/>
      <c r="K33" s="87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1"/>
      <c r="F34" s="36" t="s">
        <v>37</v>
      </c>
      <c r="G34" s="31"/>
      <c r="H34" s="31"/>
      <c r="I34" s="36" t="s">
        <v>36</v>
      </c>
      <c r="J34" s="36" t="s">
        <v>38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="2" customFormat="1" ht="14.4" customHeight="1">
      <c r="A35" s="31"/>
      <c r="B35" s="32"/>
      <c r="C35" s="31"/>
      <c r="D35" s="132" t="s">
        <v>39</v>
      </c>
      <c r="E35" s="38" t="s">
        <v>40</v>
      </c>
      <c r="F35" s="133">
        <f>ROUND((SUM(BE126:BE202)),  2)</f>
        <v>0</v>
      </c>
      <c r="G35" s="134"/>
      <c r="H35" s="134"/>
      <c r="I35" s="135">
        <v>0.20000000000000001</v>
      </c>
      <c r="J35" s="133">
        <f>ROUND(((SUM(BE126:BE202))*I35),  2)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="2" customFormat="1" ht="14.4" customHeight="1">
      <c r="A36" s="31"/>
      <c r="B36" s="32"/>
      <c r="C36" s="31"/>
      <c r="D36" s="31"/>
      <c r="E36" s="38" t="s">
        <v>41</v>
      </c>
      <c r="F36" s="136">
        <f>ROUND((SUM(BF126:BF202)),  2)</f>
        <v>190416.89000000001</v>
      </c>
      <c r="G36" s="31"/>
      <c r="H36" s="31"/>
      <c r="I36" s="137">
        <v>0.20000000000000001</v>
      </c>
      <c r="J36" s="136">
        <f>ROUND(((SUM(BF126:BF202))*I36),  2)</f>
        <v>38083.379999999997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28" t="s">
        <v>42</v>
      </c>
      <c r="F37" s="136">
        <f>ROUND((SUM(BG126:BG202)),  2)</f>
        <v>0</v>
      </c>
      <c r="G37" s="31"/>
      <c r="H37" s="31"/>
      <c r="I37" s="137">
        <v>0.20000000000000001</v>
      </c>
      <c r="J37" s="136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hidden="1" s="2" customFormat="1" ht="14.4" customHeight="1">
      <c r="A38" s="31"/>
      <c r="B38" s="32"/>
      <c r="C38" s="31"/>
      <c r="D38" s="31"/>
      <c r="E38" s="28" t="s">
        <v>43</v>
      </c>
      <c r="F38" s="136">
        <f>ROUND((SUM(BH126:BH202)),  2)</f>
        <v>0</v>
      </c>
      <c r="G38" s="31"/>
      <c r="H38" s="31"/>
      <c r="I38" s="137">
        <v>0.20000000000000001</v>
      </c>
      <c r="J38" s="136">
        <f>0</f>
        <v>0</v>
      </c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hidden="1" s="2" customFormat="1" ht="14.4" customHeight="1">
      <c r="A39" s="31"/>
      <c r="B39" s="32"/>
      <c r="C39" s="31"/>
      <c r="D39" s="31"/>
      <c r="E39" s="38" t="s">
        <v>44</v>
      </c>
      <c r="F39" s="133">
        <f>ROUND((SUM(BI126:BI202)),  2)</f>
        <v>0</v>
      </c>
      <c r="G39" s="134"/>
      <c r="H39" s="134"/>
      <c r="I39" s="135">
        <v>0</v>
      </c>
      <c r="J39" s="133">
        <f>0</f>
        <v>0</v>
      </c>
      <c r="K39" s="31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6.96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2" customFormat="1" ht="25.44" customHeight="1">
      <c r="A41" s="31"/>
      <c r="B41" s="32"/>
      <c r="C41" s="138"/>
      <c r="D41" s="139" t="s">
        <v>45</v>
      </c>
      <c r="E41" s="78"/>
      <c r="F41" s="78"/>
      <c r="G41" s="140" t="s">
        <v>46</v>
      </c>
      <c r="H41" s="141" t="s">
        <v>47</v>
      </c>
      <c r="I41" s="78"/>
      <c r="J41" s="142">
        <f>SUM(J32:J39)</f>
        <v>228500.27000000002</v>
      </c>
      <c r="K41" s="143"/>
      <c r="L41" s="52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</row>
    <row r="42" s="2" customFormat="1" ht="14.4" customHeight="1">
      <c r="A42" s="31"/>
      <c r="B42" s="32"/>
      <c r="C42" s="31"/>
      <c r="D42" s="31"/>
      <c r="E42" s="31"/>
      <c r="F42" s="31"/>
      <c r="G42" s="31"/>
      <c r="H42" s="31"/>
      <c r="I42" s="31"/>
      <c r="J42" s="31"/>
      <c r="K42" s="31"/>
      <c r="L42" s="52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5" t="s">
        <v>50</v>
      </c>
      <c r="E61" s="34"/>
      <c r="F61" s="144" t="s">
        <v>51</v>
      </c>
      <c r="G61" s="55" t="s">
        <v>50</v>
      </c>
      <c r="H61" s="34"/>
      <c r="I61" s="34"/>
      <c r="J61" s="145" t="s">
        <v>51</v>
      </c>
      <c r="K61" s="34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5" t="s">
        <v>50</v>
      </c>
      <c r="E76" s="34"/>
      <c r="F76" s="144" t="s">
        <v>51</v>
      </c>
      <c r="G76" s="55" t="s">
        <v>50</v>
      </c>
      <c r="H76" s="34"/>
      <c r="I76" s="34"/>
      <c r="J76" s="145" t="s">
        <v>51</v>
      </c>
      <c r="K76" s="34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hidden="1" s="2" customFormat="1" ht="6.96" customHeight="1">
      <c r="A81" s="31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hidden="1" s="2" customFormat="1" ht="24.96" customHeight="1">
      <c r="A82" s="31"/>
      <c r="B82" s="32"/>
      <c r="C82" s="22" t="s">
        <v>116</v>
      </c>
      <c r="D82" s="31"/>
      <c r="E82" s="31"/>
      <c r="F82" s="31"/>
      <c r="G82" s="31"/>
      <c r="H82" s="31"/>
      <c r="I82" s="31"/>
      <c r="J82" s="31"/>
      <c r="K82" s="31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hidden="1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hidden="1" s="2" customFormat="1" ht="12" customHeight="1">
      <c r="A84" s="31"/>
      <c r="B84" s="32"/>
      <c r="C84" s="28" t="s">
        <v>13</v>
      </c>
      <c r="D84" s="31"/>
      <c r="E84" s="31"/>
      <c r="F84" s="31"/>
      <c r="G84" s="31"/>
      <c r="H84" s="31"/>
      <c r="I84" s="31"/>
      <c r="J84" s="31"/>
      <c r="K84" s="31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hidden="1" s="2" customFormat="1" ht="26.25" customHeight="1">
      <c r="A85" s="31"/>
      <c r="B85" s="32"/>
      <c r="C85" s="31"/>
      <c r="D85" s="31"/>
      <c r="E85" s="127" t="str">
        <f>E7</f>
        <v>Rekonštrukcia miestnych komunikácií a chodníkov v meste Trstená a jej prímestských častí</v>
      </c>
      <c r="F85" s="28"/>
      <c r="G85" s="28"/>
      <c r="H85" s="28"/>
      <c r="I85" s="31"/>
      <c r="J85" s="31"/>
      <c r="K85" s="31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hidden="1" s="1" customFormat="1" ht="12" customHeight="1">
      <c r="B86" s="21"/>
      <c r="C86" s="28" t="s">
        <v>112</v>
      </c>
      <c r="L86" s="21"/>
    </row>
    <row r="87" hidden="1" s="2" customFormat="1" ht="16.5" customHeight="1">
      <c r="A87" s="31"/>
      <c r="B87" s="32"/>
      <c r="C87" s="31"/>
      <c r="D87" s="31"/>
      <c r="E87" s="127" t="s">
        <v>400</v>
      </c>
      <c r="F87" s="31"/>
      <c r="G87" s="31"/>
      <c r="H87" s="31"/>
      <c r="I87" s="31"/>
      <c r="J87" s="31"/>
      <c r="K87" s="31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hidden="1" s="2" customFormat="1" ht="12" customHeight="1">
      <c r="A88" s="31"/>
      <c r="B88" s="32"/>
      <c r="C88" s="28" t="s">
        <v>114</v>
      </c>
      <c r="D88" s="31"/>
      <c r="E88" s="31"/>
      <c r="F88" s="31"/>
      <c r="G88" s="31"/>
      <c r="H88" s="31"/>
      <c r="I88" s="31"/>
      <c r="J88" s="31"/>
      <c r="K88" s="31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hidden="1" s="2" customFormat="1" ht="16.5" customHeight="1">
      <c r="A89" s="31"/>
      <c r="B89" s="32"/>
      <c r="C89" s="31"/>
      <c r="D89" s="31"/>
      <c r="E89" s="64" t="str">
        <f>E11</f>
        <v>SO 04a - Prístav</v>
      </c>
      <c r="F89" s="31"/>
      <c r="G89" s="31"/>
      <c r="H89" s="31"/>
      <c r="I89" s="31"/>
      <c r="J89" s="31"/>
      <c r="K89" s="31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hidden="1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hidden="1" s="2" customFormat="1" ht="12" customHeight="1">
      <c r="A91" s="31"/>
      <c r="B91" s="32"/>
      <c r="C91" s="28" t="s">
        <v>17</v>
      </c>
      <c r="D91" s="31"/>
      <c r="E91" s="31"/>
      <c r="F91" s="25" t="str">
        <f>F14</f>
        <v>Trstená</v>
      </c>
      <c r="G91" s="31"/>
      <c r="H91" s="31"/>
      <c r="I91" s="28" t="s">
        <v>19</v>
      </c>
      <c r="J91" s="66" t="str">
        <f>IF(J14="","",J14)</f>
        <v>11. 3. 2022</v>
      </c>
      <c r="K91" s="31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hidden="1" s="2" customFormat="1" ht="6.96" customHeight="1">
      <c r="A92" s="31"/>
      <c r="B92" s="32"/>
      <c r="C92" s="31"/>
      <c r="D92" s="31"/>
      <c r="E92" s="31"/>
      <c r="F92" s="31"/>
      <c r="G92" s="31"/>
      <c r="H92" s="31"/>
      <c r="I92" s="31"/>
      <c r="J92" s="31"/>
      <c r="K92" s="31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hidden="1" s="2" customFormat="1" ht="40.05" customHeight="1">
      <c r="A93" s="31"/>
      <c r="B93" s="32"/>
      <c r="C93" s="28" t="s">
        <v>21</v>
      </c>
      <c r="D93" s="31"/>
      <c r="E93" s="31"/>
      <c r="F93" s="25" t="str">
        <f>E17</f>
        <v>Mesto Trstená</v>
      </c>
      <c r="G93" s="31"/>
      <c r="H93" s="31"/>
      <c r="I93" s="28" t="s">
        <v>29</v>
      </c>
      <c r="J93" s="29" t="str">
        <f>E23</f>
        <v>A-PROJEKT -Ing. Ján Potoma Námestie Š.N.Hýroša 12,</v>
      </c>
      <c r="K93" s="31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hidden="1" s="2" customFormat="1" ht="15.15" customHeight="1">
      <c r="A94" s="31"/>
      <c r="B94" s="32"/>
      <c r="C94" s="28" t="s">
        <v>25</v>
      </c>
      <c r="D94" s="31"/>
      <c r="E94" s="31"/>
      <c r="F94" s="25" t="str">
        <f>IF(E20="","",E20)</f>
        <v>Cestné stavby Liptovský Mikuláš, s. r. o.</v>
      </c>
      <c r="G94" s="31"/>
      <c r="H94" s="31"/>
      <c r="I94" s="28" t="s">
        <v>32</v>
      </c>
      <c r="J94" s="29" t="str">
        <f>E26</f>
        <v xml:space="preserve"> </v>
      </c>
      <c r="K94" s="31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hidden="1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hidden="1" s="2" customFormat="1" ht="29.28" customHeight="1">
      <c r="A96" s="31"/>
      <c r="B96" s="32"/>
      <c r="C96" s="146" t="s">
        <v>117</v>
      </c>
      <c r="D96" s="138"/>
      <c r="E96" s="138"/>
      <c r="F96" s="138"/>
      <c r="G96" s="138"/>
      <c r="H96" s="138"/>
      <c r="I96" s="138"/>
      <c r="J96" s="147" t="s">
        <v>118</v>
      </c>
      <c r="K96" s="138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hidden="1" s="2" customFormat="1" ht="10.32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52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hidden="1" s="2" customFormat="1" ht="22.8" customHeight="1">
      <c r="A98" s="31"/>
      <c r="B98" s="32"/>
      <c r="C98" s="148" t="s">
        <v>119</v>
      </c>
      <c r="D98" s="31"/>
      <c r="E98" s="31"/>
      <c r="F98" s="31"/>
      <c r="G98" s="31"/>
      <c r="H98" s="31"/>
      <c r="I98" s="31"/>
      <c r="J98" s="93">
        <f>J126</f>
        <v>190416.88999999996</v>
      </c>
      <c r="K98" s="31"/>
      <c r="L98" s="52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U98" s="18" t="s">
        <v>120</v>
      </c>
    </row>
    <row r="99" hidden="1" s="9" customFormat="1" ht="24.96" customHeight="1">
      <c r="A99" s="9"/>
      <c r="B99" s="149"/>
      <c r="C99" s="9"/>
      <c r="D99" s="150" t="s">
        <v>121</v>
      </c>
      <c r="E99" s="151"/>
      <c r="F99" s="151"/>
      <c r="G99" s="151"/>
      <c r="H99" s="151"/>
      <c r="I99" s="151"/>
      <c r="J99" s="152">
        <f>J127</f>
        <v>190416.88999999996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10" customFormat="1" ht="19.92" customHeight="1">
      <c r="A100" s="10"/>
      <c r="B100" s="153"/>
      <c r="C100" s="10"/>
      <c r="D100" s="154" t="s">
        <v>122</v>
      </c>
      <c r="E100" s="155"/>
      <c r="F100" s="155"/>
      <c r="G100" s="155"/>
      <c r="H100" s="155"/>
      <c r="I100" s="155"/>
      <c r="J100" s="156">
        <f>J128</f>
        <v>19297.509999999998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53"/>
      <c r="C101" s="10"/>
      <c r="D101" s="154" t="s">
        <v>123</v>
      </c>
      <c r="E101" s="155"/>
      <c r="F101" s="155"/>
      <c r="G101" s="155"/>
      <c r="H101" s="155"/>
      <c r="I101" s="155"/>
      <c r="J101" s="156">
        <f>J149</f>
        <v>513.36000000000001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53"/>
      <c r="C102" s="10"/>
      <c r="D102" s="154" t="s">
        <v>124</v>
      </c>
      <c r="E102" s="155"/>
      <c r="F102" s="155"/>
      <c r="G102" s="155"/>
      <c r="H102" s="155"/>
      <c r="I102" s="155"/>
      <c r="J102" s="156">
        <f>J153</f>
        <v>157347.38999999996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53"/>
      <c r="C103" s="10"/>
      <c r="D103" s="154" t="s">
        <v>126</v>
      </c>
      <c r="E103" s="155"/>
      <c r="F103" s="155"/>
      <c r="G103" s="155"/>
      <c r="H103" s="155"/>
      <c r="I103" s="155"/>
      <c r="J103" s="156">
        <f>J176</f>
        <v>11832.330000000002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53"/>
      <c r="C104" s="10"/>
      <c r="D104" s="154" t="s">
        <v>127</v>
      </c>
      <c r="E104" s="155"/>
      <c r="F104" s="155"/>
      <c r="G104" s="155"/>
      <c r="H104" s="155"/>
      <c r="I104" s="155"/>
      <c r="J104" s="156">
        <f>J201</f>
        <v>1426.3</v>
      </c>
      <c r="K104" s="10"/>
      <c r="L104" s="15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31"/>
      <c r="B105" s="32"/>
      <c r="C105" s="31"/>
      <c r="D105" s="31"/>
      <c r="E105" s="31"/>
      <c r="F105" s="31"/>
      <c r="G105" s="31"/>
      <c r="H105" s="31"/>
      <c r="I105" s="31"/>
      <c r="J105" s="31"/>
      <c r="K105" s="31"/>
      <c r="L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hidden="1" s="2" customFormat="1" ht="6.96" customHeight="1">
      <c r="A106" s="31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hidden="1"/>
    <row r="108" hidden="1"/>
    <row r="109" hidden="1"/>
    <row r="110" s="2" customFormat="1" ht="6.96" customHeight="1">
      <c r="A110" s="31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24.96" customHeight="1">
      <c r="A111" s="31"/>
      <c r="B111" s="32"/>
      <c r="C111" s="22" t="s">
        <v>128</v>
      </c>
      <c r="D111" s="31"/>
      <c r="E111" s="31"/>
      <c r="F111" s="31"/>
      <c r="G111" s="31"/>
      <c r="H111" s="31"/>
      <c r="I111" s="31"/>
      <c r="J111" s="31"/>
      <c r="K111" s="31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6.96" customHeight="1">
      <c r="A112" s="31"/>
      <c r="B112" s="32"/>
      <c r="C112" s="31"/>
      <c r="D112" s="31"/>
      <c r="E112" s="31"/>
      <c r="F112" s="31"/>
      <c r="G112" s="31"/>
      <c r="H112" s="31"/>
      <c r="I112" s="31"/>
      <c r="J112" s="31"/>
      <c r="K112" s="31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13</v>
      </c>
      <c r="D113" s="31"/>
      <c r="E113" s="31"/>
      <c r="F113" s="31"/>
      <c r="G113" s="31"/>
      <c r="H113" s="31"/>
      <c r="I113" s="31"/>
      <c r="J113" s="31"/>
      <c r="K113" s="31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26.25" customHeight="1">
      <c r="A114" s="31"/>
      <c r="B114" s="32"/>
      <c r="C114" s="31"/>
      <c r="D114" s="31"/>
      <c r="E114" s="127" t="str">
        <f>E7</f>
        <v>Rekonštrukcia miestnych komunikácií a chodníkov v meste Trstená a jej prímestských častí</v>
      </c>
      <c r="F114" s="28"/>
      <c r="G114" s="28"/>
      <c r="H114" s="28"/>
      <c r="I114" s="31"/>
      <c r="J114" s="31"/>
      <c r="K114" s="31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1" customFormat="1" ht="12" customHeight="1">
      <c r="B115" s="21"/>
      <c r="C115" s="28" t="s">
        <v>112</v>
      </c>
      <c r="L115" s="21"/>
    </row>
    <row r="116" s="2" customFormat="1" ht="16.5" customHeight="1">
      <c r="A116" s="31"/>
      <c r="B116" s="32"/>
      <c r="C116" s="31"/>
      <c r="D116" s="31"/>
      <c r="E116" s="127" t="s">
        <v>400</v>
      </c>
      <c r="F116" s="31"/>
      <c r="G116" s="31"/>
      <c r="H116" s="31"/>
      <c r="I116" s="31"/>
      <c r="J116" s="31"/>
      <c r="K116" s="31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114</v>
      </c>
      <c r="D117" s="31"/>
      <c r="E117" s="31"/>
      <c r="F117" s="31"/>
      <c r="G117" s="31"/>
      <c r="H117" s="31"/>
      <c r="I117" s="31"/>
      <c r="J117" s="31"/>
      <c r="K117" s="31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16.5" customHeight="1">
      <c r="A118" s="31"/>
      <c r="B118" s="32"/>
      <c r="C118" s="31"/>
      <c r="D118" s="31"/>
      <c r="E118" s="64" t="str">
        <f>E11</f>
        <v>SO 04a - Prístav</v>
      </c>
      <c r="F118" s="31"/>
      <c r="G118" s="31"/>
      <c r="H118" s="31"/>
      <c r="I118" s="31"/>
      <c r="J118" s="31"/>
      <c r="K118" s="31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6.96" customHeight="1">
      <c r="A119" s="31"/>
      <c r="B119" s="32"/>
      <c r="C119" s="31"/>
      <c r="D119" s="31"/>
      <c r="E119" s="31"/>
      <c r="F119" s="31"/>
      <c r="G119" s="31"/>
      <c r="H119" s="31"/>
      <c r="I119" s="31"/>
      <c r="J119" s="31"/>
      <c r="K119" s="31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2" customHeight="1">
      <c r="A120" s="31"/>
      <c r="B120" s="32"/>
      <c r="C120" s="28" t="s">
        <v>17</v>
      </c>
      <c r="D120" s="31"/>
      <c r="E120" s="31"/>
      <c r="F120" s="25" t="str">
        <f>F14</f>
        <v>Trstená</v>
      </c>
      <c r="G120" s="31"/>
      <c r="H120" s="31"/>
      <c r="I120" s="28" t="s">
        <v>19</v>
      </c>
      <c r="J120" s="66" t="str">
        <f>IF(J14="","",J14)</f>
        <v>11. 3. 2022</v>
      </c>
      <c r="K120" s="31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6.96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2" customFormat="1" ht="40.05" customHeight="1">
      <c r="A122" s="31"/>
      <c r="B122" s="32"/>
      <c r="C122" s="28" t="s">
        <v>21</v>
      </c>
      <c r="D122" s="31"/>
      <c r="E122" s="31"/>
      <c r="F122" s="25" t="str">
        <f>E17</f>
        <v>Mesto Trstená</v>
      </c>
      <c r="G122" s="31"/>
      <c r="H122" s="31"/>
      <c r="I122" s="28" t="s">
        <v>29</v>
      </c>
      <c r="J122" s="29" t="str">
        <f>E23</f>
        <v>A-PROJEKT -Ing. Ján Potoma Námestie Š.N.Hýroša 12,</v>
      </c>
      <c r="K122" s="31"/>
      <c r="L122" s="52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="2" customFormat="1" ht="15.15" customHeight="1">
      <c r="A123" s="31"/>
      <c r="B123" s="32"/>
      <c r="C123" s="28" t="s">
        <v>25</v>
      </c>
      <c r="D123" s="31"/>
      <c r="E123" s="31"/>
      <c r="F123" s="25" t="str">
        <f>IF(E20="","",E20)</f>
        <v>Cestné stavby Liptovský Mikuláš, s. r. o.</v>
      </c>
      <c r="G123" s="31"/>
      <c r="H123" s="31"/>
      <c r="I123" s="28" t="s">
        <v>32</v>
      </c>
      <c r="J123" s="29" t="str">
        <f>E26</f>
        <v xml:space="preserve"> </v>
      </c>
      <c r="K123" s="31"/>
      <c r="L123" s="52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="2" customFormat="1" ht="10.32" customHeight="1">
      <c r="A124" s="31"/>
      <c r="B124" s="32"/>
      <c r="C124" s="31"/>
      <c r="D124" s="31"/>
      <c r="E124" s="31"/>
      <c r="F124" s="31"/>
      <c r="G124" s="31"/>
      <c r="H124" s="31"/>
      <c r="I124" s="31"/>
      <c r="J124" s="31"/>
      <c r="K124" s="31"/>
      <c r="L124" s="52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="11" customFormat="1" ht="29.28" customHeight="1">
      <c r="A125" s="157"/>
      <c r="B125" s="158"/>
      <c r="C125" s="159" t="s">
        <v>129</v>
      </c>
      <c r="D125" s="160" t="s">
        <v>60</v>
      </c>
      <c r="E125" s="160" t="s">
        <v>56</v>
      </c>
      <c r="F125" s="160" t="s">
        <v>57</v>
      </c>
      <c r="G125" s="160" t="s">
        <v>130</v>
      </c>
      <c r="H125" s="160" t="s">
        <v>131</v>
      </c>
      <c r="I125" s="160" t="s">
        <v>132</v>
      </c>
      <c r="J125" s="161" t="s">
        <v>118</v>
      </c>
      <c r="K125" s="162" t="s">
        <v>133</v>
      </c>
      <c r="L125" s="163"/>
      <c r="M125" s="83" t="s">
        <v>1</v>
      </c>
      <c r="N125" s="84" t="s">
        <v>39</v>
      </c>
      <c r="O125" s="84" t="s">
        <v>134</v>
      </c>
      <c r="P125" s="84" t="s">
        <v>135</v>
      </c>
      <c r="Q125" s="84" t="s">
        <v>136</v>
      </c>
      <c r="R125" s="84" t="s">
        <v>137</v>
      </c>
      <c r="S125" s="84" t="s">
        <v>138</v>
      </c>
      <c r="T125" s="85" t="s">
        <v>139</v>
      </c>
      <c r="U125" s="157"/>
      <c r="V125" s="157"/>
      <c r="W125" s="157"/>
      <c r="X125" s="157"/>
      <c r="Y125" s="157"/>
      <c r="Z125" s="157"/>
      <c r="AA125" s="157"/>
      <c r="AB125" s="157"/>
      <c r="AC125" s="157"/>
      <c r="AD125" s="157"/>
      <c r="AE125" s="157"/>
    </row>
    <row r="126" s="2" customFormat="1" ht="22.8" customHeight="1">
      <c r="A126" s="31"/>
      <c r="B126" s="32"/>
      <c r="C126" s="90" t="s">
        <v>119</v>
      </c>
      <c r="D126" s="31"/>
      <c r="E126" s="31"/>
      <c r="F126" s="31"/>
      <c r="G126" s="31"/>
      <c r="H126" s="31"/>
      <c r="I126" s="31"/>
      <c r="J126" s="164">
        <f>BK126</f>
        <v>190416.88999999996</v>
      </c>
      <c r="K126" s="31"/>
      <c r="L126" s="32"/>
      <c r="M126" s="86"/>
      <c r="N126" s="70"/>
      <c r="O126" s="87"/>
      <c r="P126" s="165">
        <f>P127</f>
        <v>705.87080568134309</v>
      </c>
      <c r="Q126" s="87"/>
      <c r="R126" s="165">
        <f>R127</f>
        <v>4643867.2622790001</v>
      </c>
      <c r="S126" s="87"/>
      <c r="T126" s="166">
        <f>T127</f>
        <v>4357895.2829999998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T126" s="18" t="s">
        <v>74</v>
      </c>
      <c r="AU126" s="18" t="s">
        <v>120</v>
      </c>
      <c r="BK126" s="167">
        <f>BK127</f>
        <v>190416.88999999996</v>
      </c>
    </row>
    <row r="127" s="12" customFormat="1" ht="25.92" customHeight="1">
      <c r="A127" s="12"/>
      <c r="B127" s="168"/>
      <c r="C127" s="12"/>
      <c r="D127" s="169" t="s">
        <v>74</v>
      </c>
      <c r="E127" s="170" t="s">
        <v>140</v>
      </c>
      <c r="F127" s="170" t="s">
        <v>141</v>
      </c>
      <c r="G127" s="12"/>
      <c r="H127" s="12"/>
      <c r="I127" s="12"/>
      <c r="J127" s="171">
        <f>BK127</f>
        <v>190416.88999999996</v>
      </c>
      <c r="K127" s="12"/>
      <c r="L127" s="168"/>
      <c r="M127" s="172"/>
      <c r="N127" s="173"/>
      <c r="O127" s="173"/>
      <c r="P127" s="174">
        <f>P128+P149+P153+P176+P201</f>
        <v>705.87080568134309</v>
      </c>
      <c r="Q127" s="173"/>
      <c r="R127" s="174">
        <f>R128+R149+R153+R176+R201</f>
        <v>4643867.2622790001</v>
      </c>
      <c r="S127" s="173"/>
      <c r="T127" s="175">
        <f>T128+T149+T153+T176+T201</f>
        <v>4357895.2829999998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9" t="s">
        <v>82</v>
      </c>
      <c r="AT127" s="176" t="s">
        <v>74</v>
      </c>
      <c r="AU127" s="176" t="s">
        <v>75</v>
      </c>
      <c r="AY127" s="169" t="s">
        <v>142</v>
      </c>
      <c r="BK127" s="177">
        <f>BK128+BK149+BK153+BK176+BK201</f>
        <v>190416.88999999996</v>
      </c>
    </row>
    <row r="128" s="12" customFormat="1" ht="22.8" customHeight="1">
      <c r="A128" s="12"/>
      <c r="B128" s="168"/>
      <c r="C128" s="12"/>
      <c r="D128" s="169" t="s">
        <v>74</v>
      </c>
      <c r="E128" s="178" t="s">
        <v>82</v>
      </c>
      <c r="F128" s="178" t="s">
        <v>143</v>
      </c>
      <c r="G128" s="12"/>
      <c r="H128" s="12"/>
      <c r="I128" s="12"/>
      <c r="J128" s="179">
        <f>BK128</f>
        <v>19297.509999999998</v>
      </c>
      <c r="K128" s="12"/>
      <c r="L128" s="168"/>
      <c r="M128" s="172"/>
      <c r="N128" s="173"/>
      <c r="O128" s="173"/>
      <c r="P128" s="174">
        <f>SUM(P129:P148)</f>
        <v>31.129211724821413</v>
      </c>
      <c r="Q128" s="173"/>
      <c r="R128" s="174">
        <f>SUM(R129:R148)</f>
        <v>0.0033300000000000001</v>
      </c>
      <c r="S128" s="173"/>
      <c r="T128" s="175">
        <f>SUM(T129:T148)</f>
        <v>4357895.2829999998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9" t="s">
        <v>82</v>
      </c>
      <c r="AT128" s="176" t="s">
        <v>74</v>
      </c>
      <c r="AU128" s="176" t="s">
        <v>82</v>
      </c>
      <c r="AY128" s="169" t="s">
        <v>142</v>
      </c>
      <c r="BK128" s="177">
        <f>SUM(BK129:BK148)</f>
        <v>19297.509999999998</v>
      </c>
    </row>
    <row r="129" s="2" customFormat="1" ht="24.15" customHeight="1">
      <c r="A129" s="31"/>
      <c r="B129" s="180"/>
      <c r="C129" s="181" t="s">
        <v>82</v>
      </c>
      <c r="D129" s="181" t="s">
        <v>144</v>
      </c>
      <c r="E129" s="182" t="s">
        <v>164</v>
      </c>
      <c r="F129" s="183" t="s">
        <v>165</v>
      </c>
      <c r="G129" s="184" t="s">
        <v>166</v>
      </c>
      <c r="H129" s="185">
        <v>44.399999999999999</v>
      </c>
      <c r="I129" s="186">
        <v>0.77000000000000002</v>
      </c>
      <c r="J129" s="186">
        <f>ROUND(I129*H129,2)</f>
        <v>34.189999999999998</v>
      </c>
      <c r="K129" s="187"/>
      <c r="L129" s="32"/>
      <c r="M129" s="188" t="s">
        <v>1</v>
      </c>
      <c r="N129" s="189" t="s">
        <v>41</v>
      </c>
      <c r="O129" s="190">
        <v>0.017000000000000001</v>
      </c>
      <c r="P129" s="190">
        <f>O129*H129</f>
        <v>0.75480000000000003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148</v>
      </c>
      <c r="AT129" s="192" t="s">
        <v>144</v>
      </c>
      <c r="AU129" s="192" t="s">
        <v>88</v>
      </c>
      <c r="AY129" s="18" t="s">
        <v>142</v>
      </c>
      <c r="BE129" s="193">
        <f>IF(N129="základná",J129,0)</f>
        <v>0</v>
      </c>
      <c r="BF129" s="193">
        <f>IF(N129="znížená",J129,0)</f>
        <v>34.189999999999998</v>
      </c>
      <c r="BG129" s="193">
        <f>IF(N129="zákl. prenesená",J129,0)</f>
        <v>0</v>
      </c>
      <c r="BH129" s="193">
        <f>IF(N129="zníž. prenesená",J129,0)</f>
        <v>0</v>
      </c>
      <c r="BI129" s="193">
        <f>IF(N129="nulová",J129,0)</f>
        <v>0</v>
      </c>
      <c r="BJ129" s="18" t="s">
        <v>88</v>
      </c>
      <c r="BK129" s="193">
        <f>ROUND(I129*H129,2)</f>
        <v>34.189999999999998</v>
      </c>
      <c r="BL129" s="18" t="s">
        <v>148</v>
      </c>
      <c r="BM129" s="192" t="s">
        <v>88</v>
      </c>
    </row>
    <row r="130" s="13" customFormat="1">
      <c r="A130" s="13"/>
      <c r="B130" s="194"/>
      <c r="C130" s="13"/>
      <c r="D130" s="195" t="s">
        <v>149</v>
      </c>
      <c r="E130" s="196" t="s">
        <v>1</v>
      </c>
      <c r="F130" s="197" t="s">
        <v>423</v>
      </c>
      <c r="G130" s="13"/>
      <c r="H130" s="198">
        <v>44.399999999999999</v>
      </c>
      <c r="I130" s="13"/>
      <c r="J130" s="13"/>
      <c r="K130" s="13"/>
      <c r="L130" s="194"/>
      <c r="M130" s="199"/>
      <c r="N130" s="200"/>
      <c r="O130" s="200"/>
      <c r="P130" s="200"/>
      <c r="Q130" s="200"/>
      <c r="R130" s="200"/>
      <c r="S130" s="200"/>
      <c r="T130" s="20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6" t="s">
        <v>149</v>
      </c>
      <c r="AU130" s="196" t="s">
        <v>88</v>
      </c>
      <c r="AV130" s="13" t="s">
        <v>88</v>
      </c>
      <c r="AW130" s="13" t="s">
        <v>31</v>
      </c>
      <c r="AX130" s="13" t="s">
        <v>75</v>
      </c>
      <c r="AY130" s="196" t="s">
        <v>142</v>
      </c>
    </row>
    <row r="131" s="14" customFormat="1">
      <c r="A131" s="14"/>
      <c r="B131" s="202"/>
      <c r="C131" s="14"/>
      <c r="D131" s="195" t="s">
        <v>149</v>
      </c>
      <c r="E131" s="203" t="s">
        <v>1</v>
      </c>
      <c r="F131" s="204" t="s">
        <v>151</v>
      </c>
      <c r="G131" s="14"/>
      <c r="H131" s="205">
        <v>44.399999999999999</v>
      </c>
      <c r="I131" s="14"/>
      <c r="J131" s="14"/>
      <c r="K131" s="14"/>
      <c r="L131" s="202"/>
      <c r="M131" s="206"/>
      <c r="N131" s="207"/>
      <c r="O131" s="207"/>
      <c r="P131" s="207"/>
      <c r="Q131" s="207"/>
      <c r="R131" s="207"/>
      <c r="S131" s="207"/>
      <c r="T131" s="20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03" t="s">
        <v>149</v>
      </c>
      <c r="AU131" s="203" t="s">
        <v>88</v>
      </c>
      <c r="AV131" s="14" t="s">
        <v>148</v>
      </c>
      <c r="AW131" s="14" t="s">
        <v>31</v>
      </c>
      <c r="AX131" s="14" t="s">
        <v>82</v>
      </c>
      <c r="AY131" s="203" t="s">
        <v>142</v>
      </c>
    </row>
    <row r="132" s="2" customFormat="1" ht="24.15" customHeight="1">
      <c r="A132" s="31"/>
      <c r="B132" s="180"/>
      <c r="C132" s="181" t="s">
        <v>88</v>
      </c>
      <c r="D132" s="181" t="s">
        <v>144</v>
      </c>
      <c r="E132" s="182" t="s">
        <v>378</v>
      </c>
      <c r="F132" s="183" t="s">
        <v>379</v>
      </c>
      <c r="G132" s="184" t="s">
        <v>166</v>
      </c>
      <c r="H132" s="185">
        <v>55.5</v>
      </c>
      <c r="I132" s="186">
        <v>0.77000000000000002</v>
      </c>
      <c r="J132" s="186">
        <f>ROUND(I132*H132,2)</f>
        <v>42.740000000000002</v>
      </c>
      <c r="K132" s="187"/>
      <c r="L132" s="32"/>
      <c r="M132" s="188" t="s">
        <v>1</v>
      </c>
      <c r="N132" s="189" t="s">
        <v>41</v>
      </c>
      <c r="O132" s="190">
        <v>0</v>
      </c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148</v>
      </c>
      <c r="AT132" s="192" t="s">
        <v>144</v>
      </c>
      <c r="AU132" s="192" t="s">
        <v>88</v>
      </c>
      <c r="AY132" s="18" t="s">
        <v>142</v>
      </c>
      <c r="BE132" s="193">
        <f>IF(N132="základná",J132,0)</f>
        <v>0</v>
      </c>
      <c r="BF132" s="193">
        <f>IF(N132="znížená",J132,0)</f>
        <v>42.740000000000002</v>
      </c>
      <c r="BG132" s="193">
        <f>IF(N132="zákl. prenesená",J132,0)</f>
        <v>0</v>
      </c>
      <c r="BH132" s="193">
        <f>IF(N132="zníž. prenesená",J132,0)</f>
        <v>0</v>
      </c>
      <c r="BI132" s="193">
        <f>IF(N132="nulová",J132,0)</f>
        <v>0</v>
      </c>
      <c r="BJ132" s="18" t="s">
        <v>88</v>
      </c>
      <c r="BK132" s="193">
        <f>ROUND(I132*H132,2)</f>
        <v>42.740000000000002</v>
      </c>
      <c r="BL132" s="18" t="s">
        <v>148</v>
      </c>
      <c r="BM132" s="192" t="s">
        <v>148</v>
      </c>
    </row>
    <row r="133" s="13" customFormat="1">
      <c r="A133" s="13"/>
      <c r="B133" s="194"/>
      <c r="C133" s="13"/>
      <c r="D133" s="195" t="s">
        <v>149</v>
      </c>
      <c r="E133" s="196" t="s">
        <v>1</v>
      </c>
      <c r="F133" s="197" t="s">
        <v>424</v>
      </c>
      <c r="G133" s="13"/>
      <c r="H133" s="198">
        <v>55.5</v>
      </c>
      <c r="I133" s="13"/>
      <c r="J133" s="13"/>
      <c r="K133" s="13"/>
      <c r="L133" s="194"/>
      <c r="M133" s="199"/>
      <c r="N133" s="200"/>
      <c r="O133" s="200"/>
      <c r="P133" s="200"/>
      <c r="Q133" s="200"/>
      <c r="R133" s="200"/>
      <c r="S133" s="200"/>
      <c r="T133" s="20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6" t="s">
        <v>149</v>
      </c>
      <c r="AU133" s="196" t="s">
        <v>88</v>
      </c>
      <c r="AV133" s="13" t="s">
        <v>88</v>
      </c>
      <c r="AW133" s="13" t="s">
        <v>31</v>
      </c>
      <c r="AX133" s="13" t="s">
        <v>75</v>
      </c>
      <c r="AY133" s="196" t="s">
        <v>142</v>
      </c>
    </row>
    <row r="134" s="14" customFormat="1">
      <c r="A134" s="14"/>
      <c r="B134" s="202"/>
      <c r="C134" s="14"/>
      <c r="D134" s="195" t="s">
        <v>149</v>
      </c>
      <c r="E134" s="203" t="s">
        <v>1</v>
      </c>
      <c r="F134" s="204" t="s">
        <v>151</v>
      </c>
      <c r="G134" s="14"/>
      <c r="H134" s="205">
        <v>55.5</v>
      </c>
      <c r="I134" s="14"/>
      <c r="J134" s="14"/>
      <c r="K134" s="14"/>
      <c r="L134" s="202"/>
      <c r="M134" s="206"/>
      <c r="N134" s="207"/>
      <c r="O134" s="207"/>
      <c r="P134" s="207"/>
      <c r="Q134" s="207"/>
      <c r="R134" s="207"/>
      <c r="S134" s="207"/>
      <c r="T134" s="20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3" t="s">
        <v>149</v>
      </c>
      <c r="AU134" s="203" t="s">
        <v>88</v>
      </c>
      <c r="AV134" s="14" t="s">
        <v>148</v>
      </c>
      <c r="AW134" s="14" t="s">
        <v>31</v>
      </c>
      <c r="AX134" s="14" t="s">
        <v>82</v>
      </c>
      <c r="AY134" s="203" t="s">
        <v>142</v>
      </c>
    </row>
    <row r="135" s="2" customFormat="1" ht="24.15" customHeight="1">
      <c r="A135" s="31"/>
      <c r="B135" s="180"/>
      <c r="C135" s="181" t="s">
        <v>154</v>
      </c>
      <c r="D135" s="181" t="s">
        <v>144</v>
      </c>
      <c r="E135" s="182" t="s">
        <v>172</v>
      </c>
      <c r="F135" s="183" t="s">
        <v>173</v>
      </c>
      <c r="G135" s="184" t="s">
        <v>166</v>
      </c>
      <c r="H135" s="185">
        <v>55.5</v>
      </c>
      <c r="I135" s="186">
        <v>1.47</v>
      </c>
      <c r="J135" s="186">
        <f>ROUND(I135*H135,2)</f>
        <v>81.590000000000003</v>
      </c>
      <c r="K135" s="187"/>
      <c r="L135" s="32"/>
      <c r="M135" s="188" t="s">
        <v>1</v>
      </c>
      <c r="N135" s="189" t="s">
        <v>41</v>
      </c>
      <c r="O135" s="190">
        <v>0.0185454545454545</v>
      </c>
      <c r="P135" s="190">
        <f>O135*H135</f>
        <v>1.0292727272727247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148</v>
      </c>
      <c r="AT135" s="192" t="s">
        <v>144</v>
      </c>
      <c r="AU135" s="192" t="s">
        <v>88</v>
      </c>
      <c r="AY135" s="18" t="s">
        <v>142</v>
      </c>
      <c r="BE135" s="193">
        <f>IF(N135="základná",J135,0)</f>
        <v>0</v>
      </c>
      <c r="BF135" s="193">
        <f>IF(N135="znížená",J135,0)</f>
        <v>81.590000000000003</v>
      </c>
      <c r="BG135" s="193">
        <f>IF(N135="zákl. prenesená",J135,0)</f>
        <v>0</v>
      </c>
      <c r="BH135" s="193">
        <f>IF(N135="zníž. prenesená",J135,0)</f>
        <v>0</v>
      </c>
      <c r="BI135" s="193">
        <f>IF(N135="nulová",J135,0)</f>
        <v>0</v>
      </c>
      <c r="BJ135" s="18" t="s">
        <v>88</v>
      </c>
      <c r="BK135" s="193">
        <f>ROUND(I135*H135,2)</f>
        <v>81.590000000000003</v>
      </c>
      <c r="BL135" s="18" t="s">
        <v>148</v>
      </c>
      <c r="BM135" s="192" t="s">
        <v>158</v>
      </c>
    </row>
    <row r="136" s="2" customFormat="1" ht="37.8" customHeight="1">
      <c r="A136" s="31"/>
      <c r="B136" s="180"/>
      <c r="C136" s="181" t="s">
        <v>148</v>
      </c>
      <c r="D136" s="181" t="s">
        <v>144</v>
      </c>
      <c r="E136" s="182" t="s">
        <v>425</v>
      </c>
      <c r="F136" s="183" t="s">
        <v>426</v>
      </c>
      <c r="G136" s="184" t="s">
        <v>166</v>
      </c>
      <c r="H136" s="185">
        <v>150</v>
      </c>
      <c r="I136" s="186">
        <v>2.4700000000000002</v>
      </c>
      <c r="J136" s="186">
        <f>ROUND(I136*H136,2)</f>
        <v>370.5</v>
      </c>
      <c r="K136" s="187"/>
      <c r="L136" s="32"/>
      <c r="M136" s="188" t="s">
        <v>1</v>
      </c>
      <c r="N136" s="189" t="s">
        <v>41</v>
      </c>
      <c r="O136" s="190">
        <v>0.0266666666666667</v>
      </c>
      <c r="P136" s="190">
        <f>O136*H136</f>
        <v>4.0000000000000053</v>
      </c>
      <c r="Q136" s="190">
        <v>0</v>
      </c>
      <c r="R136" s="190">
        <f>Q136*H136</f>
        <v>0</v>
      </c>
      <c r="S136" s="190">
        <v>60</v>
      </c>
      <c r="T136" s="191">
        <f>S136*H136</f>
        <v>9000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148</v>
      </c>
      <c r="AT136" s="192" t="s">
        <v>144</v>
      </c>
      <c r="AU136" s="192" t="s">
        <v>88</v>
      </c>
      <c r="AY136" s="18" t="s">
        <v>142</v>
      </c>
      <c r="BE136" s="193">
        <f>IF(N136="základná",J136,0)</f>
        <v>0</v>
      </c>
      <c r="BF136" s="193">
        <f>IF(N136="znížená",J136,0)</f>
        <v>370.5</v>
      </c>
      <c r="BG136" s="193">
        <f>IF(N136="zákl. prenesená",J136,0)</f>
        <v>0</v>
      </c>
      <c r="BH136" s="193">
        <f>IF(N136="zníž. prenesená",J136,0)</f>
        <v>0</v>
      </c>
      <c r="BI136" s="193">
        <f>IF(N136="nulová",J136,0)</f>
        <v>0</v>
      </c>
      <c r="BJ136" s="18" t="s">
        <v>88</v>
      </c>
      <c r="BK136" s="193">
        <f>ROUND(I136*H136,2)</f>
        <v>370.5</v>
      </c>
      <c r="BL136" s="18" t="s">
        <v>148</v>
      </c>
      <c r="BM136" s="192" t="s">
        <v>161</v>
      </c>
    </row>
    <row r="137" s="2" customFormat="1" ht="24.15" customHeight="1">
      <c r="A137" s="31"/>
      <c r="B137" s="180"/>
      <c r="C137" s="181" t="s">
        <v>163</v>
      </c>
      <c r="D137" s="181" t="s">
        <v>144</v>
      </c>
      <c r="E137" s="182" t="s">
        <v>193</v>
      </c>
      <c r="F137" s="183" t="s">
        <v>194</v>
      </c>
      <c r="G137" s="184" t="s">
        <v>166</v>
      </c>
      <c r="H137" s="185">
        <v>4377</v>
      </c>
      <c r="I137" s="186">
        <v>4.2400000000000002</v>
      </c>
      <c r="J137" s="186">
        <f>ROUND(I137*H137,2)</f>
        <v>18558.48</v>
      </c>
      <c r="K137" s="187"/>
      <c r="L137" s="32"/>
      <c r="M137" s="188" t="s">
        <v>1</v>
      </c>
      <c r="N137" s="189" t="s">
        <v>41</v>
      </c>
      <c r="O137" s="190">
        <v>0.0057502738225629901</v>
      </c>
      <c r="P137" s="190">
        <f>O137*H137</f>
        <v>25.168948521358207</v>
      </c>
      <c r="Q137" s="190">
        <v>0</v>
      </c>
      <c r="R137" s="190">
        <f>Q137*H137</f>
        <v>0</v>
      </c>
      <c r="S137" s="190">
        <v>993.57899999999995</v>
      </c>
      <c r="T137" s="191">
        <f>S137*H137</f>
        <v>4348895.2829999998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148</v>
      </c>
      <c r="AT137" s="192" t="s">
        <v>144</v>
      </c>
      <c r="AU137" s="192" t="s">
        <v>88</v>
      </c>
      <c r="AY137" s="18" t="s">
        <v>142</v>
      </c>
      <c r="BE137" s="193">
        <f>IF(N137="základná",J137,0)</f>
        <v>0</v>
      </c>
      <c r="BF137" s="193">
        <f>IF(N137="znížená",J137,0)</f>
        <v>18558.48</v>
      </c>
      <c r="BG137" s="193">
        <f>IF(N137="zákl. prenesená",J137,0)</f>
        <v>0</v>
      </c>
      <c r="BH137" s="193">
        <f>IF(N137="zníž. prenesená",J137,0)</f>
        <v>0</v>
      </c>
      <c r="BI137" s="193">
        <f>IF(N137="nulová",J137,0)</f>
        <v>0</v>
      </c>
      <c r="BJ137" s="18" t="s">
        <v>88</v>
      </c>
      <c r="BK137" s="193">
        <f>ROUND(I137*H137,2)</f>
        <v>18558.48</v>
      </c>
      <c r="BL137" s="18" t="s">
        <v>148</v>
      </c>
      <c r="BM137" s="192" t="s">
        <v>167</v>
      </c>
    </row>
    <row r="138" s="13" customFormat="1">
      <c r="A138" s="13"/>
      <c r="B138" s="194"/>
      <c r="C138" s="13"/>
      <c r="D138" s="195" t="s">
        <v>149</v>
      </c>
      <c r="E138" s="196" t="s">
        <v>1</v>
      </c>
      <c r="F138" s="197" t="s">
        <v>427</v>
      </c>
      <c r="G138" s="13"/>
      <c r="H138" s="198">
        <v>150</v>
      </c>
      <c r="I138" s="13"/>
      <c r="J138" s="13"/>
      <c r="K138" s="13"/>
      <c r="L138" s="194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6" t="s">
        <v>149</v>
      </c>
      <c r="AU138" s="196" t="s">
        <v>88</v>
      </c>
      <c r="AV138" s="13" t="s">
        <v>88</v>
      </c>
      <c r="AW138" s="13" t="s">
        <v>31</v>
      </c>
      <c r="AX138" s="13" t="s">
        <v>75</v>
      </c>
      <c r="AY138" s="196" t="s">
        <v>142</v>
      </c>
    </row>
    <row r="139" s="13" customFormat="1">
      <c r="A139" s="13"/>
      <c r="B139" s="194"/>
      <c r="C139" s="13"/>
      <c r="D139" s="195" t="s">
        <v>149</v>
      </c>
      <c r="E139" s="196" t="s">
        <v>1</v>
      </c>
      <c r="F139" s="197" t="s">
        <v>428</v>
      </c>
      <c r="G139" s="13"/>
      <c r="H139" s="198">
        <v>4227</v>
      </c>
      <c r="I139" s="13"/>
      <c r="J139" s="13"/>
      <c r="K139" s="13"/>
      <c r="L139" s="194"/>
      <c r="M139" s="199"/>
      <c r="N139" s="200"/>
      <c r="O139" s="200"/>
      <c r="P139" s="200"/>
      <c r="Q139" s="200"/>
      <c r="R139" s="200"/>
      <c r="S139" s="200"/>
      <c r="T139" s="20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96" t="s">
        <v>149</v>
      </c>
      <c r="AU139" s="196" t="s">
        <v>88</v>
      </c>
      <c r="AV139" s="13" t="s">
        <v>88</v>
      </c>
      <c r="AW139" s="13" t="s">
        <v>31</v>
      </c>
      <c r="AX139" s="13" t="s">
        <v>75</v>
      </c>
      <c r="AY139" s="196" t="s">
        <v>142</v>
      </c>
    </row>
    <row r="140" s="14" customFormat="1">
      <c r="A140" s="14"/>
      <c r="B140" s="202"/>
      <c r="C140" s="14"/>
      <c r="D140" s="195" t="s">
        <v>149</v>
      </c>
      <c r="E140" s="203" t="s">
        <v>1</v>
      </c>
      <c r="F140" s="204" t="s">
        <v>151</v>
      </c>
      <c r="G140" s="14"/>
      <c r="H140" s="205">
        <v>4377</v>
      </c>
      <c r="I140" s="14"/>
      <c r="J140" s="14"/>
      <c r="K140" s="14"/>
      <c r="L140" s="202"/>
      <c r="M140" s="206"/>
      <c r="N140" s="207"/>
      <c r="O140" s="207"/>
      <c r="P140" s="207"/>
      <c r="Q140" s="207"/>
      <c r="R140" s="207"/>
      <c r="S140" s="207"/>
      <c r="T140" s="208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03" t="s">
        <v>149</v>
      </c>
      <c r="AU140" s="203" t="s">
        <v>88</v>
      </c>
      <c r="AV140" s="14" t="s">
        <v>148</v>
      </c>
      <c r="AW140" s="14" t="s">
        <v>31</v>
      </c>
      <c r="AX140" s="14" t="s">
        <v>82</v>
      </c>
      <c r="AY140" s="203" t="s">
        <v>142</v>
      </c>
    </row>
    <row r="141" s="2" customFormat="1" ht="33" customHeight="1">
      <c r="A141" s="31"/>
      <c r="B141" s="180"/>
      <c r="C141" s="181" t="s">
        <v>158</v>
      </c>
      <c r="D141" s="181" t="s">
        <v>144</v>
      </c>
      <c r="E141" s="182" t="s">
        <v>211</v>
      </c>
      <c r="F141" s="183" t="s">
        <v>212</v>
      </c>
      <c r="G141" s="184" t="s">
        <v>166</v>
      </c>
      <c r="H141" s="185">
        <v>55.5</v>
      </c>
      <c r="I141" s="186">
        <v>0.91000000000000003</v>
      </c>
      <c r="J141" s="186">
        <f>ROUND(I141*H141,2)</f>
        <v>50.509999999999998</v>
      </c>
      <c r="K141" s="187"/>
      <c r="L141" s="32"/>
      <c r="M141" s="188" t="s">
        <v>1</v>
      </c>
      <c r="N141" s="189" t="s">
        <v>41</v>
      </c>
      <c r="O141" s="190">
        <v>0</v>
      </c>
      <c r="P141" s="190">
        <f>O141*H141</f>
        <v>0</v>
      </c>
      <c r="Q141" s="190">
        <v>0</v>
      </c>
      <c r="R141" s="190">
        <f>Q141*H141</f>
        <v>0</v>
      </c>
      <c r="S141" s="190">
        <v>0</v>
      </c>
      <c r="T141" s="191">
        <f>S141*H141</f>
        <v>0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148</v>
      </c>
      <c r="AT141" s="192" t="s">
        <v>144</v>
      </c>
      <c r="AU141" s="192" t="s">
        <v>88</v>
      </c>
      <c r="AY141" s="18" t="s">
        <v>142</v>
      </c>
      <c r="BE141" s="193">
        <f>IF(N141="základná",J141,0)</f>
        <v>0</v>
      </c>
      <c r="BF141" s="193">
        <f>IF(N141="znížená",J141,0)</f>
        <v>50.509999999999998</v>
      </c>
      <c r="BG141" s="193">
        <f>IF(N141="zákl. prenesená",J141,0)</f>
        <v>0</v>
      </c>
      <c r="BH141" s="193">
        <f>IF(N141="zníž. prenesená",J141,0)</f>
        <v>0</v>
      </c>
      <c r="BI141" s="193">
        <f>IF(N141="nulová",J141,0)</f>
        <v>0</v>
      </c>
      <c r="BJ141" s="18" t="s">
        <v>88</v>
      </c>
      <c r="BK141" s="193">
        <f>ROUND(I141*H141,2)</f>
        <v>50.509999999999998</v>
      </c>
      <c r="BL141" s="18" t="s">
        <v>148</v>
      </c>
      <c r="BM141" s="192" t="s">
        <v>169</v>
      </c>
    </row>
    <row r="142" s="2" customFormat="1" ht="24.15" customHeight="1">
      <c r="A142" s="31"/>
      <c r="B142" s="180"/>
      <c r="C142" s="181" t="s">
        <v>171</v>
      </c>
      <c r="D142" s="181" t="s">
        <v>144</v>
      </c>
      <c r="E142" s="182" t="s">
        <v>215</v>
      </c>
      <c r="F142" s="183" t="s">
        <v>216</v>
      </c>
      <c r="G142" s="184" t="s">
        <v>166</v>
      </c>
      <c r="H142" s="185">
        <v>55.5</v>
      </c>
      <c r="I142" s="186">
        <v>0.79000000000000004</v>
      </c>
      <c r="J142" s="186">
        <f>ROUND(I142*H142,2)</f>
        <v>43.850000000000001</v>
      </c>
      <c r="K142" s="187"/>
      <c r="L142" s="32"/>
      <c r="M142" s="188" t="s">
        <v>1</v>
      </c>
      <c r="N142" s="189" t="s">
        <v>41</v>
      </c>
      <c r="O142" s="190">
        <v>0.0031746031746031698</v>
      </c>
      <c r="P142" s="190">
        <f>O142*H142</f>
        <v>0.17619047619047593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148</v>
      </c>
      <c r="AT142" s="192" t="s">
        <v>144</v>
      </c>
      <c r="AU142" s="192" t="s">
        <v>88</v>
      </c>
      <c r="AY142" s="18" t="s">
        <v>142</v>
      </c>
      <c r="BE142" s="193">
        <f>IF(N142="základná",J142,0)</f>
        <v>0</v>
      </c>
      <c r="BF142" s="193">
        <f>IF(N142="znížená",J142,0)</f>
        <v>43.850000000000001</v>
      </c>
      <c r="BG142" s="193">
        <f>IF(N142="zákl. prenesená",J142,0)</f>
        <v>0</v>
      </c>
      <c r="BH142" s="193">
        <f>IF(N142="zníž. prenesená",J142,0)</f>
        <v>0</v>
      </c>
      <c r="BI142" s="193">
        <f>IF(N142="nulová",J142,0)</f>
        <v>0</v>
      </c>
      <c r="BJ142" s="18" t="s">
        <v>88</v>
      </c>
      <c r="BK142" s="193">
        <f>ROUND(I142*H142,2)</f>
        <v>43.850000000000001</v>
      </c>
      <c r="BL142" s="18" t="s">
        <v>148</v>
      </c>
      <c r="BM142" s="192" t="s">
        <v>174</v>
      </c>
    </row>
    <row r="143" s="2" customFormat="1" ht="16.5" customHeight="1">
      <c r="A143" s="31"/>
      <c r="B143" s="180"/>
      <c r="C143" s="209" t="s">
        <v>161</v>
      </c>
      <c r="D143" s="209" t="s">
        <v>218</v>
      </c>
      <c r="E143" s="210" t="s">
        <v>219</v>
      </c>
      <c r="F143" s="211" t="s">
        <v>220</v>
      </c>
      <c r="G143" s="212" t="s">
        <v>147</v>
      </c>
      <c r="H143" s="213">
        <v>8.3249999999999993</v>
      </c>
      <c r="I143" s="214">
        <v>11.35</v>
      </c>
      <c r="J143" s="214">
        <f>ROUND(I143*H143,2)</f>
        <v>94.489999999999995</v>
      </c>
      <c r="K143" s="215"/>
      <c r="L143" s="216"/>
      <c r="M143" s="217" t="s">
        <v>1</v>
      </c>
      <c r="N143" s="218" t="s">
        <v>41</v>
      </c>
      <c r="O143" s="190">
        <v>0</v>
      </c>
      <c r="P143" s="190">
        <f>O143*H143</f>
        <v>0</v>
      </c>
      <c r="Q143" s="190">
        <v>0</v>
      </c>
      <c r="R143" s="190">
        <f>Q143*H143</f>
        <v>0</v>
      </c>
      <c r="S143" s="190">
        <v>0</v>
      </c>
      <c r="T143" s="191">
        <f>S143*H143</f>
        <v>0</v>
      </c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R143" s="192" t="s">
        <v>161</v>
      </c>
      <c r="AT143" s="192" t="s">
        <v>218</v>
      </c>
      <c r="AU143" s="192" t="s">
        <v>88</v>
      </c>
      <c r="AY143" s="18" t="s">
        <v>142</v>
      </c>
      <c r="BE143" s="193">
        <f>IF(N143="základná",J143,0)</f>
        <v>0</v>
      </c>
      <c r="BF143" s="193">
        <f>IF(N143="znížená",J143,0)</f>
        <v>94.489999999999995</v>
      </c>
      <c r="BG143" s="193">
        <f>IF(N143="zákl. prenesená",J143,0)</f>
        <v>0</v>
      </c>
      <c r="BH143" s="193">
        <f>IF(N143="zníž. prenesená",J143,0)</f>
        <v>0</v>
      </c>
      <c r="BI143" s="193">
        <f>IF(N143="nulová",J143,0)</f>
        <v>0</v>
      </c>
      <c r="BJ143" s="18" t="s">
        <v>88</v>
      </c>
      <c r="BK143" s="193">
        <f>ROUND(I143*H143,2)</f>
        <v>94.489999999999995</v>
      </c>
      <c r="BL143" s="18" t="s">
        <v>148</v>
      </c>
      <c r="BM143" s="192" t="s">
        <v>177</v>
      </c>
    </row>
    <row r="144" s="13" customFormat="1">
      <c r="A144" s="13"/>
      <c r="B144" s="194"/>
      <c r="C144" s="13"/>
      <c r="D144" s="195" t="s">
        <v>149</v>
      </c>
      <c r="E144" s="196" t="s">
        <v>1</v>
      </c>
      <c r="F144" s="197" t="s">
        <v>429</v>
      </c>
      <c r="G144" s="13"/>
      <c r="H144" s="198">
        <v>8.3249999999999993</v>
      </c>
      <c r="I144" s="13"/>
      <c r="J144" s="13"/>
      <c r="K144" s="13"/>
      <c r="L144" s="194"/>
      <c r="M144" s="199"/>
      <c r="N144" s="200"/>
      <c r="O144" s="200"/>
      <c r="P144" s="200"/>
      <c r="Q144" s="200"/>
      <c r="R144" s="200"/>
      <c r="S144" s="200"/>
      <c r="T144" s="20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96" t="s">
        <v>149</v>
      </c>
      <c r="AU144" s="196" t="s">
        <v>88</v>
      </c>
      <c r="AV144" s="13" t="s">
        <v>88</v>
      </c>
      <c r="AW144" s="13" t="s">
        <v>31</v>
      </c>
      <c r="AX144" s="13" t="s">
        <v>75</v>
      </c>
      <c r="AY144" s="196" t="s">
        <v>142</v>
      </c>
    </row>
    <row r="145" s="14" customFormat="1">
      <c r="A145" s="14"/>
      <c r="B145" s="202"/>
      <c r="C145" s="14"/>
      <c r="D145" s="195" t="s">
        <v>149</v>
      </c>
      <c r="E145" s="203" t="s">
        <v>1</v>
      </c>
      <c r="F145" s="204" t="s">
        <v>151</v>
      </c>
      <c r="G145" s="14"/>
      <c r="H145" s="205">
        <v>8.3249999999999993</v>
      </c>
      <c r="I145" s="14"/>
      <c r="J145" s="14"/>
      <c r="K145" s="14"/>
      <c r="L145" s="202"/>
      <c r="M145" s="206"/>
      <c r="N145" s="207"/>
      <c r="O145" s="207"/>
      <c r="P145" s="207"/>
      <c r="Q145" s="207"/>
      <c r="R145" s="207"/>
      <c r="S145" s="207"/>
      <c r="T145" s="20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03" t="s">
        <v>149</v>
      </c>
      <c r="AU145" s="203" t="s">
        <v>88</v>
      </c>
      <c r="AV145" s="14" t="s">
        <v>148</v>
      </c>
      <c r="AW145" s="14" t="s">
        <v>31</v>
      </c>
      <c r="AX145" s="14" t="s">
        <v>82</v>
      </c>
      <c r="AY145" s="203" t="s">
        <v>142</v>
      </c>
    </row>
    <row r="146" s="2" customFormat="1" ht="16.5" customHeight="1">
      <c r="A146" s="31"/>
      <c r="B146" s="180"/>
      <c r="C146" s="209" t="s">
        <v>179</v>
      </c>
      <c r="D146" s="209" t="s">
        <v>218</v>
      </c>
      <c r="E146" s="210" t="s">
        <v>224</v>
      </c>
      <c r="F146" s="211" t="s">
        <v>225</v>
      </c>
      <c r="G146" s="212" t="s">
        <v>226</v>
      </c>
      <c r="H146" s="213">
        <v>1.665</v>
      </c>
      <c r="I146" s="214">
        <v>12.710000000000001</v>
      </c>
      <c r="J146" s="214">
        <f>ROUND(I146*H146,2)</f>
        <v>21.16</v>
      </c>
      <c r="K146" s="215"/>
      <c r="L146" s="216"/>
      <c r="M146" s="217" t="s">
        <v>1</v>
      </c>
      <c r="N146" s="218" t="s">
        <v>41</v>
      </c>
      <c r="O146" s="190">
        <v>0</v>
      </c>
      <c r="P146" s="190">
        <f>O146*H146</f>
        <v>0</v>
      </c>
      <c r="Q146" s="190">
        <v>0.002</v>
      </c>
      <c r="R146" s="190">
        <f>Q146*H146</f>
        <v>0.0033300000000000001</v>
      </c>
      <c r="S146" s="190">
        <v>0</v>
      </c>
      <c r="T146" s="191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2" t="s">
        <v>161</v>
      </c>
      <c r="AT146" s="192" t="s">
        <v>218</v>
      </c>
      <c r="AU146" s="192" t="s">
        <v>88</v>
      </c>
      <c r="AY146" s="18" t="s">
        <v>142</v>
      </c>
      <c r="BE146" s="193">
        <f>IF(N146="základná",J146,0)</f>
        <v>0</v>
      </c>
      <c r="BF146" s="193">
        <f>IF(N146="znížená",J146,0)</f>
        <v>21.16</v>
      </c>
      <c r="BG146" s="193">
        <f>IF(N146="zákl. prenesená",J146,0)</f>
        <v>0</v>
      </c>
      <c r="BH146" s="193">
        <f>IF(N146="zníž. prenesená",J146,0)</f>
        <v>0</v>
      </c>
      <c r="BI146" s="193">
        <f>IF(N146="nulová",J146,0)</f>
        <v>0</v>
      </c>
      <c r="BJ146" s="18" t="s">
        <v>88</v>
      </c>
      <c r="BK146" s="193">
        <f>ROUND(I146*H146,2)</f>
        <v>21.16</v>
      </c>
      <c r="BL146" s="18" t="s">
        <v>148</v>
      </c>
      <c r="BM146" s="192" t="s">
        <v>182</v>
      </c>
    </row>
    <row r="147" s="13" customFormat="1">
      <c r="A147" s="13"/>
      <c r="B147" s="194"/>
      <c r="C147" s="13"/>
      <c r="D147" s="195" t="s">
        <v>149</v>
      </c>
      <c r="E147" s="196" t="s">
        <v>1</v>
      </c>
      <c r="F147" s="197" t="s">
        <v>430</v>
      </c>
      <c r="G147" s="13"/>
      <c r="H147" s="198">
        <v>1.665</v>
      </c>
      <c r="I147" s="13"/>
      <c r="J147" s="13"/>
      <c r="K147" s="13"/>
      <c r="L147" s="194"/>
      <c r="M147" s="199"/>
      <c r="N147" s="200"/>
      <c r="O147" s="200"/>
      <c r="P147" s="200"/>
      <c r="Q147" s="200"/>
      <c r="R147" s="200"/>
      <c r="S147" s="200"/>
      <c r="T147" s="20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6" t="s">
        <v>149</v>
      </c>
      <c r="AU147" s="196" t="s">
        <v>88</v>
      </c>
      <c r="AV147" s="13" t="s">
        <v>88</v>
      </c>
      <c r="AW147" s="13" t="s">
        <v>31</v>
      </c>
      <c r="AX147" s="13" t="s">
        <v>75</v>
      </c>
      <c r="AY147" s="196" t="s">
        <v>142</v>
      </c>
    </row>
    <row r="148" s="14" customFormat="1">
      <c r="A148" s="14"/>
      <c r="B148" s="202"/>
      <c r="C148" s="14"/>
      <c r="D148" s="195" t="s">
        <v>149</v>
      </c>
      <c r="E148" s="203" t="s">
        <v>1</v>
      </c>
      <c r="F148" s="204" t="s">
        <v>151</v>
      </c>
      <c r="G148" s="14"/>
      <c r="H148" s="205">
        <v>1.665</v>
      </c>
      <c r="I148" s="14"/>
      <c r="J148" s="14"/>
      <c r="K148" s="14"/>
      <c r="L148" s="202"/>
      <c r="M148" s="206"/>
      <c r="N148" s="207"/>
      <c r="O148" s="207"/>
      <c r="P148" s="207"/>
      <c r="Q148" s="207"/>
      <c r="R148" s="207"/>
      <c r="S148" s="207"/>
      <c r="T148" s="20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3" t="s">
        <v>149</v>
      </c>
      <c r="AU148" s="203" t="s">
        <v>88</v>
      </c>
      <c r="AV148" s="14" t="s">
        <v>148</v>
      </c>
      <c r="AW148" s="14" t="s">
        <v>31</v>
      </c>
      <c r="AX148" s="14" t="s">
        <v>82</v>
      </c>
      <c r="AY148" s="203" t="s">
        <v>142</v>
      </c>
    </row>
    <row r="149" s="12" customFormat="1" ht="22.8" customHeight="1">
      <c r="A149" s="12"/>
      <c r="B149" s="168"/>
      <c r="C149" s="12"/>
      <c r="D149" s="169" t="s">
        <v>74</v>
      </c>
      <c r="E149" s="178" t="s">
        <v>148</v>
      </c>
      <c r="F149" s="178" t="s">
        <v>229</v>
      </c>
      <c r="G149" s="12"/>
      <c r="H149" s="12"/>
      <c r="I149" s="12"/>
      <c r="J149" s="179">
        <f>BK149</f>
        <v>513.36000000000001</v>
      </c>
      <c r="K149" s="12"/>
      <c r="L149" s="168"/>
      <c r="M149" s="172"/>
      <c r="N149" s="173"/>
      <c r="O149" s="173"/>
      <c r="P149" s="174">
        <f>SUM(P150:P152)</f>
        <v>0</v>
      </c>
      <c r="Q149" s="173"/>
      <c r="R149" s="174">
        <f>SUM(R150:R152)</f>
        <v>21.251999999999999</v>
      </c>
      <c r="S149" s="173"/>
      <c r="T149" s="175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9" t="s">
        <v>82</v>
      </c>
      <c r="AT149" s="176" t="s">
        <v>74</v>
      </c>
      <c r="AU149" s="176" t="s">
        <v>82</v>
      </c>
      <c r="AY149" s="169" t="s">
        <v>142</v>
      </c>
      <c r="BK149" s="177">
        <f>SUM(BK150:BK152)</f>
        <v>513.36000000000001</v>
      </c>
    </row>
    <row r="150" s="2" customFormat="1" ht="33" customHeight="1">
      <c r="A150" s="31"/>
      <c r="B150" s="180"/>
      <c r="C150" s="181" t="s">
        <v>167</v>
      </c>
      <c r="D150" s="181" t="s">
        <v>144</v>
      </c>
      <c r="E150" s="182" t="s">
        <v>230</v>
      </c>
      <c r="F150" s="183" t="s">
        <v>231</v>
      </c>
      <c r="G150" s="184" t="s">
        <v>166</v>
      </c>
      <c r="H150" s="185">
        <v>138</v>
      </c>
      <c r="I150" s="186">
        <v>3.7200000000000002</v>
      </c>
      <c r="J150" s="186">
        <f>ROUND(I150*H150,2)</f>
        <v>513.36000000000001</v>
      </c>
      <c r="K150" s="187"/>
      <c r="L150" s="32"/>
      <c r="M150" s="188" t="s">
        <v>1</v>
      </c>
      <c r="N150" s="189" t="s">
        <v>41</v>
      </c>
      <c r="O150" s="190">
        <v>0</v>
      </c>
      <c r="P150" s="190">
        <f>O150*H150</f>
        <v>0</v>
      </c>
      <c r="Q150" s="190">
        <v>0.154</v>
      </c>
      <c r="R150" s="190">
        <f>Q150*H150</f>
        <v>21.251999999999999</v>
      </c>
      <c r="S150" s="190">
        <v>0</v>
      </c>
      <c r="T150" s="19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148</v>
      </c>
      <c r="AT150" s="192" t="s">
        <v>144</v>
      </c>
      <c r="AU150" s="192" t="s">
        <v>88</v>
      </c>
      <c r="AY150" s="18" t="s">
        <v>142</v>
      </c>
      <c r="BE150" s="193">
        <f>IF(N150="základná",J150,0)</f>
        <v>0</v>
      </c>
      <c r="BF150" s="193">
        <f>IF(N150="znížená",J150,0)</f>
        <v>513.36000000000001</v>
      </c>
      <c r="BG150" s="193">
        <f>IF(N150="zákl. prenesená",J150,0)</f>
        <v>0</v>
      </c>
      <c r="BH150" s="193">
        <f>IF(N150="zníž. prenesená",J150,0)</f>
        <v>0</v>
      </c>
      <c r="BI150" s="193">
        <f>IF(N150="nulová",J150,0)</f>
        <v>0</v>
      </c>
      <c r="BJ150" s="18" t="s">
        <v>88</v>
      </c>
      <c r="BK150" s="193">
        <f>ROUND(I150*H150,2)</f>
        <v>513.36000000000001</v>
      </c>
      <c r="BL150" s="18" t="s">
        <v>148</v>
      </c>
      <c r="BM150" s="192" t="s">
        <v>7</v>
      </c>
    </row>
    <row r="151" s="13" customFormat="1">
      <c r="A151" s="13"/>
      <c r="B151" s="194"/>
      <c r="C151" s="13"/>
      <c r="D151" s="195" t="s">
        <v>149</v>
      </c>
      <c r="E151" s="196" t="s">
        <v>1</v>
      </c>
      <c r="F151" s="197" t="s">
        <v>431</v>
      </c>
      <c r="G151" s="13"/>
      <c r="H151" s="198">
        <v>138</v>
      </c>
      <c r="I151" s="13"/>
      <c r="J151" s="13"/>
      <c r="K151" s="13"/>
      <c r="L151" s="194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6" t="s">
        <v>149</v>
      </c>
      <c r="AU151" s="196" t="s">
        <v>88</v>
      </c>
      <c r="AV151" s="13" t="s">
        <v>88</v>
      </c>
      <c r="AW151" s="13" t="s">
        <v>31</v>
      </c>
      <c r="AX151" s="13" t="s">
        <v>75</v>
      </c>
      <c r="AY151" s="196" t="s">
        <v>142</v>
      </c>
    </row>
    <row r="152" s="14" customFormat="1">
      <c r="A152" s="14"/>
      <c r="B152" s="202"/>
      <c r="C152" s="14"/>
      <c r="D152" s="195" t="s">
        <v>149</v>
      </c>
      <c r="E152" s="203" t="s">
        <v>1</v>
      </c>
      <c r="F152" s="204" t="s">
        <v>151</v>
      </c>
      <c r="G152" s="14"/>
      <c r="H152" s="205">
        <v>138</v>
      </c>
      <c r="I152" s="14"/>
      <c r="J152" s="14"/>
      <c r="K152" s="14"/>
      <c r="L152" s="202"/>
      <c r="M152" s="206"/>
      <c r="N152" s="207"/>
      <c r="O152" s="207"/>
      <c r="P152" s="207"/>
      <c r="Q152" s="207"/>
      <c r="R152" s="207"/>
      <c r="S152" s="207"/>
      <c r="T152" s="20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3" t="s">
        <v>149</v>
      </c>
      <c r="AU152" s="203" t="s">
        <v>88</v>
      </c>
      <c r="AV152" s="14" t="s">
        <v>148</v>
      </c>
      <c r="AW152" s="14" t="s">
        <v>31</v>
      </c>
      <c r="AX152" s="14" t="s">
        <v>82</v>
      </c>
      <c r="AY152" s="203" t="s">
        <v>142</v>
      </c>
    </row>
    <row r="153" s="12" customFormat="1" ht="22.8" customHeight="1">
      <c r="A153" s="12"/>
      <c r="B153" s="168"/>
      <c r="C153" s="12"/>
      <c r="D153" s="169" t="s">
        <v>74</v>
      </c>
      <c r="E153" s="178" t="s">
        <v>163</v>
      </c>
      <c r="F153" s="178" t="s">
        <v>243</v>
      </c>
      <c r="G153" s="12"/>
      <c r="H153" s="12"/>
      <c r="I153" s="12"/>
      <c r="J153" s="179">
        <f>BK153</f>
        <v>157347.38999999996</v>
      </c>
      <c r="K153" s="12"/>
      <c r="L153" s="168"/>
      <c r="M153" s="172"/>
      <c r="N153" s="173"/>
      <c r="O153" s="173"/>
      <c r="P153" s="174">
        <f>SUM(P154:P175)</f>
        <v>7.8260869565217144</v>
      </c>
      <c r="Q153" s="173"/>
      <c r="R153" s="174">
        <f>SUM(R154:R175)</f>
        <v>4643507.148</v>
      </c>
      <c r="S153" s="173"/>
      <c r="T153" s="175">
        <f>SUM(T154:T175)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69" t="s">
        <v>82</v>
      </c>
      <c r="AT153" s="176" t="s">
        <v>74</v>
      </c>
      <c r="AU153" s="176" t="s">
        <v>82</v>
      </c>
      <c r="AY153" s="169" t="s">
        <v>142</v>
      </c>
      <c r="BK153" s="177">
        <f>SUM(BK154:BK175)</f>
        <v>157347.38999999996</v>
      </c>
    </row>
    <row r="154" s="2" customFormat="1" ht="33" customHeight="1">
      <c r="A154" s="31"/>
      <c r="B154" s="180"/>
      <c r="C154" s="181" t="s">
        <v>188</v>
      </c>
      <c r="D154" s="181" t="s">
        <v>144</v>
      </c>
      <c r="E154" s="182" t="s">
        <v>245</v>
      </c>
      <c r="F154" s="183" t="s">
        <v>246</v>
      </c>
      <c r="G154" s="184" t="s">
        <v>166</v>
      </c>
      <c r="H154" s="185">
        <v>138</v>
      </c>
      <c r="I154" s="186">
        <v>10.210000000000001</v>
      </c>
      <c r="J154" s="186">
        <f>ROUND(I154*H154,2)</f>
        <v>1408.98</v>
      </c>
      <c r="K154" s="187"/>
      <c r="L154" s="32"/>
      <c r="M154" s="188" t="s">
        <v>1</v>
      </c>
      <c r="N154" s="189" t="s">
        <v>41</v>
      </c>
      <c r="O154" s="190">
        <v>0.0283553875236294</v>
      </c>
      <c r="P154" s="190">
        <f>O154*H154</f>
        <v>3.9130434782608572</v>
      </c>
      <c r="Q154" s="190">
        <v>0.33000000000000002</v>
      </c>
      <c r="R154" s="190">
        <f>Q154*H154</f>
        <v>45.539999999999999</v>
      </c>
      <c r="S154" s="190">
        <v>0</v>
      </c>
      <c r="T154" s="19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2" t="s">
        <v>148</v>
      </c>
      <c r="AT154" s="192" t="s">
        <v>144</v>
      </c>
      <c r="AU154" s="192" t="s">
        <v>88</v>
      </c>
      <c r="AY154" s="18" t="s">
        <v>142</v>
      </c>
      <c r="BE154" s="193">
        <f>IF(N154="základná",J154,0)</f>
        <v>0</v>
      </c>
      <c r="BF154" s="193">
        <f>IF(N154="znížená",J154,0)</f>
        <v>1408.98</v>
      </c>
      <c r="BG154" s="193">
        <f>IF(N154="zákl. prenesená",J154,0)</f>
        <v>0</v>
      </c>
      <c r="BH154" s="193">
        <f>IF(N154="zníž. prenesená",J154,0)</f>
        <v>0</v>
      </c>
      <c r="BI154" s="193">
        <f>IF(N154="nulová",J154,0)</f>
        <v>0</v>
      </c>
      <c r="BJ154" s="18" t="s">
        <v>88</v>
      </c>
      <c r="BK154" s="193">
        <f>ROUND(I154*H154,2)</f>
        <v>1408.98</v>
      </c>
      <c r="BL154" s="18" t="s">
        <v>148</v>
      </c>
      <c r="BM154" s="192" t="s">
        <v>191</v>
      </c>
    </row>
    <row r="155" s="13" customFormat="1">
      <c r="A155" s="13"/>
      <c r="B155" s="194"/>
      <c r="C155" s="13"/>
      <c r="D155" s="195" t="s">
        <v>149</v>
      </c>
      <c r="E155" s="196" t="s">
        <v>1</v>
      </c>
      <c r="F155" s="197" t="s">
        <v>431</v>
      </c>
      <c r="G155" s="13"/>
      <c r="H155" s="198">
        <v>138</v>
      </c>
      <c r="I155" s="13"/>
      <c r="J155" s="13"/>
      <c r="K155" s="13"/>
      <c r="L155" s="194"/>
      <c r="M155" s="199"/>
      <c r="N155" s="200"/>
      <c r="O155" s="200"/>
      <c r="P155" s="200"/>
      <c r="Q155" s="200"/>
      <c r="R155" s="200"/>
      <c r="S155" s="200"/>
      <c r="T155" s="20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6" t="s">
        <v>149</v>
      </c>
      <c r="AU155" s="196" t="s">
        <v>88</v>
      </c>
      <c r="AV155" s="13" t="s">
        <v>88</v>
      </c>
      <c r="AW155" s="13" t="s">
        <v>31</v>
      </c>
      <c r="AX155" s="13" t="s">
        <v>75</v>
      </c>
      <c r="AY155" s="196" t="s">
        <v>142</v>
      </c>
    </row>
    <row r="156" s="14" customFormat="1">
      <c r="A156" s="14"/>
      <c r="B156" s="202"/>
      <c r="C156" s="14"/>
      <c r="D156" s="195" t="s">
        <v>149</v>
      </c>
      <c r="E156" s="203" t="s">
        <v>1</v>
      </c>
      <c r="F156" s="204" t="s">
        <v>151</v>
      </c>
      <c r="G156" s="14"/>
      <c r="H156" s="205">
        <v>138</v>
      </c>
      <c r="I156" s="14"/>
      <c r="J156" s="14"/>
      <c r="K156" s="14"/>
      <c r="L156" s="202"/>
      <c r="M156" s="206"/>
      <c r="N156" s="207"/>
      <c r="O156" s="207"/>
      <c r="P156" s="207"/>
      <c r="Q156" s="207"/>
      <c r="R156" s="207"/>
      <c r="S156" s="207"/>
      <c r="T156" s="20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03" t="s">
        <v>149</v>
      </c>
      <c r="AU156" s="203" t="s">
        <v>88</v>
      </c>
      <c r="AV156" s="14" t="s">
        <v>148</v>
      </c>
      <c r="AW156" s="14" t="s">
        <v>31</v>
      </c>
      <c r="AX156" s="14" t="s">
        <v>82</v>
      </c>
      <c r="AY156" s="203" t="s">
        <v>142</v>
      </c>
    </row>
    <row r="157" s="2" customFormat="1" ht="33" customHeight="1">
      <c r="A157" s="31"/>
      <c r="B157" s="180"/>
      <c r="C157" s="181" t="s">
        <v>169</v>
      </c>
      <c r="D157" s="181" t="s">
        <v>144</v>
      </c>
      <c r="E157" s="182" t="s">
        <v>248</v>
      </c>
      <c r="F157" s="183" t="s">
        <v>249</v>
      </c>
      <c r="G157" s="184" t="s">
        <v>166</v>
      </c>
      <c r="H157" s="185">
        <v>138</v>
      </c>
      <c r="I157" s="186">
        <v>10.460000000000001</v>
      </c>
      <c r="J157" s="186">
        <f>ROUND(I157*H157,2)</f>
        <v>1443.48</v>
      </c>
      <c r="K157" s="187"/>
      <c r="L157" s="32"/>
      <c r="M157" s="188" t="s">
        <v>1</v>
      </c>
      <c r="N157" s="189" t="s">
        <v>41</v>
      </c>
      <c r="O157" s="190">
        <v>0.0283553875236294</v>
      </c>
      <c r="P157" s="190">
        <f>O157*H157</f>
        <v>3.9130434782608572</v>
      </c>
      <c r="Q157" s="190">
        <v>0</v>
      </c>
      <c r="R157" s="190">
        <f>Q157*H157</f>
        <v>0</v>
      </c>
      <c r="S157" s="190">
        <v>0</v>
      </c>
      <c r="T157" s="19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2" t="s">
        <v>148</v>
      </c>
      <c r="AT157" s="192" t="s">
        <v>144</v>
      </c>
      <c r="AU157" s="192" t="s">
        <v>88</v>
      </c>
      <c r="AY157" s="18" t="s">
        <v>142</v>
      </c>
      <c r="BE157" s="193">
        <f>IF(N157="základná",J157,0)</f>
        <v>0</v>
      </c>
      <c r="BF157" s="193">
        <f>IF(N157="znížená",J157,0)</f>
        <v>1443.48</v>
      </c>
      <c r="BG157" s="193">
        <f>IF(N157="zákl. prenesená",J157,0)</f>
        <v>0</v>
      </c>
      <c r="BH157" s="193">
        <f>IF(N157="zníž. prenesená",J157,0)</f>
        <v>0</v>
      </c>
      <c r="BI157" s="193">
        <f>IF(N157="nulová",J157,0)</f>
        <v>0</v>
      </c>
      <c r="BJ157" s="18" t="s">
        <v>88</v>
      </c>
      <c r="BK157" s="193">
        <f>ROUND(I157*H157,2)</f>
        <v>1443.48</v>
      </c>
      <c r="BL157" s="18" t="s">
        <v>148</v>
      </c>
      <c r="BM157" s="192" t="s">
        <v>195</v>
      </c>
    </row>
    <row r="158" s="13" customFormat="1">
      <c r="A158" s="13"/>
      <c r="B158" s="194"/>
      <c r="C158" s="13"/>
      <c r="D158" s="195" t="s">
        <v>149</v>
      </c>
      <c r="E158" s="196" t="s">
        <v>1</v>
      </c>
      <c r="F158" s="197" t="s">
        <v>431</v>
      </c>
      <c r="G158" s="13"/>
      <c r="H158" s="198">
        <v>138</v>
      </c>
      <c r="I158" s="13"/>
      <c r="J158" s="13"/>
      <c r="K158" s="13"/>
      <c r="L158" s="194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6" t="s">
        <v>149</v>
      </c>
      <c r="AU158" s="196" t="s">
        <v>88</v>
      </c>
      <c r="AV158" s="13" t="s">
        <v>88</v>
      </c>
      <c r="AW158" s="13" t="s">
        <v>31</v>
      </c>
      <c r="AX158" s="13" t="s">
        <v>75</v>
      </c>
      <c r="AY158" s="196" t="s">
        <v>142</v>
      </c>
    </row>
    <row r="159" s="14" customFormat="1">
      <c r="A159" s="14"/>
      <c r="B159" s="202"/>
      <c r="C159" s="14"/>
      <c r="D159" s="195" t="s">
        <v>149</v>
      </c>
      <c r="E159" s="203" t="s">
        <v>1</v>
      </c>
      <c r="F159" s="204" t="s">
        <v>151</v>
      </c>
      <c r="G159" s="14"/>
      <c r="H159" s="205">
        <v>138</v>
      </c>
      <c r="I159" s="14"/>
      <c r="J159" s="14"/>
      <c r="K159" s="14"/>
      <c r="L159" s="202"/>
      <c r="M159" s="206"/>
      <c r="N159" s="207"/>
      <c r="O159" s="207"/>
      <c r="P159" s="207"/>
      <c r="Q159" s="207"/>
      <c r="R159" s="207"/>
      <c r="S159" s="207"/>
      <c r="T159" s="20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3" t="s">
        <v>149</v>
      </c>
      <c r="AU159" s="203" t="s">
        <v>88</v>
      </c>
      <c r="AV159" s="14" t="s">
        <v>148</v>
      </c>
      <c r="AW159" s="14" t="s">
        <v>31</v>
      </c>
      <c r="AX159" s="14" t="s">
        <v>82</v>
      </c>
      <c r="AY159" s="203" t="s">
        <v>142</v>
      </c>
    </row>
    <row r="160" s="2" customFormat="1" ht="24.15" customHeight="1">
      <c r="A160" s="31"/>
      <c r="B160" s="180"/>
      <c r="C160" s="181" t="s">
        <v>196</v>
      </c>
      <c r="D160" s="181" t="s">
        <v>144</v>
      </c>
      <c r="E160" s="182" t="s">
        <v>260</v>
      </c>
      <c r="F160" s="183" t="s">
        <v>261</v>
      </c>
      <c r="G160" s="184" t="s">
        <v>166</v>
      </c>
      <c r="H160" s="185">
        <v>8454</v>
      </c>
      <c r="I160" s="186">
        <v>0.69999999999999996</v>
      </c>
      <c r="J160" s="186">
        <f>ROUND(I160*H160,2)</f>
        <v>5917.8000000000002</v>
      </c>
      <c r="K160" s="187"/>
      <c r="L160" s="32"/>
      <c r="M160" s="188" t="s">
        <v>1</v>
      </c>
      <c r="N160" s="189" t="s">
        <v>41</v>
      </c>
      <c r="O160" s="190">
        <v>0</v>
      </c>
      <c r="P160" s="190">
        <f>O160*H160</f>
        <v>0</v>
      </c>
      <c r="Q160" s="190">
        <v>5.157</v>
      </c>
      <c r="R160" s="190">
        <f>Q160*H160</f>
        <v>43597.277999999998</v>
      </c>
      <c r="S160" s="190">
        <v>0</v>
      </c>
      <c r="T160" s="19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2" t="s">
        <v>148</v>
      </c>
      <c r="AT160" s="192" t="s">
        <v>144</v>
      </c>
      <c r="AU160" s="192" t="s">
        <v>88</v>
      </c>
      <c r="AY160" s="18" t="s">
        <v>142</v>
      </c>
      <c r="BE160" s="193">
        <f>IF(N160="základná",J160,0)</f>
        <v>0</v>
      </c>
      <c r="BF160" s="193">
        <f>IF(N160="znížená",J160,0)</f>
        <v>5917.8000000000002</v>
      </c>
      <c r="BG160" s="193">
        <f>IF(N160="zákl. prenesená",J160,0)</f>
        <v>0</v>
      </c>
      <c r="BH160" s="193">
        <f>IF(N160="zníž. prenesená",J160,0)</f>
        <v>0</v>
      </c>
      <c r="BI160" s="193">
        <f>IF(N160="nulová",J160,0)</f>
        <v>0</v>
      </c>
      <c r="BJ160" s="18" t="s">
        <v>88</v>
      </c>
      <c r="BK160" s="193">
        <f>ROUND(I160*H160,2)</f>
        <v>5917.8000000000002</v>
      </c>
      <c r="BL160" s="18" t="s">
        <v>148</v>
      </c>
      <c r="BM160" s="192" t="s">
        <v>199</v>
      </c>
    </row>
    <row r="161" s="13" customFormat="1">
      <c r="A161" s="13"/>
      <c r="B161" s="194"/>
      <c r="C161" s="13"/>
      <c r="D161" s="195" t="s">
        <v>149</v>
      </c>
      <c r="E161" s="196" t="s">
        <v>1</v>
      </c>
      <c r="F161" s="197" t="s">
        <v>428</v>
      </c>
      <c r="G161" s="13"/>
      <c r="H161" s="198">
        <v>4227</v>
      </c>
      <c r="I161" s="13"/>
      <c r="J161" s="13"/>
      <c r="K161" s="13"/>
      <c r="L161" s="194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6" t="s">
        <v>149</v>
      </c>
      <c r="AU161" s="196" t="s">
        <v>88</v>
      </c>
      <c r="AV161" s="13" t="s">
        <v>88</v>
      </c>
      <c r="AW161" s="13" t="s">
        <v>31</v>
      </c>
      <c r="AX161" s="13" t="s">
        <v>75</v>
      </c>
      <c r="AY161" s="196" t="s">
        <v>142</v>
      </c>
    </row>
    <row r="162" s="13" customFormat="1">
      <c r="A162" s="13"/>
      <c r="B162" s="194"/>
      <c r="C162" s="13"/>
      <c r="D162" s="195" t="s">
        <v>149</v>
      </c>
      <c r="E162" s="196" t="s">
        <v>1</v>
      </c>
      <c r="F162" s="197" t="s">
        <v>428</v>
      </c>
      <c r="G162" s="13"/>
      <c r="H162" s="198">
        <v>4227</v>
      </c>
      <c r="I162" s="13"/>
      <c r="J162" s="13"/>
      <c r="K162" s="13"/>
      <c r="L162" s="194"/>
      <c r="M162" s="199"/>
      <c r="N162" s="200"/>
      <c r="O162" s="200"/>
      <c r="P162" s="200"/>
      <c r="Q162" s="200"/>
      <c r="R162" s="200"/>
      <c r="S162" s="200"/>
      <c r="T162" s="20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6" t="s">
        <v>149</v>
      </c>
      <c r="AU162" s="196" t="s">
        <v>88</v>
      </c>
      <c r="AV162" s="13" t="s">
        <v>88</v>
      </c>
      <c r="AW162" s="13" t="s">
        <v>31</v>
      </c>
      <c r="AX162" s="13" t="s">
        <v>75</v>
      </c>
      <c r="AY162" s="196" t="s">
        <v>142</v>
      </c>
    </row>
    <row r="163" s="14" customFormat="1">
      <c r="A163" s="14"/>
      <c r="B163" s="202"/>
      <c r="C163" s="14"/>
      <c r="D163" s="195" t="s">
        <v>149</v>
      </c>
      <c r="E163" s="203" t="s">
        <v>1</v>
      </c>
      <c r="F163" s="204" t="s">
        <v>151</v>
      </c>
      <c r="G163" s="14"/>
      <c r="H163" s="205">
        <v>8454</v>
      </c>
      <c r="I163" s="14"/>
      <c r="J163" s="14"/>
      <c r="K163" s="14"/>
      <c r="L163" s="202"/>
      <c r="M163" s="206"/>
      <c r="N163" s="207"/>
      <c r="O163" s="207"/>
      <c r="P163" s="207"/>
      <c r="Q163" s="207"/>
      <c r="R163" s="207"/>
      <c r="S163" s="207"/>
      <c r="T163" s="20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3" t="s">
        <v>149</v>
      </c>
      <c r="AU163" s="203" t="s">
        <v>88</v>
      </c>
      <c r="AV163" s="14" t="s">
        <v>148</v>
      </c>
      <c r="AW163" s="14" t="s">
        <v>31</v>
      </c>
      <c r="AX163" s="14" t="s">
        <v>82</v>
      </c>
      <c r="AY163" s="203" t="s">
        <v>142</v>
      </c>
    </row>
    <row r="164" s="2" customFormat="1" ht="24.15" customHeight="1">
      <c r="A164" s="31"/>
      <c r="B164" s="180"/>
      <c r="C164" s="181" t="s">
        <v>174</v>
      </c>
      <c r="D164" s="181" t="s">
        <v>144</v>
      </c>
      <c r="E164" s="182" t="s">
        <v>264</v>
      </c>
      <c r="F164" s="183" t="s">
        <v>265</v>
      </c>
      <c r="G164" s="184" t="s">
        <v>166</v>
      </c>
      <c r="H164" s="185">
        <v>4227</v>
      </c>
      <c r="I164" s="186">
        <v>17.449999999999999</v>
      </c>
      <c r="J164" s="186">
        <f>ROUND(I164*H164,2)</f>
        <v>73761.149999999994</v>
      </c>
      <c r="K164" s="187"/>
      <c r="L164" s="32"/>
      <c r="M164" s="188" t="s">
        <v>1</v>
      </c>
      <c r="N164" s="189" t="s">
        <v>41</v>
      </c>
      <c r="O164" s="190">
        <v>0</v>
      </c>
      <c r="P164" s="190">
        <f>O164*H164</f>
        <v>0</v>
      </c>
      <c r="Q164" s="190">
        <v>449.20299999999997</v>
      </c>
      <c r="R164" s="190">
        <f>Q164*H164</f>
        <v>1898781.081</v>
      </c>
      <c r="S164" s="190">
        <v>0</v>
      </c>
      <c r="T164" s="19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148</v>
      </c>
      <c r="AT164" s="192" t="s">
        <v>144</v>
      </c>
      <c r="AU164" s="192" t="s">
        <v>88</v>
      </c>
      <c r="AY164" s="18" t="s">
        <v>142</v>
      </c>
      <c r="BE164" s="193">
        <f>IF(N164="základná",J164,0)</f>
        <v>0</v>
      </c>
      <c r="BF164" s="193">
        <f>IF(N164="znížená",J164,0)</f>
        <v>73761.149999999994</v>
      </c>
      <c r="BG164" s="193">
        <f>IF(N164="zákl. prenesená",J164,0)</f>
        <v>0</v>
      </c>
      <c r="BH164" s="193">
        <f>IF(N164="zníž. prenesená",J164,0)</f>
        <v>0</v>
      </c>
      <c r="BI164" s="193">
        <f>IF(N164="nulová",J164,0)</f>
        <v>0</v>
      </c>
      <c r="BJ164" s="18" t="s">
        <v>88</v>
      </c>
      <c r="BK164" s="193">
        <f>ROUND(I164*H164,2)</f>
        <v>73761.149999999994</v>
      </c>
      <c r="BL164" s="18" t="s">
        <v>148</v>
      </c>
      <c r="BM164" s="192" t="s">
        <v>204</v>
      </c>
    </row>
    <row r="165" s="13" customFormat="1">
      <c r="A165" s="13"/>
      <c r="B165" s="194"/>
      <c r="C165" s="13"/>
      <c r="D165" s="195" t="s">
        <v>149</v>
      </c>
      <c r="E165" s="196" t="s">
        <v>1</v>
      </c>
      <c r="F165" s="197" t="s">
        <v>428</v>
      </c>
      <c r="G165" s="13"/>
      <c r="H165" s="198">
        <v>4227</v>
      </c>
      <c r="I165" s="13"/>
      <c r="J165" s="13"/>
      <c r="K165" s="13"/>
      <c r="L165" s="194"/>
      <c r="M165" s="199"/>
      <c r="N165" s="200"/>
      <c r="O165" s="200"/>
      <c r="P165" s="200"/>
      <c r="Q165" s="200"/>
      <c r="R165" s="200"/>
      <c r="S165" s="200"/>
      <c r="T165" s="20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6" t="s">
        <v>149</v>
      </c>
      <c r="AU165" s="196" t="s">
        <v>88</v>
      </c>
      <c r="AV165" s="13" t="s">
        <v>88</v>
      </c>
      <c r="AW165" s="13" t="s">
        <v>31</v>
      </c>
      <c r="AX165" s="13" t="s">
        <v>75</v>
      </c>
      <c r="AY165" s="196" t="s">
        <v>142</v>
      </c>
    </row>
    <row r="166" s="14" customFormat="1">
      <c r="A166" s="14"/>
      <c r="B166" s="202"/>
      <c r="C166" s="14"/>
      <c r="D166" s="195" t="s">
        <v>149</v>
      </c>
      <c r="E166" s="203" t="s">
        <v>1</v>
      </c>
      <c r="F166" s="204" t="s">
        <v>151</v>
      </c>
      <c r="G166" s="14"/>
      <c r="H166" s="205">
        <v>4227</v>
      </c>
      <c r="I166" s="14"/>
      <c r="J166" s="14"/>
      <c r="K166" s="14"/>
      <c r="L166" s="202"/>
      <c r="M166" s="206"/>
      <c r="N166" s="207"/>
      <c r="O166" s="207"/>
      <c r="P166" s="207"/>
      <c r="Q166" s="207"/>
      <c r="R166" s="207"/>
      <c r="S166" s="207"/>
      <c r="T166" s="20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03" t="s">
        <v>149</v>
      </c>
      <c r="AU166" s="203" t="s">
        <v>88</v>
      </c>
      <c r="AV166" s="14" t="s">
        <v>148</v>
      </c>
      <c r="AW166" s="14" t="s">
        <v>31</v>
      </c>
      <c r="AX166" s="14" t="s">
        <v>82</v>
      </c>
      <c r="AY166" s="203" t="s">
        <v>142</v>
      </c>
    </row>
    <row r="167" s="2" customFormat="1" ht="33" customHeight="1">
      <c r="A167" s="31"/>
      <c r="B167" s="180"/>
      <c r="C167" s="181" t="s">
        <v>206</v>
      </c>
      <c r="D167" s="181" t="s">
        <v>144</v>
      </c>
      <c r="E167" s="182" t="s">
        <v>268</v>
      </c>
      <c r="F167" s="183" t="s">
        <v>269</v>
      </c>
      <c r="G167" s="184" t="s">
        <v>166</v>
      </c>
      <c r="H167" s="185">
        <v>138</v>
      </c>
      <c r="I167" s="186">
        <v>17.02</v>
      </c>
      <c r="J167" s="186">
        <f>ROUND(I167*H167,2)</f>
        <v>2348.7600000000002</v>
      </c>
      <c r="K167" s="187"/>
      <c r="L167" s="32"/>
      <c r="M167" s="188" t="s">
        <v>1</v>
      </c>
      <c r="N167" s="189" t="s">
        <v>41</v>
      </c>
      <c r="O167" s="190">
        <v>0</v>
      </c>
      <c r="P167" s="190">
        <f>O167*H167</f>
        <v>0</v>
      </c>
      <c r="Q167" s="190">
        <v>0</v>
      </c>
      <c r="R167" s="190">
        <f>Q167*H167</f>
        <v>0</v>
      </c>
      <c r="S167" s="190">
        <v>0</v>
      </c>
      <c r="T167" s="19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148</v>
      </c>
      <c r="AT167" s="192" t="s">
        <v>144</v>
      </c>
      <c r="AU167" s="192" t="s">
        <v>88</v>
      </c>
      <c r="AY167" s="18" t="s">
        <v>142</v>
      </c>
      <c r="BE167" s="193">
        <f>IF(N167="základná",J167,0)</f>
        <v>0</v>
      </c>
      <c r="BF167" s="193">
        <f>IF(N167="znížená",J167,0)</f>
        <v>2348.7600000000002</v>
      </c>
      <c r="BG167" s="193">
        <f>IF(N167="zákl. prenesená",J167,0)</f>
        <v>0</v>
      </c>
      <c r="BH167" s="193">
        <f>IF(N167="zníž. prenesená",J167,0)</f>
        <v>0</v>
      </c>
      <c r="BI167" s="193">
        <f>IF(N167="nulová",J167,0)</f>
        <v>0</v>
      </c>
      <c r="BJ167" s="18" t="s">
        <v>88</v>
      </c>
      <c r="BK167" s="193">
        <f>ROUND(I167*H167,2)</f>
        <v>2348.7600000000002</v>
      </c>
      <c r="BL167" s="18" t="s">
        <v>148</v>
      </c>
      <c r="BM167" s="192" t="s">
        <v>209</v>
      </c>
    </row>
    <row r="168" s="13" customFormat="1">
      <c r="A168" s="13"/>
      <c r="B168" s="194"/>
      <c r="C168" s="13"/>
      <c r="D168" s="195" t="s">
        <v>149</v>
      </c>
      <c r="E168" s="196" t="s">
        <v>1</v>
      </c>
      <c r="F168" s="197" t="s">
        <v>431</v>
      </c>
      <c r="G168" s="13"/>
      <c r="H168" s="198">
        <v>138</v>
      </c>
      <c r="I168" s="13"/>
      <c r="J168" s="13"/>
      <c r="K168" s="13"/>
      <c r="L168" s="194"/>
      <c r="M168" s="199"/>
      <c r="N168" s="200"/>
      <c r="O168" s="200"/>
      <c r="P168" s="200"/>
      <c r="Q168" s="200"/>
      <c r="R168" s="200"/>
      <c r="S168" s="200"/>
      <c r="T168" s="20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6" t="s">
        <v>149</v>
      </c>
      <c r="AU168" s="196" t="s">
        <v>88</v>
      </c>
      <c r="AV168" s="13" t="s">
        <v>88</v>
      </c>
      <c r="AW168" s="13" t="s">
        <v>31</v>
      </c>
      <c r="AX168" s="13" t="s">
        <v>75</v>
      </c>
      <c r="AY168" s="196" t="s">
        <v>142</v>
      </c>
    </row>
    <row r="169" s="14" customFormat="1">
      <c r="A169" s="14"/>
      <c r="B169" s="202"/>
      <c r="C169" s="14"/>
      <c r="D169" s="195" t="s">
        <v>149</v>
      </c>
      <c r="E169" s="203" t="s">
        <v>1</v>
      </c>
      <c r="F169" s="204" t="s">
        <v>151</v>
      </c>
      <c r="G169" s="14"/>
      <c r="H169" s="205">
        <v>138</v>
      </c>
      <c r="I169" s="14"/>
      <c r="J169" s="14"/>
      <c r="K169" s="14"/>
      <c r="L169" s="202"/>
      <c r="M169" s="206"/>
      <c r="N169" s="207"/>
      <c r="O169" s="207"/>
      <c r="P169" s="207"/>
      <c r="Q169" s="207"/>
      <c r="R169" s="207"/>
      <c r="S169" s="207"/>
      <c r="T169" s="20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3" t="s">
        <v>149</v>
      </c>
      <c r="AU169" s="203" t="s">
        <v>88</v>
      </c>
      <c r="AV169" s="14" t="s">
        <v>148</v>
      </c>
      <c r="AW169" s="14" t="s">
        <v>31</v>
      </c>
      <c r="AX169" s="14" t="s">
        <v>82</v>
      </c>
      <c r="AY169" s="203" t="s">
        <v>142</v>
      </c>
    </row>
    <row r="170" s="2" customFormat="1" ht="24.15" customHeight="1">
      <c r="A170" s="31"/>
      <c r="B170" s="180"/>
      <c r="C170" s="181" t="s">
        <v>177</v>
      </c>
      <c r="D170" s="181" t="s">
        <v>144</v>
      </c>
      <c r="E170" s="182" t="s">
        <v>278</v>
      </c>
      <c r="F170" s="183" t="s">
        <v>279</v>
      </c>
      <c r="G170" s="184" t="s">
        <v>166</v>
      </c>
      <c r="H170" s="185">
        <v>4227</v>
      </c>
      <c r="I170" s="186">
        <v>16.52</v>
      </c>
      <c r="J170" s="186">
        <f>ROUND(I170*H170,2)</f>
        <v>69830.039999999994</v>
      </c>
      <c r="K170" s="187"/>
      <c r="L170" s="32"/>
      <c r="M170" s="188" t="s">
        <v>1</v>
      </c>
      <c r="N170" s="189" t="s">
        <v>41</v>
      </c>
      <c r="O170" s="190">
        <v>0</v>
      </c>
      <c r="P170" s="190">
        <f>O170*H170</f>
        <v>0</v>
      </c>
      <c r="Q170" s="190">
        <v>638.27700000000004</v>
      </c>
      <c r="R170" s="190">
        <f>Q170*H170</f>
        <v>2697996.8790000002</v>
      </c>
      <c r="S170" s="190">
        <v>0</v>
      </c>
      <c r="T170" s="19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148</v>
      </c>
      <c r="AT170" s="192" t="s">
        <v>144</v>
      </c>
      <c r="AU170" s="192" t="s">
        <v>88</v>
      </c>
      <c r="AY170" s="18" t="s">
        <v>142</v>
      </c>
      <c r="BE170" s="193">
        <f>IF(N170="základná",J170,0)</f>
        <v>0</v>
      </c>
      <c r="BF170" s="193">
        <f>IF(N170="znížená",J170,0)</f>
        <v>69830.039999999994</v>
      </c>
      <c r="BG170" s="193">
        <f>IF(N170="zákl. prenesená",J170,0)</f>
        <v>0</v>
      </c>
      <c r="BH170" s="193">
        <f>IF(N170="zníž. prenesená",J170,0)</f>
        <v>0</v>
      </c>
      <c r="BI170" s="193">
        <f>IF(N170="nulová",J170,0)</f>
        <v>0</v>
      </c>
      <c r="BJ170" s="18" t="s">
        <v>88</v>
      </c>
      <c r="BK170" s="193">
        <f>ROUND(I170*H170,2)</f>
        <v>69830.039999999994</v>
      </c>
      <c r="BL170" s="18" t="s">
        <v>148</v>
      </c>
      <c r="BM170" s="192" t="s">
        <v>213</v>
      </c>
    </row>
    <row r="171" s="13" customFormat="1">
      <c r="A171" s="13"/>
      <c r="B171" s="194"/>
      <c r="C171" s="13"/>
      <c r="D171" s="195" t="s">
        <v>149</v>
      </c>
      <c r="E171" s="196" t="s">
        <v>1</v>
      </c>
      <c r="F171" s="197" t="s">
        <v>428</v>
      </c>
      <c r="G171" s="13"/>
      <c r="H171" s="198">
        <v>4227</v>
      </c>
      <c r="I171" s="13"/>
      <c r="J171" s="13"/>
      <c r="K171" s="13"/>
      <c r="L171" s="194"/>
      <c r="M171" s="199"/>
      <c r="N171" s="200"/>
      <c r="O171" s="200"/>
      <c r="P171" s="200"/>
      <c r="Q171" s="200"/>
      <c r="R171" s="200"/>
      <c r="S171" s="200"/>
      <c r="T171" s="20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6" t="s">
        <v>149</v>
      </c>
      <c r="AU171" s="196" t="s">
        <v>88</v>
      </c>
      <c r="AV171" s="13" t="s">
        <v>88</v>
      </c>
      <c r="AW171" s="13" t="s">
        <v>31</v>
      </c>
      <c r="AX171" s="13" t="s">
        <v>75</v>
      </c>
      <c r="AY171" s="196" t="s">
        <v>142</v>
      </c>
    </row>
    <row r="172" s="14" customFormat="1">
      <c r="A172" s="14"/>
      <c r="B172" s="202"/>
      <c r="C172" s="14"/>
      <c r="D172" s="195" t="s">
        <v>149</v>
      </c>
      <c r="E172" s="203" t="s">
        <v>1</v>
      </c>
      <c r="F172" s="204" t="s">
        <v>151</v>
      </c>
      <c r="G172" s="14"/>
      <c r="H172" s="205">
        <v>4227</v>
      </c>
      <c r="I172" s="14"/>
      <c r="J172" s="14"/>
      <c r="K172" s="14"/>
      <c r="L172" s="202"/>
      <c r="M172" s="206"/>
      <c r="N172" s="207"/>
      <c r="O172" s="207"/>
      <c r="P172" s="207"/>
      <c r="Q172" s="207"/>
      <c r="R172" s="207"/>
      <c r="S172" s="207"/>
      <c r="T172" s="20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3" t="s">
        <v>149</v>
      </c>
      <c r="AU172" s="203" t="s">
        <v>88</v>
      </c>
      <c r="AV172" s="14" t="s">
        <v>148</v>
      </c>
      <c r="AW172" s="14" t="s">
        <v>31</v>
      </c>
      <c r="AX172" s="14" t="s">
        <v>82</v>
      </c>
      <c r="AY172" s="203" t="s">
        <v>142</v>
      </c>
    </row>
    <row r="173" s="2" customFormat="1" ht="21.75" customHeight="1">
      <c r="A173" s="31"/>
      <c r="B173" s="180"/>
      <c r="C173" s="209" t="s">
        <v>214</v>
      </c>
      <c r="D173" s="209" t="s">
        <v>218</v>
      </c>
      <c r="E173" s="210" t="s">
        <v>282</v>
      </c>
      <c r="F173" s="211" t="s">
        <v>283</v>
      </c>
      <c r="G173" s="212" t="s">
        <v>166</v>
      </c>
      <c r="H173" s="213">
        <v>144.90000000000001</v>
      </c>
      <c r="I173" s="214">
        <v>18.199999999999999</v>
      </c>
      <c r="J173" s="214">
        <f>ROUND(I173*H173,2)</f>
        <v>2637.1799999999998</v>
      </c>
      <c r="K173" s="215"/>
      <c r="L173" s="216"/>
      <c r="M173" s="217" t="s">
        <v>1</v>
      </c>
      <c r="N173" s="218" t="s">
        <v>41</v>
      </c>
      <c r="O173" s="190">
        <v>0</v>
      </c>
      <c r="P173" s="190">
        <f>O173*H173</f>
        <v>0</v>
      </c>
      <c r="Q173" s="190">
        <v>21.300000000000001</v>
      </c>
      <c r="R173" s="190">
        <f>Q173*H173</f>
        <v>3086.3700000000003</v>
      </c>
      <c r="S173" s="190">
        <v>0</v>
      </c>
      <c r="T173" s="19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2" t="s">
        <v>161</v>
      </c>
      <c r="AT173" s="192" t="s">
        <v>218</v>
      </c>
      <c r="AU173" s="192" t="s">
        <v>88</v>
      </c>
      <c r="AY173" s="18" t="s">
        <v>142</v>
      </c>
      <c r="BE173" s="193">
        <f>IF(N173="základná",J173,0)</f>
        <v>0</v>
      </c>
      <c r="BF173" s="193">
        <f>IF(N173="znížená",J173,0)</f>
        <v>2637.1799999999998</v>
      </c>
      <c r="BG173" s="193">
        <f>IF(N173="zákl. prenesená",J173,0)</f>
        <v>0</v>
      </c>
      <c r="BH173" s="193">
        <f>IF(N173="zníž. prenesená",J173,0)</f>
        <v>0</v>
      </c>
      <c r="BI173" s="193">
        <f>IF(N173="nulová",J173,0)</f>
        <v>0</v>
      </c>
      <c r="BJ173" s="18" t="s">
        <v>88</v>
      </c>
      <c r="BK173" s="193">
        <f>ROUND(I173*H173,2)</f>
        <v>2637.1799999999998</v>
      </c>
      <c r="BL173" s="18" t="s">
        <v>148</v>
      </c>
      <c r="BM173" s="192" t="s">
        <v>217</v>
      </c>
    </row>
    <row r="174" s="13" customFormat="1">
      <c r="A174" s="13"/>
      <c r="B174" s="194"/>
      <c r="C174" s="13"/>
      <c r="D174" s="195" t="s">
        <v>149</v>
      </c>
      <c r="E174" s="196" t="s">
        <v>1</v>
      </c>
      <c r="F174" s="197" t="s">
        <v>432</v>
      </c>
      <c r="G174" s="13"/>
      <c r="H174" s="198">
        <v>144.90000000000001</v>
      </c>
      <c r="I174" s="13"/>
      <c r="J174" s="13"/>
      <c r="K174" s="13"/>
      <c r="L174" s="194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6" t="s">
        <v>149</v>
      </c>
      <c r="AU174" s="196" t="s">
        <v>88</v>
      </c>
      <c r="AV174" s="13" t="s">
        <v>88</v>
      </c>
      <c r="AW174" s="13" t="s">
        <v>31</v>
      </c>
      <c r="AX174" s="13" t="s">
        <v>75</v>
      </c>
      <c r="AY174" s="196" t="s">
        <v>142</v>
      </c>
    </row>
    <row r="175" s="14" customFormat="1">
      <c r="A175" s="14"/>
      <c r="B175" s="202"/>
      <c r="C175" s="14"/>
      <c r="D175" s="195" t="s">
        <v>149</v>
      </c>
      <c r="E175" s="203" t="s">
        <v>1</v>
      </c>
      <c r="F175" s="204" t="s">
        <v>151</v>
      </c>
      <c r="G175" s="14"/>
      <c r="H175" s="205">
        <v>144.90000000000001</v>
      </c>
      <c r="I175" s="14"/>
      <c r="J175" s="14"/>
      <c r="K175" s="14"/>
      <c r="L175" s="202"/>
      <c r="M175" s="206"/>
      <c r="N175" s="207"/>
      <c r="O175" s="207"/>
      <c r="P175" s="207"/>
      <c r="Q175" s="207"/>
      <c r="R175" s="207"/>
      <c r="S175" s="207"/>
      <c r="T175" s="20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3" t="s">
        <v>149</v>
      </c>
      <c r="AU175" s="203" t="s">
        <v>88</v>
      </c>
      <c r="AV175" s="14" t="s">
        <v>148</v>
      </c>
      <c r="AW175" s="14" t="s">
        <v>31</v>
      </c>
      <c r="AX175" s="14" t="s">
        <v>82</v>
      </c>
      <c r="AY175" s="203" t="s">
        <v>142</v>
      </c>
    </row>
    <row r="176" s="12" customFormat="1" ht="22.8" customHeight="1">
      <c r="A176" s="12"/>
      <c r="B176" s="168"/>
      <c r="C176" s="12"/>
      <c r="D176" s="169" t="s">
        <v>74</v>
      </c>
      <c r="E176" s="178" t="s">
        <v>179</v>
      </c>
      <c r="F176" s="178" t="s">
        <v>301</v>
      </c>
      <c r="G176" s="12"/>
      <c r="H176" s="12"/>
      <c r="I176" s="12"/>
      <c r="J176" s="179">
        <f>BK176</f>
        <v>11832.330000000002</v>
      </c>
      <c r="K176" s="12"/>
      <c r="L176" s="168"/>
      <c r="M176" s="172"/>
      <c r="N176" s="173"/>
      <c r="O176" s="173"/>
      <c r="P176" s="174">
        <f>SUM(P177:P200)</f>
        <v>666.91550699999993</v>
      </c>
      <c r="Q176" s="173"/>
      <c r="R176" s="174">
        <f>SUM(R177:R200)</f>
        <v>338.858949</v>
      </c>
      <c r="S176" s="173"/>
      <c r="T176" s="175">
        <f>SUM(T177:T200)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9" t="s">
        <v>82</v>
      </c>
      <c r="AT176" s="176" t="s">
        <v>74</v>
      </c>
      <c r="AU176" s="176" t="s">
        <v>82</v>
      </c>
      <c r="AY176" s="169" t="s">
        <v>142</v>
      </c>
      <c r="BK176" s="177">
        <f>SUM(BK177:BK200)</f>
        <v>11832.330000000002</v>
      </c>
    </row>
    <row r="177" s="2" customFormat="1" ht="24.15" customHeight="1">
      <c r="A177" s="31"/>
      <c r="B177" s="180"/>
      <c r="C177" s="181" t="s">
        <v>182</v>
      </c>
      <c r="D177" s="181" t="s">
        <v>144</v>
      </c>
      <c r="E177" s="182" t="s">
        <v>303</v>
      </c>
      <c r="F177" s="183" t="s">
        <v>304</v>
      </c>
      <c r="G177" s="184" t="s">
        <v>203</v>
      </c>
      <c r="H177" s="185">
        <v>533</v>
      </c>
      <c r="I177" s="186">
        <v>3.3999999999999999</v>
      </c>
      <c r="J177" s="186">
        <f>ROUND(I177*H177,2)</f>
        <v>1812.2000000000001</v>
      </c>
      <c r="K177" s="187"/>
      <c r="L177" s="32"/>
      <c r="M177" s="188" t="s">
        <v>1</v>
      </c>
      <c r="N177" s="189" t="s">
        <v>41</v>
      </c>
      <c r="O177" s="190">
        <v>0</v>
      </c>
      <c r="P177" s="190">
        <f>O177*H177</f>
        <v>0</v>
      </c>
      <c r="Q177" s="190">
        <v>0.048000000000000001</v>
      </c>
      <c r="R177" s="190">
        <f>Q177*H177</f>
        <v>25.584</v>
      </c>
      <c r="S177" s="190">
        <v>0</v>
      </c>
      <c r="T177" s="19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2" t="s">
        <v>148</v>
      </c>
      <c r="AT177" s="192" t="s">
        <v>144</v>
      </c>
      <c r="AU177" s="192" t="s">
        <v>88</v>
      </c>
      <c r="AY177" s="18" t="s">
        <v>142</v>
      </c>
      <c r="BE177" s="193">
        <f>IF(N177="základná",J177,0)</f>
        <v>0</v>
      </c>
      <c r="BF177" s="193">
        <f>IF(N177="znížená",J177,0)</f>
        <v>1812.2000000000001</v>
      </c>
      <c r="BG177" s="193">
        <f>IF(N177="zákl. prenesená",J177,0)</f>
        <v>0</v>
      </c>
      <c r="BH177" s="193">
        <f>IF(N177="zníž. prenesená",J177,0)</f>
        <v>0</v>
      </c>
      <c r="BI177" s="193">
        <f>IF(N177="nulová",J177,0)</f>
        <v>0</v>
      </c>
      <c r="BJ177" s="18" t="s">
        <v>88</v>
      </c>
      <c r="BK177" s="193">
        <f>ROUND(I177*H177,2)</f>
        <v>1812.2000000000001</v>
      </c>
      <c r="BL177" s="18" t="s">
        <v>148</v>
      </c>
      <c r="BM177" s="192" t="s">
        <v>221</v>
      </c>
    </row>
    <row r="178" s="2" customFormat="1" ht="37.8" customHeight="1">
      <c r="A178" s="31"/>
      <c r="B178" s="180"/>
      <c r="C178" s="181" t="s">
        <v>223</v>
      </c>
      <c r="D178" s="181" t="s">
        <v>144</v>
      </c>
      <c r="E178" s="182" t="s">
        <v>306</v>
      </c>
      <c r="F178" s="183" t="s">
        <v>307</v>
      </c>
      <c r="G178" s="184" t="s">
        <v>203</v>
      </c>
      <c r="H178" s="185">
        <v>533</v>
      </c>
      <c r="I178" s="186">
        <v>0.23000000000000001</v>
      </c>
      <c r="J178" s="186">
        <f>ROUND(I178*H178,2)</f>
        <v>122.59</v>
      </c>
      <c r="K178" s="187"/>
      <c r="L178" s="32"/>
      <c r="M178" s="188" t="s">
        <v>1</v>
      </c>
      <c r="N178" s="189" t="s">
        <v>41</v>
      </c>
      <c r="O178" s="190">
        <v>0</v>
      </c>
      <c r="P178" s="190">
        <f>O178*H178</f>
        <v>0</v>
      </c>
      <c r="Q178" s="190">
        <v>0.021000000000000001</v>
      </c>
      <c r="R178" s="190">
        <f>Q178*H178</f>
        <v>11.193000000000001</v>
      </c>
      <c r="S178" s="190">
        <v>0</v>
      </c>
      <c r="T178" s="19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2" t="s">
        <v>148</v>
      </c>
      <c r="AT178" s="192" t="s">
        <v>144</v>
      </c>
      <c r="AU178" s="192" t="s">
        <v>88</v>
      </c>
      <c r="AY178" s="18" t="s">
        <v>142</v>
      </c>
      <c r="BE178" s="193">
        <f>IF(N178="základná",J178,0)</f>
        <v>0</v>
      </c>
      <c r="BF178" s="193">
        <f>IF(N178="znížená",J178,0)</f>
        <v>122.59</v>
      </c>
      <c r="BG178" s="193">
        <f>IF(N178="zákl. prenesená",J178,0)</f>
        <v>0</v>
      </c>
      <c r="BH178" s="193">
        <f>IF(N178="zníž. prenesená",J178,0)</f>
        <v>0</v>
      </c>
      <c r="BI178" s="193">
        <f>IF(N178="nulová",J178,0)</f>
        <v>0</v>
      </c>
      <c r="BJ178" s="18" t="s">
        <v>88</v>
      </c>
      <c r="BK178" s="193">
        <f>ROUND(I178*H178,2)</f>
        <v>122.59</v>
      </c>
      <c r="BL178" s="18" t="s">
        <v>148</v>
      </c>
      <c r="BM178" s="192" t="s">
        <v>227</v>
      </c>
    </row>
    <row r="179" s="2" customFormat="1" ht="37.8" customHeight="1">
      <c r="A179" s="31"/>
      <c r="B179" s="180"/>
      <c r="C179" s="181" t="s">
        <v>7</v>
      </c>
      <c r="D179" s="181" t="s">
        <v>144</v>
      </c>
      <c r="E179" s="182" t="s">
        <v>310</v>
      </c>
      <c r="F179" s="183" t="s">
        <v>311</v>
      </c>
      <c r="G179" s="184" t="s">
        <v>203</v>
      </c>
      <c r="H179" s="185">
        <v>533</v>
      </c>
      <c r="I179" s="186">
        <v>0.23000000000000001</v>
      </c>
      <c r="J179" s="186">
        <f>ROUND(I179*H179,2)</f>
        <v>122.59</v>
      </c>
      <c r="K179" s="187"/>
      <c r="L179" s="32"/>
      <c r="M179" s="188" t="s">
        <v>1</v>
      </c>
      <c r="N179" s="189" t="s">
        <v>41</v>
      </c>
      <c r="O179" s="190">
        <v>0</v>
      </c>
      <c r="P179" s="190">
        <f>O179*H179</f>
        <v>0</v>
      </c>
      <c r="Q179" s="190">
        <v>0</v>
      </c>
      <c r="R179" s="190">
        <f>Q179*H179</f>
        <v>0</v>
      </c>
      <c r="S179" s="190">
        <v>0</v>
      </c>
      <c r="T179" s="19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148</v>
      </c>
      <c r="AT179" s="192" t="s">
        <v>144</v>
      </c>
      <c r="AU179" s="192" t="s">
        <v>88</v>
      </c>
      <c r="AY179" s="18" t="s">
        <v>142</v>
      </c>
      <c r="BE179" s="193">
        <f>IF(N179="základná",J179,0)</f>
        <v>0</v>
      </c>
      <c r="BF179" s="193">
        <f>IF(N179="znížená",J179,0)</f>
        <v>122.59</v>
      </c>
      <c r="BG179" s="193">
        <f>IF(N179="zákl. prenesená",J179,0)</f>
        <v>0</v>
      </c>
      <c r="BH179" s="193">
        <f>IF(N179="zníž. prenesená",J179,0)</f>
        <v>0</v>
      </c>
      <c r="BI179" s="193">
        <f>IF(N179="nulová",J179,0)</f>
        <v>0</v>
      </c>
      <c r="BJ179" s="18" t="s">
        <v>88</v>
      </c>
      <c r="BK179" s="193">
        <f>ROUND(I179*H179,2)</f>
        <v>122.59</v>
      </c>
      <c r="BL179" s="18" t="s">
        <v>148</v>
      </c>
      <c r="BM179" s="192" t="s">
        <v>232</v>
      </c>
    </row>
    <row r="180" s="2" customFormat="1" ht="33" customHeight="1">
      <c r="A180" s="31"/>
      <c r="B180" s="180"/>
      <c r="C180" s="181" t="s">
        <v>234</v>
      </c>
      <c r="D180" s="181" t="s">
        <v>144</v>
      </c>
      <c r="E180" s="182" t="s">
        <v>313</v>
      </c>
      <c r="F180" s="183" t="s">
        <v>314</v>
      </c>
      <c r="G180" s="184" t="s">
        <v>203</v>
      </c>
      <c r="H180" s="185">
        <v>111</v>
      </c>
      <c r="I180" s="186">
        <v>12.82</v>
      </c>
      <c r="J180" s="186">
        <f>ROUND(I180*H180,2)</f>
        <v>1423.02</v>
      </c>
      <c r="K180" s="187"/>
      <c r="L180" s="32"/>
      <c r="M180" s="188" t="s">
        <v>1</v>
      </c>
      <c r="N180" s="189" t="s">
        <v>41</v>
      </c>
      <c r="O180" s="190">
        <v>0</v>
      </c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148</v>
      </c>
      <c r="AT180" s="192" t="s">
        <v>144</v>
      </c>
      <c r="AU180" s="192" t="s">
        <v>88</v>
      </c>
      <c r="AY180" s="18" t="s">
        <v>142</v>
      </c>
      <c r="BE180" s="193">
        <f>IF(N180="základná",J180,0)</f>
        <v>0</v>
      </c>
      <c r="BF180" s="193">
        <f>IF(N180="znížená",J180,0)</f>
        <v>1423.02</v>
      </c>
      <c r="BG180" s="193">
        <f>IF(N180="zákl. prenesená",J180,0)</f>
        <v>0</v>
      </c>
      <c r="BH180" s="193">
        <f>IF(N180="zníž. prenesená",J180,0)</f>
        <v>0</v>
      </c>
      <c r="BI180" s="193">
        <f>IF(N180="nulová",J180,0)</f>
        <v>0</v>
      </c>
      <c r="BJ180" s="18" t="s">
        <v>88</v>
      </c>
      <c r="BK180" s="193">
        <f>ROUND(I180*H180,2)</f>
        <v>1423.02</v>
      </c>
      <c r="BL180" s="18" t="s">
        <v>148</v>
      </c>
      <c r="BM180" s="192" t="s">
        <v>237</v>
      </c>
    </row>
    <row r="181" s="13" customFormat="1">
      <c r="A181" s="13"/>
      <c r="B181" s="194"/>
      <c r="C181" s="13"/>
      <c r="D181" s="195" t="s">
        <v>149</v>
      </c>
      <c r="E181" s="196" t="s">
        <v>1</v>
      </c>
      <c r="F181" s="197" t="s">
        <v>433</v>
      </c>
      <c r="G181" s="13"/>
      <c r="H181" s="198">
        <v>111</v>
      </c>
      <c r="I181" s="13"/>
      <c r="J181" s="13"/>
      <c r="K181" s="13"/>
      <c r="L181" s="194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6" t="s">
        <v>149</v>
      </c>
      <c r="AU181" s="196" t="s">
        <v>88</v>
      </c>
      <c r="AV181" s="13" t="s">
        <v>88</v>
      </c>
      <c r="AW181" s="13" t="s">
        <v>31</v>
      </c>
      <c r="AX181" s="13" t="s">
        <v>75</v>
      </c>
      <c r="AY181" s="196" t="s">
        <v>142</v>
      </c>
    </row>
    <row r="182" s="14" customFormat="1">
      <c r="A182" s="14"/>
      <c r="B182" s="202"/>
      <c r="C182" s="14"/>
      <c r="D182" s="195" t="s">
        <v>149</v>
      </c>
      <c r="E182" s="203" t="s">
        <v>1</v>
      </c>
      <c r="F182" s="204" t="s">
        <v>151</v>
      </c>
      <c r="G182" s="14"/>
      <c r="H182" s="205">
        <v>111</v>
      </c>
      <c r="I182" s="14"/>
      <c r="J182" s="14"/>
      <c r="K182" s="14"/>
      <c r="L182" s="202"/>
      <c r="M182" s="206"/>
      <c r="N182" s="207"/>
      <c r="O182" s="207"/>
      <c r="P182" s="207"/>
      <c r="Q182" s="207"/>
      <c r="R182" s="207"/>
      <c r="S182" s="207"/>
      <c r="T182" s="20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3" t="s">
        <v>149</v>
      </c>
      <c r="AU182" s="203" t="s">
        <v>88</v>
      </c>
      <c r="AV182" s="14" t="s">
        <v>148</v>
      </c>
      <c r="AW182" s="14" t="s">
        <v>31</v>
      </c>
      <c r="AX182" s="14" t="s">
        <v>82</v>
      </c>
      <c r="AY182" s="203" t="s">
        <v>142</v>
      </c>
    </row>
    <row r="183" s="2" customFormat="1" ht="24.15" customHeight="1">
      <c r="A183" s="31"/>
      <c r="B183" s="180"/>
      <c r="C183" s="181" t="s">
        <v>191</v>
      </c>
      <c r="D183" s="181" t="s">
        <v>144</v>
      </c>
      <c r="E183" s="182" t="s">
        <v>318</v>
      </c>
      <c r="F183" s="183" t="s">
        <v>319</v>
      </c>
      <c r="G183" s="184" t="s">
        <v>147</v>
      </c>
      <c r="H183" s="185">
        <v>3.3300000000000001</v>
      </c>
      <c r="I183" s="186">
        <v>147.69</v>
      </c>
      <c r="J183" s="186">
        <f>ROUND(I183*H183,2)</f>
        <v>491.81</v>
      </c>
      <c r="K183" s="187"/>
      <c r="L183" s="32"/>
      <c r="M183" s="188" t="s">
        <v>1</v>
      </c>
      <c r="N183" s="189" t="s">
        <v>41</v>
      </c>
      <c r="O183" s="190">
        <v>0</v>
      </c>
      <c r="P183" s="190">
        <f>O183*H183</f>
        <v>0</v>
      </c>
      <c r="Q183" s="190">
        <v>2.1793</v>
      </c>
      <c r="R183" s="190">
        <f>Q183*H183</f>
        <v>7.2570690000000004</v>
      </c>
      <c r="S183" s="190">
        <v>0</v>
      </c>
      <c r="T183" s="191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2" t="s">
        <v>148</v>
      </c>
      <c r="AT183" s="192" t="s">
        <v>144</v>
      </c>
      <c r="AU183" s="192" t="s">
        <v>88</v>
      </c>
      <c r="AY183" s="18" t="s">
        <v>142</v>
      </c>
      <c r="BE183" s="193">
        <f>IF(N183="základná",J183,0)</f>
        <v>0</v>
      </c>
      <c r="BF183" s="193">
        <f>IF(N183="znížená",J183,0)</f>
        <v>491.81</v>
      </c>
      <c r="BG183" s="193">
        <f>IF(N183="zákl. prenesená",J183,0)</f>
        <v>0</v>
      </c>
      <c r="BH183" s="193">
        <f>IF(N183="zníž. prenesená",J183,0)</f>
        <v>0</v>
      </c>
      <c r="BI183" s="193">
        <f>IF(N183="nulová",J183,0)</f>
        <v>0</v>
      </c>
      <c r="BJ183" s="18" t="s">
        <v>88</v>
      </c>
      <c r="BK183" s="193">
        <f>ROUND(I183*H183,2)</f>
        <v>491.81</v>
      </c>
      <c r="BL183" s="18" t="s">
        <v>148</v>
      </c>
      <c r="BM183" s="192" t="s">
        <v>241</v>
      </c>
    </row>
    <row r="184" s="13" customFormat="1">
      <c r="A184" s="13"/>
      <c r="B184" s="194"/>
      <c r="C184" s="13"/>
      <c r="D184" s="195" t="s">
        <v>149</v>
      </c>
      <c r="E184" s="196" t="s">
        <v>1</v>
      </c>
      <c r="F184" s="197" t="s">
        <v>434</v>
      </c>
      <c r="G184" s="13"/>
      <c r="H184" s="198">
        <v>3.3300000000000001</v>
      </c>
      <c r="I184" s="13"/>
      <c r="J184" s="13"/>
      <c r="K184" s="13"/>
      <c r="L184" s="194"/>
      <c r="M184" s="199"/>
      <c r="N184" s="200"/>
      <c r="O184" s="200"/>
      <c r="P184" s="200"/>
      <c r="Q184" s="200"/>
      <c r="R184" s="200"/>
      <c r="S184" s="200"/>
      <c r="T184" s="20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6" t="s">
        <v>149</v>
      </c>
      <c r="AU184" s="196" t="s">
        <v>88</v>
      </c>
      <c r="AV184" s="13" t="s">
        <v>88</v>
      </c>
      <c r="AW184" s="13" t="s">
        <v>31</v>
      </c>
      <c r="AX184" s="13" t="s">
        <v>75</v>
      </c>
      <c r="AY184" s="196" t="s">
        <v>142</v>
      </c>
    </row>
    <row r="185" s="14" customFormat="1">
      <c r="A185" s="14"/>
      <c r="B185" s="202"/>
      <c r="C185" s="14"/>
      <c r="D185" s="195" t="s">
        <v>149</v>
      </c>
      <c r="E185" s="203" t="s">
        <v>1</v>
      </c>
      <c r="F185" s="204" t="s">
        <v>151</v>
      </c>
      <c r="G185" s="14"/>
      <c r="H185" s="205">
        <v>3.3300000000000001</v>
      </c>
      <c r="I185" s="14"/>
      <c r="J185" s="14"/>
      <c r="K185" s="14"/>
      <c r="L185" s="202"/>
      <c r="M185" s="206"/>
      <c r="N185" s="207"/>
      <c r="O185" s="207"/>
      <c r="P185" s="207"/>
      <c r="Q185" s="207"/>
      <c r="R185" s="207"/>
      <c r="S185" s="207"/>
      <c r="T185" s="20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3" t="s">
        <v>149</v>
      </c>
      <c r="AU185" s="203" t="s">
        <v>88</v>
      </c>
      <c r="AV185" s="14" t="s">
        <v>148</v>
      </c>
      <c r="AW185" s="14" t="s">
        <v>31</v>
      </c>
      <c r="AX185" s="14" t="s">
        <v>82</v>
      </c>
      <c r="AY185" s="203" t="s">
        <v>142</v>
      </c>
    </row>
    <row r="186" s="2" customFormat="1" ht="33" customHeight="1">
      <c r="A186" s="31"/>
      <c r="B186" s="180"/>
      <c r="C186" s="181" t="s">
        <v>244</v>
      </c>
      <c r="D186" s="181" t="s">
        <v>144</v>
      </c>
      <c r="E186" s="182" t="s">
        <v>325</v>
      </c>
      <c r="F186" s="183" t="s">
        <v>326</v>
      </c>
      <c r="G186" s="184" t="s">
        <v>327</v>
      </c>
      <c r="H186" s="185">
        <v>1053.579</v>
      </c>
      <c r="I186" s="186">
        <v>4.2199999999999998</v>
      </c>
      <c r="J186" s="186">
        <f>ROUND(I186*H186,2)</f>
        <v>4446.1000000000004</v>
      </c>
      <c r="K186" s="187"/>
      <c r="L186" s="32"/>
      <c r="M186" s="188" t="s">
        <v>1</v>
      </c>
      <c r="N186" s="189" t="s">
        <v>41</v>
      </c>
      <c r="O186" s="190">
        <v>0.63300000000000001</v>
      </c>
      <c r="P186" s="190">
        <f>O186*H186</f>
        <v>666.91550699999993</v>
      </c>
      <c r="Q186" s="190">
        <v>0</v>
      </c>
      <c r="R186" s="190">
        <f>Q186*H186</f>
        <v>0</v>
      </c>
      <c r="S186" s="190">
        <v>0</v>
      </c>
      <c r="T186" s="191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2" t="s">
        <v>148</v>
      </c>
      <c r="AT186" s="192" t="s">
        <v>144</v>
      </c>
      <c r="AU186" s="192" t="s">
        <v>88</v>
      </c>
      <c r="AY186" s="18" t="s">
        <v>142</v>
      </c>
      <c r="BE186" s="193">
        <f>IF(N186="základná",J186,0)</f>
        <v>0</v>
      </c>
      <c r="BF186" s="193">
        <f>IF(N186="znížená",J186,0)</f>
        <v>4446.1000000000004</v>
      </c>
      <c r="BG186" s="193">
        <f>IF(N186="zákl. prenesená",J186,0)</f>
        <v>0</v>
      </c>
      <c r="BH186" s="193">
        <f>IF(N186="zníž. prenesená",J186,0)</f>
        <v>0</v>
      </c>
      <c r="BI186" s="193">
        <f>IF(N186="nulová",J186,0)</f>
        <v>0</v>
      </c>
      <c r="BJ186" s="18" t="s">
        <v>88</v>
      </c>
      <c r="BK186" s="193">
        <f>ROUND(I186*H186,2)</f>
        <v>4446.1000000000004</v>
      </c>
      <c r="BL186" s="18" t="s">
        <v>148</v>
      </c>
      <c r="BM186" s="192" t="s">
        <v>247</v>
      </c>
    </row>
    <row r="187" s="2" customFormat="1" ht="24.15" customHeight="1">
      <c r="A187" s="31"/>
      <c r="B187" s="180"/>
      <c r="C187" s="181" t="s">
        <v>195</v>
      </c>
      <c r="D187" s="181" t="s">
        <v>144</v>
      </c>
      <c r="E187" s="182" t="s">
        <v>330</v>
      </c>
      <c r="F187" s="183" t="s">
        <v>331</v>
      </c>
      <c r="G187" s="184" t="s">
        <v>327</v>
      </c>
      <c r="H187" s="185">
        <v>1053.579</v>
      </c>
      <c r="I187" s="186">
        <v>0.23000000000000001</v>
      </c>
      <c r="J187" s="186">
        <f>ROUND(I187*H187,2)</f>
        <v>242.31999999999999</v>
      </c>
      <c r="K187" s="187"/>
      <c r="L187" s="32"/>
      <c r="M187" s="188" t="s">
        <v>1</v>
      </c>
      <c r="N187" s="189" t="s">
        <v>41</v>
      </c>
      <c r="O187" s="190">
        <v>0</v>
      </c>
      <c r="P187" s="190">
        <f>O187*H187</f>
        <v>0</v>
      </c>
      <c r="Q187" s="190">
        <v>0</v>
      </c>
      <c r="R187" s="190">
        <f>Q187*H187</f>
        <v>0</v>
      </c>
      <c r="S187" s="190">
        <v>0</v>
      </c>
      <c r="T187" s="19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2" t="s">
        <v>148</v>
      </c>
      <c r="AT187" s="192" t="s">
        <v>144</v>
      </c>
      <c r="AU187" s="192" t="s">
        <v>88</v>
      </c>
      <c r="AY187" s="18" t="s">
        <v>142</v>
      </c>
      <c r="BE187" s="193">
        <f>IF(N187="základná",J187,0)</f>
        <v>0</v>
      </c>
      <c r="BF187" s="193">
        <f>IF(N187="znížená",J187,0)</f>
        <v>242.31999999999999</v>
      </c>
      <c r="BG187" s="193">
        <f>IF(N187="zákl. prenesená",J187,0)</f>
        <v>0</v>
      </c>
      <c r="BH187" s="193">
        <f>IF(N187="zníž. prenesená",J187,0)</f>
        <v>0</v>
      </c>
      <c r="BI187" s="193">
        <f>IF(N187="nulová",J187,0)</f>
        <v>0</v>
      </c>
      <c r="BJ187" s="18" t="s">
        <v>88</v>
      </c>
      <c r="BK187" s="193">
        <f>ROUND(I187*H187,2)</f>
        <v>242.31999999999999</v>
      </c>
      <c r="BL187" s="18" t="s">
        <v>148</v>
      </c>
      <c r="BM187" s="192" t="s">
        <v>250</v>
      </c>
    </row>
    <row r="188" s="13" customFormat="1">
      <c r="A188" s="13"/>
      <c r="B188" s="194"/>
      <c r="C188" s="13"/>
      <c r="D188" s="195" t="s">
        <v>149</v>
      </c>
      <c r="E188" s="196" t="s">
        <v>1</v>
      </c>
      <c r="F188" s="197" t="s">
        <v>435</v>
      </c>
      <c r="G188" s="13"/>
      <c r="H188" s="198">
        <v>1053.579</v>
      </c>
      <c r="I188" s="13"/>
      <c r="J188" s="13"/>
      <c r="K188" s="13"/>
      <c r="L188" s="194"/>
      <c r="M188" s="199"/>
      <c r="N188" s="200"/>
      <c r="O188" s="200"/>
      <c r="P188" s="200"/>
      <c r="Q188" s="200"/>
      <c r="R188" s="200"/>
      <c r="S188" s="200"/>
      <c r="T188" s="20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6" t="s">
        <v>149</v>
      </c>
      <c r="AU188" s="196" t="s">
        <v>88</v>
      </c>
      <c r="AV188" s="13" t="s">
        <v>88</v>
      </c>
      <c r="AW188" s="13" t="s">
        <v>31</v>
      </c>
      <c r="AX188" s="13" t="s">
        <v>75</v>
      </c>
      <c r="AY188" s="196" t="s">
        <v>142</v>
      </c>
    </row>
    <row r="189" s="14" customFormat="1">
      <c r="A189" s="14"/>
      <c r="B189" s="202"/>
      <c r="C189" s="14"/>
      <c r="D189" s="195" t="s">
        <v>149</v>
      </c>
      <c r="E189" s="203" t="s">
        <v>1</v>
      </c>
      <c r="F189" s="204" t="s">
        <v>151</v>
      </c>
      <c r="G189" s="14"/>
      <c r="H189" s="205">
        <v>1053.579</v>
      </c>
      <c r="I189" s="14"/>
      <c r="J189" s="14"/>
      <c r="K189" s="14"/>
      <c r="L189" s="202"/>
      <c r="M189" s="206"/>
      <c r="N189" s="207"/>
      <c r="O189" s="207"/>
      <c r="P189" s="207"/>
      <c r="Q189" s="207"/>
      <c r="R189" s="207"/>
      <c r="S189" s="207"/>
      <c r="T189" s="20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3" t="s">
        <v>149</v>
      </c>
      <c r="AU189" s="203" t="s">
        <v>88</v>
      </c>
      <c r="AV189" s="14" t="s">
        <v>148</v>
      </c>
      <c r="AW189" s="14" t="s">
        <v>31</v>
      </c>
      <c r="AX189" s="14" t="s">
        <v>82</v>
      </c>
      <c r="AY189" s="203" t="s">
        <v>142</v>
      </c>
    </row>
    <row r="190" s="2" customFormat="1" ht="24.15" customHeight="1">
      <c r="A190" s="31"/>
      <c r="B190" s="180"/>
      <c r="C190" s="181" t="s">
        <v>251</v>
      </c>
      <c r="D190" s="181" t="s">
        <v>144</v>
      </c>
      <c r="E190" s="182" t="s">
        <v>334</v>
      </c>
      <c r="F190" s="183" t="s">
        <v>335</v>
      </c>
      <c r="G190" s="184" t="s">
        <v>327</v>
      </c>
      <c r="H190" s="185">
        <v>1053.579</v>
      </c>
      <c r="I190" s="186">
        <v>1.1299999999999999</v>
      </c>
      <c r="J190" s="186">
        <f>ROUND(I190*H190,2)</f>
        <v>1190.54</v>
      </c>
      <c r="K190" s="187"/>
      <c r="L190" s="32"/>
      <c r="M190" s="188" t="s">
        <v>1</v>
      </c>
      <c r="N190" s="189" t="s">
        <v>41</v>
      </c>
      <c r="O190" s="190">
        <v>0</v>
      </c>
      <c r="P190" s="190">
        <f>O190*H190</f>
        <v>0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2" t="s">
        <v>148</v>
      </c>
      <c r="AT190" s="192" t="s">
        <v>144</v>
      </c>
      <c r="AU190" s="192" t="s">
        <v>88</v>
      </c>
      <c r="AY190" s="18" t="s">
        <v>142</v>
      </c>
      <c r="BE190" s="193">
        <f>IF(N190="základná",J190,0)</f>
        <v>0</v>
      </c>
      <c r="BF190" s="193">
        <f>IF(N190="znížená",J190,0)</f>
        <v>1190.54</v>
      </c>
      <c r="BG190" s="193">
        <f>IF(N190="zákl. prenesená",J190,0)</f>
        <v>0</v>
      </c>
      <c r="BH190" s="193">
        <f>IF(N190="zníž. prenesená",J190,0)</f>
        <v>0</v>
      </c>
      <c r="BI190" s="193">
        <f>IF(N190="nulová",J190,0)</f>
        <v>0</v>
      </c>
      <c r="BJ190" s="18" t="s">
        <v>88</v>
      </c>
      <c r="BK190" s="193">
        <f>ROUND(I190*H190,2)</f>
        <v>1190.54</v>
      </c>
      <c r="BL190" s="18" t="s">
        <v>148</v>
      </c>
      <c r="BM190" s="192" t="s">
        <v>254</v>
      </c>
    </row>
    <row r="191" s="2" customFormat="1" ht="21.75" customHeight="1">
      <c r="A191" s="31"/>
      <c r="B191" s="180"/>
      <c r="C191" s="181" t="s">
        <v>199</v>
      </c>
      <c r="D191" s="181" t="s">
        <v>144</v>
      </c>
      <c r="E191" s="182" t="s">
        <v>344</v>
      </c>
      <c r="F191" s="183" t="s">
        <v>345</v>
      </c>
      <c r="G191" s="184" t="s">
        <v>327</v>
      </c>
      <c r="H191" s="185">
        <v>60</v>
      </c>
      <c r="I191" s="186">
        <v>9.0800000000000001</v>
      </c>
      <c r="J191" s="186">
        <f>ROUND(I191*H191,2)</f>
        <v>544.79999999999995</v>
      </c>
      <c r="K191" s="187"/>
      <c r="L191" s="32"/>
      <c r="M191" s="188" t="s">
        <v>1</v>
      </c>
      <c r="N191" s="189" t="s">
        <v>41</v>
      </c>
      <c r="O191" s="190">
        <v>0</v>
      </c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148</v>
      </c>
      <c r="AT191" s="192" t="s">
        <v>144</v>
      </c>
      <c r="AU191" s="192" t="s">
        <v>88</v>
      </c>
      <c r="AY191" s="18" t="s">
        <v>142</v>
      </c>
      <c r="BE191" s="193">
        <f>IF(N191="základná",J191,0)</f>
        <v>0</v>
      </c>
      <c r="BF191" s="193">
        <f>IF(N191="znížená",J191,0)</f>
        <v>544.79999999999995</v>
      </c>
      <c r="BG191" s="193">
        <f>IF(N191="zákl. prenesená",J191,0)</f>
        <v>0</v>
      </c>
      <c r="BH191" s="193">
        <f>IF(N191="zníž. prenesená",J191,0)</f>
        <v>0</v>
      </c>
      <c r="BI191" s="193">
        <f>IF(N191="nulová",J191,0)</f>
        <v>0</v>
      </c>
      <c r="BJ191" s="18" t="s">
        <v>88</v>
      </c>
      <c r="BK191" s="193">
        <f>ROUND(I191*H191,2)</f>
        <v>544.79999999999995</v>
      </c>
      <c r="BL191" s="18" t="s">
        <v>148</v>
      </c>
      <c r="BM191" s="192" t="s">
        <v>258</v>
      </c>
    </row>
    <row r="192" s="13" customFormat="1">
      <c r="A192" s="13"/>
      <c r="B192" s="194"/>
      <c r="C192" s="13"/>
      <c r="D192" s="195" t="s">
        <v>149</v>
      </c>
      <c r="E192" s="196" t="s">
        <v>1</v>
      </c>
      <c r="F192" s="197" t="s">
        <v>435</v>
      </c>
      <c r="G192" s="13"/>
      <c r="H192" s="198">
        <v>1053.579</v>
      </c>
      <c r="I192" s="13"/>
      <c r="J192" s="13"/>
      <c r="K192" s="13"/>
      <c r="L192" s="194"/>
      <c r="M192" s="199"/>
      <c r="N192" s="200"/>
      <c r="O192" s="200"/>
      <c r="P192" s="200"/>
      <c r="Q192" s="200"/>
      <c r="R192" s="200"/>
      <c r="S192" s="200"/>
      <c r="T192" s="20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6" t="s">
        <v>149</v>
      </c>
      <c r="AU192" s="196" t="s">
        <v>88</v>
      </c>
      <c r="AV192" s="13" t="s">
        <v>88</v>
      </c>
      <c r="AW192" s="13" t="s">
        <v>31</v>
      </c>
      <c r="AX192" s="13" t="s">
        <v>75</v>
      </c>
      <c r="AY192" s="196" t="s">
        <v>142</v>
      </c>
    </row>
    <row r="193" s="13" customFormat="1">
      <c r="A193" s="13"/>
      <c r="B193" s="194"/>
      <c r="C193" s="13"/>
      <c r="D193" s="195" t="s">
        <v>149</v>
      </c>
      <c r="E193" s="196" t="s">
        <v>1</v>
      </c>
      <c r="F193" s="197" t="s">
        <v>436</v>
      </c>
      <c r="G193" s="13"/>
      <c r="H193" s="198">
        <v>-993.57899999999995</v>
      </c>
      <c r="I193" s="13"/>
      <c r="J193" s="13"/>
      <c r="K193" s="13"/>
      <c r="L193" s="194"/>
      <c r="M193" s="199"/>
      <c r="N193" s="200"/>
      <c r="O193" s="200"/>
      <c r="P193" s="200"/>
      <c r="Q193" s="200"/>
      <c r="R193" s="200"/>
      <c r="S193" s="200"/>
      <c r="T193" s="20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96" t="s">
        <v>149</v>
      </c>
      <c r="AU193" s="196" t="s">
        <v>88</v>
      </c>
      <c r="AV193" s="13" t="s">
        <v>88</v>
      </c>
      <c r="AW193" s="13" t="s">
        <v>31</v>
      </c>
      <c r="AX193" s="13" t="s">
        <v>75</v>
      </c>
      <c r="AY193" s="196" t="s">
        <v>142</v>
      </c>
    </row>
    <row r="194" s="14" customFormat="1">
      <c r="A194" s="14"/>
      <c r="B194" s="202"/>
      <c r="C194" s="14"/>
      <c r="D194" s="195" t="s">
        <v>149</v>
      </c>
      <c r="E194" s="203" t="s">
        <v>1</v>
      </c>
      <c r="F194" s="204" t="s">
        <v>151</v>
      </c>
      <c r="G194" s="14"/>
      <c r="H194" s="205">
        <v>60</v>
      </c>
      <c r="I194" s="14"/>
      <c r="J194" s="14"/>
      <c r="K194" s="14"/>
      <c r="L194" s="202"/>
      <c r="M194" s="206"/>
      <c r="N194" s="207"/>
      <c r="O194" s="207"/>
      <c r="P194" s="207"/>
      <c r="Q194" s="207"/>
      <c r="R194" s="207"/>
      <c r="S194" s="207"/>
      <c r="T194" s="208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03" t="s">
        <v>149</v>
      </c>
      <c r="AU194" s="203" t="s">
        <v>88</v>
      </c>
      <c r="AV194" s="14" t="s">
        <v>148</v>
      </c>
      <c r="AW194" s="14" t="s">
        <v>31</v>
      </c>
      <c r="AX194" s="14" t="s">
        <v>82</v>
      </c>
      <c r="AY194" s="203" t="s">
        <v>142</v>
      </c>
    </row>
    <row r="195" s="2" customFormat="1" ht="16.5" customHeight="1">
      <c r="A195" s="31"/>
      <c r="B195" s="180"/>
      <c r="C195" s="181" t="s">
        <v>259</v>
      </c>
      <c r="D195" s="181" t="s">
        <v>144</v>
      </c>
      <c r="E195" s="182" t="s">
        <v>349</v>
      </c>
      <c r="F195" s="183" t="s">
        <v>350</v>
      </c>
      <c r="G195" s="184" t="s">
        <v>327</v>
      </c>
      <c r="H195" s="185">
        <v>993.57899999999995</v>
      </c>
      <c r="I195" s="186">
        <v>1.1299999999999999</v>
      </c>
      <c r="J195" s="186">
        <f>ROUND(I195*H195,2)</f>
        <v>1122.74</v>
      </c>
      <c r="K195" s="187"/>
      <c r="L195" s="32"/>
      <c r="M195" s="188" t="s">
        <v>1</v>
      </c>
      <c r="N195" s="189" t="s">
        <v>41</v>
      </c>
      <c r="O195" s="190">
        <v>0</v>
      </c>
      <c r="P195" s="190">
        <f>O195*H195</f>
        <v>0</v>
      </c>
      <c r="Q195" s="190">
        <v>0</v>
      </c>
      <c r="R195" s="190">
        <f>Q195*H195</f>
        <v>0</v>
      </c>
      <c r="S195" s="190">
        <v>0</v>
      </c>
      <c r="T195" s="191">
        <f>S195*H195</f>
        <v>0</v>
      </c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R195" s="192" t="s">
        <v>148</v>
      </c>
      <c r="AT195" s="192" t="s">
        <v>144</v>
      </c>
      <c r="AU195" s="192" t="s">
        <v>88</v>
      </c>
      <c r="AY195" s="18" t="s">
        <v>142</v>
      </c>
      <c r="BE195" s="193">
        <f>IF(N195="základná",J195,0)</f>
        <v>0</v>
      </c>
      <c r="BF195" s="193">
        <f>IF(N195="znížená",J195,0)</f>
        <v>1122.74</v>
      </c>
      <c r="BG195" s="193">
        <f>IF(N195="zákl. prenesená",J195,0)</f>
        <v>0</v>
      </c>
      <c r="BH195" s="193">
        <f>IF(N195="zníž. prenesená",J195,0)</f>
        <v>0</v>
      </c>
      <c r="BI195" s="193">
        <f>IF(N195="nulová",J195,0)</f>
        <v>0</v>
      </c>
      <c r="BJ195" s="18" t="s">
        <v>88</v>
      </c>
      <c r="BK195" s="193">
        <f>ROUND(I195*H195,2)</f>
        <v>1122.74</v>
      </c>
      <c r="BL195" s="18" t="s">
        <v>148</v>
      </c>
      <c r="BM195" s="192" t="s">
        <v>262</v>
      </c>
    </row>
    <row r="196" s="13" customFormat="1">
      <c r="A196" s="13"/>
      <c r="B196" s="194"/>
      <c r="C196" s="13"/>
      <c r="D196" s="195" t="s">
        <v>149</v>
      </c>
      <c r="E196" s="196" t="s">
        <v>1</v>
      </c>
      <c r="F196" s="197" t="s">
        <v>437</v>
      </c>
      <c r="G196" s="13"/>
      <c r="H196" s="198">
        <v>993.57899999999995</v>
      </c>
      <c r="I196" s="13"/>
      <c r="J196" s="13"/>
      <c r="K196" s="13"/>
      <c r="L196" s="194"/>
      <c r="M196" s="199"/>
      <c r="N196" s="200"/>
      <c r="O196" s="200"/>
      <c r="P196" s="200"/>
      <c r="Q196" s="200"/>
      <c r="R196" s="200"/>
      <c r="S196" s="200"/>
      <c r="T196" s="20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196" t="s">
        <v>149</v>
      </c>
      <c r="AU196" s="196" t="s">
        <v>88</v>
      </c>
      <c r="AV196" s="13" t="s">
        <v>88</v>
      </c>
      <c r="AW196" s="13" t="s">
        <v>31</v>
      </c>
      <c r="AX196" s="13" t="s">
        <v>75</v>
      </c>
      <c r="AY196" s="196" t="s">
        <v>142</v>
      </c>
    </row>
    <row r="197" s="14" customFormat="1">
      <c r="A197" s="14"/>
      <c r="B197" s="202"/>
      <c r="C197" s="14"/>
      <c r="D197" s="195" t="s">
        <v>149</v>
      </c>
      <c r="E197" s="203" t="s">
        <v>1</v>
      </c>
      <c r="F197" s="204" t="s">
        <v>151</v>
      </c>
      <c r="G197" s="14"/>
      <c r="H197" s="205">
        <v>993.57899999999995</v>
      </c>
      <c r="I197" s="14"/>
      <c r="J197" s="14"/>
      <c r="K197" s="14"/>
      <c r="L197" s="202"/>
      <c r="M197" s="206"/>
      <c r="N197" s="207"/>
      <c r="O197" s="207"/>
      <c r="P197" s="207"/>
      <c r="Q197" s="207"/>
      <c r="R197" s="207"/>
      <c r="S197" s="207"/>
      <c r="T197" s="208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03" t="s">
        <v>149</v>
      </c>
      <c r="AU197" s="203" t="s">
        <v>88</v>
      </c>
      <c r="AV197" s="14" t="s">
        <v>148</v>
      </c>
      <c r="AW197" s="14" t="s">
        <v>31</v>
      </c>
      <c r="AX197" s="14" t="s">
        <v>82</v>
      </c>
      <c r="AY197" s="203" t="s">
        <v>142</v>
      </c>
    </row>
    <row r="198" s="2" customFormat="1" ht="21.75" customHeight="1">
      <c r="A198" s="31"/>
      <c r="B198" s="180"/>
      <c r="C198" s="209" t="s">
        <v>204</v>
      </c>
      <c r="D198" s="209" t="s">
        <v>218</v>
      </c>
      <c r="E198" s="210" t="s">
        <v>367</v>
      </c>
      <c r="F198" s="211" t="s">
        <v>368</v>
      </c>
      <c r="G198" s="212" t="s">
        <v>355</v>
      </c>
      <c r="H198" s="213">
        <v>113.22</v>
      </c>
      <c r="I198" s="214">
        <v>2.77</v>
      </c>
      <c r="J198" s="214">
        <f>ROUND(I198*H198,2)</f>
        <v>313.62</v>
      </c>
      <c r="K198" s="215"/>
      <c r="L198" s="216"/>
      <c r="M198" s="217" t="s">
        <v>1</v>
      </c>
      <c r="N198" s="218" t="s">
        <v>41</v>
      </c>
      <c r="O198" s="190">
        <v>0</v>
      </c>
      <c r="P198" s="190">
        <f>O198*H198</f>
        <v>0</v>
      </c>
      <c r="Q198" s="190">
        <v>2.6040000000000001</v>
      </c>
      <c r="R198" s="190">
        <f>Q198*H198</f>
        <v>294.82488000000001</v>
      </c>
      <c r="S198" s="190">
        <v>0</v>
      </c>
      <c r="T198" s="191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2" t="s">
        <v>161</v>
      </c>
      <c r="AT198" s="192" t="s">
        <v>218</v>
      </c>
      <c r="AU198" s="192" t="s">
        <v>88</v>
      </c>
      <c r="AY198" s="18" t="s">
        <v>142</v>
      </c>
      <c r="BE198" s="193">
        <f>IF(N198="základná",J198,0)</f>
        <v>0</v>
      </c>
      <c r="BF198" s="193">
        <f>IF(N198="znížená",J198,0)</f>
        <v>313.62</v>
      </c>
      <c r="BG198" s="193">
        <f>IF(N198="zákl. prenesená",J198,0)</f>
        <v>0</v>
      </c>
      <c r="BH198" s="193">
        <f>IF(N198="zníž. prenesená",J198,0)</f>
        <v>0</v>
      </c>
      <c r="BI198" s="193">
        <f>IF(N198="nulová",J198,0)</f>
        <v>0</v>
      </c>
      <c r="BJ198" s="18" t="s">
        <v>88</v>
      </c>
      <c r="BK198" s="193">
        <f>ROUND(I198*H198,2)</f>
        <v>313.62</v>
      </c>
      <c r="BL198" s="18" t="s">
        <v>148</v>
      </c>
      <c r="BM198" s="192" t="s">
        <v>266</v>
      </c>
    </row>
    <row r="199" s="13" customFormat="1">
      <c r="A199" s="13"/>
      <c r="B199" s="194"/>
      <c r="C199" s="13"/>
      <c r="D199" s="195" t="s">
        <v>149</v>
      </c>
      <c r="E199" s="196" t="s">
        <v>1</v>
      </c>
      <c r="F199" s="197" t="s">
        <v>438</v>
      </c>
      <c r="G199" s="13"/>
      <c r="H199" s="198">
        <v>113.22</v>
      </c>
      <c r="I199" s="13"/>
      <c r="J199" s="13"/>
      <c r="K199" s="13"/>
      <c r="L199" s="194"/>
      <c r="M199" s="199"/>
      <c r="N199" s="200"/>
      <c r="O199" s="200"/>
      <c r="P199" s="200"/>
      <c r="Q199" s="200"/>
      <c r="R199" s="200"/>
      <c r="S199" s="200"/>
      <c r="T199" s="20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6" t="s">
        <v>149</v>
      </c>
      <c r="AU199" s="196" t="s">
        <v>88</v>
      </c>
      <c r="AV199" s="13" t="s">
        <v>88</v>
      </c>
      <c r="AW199" s="13" t="s">
        <v>31</v>
      </c>
      <c r="AX199" s="13" t="s">
        <v>75</v>
      </c>
      <c r="AY199" s="196" t="s">
        <v>142</v>
      </c>
    </row>
    <row r="200" s="14" customFormat="1">
      <c r="A200" s="14"/>
      <c r="B200" s="202"/>
      <c r="C200" s="14"/>
      <c r="D200" s="195" t="s">
        <v>149</v>
      </c>
      <c r="E200" s="203" t="s">
        <v>1</v>
      </c>
      <c r="F200" s="204" t="s">
        <v>151</v>
      </c>
      <c r="G200" s="14"/>
      <c r="H200" s="205">
        <v>113.22</v>
      </c>
      <c r="I200" s="14"/>
      <c r="J200" s="14"/>
      <c r="K200" s="14"/>
      <c r="L200" s="202"/>
      <c r="M200" s="206"/>
      <c r="N200" s="207"/>
      <c r="O200" s="207"/>
      <c r="P200" s="207"/>
      <c r="Q200" s="207"/>
      <c r="R200" s="207"/>
      <c r="S200" s="207"/>
      <c r="T200" s="20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3" t="s">
        <v>149</v>
      </c>
      <c r="AU200" s="203" t="s">
        <v>88</v>
      </c>
      <c r="AV200" s="14" t="s">
        <v>148</v>
      </c>
      <c r="AW200" s="14" t="s">
        <v>31</v>
      </c>
      <c r="AX200" s="14" t="s">
        <v>82</v>
      </c>
      <c r="AY200" s="203" t="s">
        <v>142</v>
      </c>
    </row>
    <row r="201" s="12" customFormat="1" ht="22.8" customHeight="1">
      <c r="A201" s="12"/>
      <c r="B201" s="168"/>
      <c r="C201" s="12"/>
      <c r="D201" s="169" t="s">
        <v>74</v>
      </c>
      <c r="E201" s="178" t="s">
        <v>371</v>
      </c>
      <c r="F201" s="178" t="s">
        <v>372</v>
      </c>
      <c r="G201" s="12"/>
      <c r="H201" s="12"/>
      <c r="I201" s="12"/>
      <c r="J201" s="179">
        <f>BK201</f>
        <v>1426.3</v>
      </c>
      <c r="K201" s="12"/>
      <c r="L201" s="168"/>
      <c r="M201" s="172"/>
      <c r="N201" s="173"/>
      <c r="O201" s="173"/>
      <c r="P201" s="174">
        <f>P202</f>
        <v>0</v>
      </c>
      <c r="Q201" s="173"/>
      <c r="R201" s="174">
        <f>R202</f>
        <v>0</v>
      </c>
      <c r="S201" s="173"/>
      <c r="T201" s="175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69" t="s">
        <v>82</v>
      </c>
      <c r="AT201" s="176" t="s">
        <v>74</v>
      </c>
      <c r="AU201" s="176" t="s">
        <v>82</v>
      </c>
      <c r="AY201" s="169" t="s">
        <v>142</v>
      </c>
      <c r="BK201" s="177">
        <f>BK202</f>
        <v>1426.3</v>
      </c>
    </row>
    <row r="202" s="2" customFormat="1" ht="33" customHeight="1">
      <c r="A202" s="31"/>
      <c r="B202" s="180"/>
      <c r="C202" s="181" t="s">
        <v>267</v>
      </c>
      <c r="D202" s="181" t="s">
        <v>144</v>
      </c>
      <c r="E202" s="182" t="s">
        <v>373</v>
      </c>
      <c r="F202" s="183" t="s">
        <v>374</v>
      </c>
      <c r="G202" s="184" t="s">
        <v>327</v>
      </c>
      <c r="H202" s="185">
        <v>1262.211</v>
      </c>
      <c r="I202" s="186">
        <v>1.1299999999999999</v>
      </c>
      <c r="J202" s="186">
        <f>ROUND(I202*H202,2)</f>
        <v>1426.3</v>
      </c>
      <c r="K202" s="187"/>
      <c r="L202" s="32"/>
      <c r="M202" s="225" t="s">
        <v>1</v>
      </c>
      <c r="N202" s="226" t="s">
        <v>41</v>
      </c>
      <c r="O202" s="227">
        <v>0</v>
      </c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2" t="s">
        <v>148</v>
      </c>
      <c r="AT202" s="192" t="s">
        <v>144</v>
      </c>
      <c r="AU202" s="192" t="s">
        <v>88</v>
      </c>
      <c r="AY202" s="18" t="s">
        <v>142</v>
      </c>
      <c r="BE202" s="193">
        <f>IF(N202="základná",J202,0)</f>
        <v>0</v>
      </c>
      <c r="BF202" s="193">
        <f>IF(N202="znížená",J202,0)</f>
        <v>1426.3</v>
      </c>
      <c r="BG202" s="193">
        <f>IF(N202="zákl. prenesená",J202,0)</f>
        <v>0</v>
      </c>
      <c r="BH202" s="193">
        <f>IF(N202="zníž. prenesená",J202,0)</f>
        <v>0</v>
      </c>
      <c r="BI202" s="193">
        <f>IF(N202="nulová",J202,0)</f>
        <v>0</v>
      </c>
      <c r="BJ202" s="18" t="s">
        <v>88</v>
      </c>
      <c r="BK202" s="193">
        <f>ROUND(I202*H202,2)</f>
        <v>1426.3</v>
      </c>
      <c r="BL202" s="18" t="s">
        <v>148</v>
      </c>
      <c r="BM202" s="192" t="s">
        <v>270</v>
      </c>
    </row>
    <row r="203" s="2" customFormat="1" ht="6.96" customHeight="1">
      <c r="A203" s="31"/>
      <c r="B203" s="57"/>
      <c r="C203" s="58"/>
      <c r="D203" s="58"/>
      <c r="E203" s="58"/>
      <c r="F203" s="58"/>
      <c r="G203" s="58"/>
      <c r="H203" s="58"/>
      <c r="I203" s="58"/>
      <c r="J203" s="58"/>
      <c r="K203" s="58"/>
      <c r="L203" s="32"/>
      <c r="M203" s="31"/>
      <c r="O203" s="31"/>
      <c r="P203" s="31"/>
      <c r="Q203" s="31"/>
      <c r="R203" s="31"/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</row>
  </sheetData>
  <autoFilter ref="C125:K202"/>
  <mergeCells count="11">
    <mergeCell ref="E7:H7"/>
    <mergeCell ref="E9:H9"/>
    <mergeCell ref="E11:H11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5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111</v>
      </c>
      <c r="L4" s="21"/>
      <c r="M4" s="126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13</v>
      </c>
      <c r="L6" s="21"/>
    </row>
    <row r="7" s="1" customFormat="1" ht="26.25" customHeight="1">
      <c r="B7" s="21"/>
      <c r="E7" s="127" t="str">
        <f>'Rekapitulácia stavby'!K6</f>
        <v>Rekonštrukcia miestnych komunikácií a chodníkov v meste Trstená a jej prímestských častí</v>
      </c>
      <c r="F7" s="28"/>
      <c r="G7" s="28"/>
      <c r="H7" s="28"/>
      <c r="L7" s="21"/>
    </row>
    <row r="8" s="2" customFormat="1" ht="12" customHeight="1">
      <c r="A8" s="31"/>
      <c r="B8" s="32"/>
      <c r="C8" s="31"/>
      <c r="D8" s="28" t="s">
        <v>112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2"/>
      <c r="C9" s="31"/>
      <c r="D9" s="31"/>
      <c r="E9" s="64" t="s">
        <v>439</v>
      </c>
      <c r="F9" s="31"/>
      <c r="G9" s="31"/>
      <c r="H9" s="31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2"/>
      <c r="C11" s="31"/>
      <c r="D11" s="28" t="s">
        <v>15</v>
      </c>
      <c r="E11" s="31"/>
      <c r="F11" s="25" t="s">
        <v>1</v>
      </c>
      <c r="G11" s="31"/>
      <c r="H11" s="31"/>
      <c r="I11" s="28" t="s">
        <v>16</v>
      </c>
      <c r="J11" s="25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17</v>
      </c>
      <c r="E12" s="31"/>
      <c r="F12" s="25" t="s">
        <v>18</v>
      </c>
      <c r="G12" s="31"/>
      <c r="H12" s="31"/>
      <c r="I12" s="28" t="s">
        <v>19</v>
      </c>
      <c r="J12" s="66" t="str">
        <f>'Rekapitulácia stavby'!AN8</f>
        <v>11. 3. 2022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21</v>
      </c>
      <c r="E14" s="31"/>
      <c r="F14" s="31"/>
      <c r="G14" s="31"/>
      <c r="H14" s="31"/>
      <c r="I14" s="28" t="s">
        <v>22</v>
      </c>
      <c r="J14" s="25" t="s">
        <v>1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2"/>
      <c r="C15" s="31"/>
      <c r="D15" s="31"/>
      <c r="E15" s="25" t="s">
        <v>23</v>
      </c>
      <c r="F15" s="31"/>
      <c r="G15" s="31"/>
      <c r="H15" s="31"/>
      <c r="I15" s="28" t="s">
        <v>24</v>
      </c>
      <c r="J15" s="25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2"/>
      <c r="C17" s="31"/>
      <c r="D17" s="28" t="s">
        <v>25</v>
      </c>
      <c r="E17" s="31"/>
      <c r="F17" s="31"/>
      <c r="G17" s="31"/>
      <c r="H17" s="31"/>
      <c r="I17" s="28" t="s">
        <v>22</v>
      </c>
      <c r="J17" s="25" t="s">
        <v>26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2"/>
      <c r="C18" s="31"/>
      <c r="D18" s="31"/>
      <c r="E18" s="25" t="s">
        <v>27</v>
      </c>
      <c r="F18" s="31"/>
      <c r="G18" s="31"/>
      <c r="H18" s="31"/>
      <c r="I18" s="28" t="s">
        <v>24</v>
      </c>
      <c r="J18" s="25" t="s">
        <v>28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2"/>
      <c r="C20" s="31"/>
      <c r="D20" s="28" t="s">
        <v>29</v>
      </c>
      <c r="E20" s="31"/>
      <c r="F20" s="31"/>
      <c r="G20" s="31"/>
      <c r="H20" s="31"/>
      <c r="I20" s="28" t="s">
        <v>22</v>
      </c>
      <c r="J20" s="25" t="s">
        <v>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2"/>
      <c r="C21" s="31"/>
      <c r="D21" s="31"/>
      <c r="E21" s="25" t="s">
        <v>30</v>
      </c>
      <c r="F21" s="31"/>
      <c r="G21" s="31"/>
      <c r="H21" s="31"/>
      <c r="I21" s="28" t="s">
        <v>24</v>
      </c>
      <c r="J21" s="25" t="s">
        <v>1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2"/>
      <c r="C23" s="31"/>
      <c r="D23" s="28" t="s">
        <v>32</v>
      </c>
      <c r="E23" s="31"/>
      <c r="F23" s="31"/>
      <c r="G23" s="31"/>
      <c r="H23" s="31"/>
      <c r="I23" s="28" t="s">
        <v>22</v>
      </c>
      <c r="J23" s="25" t="str">
        <f>IF('Rekapitulácia stavby'!AN19="","",'Rekapitulácia stavby'!AN19)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2"/>
      <c r="C24" s="31"/>
      <c r="D24" s="31"/>
      <c r="E24" s="25" t="str">
        <f>IF('Rekapitulácia stavby'!E20="","",'Rekapitulácia stavby'!E20)</f>
        <v xml:space="preserve"> </v>
      </c>
      <c r="F24" s="31"/>
      <c r="G24" s="31"/>
      <c r="H24" s="31"/>
      <c r="I24" s="28" t="s">
        <v>24</v>
      </c>
      <c r="J24" s="25" t="str">
        <f>IF('Rekapitulácia stavby'!AN20="","",'Rekapitulácia stavby'!AN20)</f>
        <v/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2"/>
      <c r="C26" s="31"/>
      <c r="D26" s="28" t="s">
        <v>34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28"/>
      <c r="B27" s="129"/>
      <c r="C27" s="128"/>
      <c r="D27" s="128"/>
      <c r="E27" s="29" t="s">
        <v>1</v>
      </c>
      <c r="F27" s="29"/>
      <c r="G27" s="29"/>
      <c r="H27" s="29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87"/>
      <c r="E29" s="87"/>
      <c r="F29" s="87"/>
      <c r="G29" s="87"/>
      <c r="H29" s="87"/>
      <c r="I29" s="87"/>
      <c r="J29" s="87"/>
      <c r="K29" s="87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2"/>
      <c r="C30" s="31"/>
      <c r="D30" s="131" t="s">
        <v>35</v>
      </c>
      <c r="E30" s="31"/>
      <c r="F30" s="31"/>
      <c r="G30" s="31"/>
      <c r="H30" s="31"/>
      <c r="I30" s="31"/>
      <c r="J30" s="93">
        <f>ROUND(J123, 2)</f>
        <v>550706.31000000006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7"/>
      <c r="E31" s="87"/>
      <c r="F31" s="87"/>
      <c r="G31" s="87"/>
      <c r="H31" s="87"/>
      <c r="I31" s="87"/>
      <c r="J31" s="87"/>
      <c r="K31" s="87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2"/>
      <c r="C32" s="31"/>
      <c r="D32" s="31"/>
      <c r="E32" s="31"/>
      <c r="F32" s="36" t="s">
        <v>37</v>
      </c>
      <c r="G32" s="31"/>
      <c r="H32" s="31"/>
      <c r="I32" s="36" t="s">
        <v>36</v>
      </c>
      <c r="J32" s="36" t="s">
        <v>38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2"/>
      <c r="C33" s="31"/>
      <c r="D33" s="132" t="s">
        <v>39</v>
      </c>
      <c r="E33" s="38" t="s">
        <v>40</v>
      </c>
      <c r="F33" s="133">
        <f>ROUND((SUM(BE123:BE250)),  2)</f>
        <v>0</v>
      </c>
      <c r="G33" s="134"/>
      <c r="H33" s="134"/>
      <c r="I33" s="135">
        <v>0.20000000000000001</v>
      </c>
      <c r="J33" s="133">
        <f>ROUND(((SUM(BE123:BE250))*I33),  2)</f>
        <v>0</v>
      </c>
      <c r="K33" s="31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8" t="s">
        <v>41</v>
      </c>
      <c r="F34" s="136">
        <f>ROUND((SUM(BF123:BF250)),  2)</f>
        <v>550706.31000000006</v>
      </c>
      <c r="G34" s="31"/>
      <c r="H34" s="31"/>
      <c r="I34" s="137">
        <v>0.20000000000000001</v>
      </c>
      <c r="J34" s="136">
        <f>ROUND(((SUM(BF123:BF250))*I34),  2)</f>
        <v>110141.26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42</v>
      </c>
      <c r="F35" s="136">
        <f>ROUND((SUM(BG123:BG250)),  2)</f>
        <v>0</v>
      </c>
      <c r="G35" s="31"/>
      <c r="H35" s="31"/>
      <c r="I35" s="137">
        <v>0.20000000000000001</v>
      </c>
      <c r="J35" s="136">
        <f>0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43</v>
      </c>
      <c r="F36" s="136">
        <f>ROUND((SUM(BH123:BH250)),  2)</f>
        <v>0</v>
      </c>
      <c r="G36" s="31"/>
      <c r="H36" s="31"/>
      <c r="I36" s="137">
        <v>0.20000000000000001</v>
      </c>
      <c r="J36" s="136">
        <f>0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38" t="s">
        <v>44</v>
      </c>
      <c r="F37" s="133">
        <f>ROUND((SUM(BI123:BI250)),  2)</f>
        <v>0</v>
      </c>
      <c r="G37" s="134"/>
      <c r="H37" s="134"/>
      <c r="I37" s="135">
        <v>0</v>
      </c>
      <c r="J37" s="133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2"/>
      <c r="C39" s="138"/>
      <c r="D39" s="139" t="s">
        <v>45</v>
      </c>
      <c r="E39" s="78"/>
      <c r="F39" s="78"/>
      <c r="G39" s="140" t="s">
        <v>46</v>
      </c>
      <c r="H39" s="141" t="s">
        <v>47</v>
      </c>
      <c r="I39" s="78"/>
      <c r="J39" s="142">
        <f>SUM(J30:J37)</f>
        <v>660847.57000000007</v>
      </c>
      <c r="K39" s="143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5" t="s">
        <v>50</v>
      </c>
      <c r="E61" s="34"/>
      <c r="F61" s="144" t="s">
        <v>51</v>
      </c>
      <c r="G61" s="55" t="s">
        <v>50</v>
      </c>
      <c r="H61" s="34"/>
      <c r="I61" s="34"/>
      <c r="J61" s="145" t="s">
        <v>51</v>
      </c>
      <c r="K61" s="34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5" t="s">
        <v>50</v>
      </c>
      <c r="E76" s="34"/>
      <c r="F76" s="144" t="s">
        <v>51</v>
      </c>
      <c r="G76" s="55" t="s">
        <v>50</v>
      </c>
      <c r="H76" s="34"/>
      <c r="I76" s="34"/>
      <c r="J76" s="145" t="s">
        <v>51</v>
      </c>
      <c r="K76" s="34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hidden="1" s="2" customFormat="1" ht="6.96" customHeight="1">
      <c r="A81" s="31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hidden="1" s="2" customFormat="1" ht="24.96" customHeight="1">
      <c r="A82" s="31"/>
      <c r="B82" s="32"/>
      <c r="C82" s="22" t="s">
        <v>116</v>
      </c>
      <c r="D82" s="31"/>
      <c r="E82" s="31"/>
      <c r="F82" s="31"/>
      <c r="G82" s="31"/>
      <c r="H82" s="31"/>
      <c r="I82" s="31"/>
      <c r="J82" s="31"/>
      <c r="K82" s="31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hidden="1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hidden="1" s="2" customFormat="1" ht="12" customHeight="1">
      <c r="A84" s="31"/>
      <c r="B84" s="32"/>
      <c r="C84" s="28" t="s">
        <v>13</v>
      </c>
      <c r="D84" s="31"/>
      <c r="E84" s="31"/>
      <c r="F84" s="31"/>
      <c r="G84" s="31"/>
      <c r="H84" s="31"/>
      <c r="I84" s="31"/>
      <c r="J84" s="31"/>
      <c r="K84" s="31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hidden="1" s="2" customFormat="1" ht="26.25" customHeight="1">
      <c r="A85" s="31"/>
      <c r="B85" s="32"/>
      <c r="C85" s="31"/>
      <c r="D85" s="31"/>
      <c r="E85" s="127" t="str">
        <f>E7</f>
        <v>Rekonštrukcia miestnych komunikácií a chodníkov v meste Trstená a jej prímestských častí</v>
      </c>
      <c r="F85" s="28"/>
      <c r="G85" s="28"/>
      <c r="H85" s="28"/>
      <c r="I85" s="31"/>
      <c r="J85" s="31"/>
      <c r="K85" s="31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hidden="1" s="2" customFormat="1" ht="12" customHeight="1">
      <c r="A86" s="31"/>
      <c r="B86" s="32"/>
      <c r="C86" s="28" t="s">
        <v>112</v>
      </c>
      <c r="D86" s="31"/>
      <c r="E86" s="31"/>
      <c r="F86" s="31"/>
      <c r="G86" s="31"/>
      <c r="H86" s="31"/>
      <c r="I86" s="31"/>
      <c r="J86" s="31"/>
      <c r="K86" s="31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hidden="1" s="2" customFormat="1" ht="16.5" customHeight="1">
      <c r="A87" s="31"/>
      <c r="B87" s="32"/>
      <c r="C87" s="31"/>
      <c r="D87" s="31"/>
      <c r="E87" s="64" t="str">
        <f>E9</f>
        <v>SO 05 - Nové Ústie</v>
      </c>
      <c r="F87" s="31"/>
      <c r="G87" s="31"/>
      <c r="H87" s="31"/>
      <c r="I87" s="31"/>
      <c r="J87" s="31"/>
      <c r="K87" s="31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hidden="1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hidden="1" s="2" customFormat="1" ht="12" customHeight="1">
      <c r="A89" s="31"/>
      <c r="B89" s="32"/>
      <c r="C89" s="28" t="s">
        <v>17</v>
      </c>
      <c r="D89" s="31"/>
      <c r="E89" s="31"/>
      <c r="F89" s="25" t="str">
        <f>F12</f>
        <v>Trstená</v>
      </c>
      <c r="G89" s="31"/>
      <c r="H89" s="31"/>
      <c r="I89" s="28" t="s">
        <v>19</v>
      </c>
      <c r="J89" s="66" t="str">
        <f>IF(J12="","",J12)</f>
        <v>11. 3. 2022</v>
      </c>
      <c r="K89" s="31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hidden="1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hidden="1" s="2" customFormat="1" ht="40.05" customHeight="1">
      <c r="A91" s="31"/>
      <c r="B91" s="32"/>
      <c r="C91" s="28" t="s">
        <v>21</v>
      </c>
      <c r="D91" s="31"/>
      <c r="E91" s="31"/>
      <c r="F91" s="25" t="str">
        <f>E15</f>
        <v>Mesto Trstená</v>
      </c>
      <c r="G91" s="31"/>
      <c r="H91" s="31"/>
      <c r="I91" s="28" t="s">
        <v>29</v>
      </c>
      <c r="J91" s="29" t="str">
        <f>E21</f>
        <v>A-PROJEKT -Ing. Ján Potoma Námestie Š.N.Hýroša 12,</v>
      </c>
      <c r="K91" s="31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hidden="1" s="2" customFormat="1" ht="15.15" customHeight="1">
      <c r="A92" s="31"/>
      <c r="B92" s="32"/>
      <c r="C92" s="28" t="s">
        <v>25</v>
      </c>
      <c r="D92" s="31"/>
      <c r="E92" s="31"/>
      <c r="F92" s="25" t="str">
        <f>IF(E18="","",E18)</f>
        <v>Cestné stavby Liptovský Mikuláš, s. r. o.</v>
      </c>
      <c r="G92" s="31"/>
      <c r="H92" s="31"/>
      <c r="I92" s="28" t="s">
        <v>32</v>
      </c>
      <c r="J92" s="29" t="str">
        <f>E24</f>
        <v xml:space="preserve"> </v>
      </c>
      <c r="K92" s="31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hidden="1" s="2" customFormat="1" ht="10.32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hidden="1" s="2" customFormat="1" ht="29.28" customHeight="1">
      <c r="A94" s="31"/>
      <c r="B94" s="32"/>
      <c r="C94" s="146" t="s">
        <v>117</v>
      </c>
      <c r="D94" s="138"/>
      <c r="E94" s="138"/>
      <c r="F94" s="138"/>
      <c r="G94" s="138"/>
      <c r="H94" s="138"/>
      <c r="I94" s="138"/>
      <c r="J94" s="147" t="s">
        <v>118</v>
      </c>
      <c r="K94" s="138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hidden="1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hidden="1" s="2" customFormat="1" ht="22.8" customHeight="1">
      <c r="A96" s="31"/>
      <c r="B96" s="32"/>
      <c r="C96" s="148" t="s">
        <v>119</v>
      </c>
      <c r="D96" s="31"/>
      <c r="E96" s="31"/>
      <c r="F96" s="31"/>
      <c r="G96" s="31"/>
      <c r="H96" s="31"/>
      <c r="I96" s="31"/>
      <c r="J96" s="93">
        <f>J123</f>
        <v>550706.31000000006</v>
      </c>
      <c r="K96" s="31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120</v>
      </c>
    </row>
    <row r="97" hidden="1" s="9" customFormat="1" ht="24.96" customHeight="1">
      <c r="A97" s="9"/>
      <c r="B97" s="149"/>
      <c r="C97" s="9"/>
      <c r="D97" s="150" t="s">
        <v>121</v>
      </c>
      <c r="E97" s="151"/>
      <c r="F97" s="151"/>
      <c r="G97" s="151"/>
      <c r="H97" s="151"/>
      <c r="I97" s="151"/>
      <c r="J97" s="152">
        <f>J124</f>
        <v>550706.31000000006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53"/>
      <c r="C98" s="10"/>
      <c r="D98" s="154" t="s">
        <v>122</v>
      </c>
      <c r="E98" s="155"/>
      <c r="F98" s="155"/>
      <c r="G98" s="155"/>
      <c r="H98" s="155"/>
      <c r="I98" s="155"/>
      <c r="J98" s="156">
        <f>J125</f>
        <v>54661.950000000012</v>
      </c>
      <c r="K98" s="10"/>
      <c r="L98" s="15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53"/>
      <c r="C99" s="10"/>
      <c r="D99" s="154" t="s">
        <v>123</v>
      </c>
      <c r="E99" s="155"/>
      <c r="F99" s="155"/>
      <c r="G99" s="155"/>
      <c r="H99" s="155"/>
      <c r="I99" s="155"/>
      <c r="J99" s="156">
        <f>J156</f>
        <v>8558</v>
      </c>
      <c r="K99" s="10"/>
      <c r="L99" s="15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53"/>
      <c r="C100" s="10"/>
      <c r="D100" s="154" t="s">
        <v>124</v>
      </c>
      <c r="E100" s="155"/>
      <c r="F100" s="155"/>
      <c r="G100" s="155"/>
      <c r="H100" s="155"/>
      <c r="I100" s="155"/>
      <c r="J100" s="156">
        <f>J166</f>
        <v>387413.32000000001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53"/>
      <c r="C101" s="10"/>
      <c r="D101" s="154" t="s">
        <v>125</v>
      </c>
      <c r="E101" s="155"/>
      <c r="F101" s="155"/>
      <c r="G101" s="155"/>
      <c r="H101" s="155"/>
      <c r="I101" s="155"/>
      <c r="J101" s="156">
        <f>J204</f>
        <v>7224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53"/>
      <c r="C102" s="10"/>
      <c r="D102" s="154" t="s">
        <v>126</v>
      </c>
      <c r="E102" s="155"/>
      <c r="F102" s="155"/>
      <c r="G102" s="155"/>
      <c r="H102" s="155"/>
      <c r="I102" s="155"/>
      <c r="J102" s="156">
        <f>J214</f>
        <v>87117.809999999998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53"/>
      <c r="C103" s="10"/>
      <c r="D103" s="154" t="s">
        <v>127</v>
      </c>
      <c r="E103" s="155"/>
      <c r="F103" s="155"/>
      <c r="G103" s="155"/>
      <c r="H103" s="155"/>
      <c r="I103" s="155"/>
      <c r="J103" s="156">
        <f>J249</f>
        <v>5731.2299999999996</v>
      </c>
      <c r="K103" s="10"/>
      <c r="L103" s="15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31"/>
      <c r="B104" s="32"/>
      <c r="C104" s="31"/>
      <c r="D104" s="31"/>
      <c r="E104" s="31"/>
      <c r="F104" s="31"/>
      <c r="G104" s="31"/>
      <c r="H104" s="31"/>
      <c r="I104" s="31"/>
      <c r="J104" s="31"/>
      <c r="K104" s="31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hidden="1" s="2" customFormat="1" ht="6.96" customHeight="1">
      <c r="A105" s="31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hidden="1"/>
    <row r="107" hidden="1"/>
    <row r="108" hidden="1"/>
    <row r="109" s="2" customFormat="1" ht="6.96" customHeight="1">
      <c r="A109" s="31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24.96" customHeight="1">
      <c r="A110" s="31"/>
      <c r="B110" s="32"/>
      <c r="C110" s="22" t="s">
        <v>128</v>
      </c>
      <c r="D110" s="31"/>
      <c r="E110" s="31"/>
      <c r="F110" s="31"/>
      <c r="G110" s="31"/>
      <c r="H110" s="31"/>
      <c r="I110" s="31"/>
      <c r="J110" s="31"/>
      <c r="K110" s="31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6.96" customHeight="1">
      <c r="A111" s="31"/>
      <c r="B111" s="32"/>
      <c r="C111" s="31"/>
      <c r="D111" s="31"/>
      <c r="E111" s="31"/>
      <c r="F111" s="31"/>
      <c r="G111" s="31"/>
      <c r="H111" s="31"/>
      <c r="I111" s="31"/>
      <c r="J111" s="31"/>
      <c r="K111" s="31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12" customHeight="1">
      <c r="A112" s="31"/>
      <c r="B112" s="32"/>
      <c r="C112" s="28" t="s">
        <v>13</v>
      </c>
      <c r="D112" s="31"/>
      <c r="E112" s="31"/>
      <c r="F112" s="31"/>
      <c r="G112" s="31"/>
      <c r="H112" s="31"/>
      <c r="I112" s="31"/>
      <c r="J112" s="31"/>
      <c r="K112" s="31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26.25" customHeight="1">
      <c r="A113" s="31"/>
      <c r="B113" s="32"/>
      <c r="C113" s="31"/>
      <c r="D113" s="31"/>
      <c r="E113" s="127" t="str">
        <f>E7</f>
        <v>Rekonštrukcia miestnych komunikácií a chodníkov v meste Trstená a jej prímestských častí</v>
      </c>
      <c r="F113" s="28"/>
      <c r="G113" s="28"/>
      <c r="H113" s="28"/>
      <c r="I113" s="31"/>
      <c r="J113" s="31"/>
      <c r="K113" s="31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2" customHeight="1">
      <c r="A114" s="31"/>
      <c r="B114" s="32"/>
      <c r="C114" s="28" t="s">
        <v>112</v>
      </c>
      <c r="D114" s="31"/>
      <c r="E114" s="31"/>
      <c r="F114" s="31"/>
      <c r="G114" s="31"/>
      <c r="H114" s="31"/>
      <c r="I114" s="31"/>
      <c r="J114" s="31"/>
      <c r="K114" s="31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16.5" customHeight="1">
      <c r="A115" s="31"/>
      <c r="B115" s="32"/>
      <c r="C115" s="31"/>
      <c r="D115" s="31"/>
      <c r="E115" s="64" t="str">
        <f>E9</f>
        <v>SO 05 - Nové Ústie</v>
      </c>
      <c r="F115" s="31"/>
      <c r="G115" s="31"/>
      <c r="H115" s="31"/>
      <c r="I115" s="31"/>
      <c r="J115" s="31"/>
      <c r="K115" s="31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6.96" customHeight="1">
      <c r="A116" s="31"/>
      <c r="B116" s="32"/>
      <c r="C116" s="31"/>
      <c r="D116" s="31"/>
      <c r="E116" s="31"/>
      <c r="F116" s="31"/>
      <c r="G116" s="31"/>
      <c r="H116" s="31"/>
      <c r="I116" s="31"/>
      <c r="J116" s="31"/>
      <c r="K116" s="31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12" customHeight="1">
      <c r="A117" s="31"/>
      <c r="B117" s="32"/>
      <c r="C117" s="28" t="s">
        <v>17</v>
      </c>
      <c r="D117" s="31"/>
      <c r="E117" s="31"/>
      <c r="F117" s="25" t="str">
        <f>F12</f>
        <v>Trstená</v>
      </c>
      <c r="G117" s="31"/>
      <c r="H117" s="31"/>
      <c r="I117" s="28" t="s">
        <v>19</v>
      </c>
      <c r="J117" s="66" t="str">
        <f>IF(J12="","",J12)</f>
        <v>11. 3. 2022</v>
      </c>
      <c r="K117" s="31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6.96" customHeight="1">
      <c r="A118" s="31"/>
      <c r="B118" s="32"/>
      <c r="C118" s="31"/>
      <c r="D118" s="31"/>
      <c r="E118" s="31"/>
      <c r="F118" s="31"/>
      <c r="G118" s="31"/>
      <c r="H118" s="31"/>
      <c r="I118" s="31"/>
      <c r="J118" s="31"/>
      <c r="K118" s="31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40.05" customHeight="1">
      <c r="A119" s="31"/>
      <c r="B119" s="32"/>
      <c r="C119" s="28" t="s">
        <v>21</v>
      </c>
      <c r="D119" s="31"/>
      <c r="E119" s="31"/>
      <c r="F119" s="25" t="str">
        <f>E15</f>
        <v>Mesto Trstená</v>
      </c>
      <c r="G119" s="31"/>
      <c r="H119" s="31"/>
      <c r="I119" s="28" t="s">
        <v>29</v>
      </c>
      <c r="J119" s="29" t="str">
        <f>E21</f>
        <v>A-PROJEKT -Ing. Ján Potoma Námestie Š.N.Hýroša 12,</v>
      </c>
      <c r="K119" s="31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5.15" customHeight="1">
      <c r="A120" s="31"/>
      <c r="B120" s="32"/>
      <c r="C120" s="28" t="s">
        <v>25</v>
      </c>
      <c r="D120" s="31"/>
      <c r="E120" s="31"/>
      <c r="F120" s="25" t="str">
        <f>IF(E18="","",E18)</f>
        <v>Cestné stavby Liptovský Mikuláš, s. r. o.</v>
      </c>
      <c r="G120" s="31"/>
      <c r="H120" s="31"/>
      <c r="I120" s="28" t="s">
        <v>32</v>
      </c>
      <c r="J120" s="29" t="str">
        <f>E24</f>
        <v xml:space="preserve"> </v>
      </c>
      <c r="K120" s="31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2" customFormat="1" ht="10.32" customHeight="1">
      <c r="A121" s="31"/>
      <c r="B121" s="32"/>
      <c r="C121" s="31"/>
      <c r="D121" s="31"/>
      <c r="E121" s="31"/>
      <c r="F121" s="31"/>
      <c r="G121" s="31"/>
      <c r="H121" s="31"/>
      <c r="I121" s="31"/>
      <c r="J121" s="31"/>
      <c r="K121" s="31"/>
      <c r="L121" s="52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="11" customFormat="1" ht="29.28" customHeight="1">
      <c r="A122" s="157"/>
      <c r="B122" s="158"/>
      <c r="C122" s="159" t="s">
        <v>129</v>
      </c>
      <c r="D122" s="160" t="s">
        <v>60</v>
      </c>
      <c r="E122" s="160" t="s">
        <v>56</v>
      </c>
      <c r="F122" s="160" t="s">
        <v>57</v>
      </c>
      <c r="G122" s="160" t="s">
        <v>130</v>
      </c>
      <c r="H122" s="160" t="s">
        <v>131</v>
      </c>
      <c r="I122" s="160" t="s">
        <v>132</v>
      </c>
      <c r="J122" s="161" t="s">
        <v>118</v>
      </c>
      <c r="K122" s="162" t="s">
        <v>133</v>
      </c>
      <c r="L122" s="163"/>
      <c r="M122" s="83" t="s">
        <v>1</v>
      </c>
      <c r="N122" s="84" t="s">
        <v>39</v>
      </c>
      <c r="O122" s="84" t="s">
        <v>134</v>
      </c>
      <c r="P122" s="84" t="s">
        <v>135</v>
      </c>
      <c r="Q122" s="84" t="s">
        <v>136</v>
      </c>
      <c r="R122" s="84" t="s">
        <v>137</v>
      </c>
      <c r="S122" s="84" t="s">
        <v>138</v>
      </c>
      <c r="T122" s="85" t="s">
        <v>139</v>
      </c>
      <c r="U122" s="157"/>
      <c r="V122" s="157"/>
      <c r="W122" s="157"/>
      <c r="X122" s="157"/>
      <c r="Y122" s="157"/>
      <c r="Z122" s="157"/>
      <c r="AA122" s="157"/>
      <c r="AB122" s="157"/>
      <c r="AC122" s="157"/>
      <c r="AD122" s="157"/>
      <c r="AE122" s="157"/>
    </row>
    <row r="123" s="2" customFormat="1" ht="22.8" customHeight="1">
      <c r="A123" s="31"/>
      <c r="B123" s="32"/>
      <c r="C123" s="90" t="s">
        <v>119</v>
      </c>
      <c r="D123" s="31"/>
      <c r="E123" s="31"/>
      <c r="F123" s="31"/>
      <c r="G123" s="31"/>
      <c r="H123" s="31"/>
      <c r="I123" s="31"/>
      <c r="J123" s="164">
        <f>BK123</f>
        <v>550706.31000000006</v>
      </c>
      <c r="K123" s="31"/>
      <c r="L123" s="32"/>
      <c r="M123" s="86"/>
      <c r="N123" s="70"/>
      <c r="O123" s="87"/>
      <c r="P123" s="165">
        <f>P124</f>
        <v>1750.5846464428273</v>
      </c>
      <c r="Q123" s="87"/>
      <c r="R123" s="165">
        <f>R124</f>
        <v>13664412.520604998</v>
      </c>
      <c r="S123" s="87"/>
      <c r="T123" s="166">
        <f>T124</f>
        <v>16460065.955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8" t="s">
        <v>74</v>
      </c>
      <c r="AU123" s="18" t="s">
        <v>120</v>
      </c>
      <c r="BK123" s="167">
        <f>BK124</f>
        <v>550706.31000000006</v>
      </c>
    </row>
    <row r="124" s="12" customFormat="1" ht="25.92" customHeight="1">
      <c r="A124" s="12"/>
      <c r="B124" s="168"/>
      <c r="C124" s="12"/>
      <c r="D124" s="169" t="s">
        <v>74</v>
      </c>
      <c r="E124" s="170" t="s">
        <v>140</v>
      </c>
      <c r="F124" s="170" t="s">
        <v>141</v>
      </c>
      <c r="G124" s="12"/>
      <c r="H124" s="12"/>
      <c r="I124" s="12"/>
      <c r="J124" s="171">
        <f>BK124</f>
        <v>550706.31000000006</v>
      </c>
      <c r="K124" s="12"/>
      <c r="L124" s="168"/>
      <c r="M124" s="172"/>
      <c r="N124" s="173"/>
      <c r="O124" s="173"/>
      <c r="P124" s="174">
        <f>P125+P156+P166+P204+P214+P249</f>
        <v>1750.5846464428273</v>
      </c>
      <c r="Q124" s="173"/>
      <c r="R124" s="174">
        <f>R125+R156+R166+R204+R214+R249</f>
        <v>13664412.520604998</v>
      </c>
      <c r="S124" s="173"/>
      <c r="T124" s="175">
        <f>T125+T156+T166+T204+T214+T249</f>
        <v>16460065.955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9" t="s">
        <v>82</v>
      </c>
      <c r="AT124" s="176" t="s">
        <v>74</v>
      </c>
      <c r="AU124" s="176" t="s">
        <v>75</v>
      </c>
      <c r="AY124" s="169" t="s">
        <v>142</v>
      </c>
      <c r="BK124" s="177">
        <f>BK125+BK156+BK166+BK204+BK214+BK249</f>
        <v>550706.31000000006</v>
      </c>
    </row>
    <row r="125" s="12" customFormat="1" ht="22.8" customHeight="1">
      <c r="A125" s="12"/>
      <c r="B125" s="168"/>
      <c r="C125" s="12"/>
      <c r="D125" s="169" t="s">
        <v>74</v>
      </c>
      <c r="E125" s="178" t="s">
        <v>82</v>
      </c>
      <c r="F125" s="178" t="s">
        <v>143</v>
      </c>
      <c r="G125" s="12"/>
      <c r="H125" s="12"/>
      <c r="I125" s="12"/>
      <c r="J125" s="179">
        <f>BK125</f>
        <v>54661.950000000012</v>
      </c>
      <c r="K125" s="12"/>
      <c r="L125" s="168"/>
      <c r="M125" s="172"/>
      <c r="N125" s="173"/>
      <c r="O125" s="173"/>
      <c r="P125" s="174">
        <f>SUM(P126:P155)</f>
        <v>85.904791442827658</v>
      </c>
      <c r="Q125" s="173"/>
      <c r="R125" s="174">
        <f>SUM(R126:R155)</f>
        <v>0.32264999999999999</v>
      </c>
      <c r="S125" s="173"/>
      <c r="T125" s="175">
        <f>SUM(T126:T155)</f>
        <v>16460065.955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9" t="s">
        <v>82</v>
      </c>
      <c r="AT125" s="176" t="s">
        <v>74</v>
      </c>
      <c r="AU125" s="176" t="s">
        <v>82</v>
      </c>
      <c r="AY125" s="169" t="s">
        <v>142</v>
      </c>
      <c r="BK125" s="177">
        <f>SUM(BK126:BK155)</f>
        <v>54661.950000000012</v>
      </c>
    </row>
    <row r="126" s="2" customFormat="1" ht="24.15" customHeight="1">
      <c r="A126" s="31"/>
      <c r="B126" s="180"/>
      <c r="C126" s="181" t="s">
        <v>82</v>
      </c>
      <c r="D126" s="181" t="s">
        <v>144</v>
      </c>
      <c r="E126" s="182" t="s">
        <v>145</v>
      </c>
      <c r="F126" s="183" t="s">
        <v>146</v>
      </c>
      <c r="G126" s="184" t="s">
        <v>147</v>
      </c>
      <c r="H126" s="185">
        <v>267.5</v>
      </c>
      <c r="I126" s="186">
        <v>4.7000000000000002</v>
      </c>
      <c r="J126" s="186">
        <f>ROUND(I126*H126,2)</f>
        <v>1257.25</v>
      </c>
      <c r="K126" s="187"/>
      <c r="L126" s="32"/>
      <c r="M126" s="188" t="s">
        <v>1</v>
      </c>
      <c r="N126" s="189" t="s">
        <v>41</v>
      </c>
      <c r="O126" s="190">
        <v>0.088467289719626196</v>
      </c>
      <c r="P126" s="190">
        <f>O126*H126</f>
        <v>23.665000000000006</v>
      </c>
      <c r="Q126" s="190">
        <v>0</v>
      </c>
      <c r="R126" s="190">
        <f>Q126*H126</f>
        <v>0</v>
      </c>
      <c r="S126" s="190">
        <v>0</v>
      </c>
      <c r="T126" s="191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2" t="s">
        <v>148</v>
      </c>
      <c r="AT126" s="192" t="s">
        <v>144</v>
      </c>
      <c r="AU126" s="192" t="s">
        <v>88</v>
      </c>
      <c r="AY126" s="18" t="s">
        <v>142</v>
      </c>
      <c r="BE126" s="193">
        <f>IF(N126="základná",J126,0)</f>
        <v>0</v>
      </c>
      <c r="BF126" s="193">
        <f>IF(N126="znížená",J126,0)</f>
        <v>1257.25</v>
      </c>
      <c r="BG126" s="193">
        <f>IF(N126="zákl. prenesená",J126,0)</f>
        <v>0</v>
      </c>
      <c r="BH126" s="193">
        <f>IF(N126="zníž. prenesená",J126,0)</f>
        <v>0</v>
      </c>
      <c r="BI126" s="193">
        <f>IF(N126="nulová",J126,0)</f>
        <v>0</v>
      </c>
      <c r="BJ126" s="18" t="s">
        <v>88</v>
      </c>
      <c r="BK126" s="193">
        <f>ROUND(I126*H126,2)</f>
        <v>1257.25</v>
      </c>
      <c r="BL126" s="18" t="s">
        <v>148</v>
      </c>
      <c r="BM126" s="192" t="s">
        <v>88</v>
      </c>
    </row>
    <row r="127" s="13" customFormat="1">
      <c r="A127" s="13"/>
      <c r="B127" s="194"/>
      <c r="C127" s="13"/>
      <c r="D127" s="195" t="s">
        <v>149</v>
      </c>
      <c r="E127" s="196" t="s">
        <v>1</v>
      </c>
      <c r="F127" s="197" t="s">
        <v>440</v>
      </c>
      <c r="G127" s="13"/>
      <c r="H127" s="198">
        <v>267.5</v>
      </c>
      <c r="I127" s="13"/>
      <c r="J127" s="13"/>
      <c r="K127" s="13"/>
      <c r="L127" s="194"/>
      <c r="M127" s="199"/>
      <c r="N127" s="200"/>
      <c r="O127" s="200"/>
      <c r="P127" s="200"/>
      <c r="Q127" s="200"/>
      <c r="R127" s="200"/>
      <c r="S127" s="200"/>
      <c r="T127" s="20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6" t="s">
        <v>149</v>
      </c>
      <c r="AU127" s="196" t="s">
        <v>88</v>
      </c>
      <c r="AV127" s="13" t="s">
        <v>88</v>
      </c>
      <c r="AW127" s="13" t="s">
        <v>31</v>
      </c>
      <c r="AX127" s="13" t="s">
        <v>75</v>
      </c>
      <c r="AY127" s="196" t="s">
        <v>142</v>
      </c>
    </row>
    <row r="128" s="14" customFormat="1">
      <c r="A128" s="14"/>
      <c r="B128" s="202"/>
      <c r="C128" s="14"/>
      <c r="D128" s="195" t="s">
        <v>149</v>
      </c>
      <c r="E128" s="203" t="s">
        <v>1</v>
      </c>
      <c r="F128" s="204" t="s">
        <v>151</v>
      </c>
      <c r="G128" s="14"/>
      <c r="H128" s="205">
        <v>267.5</v>
      </c>
      <c r="I128" s="14"/>
      <c r="J128" s="14"/>
      <c r="K128" s="14"/>
      <c r="L128" s="202"/>
      <c r="M128" s="206"/>
      <c r="N128" s="207"/>
      <c r="O128" s="207"/>
      <c r="P128" s="207"/>
      <c r="Q128" s="207"/>
      <c r="R128" s="207"/>
      <c r="S128" s="207"/>
      <c r="T128" s="208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03" t="s">
        <v>149</v>
      </c>
      <c r="AU128" s="203" t="s">
        <v>88</v>
      </c>
      <c r="AV128" s="14" t="s">
        <v>148</v>
      </c>
      <c r="AW128" s="14" t="s">
        <v>31</v>
      </c>
      <c r="AX128" s="14" t="s">
        <v>82</v>
      </c>
      <c r="AY128" s="203" t="s">
        <v>142</v>
      </c>
    </row>
    <row r="129" s="2" customFormat="1" ht="24.15" customHeight="1">
      <c r="A129" s="31"/>
      <c r="B129" s="180"/>
      <c r="C129" s="181" t="s">
        <v>88</v>
      </c>
      <c r="D129" s="181" t="s">
        <v>144</v>
      </c>
      <c r="E129" s="182" t="s">
        <v>152</v>
      </c>
      <c r="F129" s="183" t="s">
        <v>153</v>
      </c>
      <c r="G129" s="184" t="s">
        <v>147</v>
      </c>
      <c r="H129" s="185">
        <v>267.5</v>
      </c>
      <c r="I129" s="186">
        <v>0.23000000000000001</v>
      </c>
      <c r="J129" s="186">
        <f>ROUND(I129*H129,2)</f>
        <v>61.530000000000001</v>
      </c>
      <c r="K129" s="187"/>
      <c r="L129" s="32"/>
      <c r="M129" s="188" t="s">
        <v>1</v>
      </c>
      <c r="N129" s="189" t="s">
        <v>41</v>
      </c>
      <c r="O129" s="190">
        <v>0</v>
      </c>
      <c r="P129" s="190">
        <f>O129*H129</f>
        <v>0</v>
      </c>
      <c r="Q129" s="190">
        <v>0</v>
      </c>
      <c r="R129" s="190">
        <f>Q129*H129</f>
        <v>0</v>
      </c>
      <c r="S129" s="190">
        <v>0</v>
      </c>
      <c r="T129" s="191">
        <f>S129*H129</f>
        <v>0</v>
      </c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R129" s="192" t="s">
        <v>148</v>
      </c>
      <c r="AT129" s="192" t="s">
        <v>144</v>
      </c>
      <c r="AU129" s="192" t="s">
        <v>88</v>
      </c>
      <c r="AY129" s="18" t="s">
        <v>142</v>
      </c>
      <c r="BE129" s="193">
        <f>IF(N129="základná",J129,0)</f>
        <v>0</v>
      </c>
      <c r="BF129" s="193">
        <f>IF(N129="znížená",J129,0)</f>
        <v>61.530000000000001</v>
      </c>
      <c r="BG129" s="193">
        <f>IF(N129="zákl. prenesená",J129,0)</f>
        <v>0</v>
      </c>
      <c r="BH129" s="193">
        <f>IF(N129="zníž. prenesená",J129,0)</f>
        <v>0</v>
      </c>
      <c r="BI129" s="193">
        <f>IF(N129="nulová",J129,0)</f>
        <v>0</v>
      </c>
      <c r="BJ129" s="18" t="s">
        <v>88</v>
      </c>
      <c r="BK129" s="193">
        <f>ROUND(I129*H129,2)</f>
        <v>61.530000000000001</v>
      </c>
      <c r="BL129" s="18" t="s">
        <v>148</v>
      </c>
      <c r="BM129" s="192" t="s">
        <v>148</v>
      </c>
    </row>
    <row r="130" s="2" customFormat="1" ht="24.15" customHeight="1">
      <c r="A130" s="31"/>
      <c r="B130" s="180"/>
      <c r="C130" s="181" t="s">
        <v>154</v>
      </c>
      <c r="D130" s="181" t="s">
        <v>144</v>
      </c>
      <c r="E130" s="182" t="s">
        <v>155</v>
      </c>
      <c r="F130" s="183" t="s">
        <v>156</v>
      </c>
      <c r="G130" s="184" t="s">
        <v>157</v>
      </c>
      <c r="H130" s="185">
        <v>267.5</v>
      </c>
      <c r="I130" s="186">
        <v>1.1299999999999999</v>
      </c>
      <c r="J130" s="186">
        <f>ROUND(I130*H130,2)</f>
        <v>302.27999999999997</v>
      </c>
      <c r="K130" s="187"/>
      <c r="L130" s="32"/>
      <c r="M130" s="188" t="s">
        <v>1</v>
      </c>
      <c r="N130" s="189" t="s">
        <v>41</v>
      </c>
      <c r="O130" s="190">
        <v>0</v>
      </c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148</v>
      </c>
      <c r="AT130" s="192" t="s">
        <v>144</v>
      </c>
      <c r="AU130" s="192" t="s">
        <v>88</v>
      </c>
      <c r="AY130" s="18" t="s">
        <v>142</v>
      </c>
      <c r="BE130" s="193">
        <f>IF(N130="základná",J130,0)</f>
        <v>0</v>
      </c>
      <c r="BF130" s="193">
        <f>IF(N130="znížená",J130,0)</f>
        <v>302.27999999999997</v>
      </c>
      <c r="BG130" s="193">
        <f>IF(N130="zákl. prenesená",J130,0)</f>
        <v>0</v>
      </c>
      <c r="BH130" s="193">
        <f>IF(N130="zníž. prenesená",J130,0)</f>
        <v>0</v>
      </c>
      <c r="BI130" s="193">
        <f>IF(N130="nulová",J130,0)</f>
        <v>0</v>
      </c>
      <c r="BJ130" s="18" t="s">
        <v>88</v>
      </c>
      <c r="BK130" s="193">
        <f>ROUND(I130*H130,2)</f>
        <v>302.27999999999997</v>
      </c>
      <c r="BL130" s="18" t="s">
        <v>148</v>
      </c>
      <c r="BM130" s="192" t="s">
        <v>158</v>
      </c>
    </row>
    <row r="131" s="2" customFormat="1" ht="21.75" customHeight="1">
      <c r="A131" s="31"/>
      <c r="B131" s="180"/>
      <c r="C131" s="181" t="s">
        <v>148</v>
      </c>
      <c r="D131" s="181" t="s">
        <v>144</v>
      </c>
      <c r="E131" s="182" t="s">
        <v>441</v>
      </c>
      <c r="F131" s="183" t="s">
        <v>442</v>
      </c>
      <c r="G131" s="184" t="s">
        <v>157</v>
      </c>
      <c r="H131" s="185">
        <v>267.5</v>
      </c>
      <c r="I131" s="186">
        <v>3.5600000000000001</v>
      </c>
      <c r="J131" s="186">
        <f>ROUND(I131*H131,2)</f>
        <v>952.29999999999995</v>
      </c>
      <c r="K131" s="187"/>
      <c r="L131" s="32"/>
      <c r="M131" s="188" t="s">
        <v>1</v>
      </c>
      <c r="N131" s="189" t="s">
        <v>41</v>
      </c>
      <c r="O131" s="190">
        <v>0</v>
      </c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2" t="s">
        <v>148</v>
      </c>
      <c r="AT131" s="192" t="s">
        <v>144</v>
      </c>
      <c r="AU131" s="192" t="s">
        <v>88</v>
      </c>
      <c r="AY131" s="18" t="s">
        <v>142</v>
      </c>
      <c r="BE131" s="193">
        <f>IF(N131="základná",J131,0)</f>
        <v>0</v>
      </c>
      <c r="BF131" s="193">
        <f>IF(N131="znížená",J131,0)</f>
        <v>952.29999999999995</v>
      </c>
      <c r="BG131" s="193">
        <f>IF(N131="zákl. prenesená",J131,0)</f>
        <v>0</v>
      </c>
      <c r="BH131" s="193">
        <f>IF(N131="zníž. prenesená",J131,0)</f>
        <v>0</v>
      </c>
      <c r="BI131" s="193">
        <f>IF(N131="nulová",J131,0)</f>
        <v>0</v>
      </c>
      <c r="BJ131" s="18" t="s">
        <v>88</v>
      </c>
      <c r="BK131" s="193">
        <f>ROUND(I131*H131,2)</f>
        <v>952.29999999999995</v>
      </c>
      <c r="BL131" s="18" t="s">
        <v>148</v>
      </c>
      <c r="BM131" s="192" t="s">
        <v>161</v>
      </c>
    </row>
    <row r="132" s="2" customFormat="1" ht="24.15" customHeight="1">
      <c r="A132" s="31"/>
      <c r="B132" s="180"/>
      <c r="C132" s="181" t="s">
        <v>163</v>
      </c>
      <c r="D132" s="181" t="s">
        <v>144</v>
      </c>
      <c r="E132" s="182" t="s">
        <v>159</v>
      </c>
      <c r="F132" s="183" t="s">
        <v>160</v>
      </c>
      <c r="G132" s="184" t="s">
        <v>147</v>
      </c>
      <c r="H132" s="185">
        <v>267.5</v>
      </c>
      <c r="I132" s="186">
        <v>1.1299999999999999</v>
      </c>
      <c r="J132" s="186">
        <f>ROUND(I132*H132,2)</f>
        <v>302.27999999999997</v>
      </c>
      <c r="K132" s="187"/>
      <c r="L132" s="32"/>
      <c r="M132" s="188" t="s">
        <v>1</v>
      </c>
      <c r="N132" s="189" t="s">
        <v>41</v>
      </c>
      <c r="O132" s="190">
        <v>0</v>
      </c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148</v>
      </c>
      <c r="AT132" s="192" t="s">
        <v>144</v>
      </c>
      <c r="AU132" s="192" t="s">
        <v>88</v>
      </c>
      <c r="AY132" s="18" t="s">
        <v>142</v>
      </c>
      <c r="BE132" s="193">
        <f>IF(N132="základná",J132,0)</f>
        <v>0</v>
      </c>
      <c r="BF132" s="193">
        <f>IF(N132="znížená",J132,0)</f>
        <v>302.27999999999997</v>
      </c>
      <c r="BG132" s="193">
        <f>IF(N132="zákl. prenesená",J132,0)</f>
        <v>0</v>
      </c>
      <c r="BH132" s="193">
        <f>IF(N132="zníž. prenesená",J132,0)</f>
        <v>0</v>
      </c>
      <c r="BI132" s="193">
        <f>IF(N132="nulová",J132,0)</f>
        <v>0</v>
      </c>
      <c r="BJ132" s="18" t="s">
        <v>88</v>
      </c>
      <c r="BK132" s="193">
        <f>ROUND(I132*H132,2)</f>
        <v>302.27999999999997</v>
      </c>
      <c r="BL132" s="18" t="s">
        <v>148</v>
      </c>
      <c r="BM132" s="192" t="s">
        <v>167</v>
      </c>
    </row>
    <row r="133" s="2" customFormat="1" ht="16.5" customHeight="1">
      <c r="A133" s="31"/>
      <c r="B133" s="180"/>
      <c r="C133" s="181" t="s">
        <v>158</v>
      </c>
      <c r="D133" s="181" t="s">
        <v>144</v>
      </c>
      <c r="E133" s="182" t="s">
        <v>443</v>
      </c>
      <c r="F133" s="183" t="s">
        <v>444</v>
      </c>
      <c r="G133" s="184" t="s">
        <v>147</v>
      </c>
      <c r="H133" s="185">
        <v>267.5</v>
      </c>
      <c r="I133" s="186">
        <v>12.07</v>
      </c>
      <c r="J133" s="186">
        <f>ROUND(I133*H133,2)</f>
        <v>3228.73</v>
      </c>
      <c r="K133" s="187"/>
      <c r="L133" s="32"/>
      <c r="M133" s="188" t="s">
        <v>1</v>
      </c>
      <c r="N133" s="189" t="s">
        <v>41</v>
      </c>
      <c r="O133" s="190">
        <v>0</v>
      </c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148</v>
      </c>
      <c r="AT133" s="192" t="s">
        <v>144</v>
      </c>
      <c r="AU133" s="192" t="s">
        <v>88</v>
      </c>
      <c r="AY133" s="18" t="s">
        <v>142</v>
      </c>
      <c r="BE133" s="193">
        <f>IF(N133="základná",J133,0)</f>
        <v>0</v>
      </c>
      <c r="BF133" s="193">
        <f>IF(N133="znížená",J133,0)</f>
        <v>3228.73</v>
      </c>
      <c r="BG133" s="193">
        <f>IF(N133="zákl. prenesená",J133,0)</f>
        <v>0</v>
      </c>
      <c r="BH133" s="193">
        <f>IF(N133="zníž. prenesená",J133,0)</f>
        <v>0</v>
      </c>
      <c r="BI133" s="193">
        <f>IF(N133="nulová",J133,0)</f>
        <v>0</v>
      </c>
      <c r="BJ133" s="18" t="s">
        <v>88</v>
      </c>
      <c r="BK133" s="193">
        <f>ROUND(I133*H133,2)</f>
        <v>3228.73</v>
      </c>
      <c r="BL133" s="18" t="s">
        <v>148</v>
      </c>
      <c r="BM133" s="192" t="s">
        <v>169</v>
      </c>
    </row>
    <row r="134" s="2" customFormat="1" ht="24.15" customHeight="1">
      <c r="A134" s="31"/>
      <c r="B134" s="180"/>
      <c r="C134" s="181" t="s">
        <v>171</v>
      </c>
      <c r="D134" s="181" t="s">
        <v>144</v>
      </c>
      <c r="E134" s="182" t="s">
        <v>164</v>
      </c>
      <c r="F134" s="183" t="s">
        <v>165</v>
      </c>
      <c r="G134" s="184" t="s">
        <v>166</v>
      </c>
      <c r="H134" s="185">
        <v>48</v>
      </c>
      <c r="I134" s="186">
        <v>0.77000000000000002</v>
      </c>
      <c r="J134" s="186">
        <f>ROUND(I134*H134,2)</f>
        <v>36.960000000000001</v>
      </c>
      <c r="K134" s="187"/>
      <c r="L134" s="32"/>
      <c r="M134" s="188" t="s">
        <v>1</v>
      </c>
      <c r="N134" s="189" t="s">
        <v>41</v>
      </c>
      <c r="O134" s="190">
        <v>0.017000000000000001</v>
      </c>
      <c r="P134" s="190">
        <f>O134*H134</f>
        <v>0.81600000000000006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148</v>
      </c>
      <c r="AT134" s="192" t="s">
        <v>144</v>
      </c>
      <c r="AU134" s="192" t="s">
        <v>88</v>
      </c>
      <c r="AY134" s="18" t="s">
        <v>142</v>
      </c>
      <c r="BE134" s="193">
        <f>IF(N134="základná",J134,0)</f>
        <v>0</v>
      </c>
      <c r="BF134" s="193">
        <f>IF(N134="znížená",J134,0)</f>
        <v>36.960000000000001</v>
      </c>
      <c r="BG134" s="193">
        <f>IF(N134="zákl. prenesená",J134,0)</f>
        <v>0</v>
      </c>
      <c r="BH134" s="193">
        <f>IF(N134="zníž. prenesená",J134,0)</f>
        <v>0</v>
      </c>
      <c r="BI134" s="193">
        <f>IF(N134="nulová",J134,0)</f>
        <v>0</v>
      </c>
      <c r="BJ134" s="18" t="s">
        <v>88</v>
      </c>
      <c r="BK134" s="193">
        <f>ROUND(I134*H134,2)</f>
        <v>36.960000000000001</v>
      </c>
      <c r="BL134" s="18" t="s">
        <v>148</v>
      </c>
      <c r="BM134" s="192" t="s">
        <v>174</v>
      </c>
    </row>
    <row r="135" s="13" customFormat="1">
      <c r="A135" s="13"/>
      <c r="B135" s="194"/>
      <c r="C135" s="13"/>
      <c r="D135" s="195" t="s">
        <v>149</v>
      </c>
      <c r="E135" s="196" t="s">
        <v>1</v>
      </c>
      <c r="F135" s="197" t="s">
        <v>445</v>
      </c>
      <c r="G135" s="13"/>
      <c r="H135" s="198">
        <v>48</v>
      </c>
      <c r="I135" s="13"/>
      <c r="J135" s="13"/>
      <c r="K135" s="13"/>
      <c r="L135" s="194"/>
      <c r="M135" s="199"/>
      <c r="N135" s="200"/>
      <c r="O135" s="200"/>
      <c r="P135" s="200"/>
      <c r="Q135" s="200"/>
      <c r="R135" s="200"/>
      <c r="S135" s="200"/>
      <c r="T135" s="20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96" t="s">
        <v>149</v>
      </c>
      <c r="AU135" s="196" t="s">
        <v>88</v>
      </c>
      <c r="AV135" s="13" t="s">
        <v>88</v>
      </c>
      <c r="AW135" s="13" t="s">
        <v>31</v>
      </c>
      <c r="AX135" s="13" t="s">
        <v>75</v>
      </c>
      <c r="AY135" s="196" t="s">
        <v>142</v>
      </c>
    </row>
    <row r="136" s="14" customFormat="1">
      <c r="A136" s="14"/>
      <c r="B136" s="202"/>
      <c r="C136" s="14"/>
      <c r="D136" s="195" t="s">
        <v>149</v>
      </c>
      <c r="E136" s="203" t="s">
        <v>1</v>
      </c>
      <c r="F136" s="204" t="s">
        <v>151</v>
      </c>
      <c r="G136" s="14"/>
      <c r="H136" s="205">
        <v>48</v>
      </c>
      <c r="I136" s="14"/>
      <c r="J136" s="14"/>
      <c r="K136" s="14"/>
      <c r="L136" s="202"/>
      <c r="M136" s="206"/>
      <c r="N136" s="207"/>
      <c r="O136" s="207"/>
      <c r="P136" s="207"/>
      <c r="Q136" s="207"/>
      <c r="R136" s="207"/>
      <c r="S136" s="207"/>
      <c r="T136" s="208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03" t="s">
        <v>149</v>
      </c>
      <c r="AU136" s="203" t="s">
        <v>88</v>
      </c>
      <c r="AV136" s="14" t="s">
        <v>148</v>
      </c>
      <c r="AW136" s="14" t="s">
        <v>31</v>
      </c>
      <c r="AX136" s="14" t="s">
        <v>82</v>
      </c>
      <c r="AY136" s="203" t="s">
        <v>142</v>
      </c>
    </row>
    <row r="137" s="2" customFormat="1" ht="24.15" customHeight="1">
      <c r="A137" s="31"/>
      <c r="B137" s="180"/>
      <c r="C137" s="181" t="s">
        <v>161</v>
      </c>
      <c r="D137" s="181" t="s">
        <v>144</v>
      </c>
      <c r="E137" s="182" t="s">
        <v>378</v>
      </c>
      <c r="F137" s="183" t="s">
        <v>379</v>
      </c>
      <c r="G137" s="184" t="s">
        <v>166</v>
      </c>
      <c r="H137" s="185">
        <v>597.5</v>
      </c>
      <c r="I137" s="186">
        <v>0.77000000000000002</v>
      </c>
      <c r="J137" s="186">
        <f>ROUND(I137*H137,2)</f>
        <v>460.07999999999998</v>
      </c>
      <c r="K137" s="187"/>
      <c r="L137" s="32"/>
      <c r="M137" s="188" t="s">
        <v>1</v>
      </c>
      <c r="N137" s="189" t="s">
        <v>41</v>
      </c>
      <c r="O137" s="190">
        <v>0</v>
      </c>
      <c r="P137" s="190">
        <f>O137*H137</f>
        <v>0</v>
      </c>
      <c r="Q137" s="190">
        <v>0</v>
      </c>
      <c r="R137" s="190">
        <f>Q137*H137</f>
        <v>0</v>
      </c>
      <c r="S137" s="190">
        <v>0</v>
      </c>
      <c r="T137" s="191">
        <f>S137*H137</f>
        <v>0</v>
      </c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R137" s="192" t="s">
        <v>148</v>
      </c>
      <c r="AT137" s="192" t="s">
        <v>144</v>
      </c>
      <c r="AU137" s="192" t="s">
        <v>88</v>
      </c>
      <c r="AY137" s="18" t="s">
        <v>142</v>
      </c>
      <c r="BE137" s="193">
        <f>IF(N137="základná",J137,0)</f>
        <v>0</v>
      </c>
      <c r="BF137" s="193">
        <f>IF(N137="znížená",J137,0)</f>
        <v>460.07999999999998</v>
      </c>
      <c r="BG137" s="193">
        <f>IF(N137="zákl. prenesená",J137,0)</f>
        <v>0</v>
      </c>
      <c r="BH137" s="193">
        <f>IF(N137="zníž. prenesená",J137,0)</f>
        <v>0</v>
      </c>
      <c r="BI137" s="193">
        <f>IF(N137="nulová",J137,0)</f>
        <v>0</v>
      </c>
      <c r="BJ137" s="18" t="s">
        <v>88</v>
      </c>
      <c r="BK137" s="193">
        <f>ROUND(I137*H137,2)</f>
        <v>460.07999999999998</v>
      </c>
      <c r="BL137" s="18" t="s">
        <v>148</v>
      </c>
      <c r="BM137" s="192" t="s">
        <v>177</v>
      </c>
    </row>
    <row r="138" s="13" customFormat="1">
      <c r="A138" s="13"/>
      <c r="B138" s="194"/>
      <c r="C138" s="13"/>
      <c r="D138" s="195" t="s">
        <v>149</v>
      </c>
      <c r="E138" s="196" t="s">
        <v>1</v>
      </c>
      <c r="F138" s="197" t="s">
        <v>446</v>
      </c>
      <c r="G138" s="13"/>
      <c r="H138" s="198">
        <v>597.5</v>
      </c>
      <c r="I138" s="13"/>
      <c r="J138" s="13"/>
      <c r="K138" s="13"/>
      <c r="L138" s="194"/>
      <c r="M138" s="199"/>
      <c r="N138" s="200"/>
      <c r="O138" s="200"/>
      <c r="P138" s="200"/>
      <c r="Q138" s="200"/>
      <c r="R138" s="200"/>
      <c r="S138" s="200"/>
      <c r="T138" s="20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96" t="s">
        <v>149</v>
      </c>
      <c r="AU138" s="196" t="s">
        <v>88</v>
      </c>
      <c r="AV138" s="13" t="s">
        <v>88</v>
      </c>
      <c r="AW138" s="13" t="s">
        <v>31</v>
      </c>
      <c r="AX138" s="13" t="s">
        <v>75</v>
      </c>
      <c r="AY138" s="196" t="s">
        <v>142</v>
      </c>
    </row>
    <row r="139" s="14" customFormat="1">
      <c r="A139" s="14"/>
      <c r="B139" s="202"/>
      <c r="C139" s="14"/>
      <c r="D139" s="195" t="s">
        <v>149</v>
      </c>
      <c r="E139" s="203" t="s">
        <v>1</v>
      </c>
      <c r="F139" s="204" t="s">
        <v>151</v>
      </c>
      <c r="G139" s="14"/>
      <c r="H139" s="205">
        <v>597.5</v>
      </c>
      <c r="I139" s="14"/>
      <c r="J139" s="14"/>
      <c r="K139" s="14"/>
      <c r="L139" s="202"/>
      <c r="M139" s="206"/>
      <c r="N139" s="207"/>
      <c r="O139" s="207"/>
      <c r="P139" s="207"/>
      <c r="Q139" s="207"/>
      <c r="R139" s="207"/>
      <c r="S139" s="207"/>
      <c r="T139" s="20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03" t="s">
        <v>149</v>
      </c>
      <c r="AU139" s="203" t="s">
        <v>88</v>
      </c>
      <c r="AV139" s="14" t="s">
        <v>148</v>
      </c>
      <c r="AW139" s="14" t="s">
        <v>31</v>
      </c>
      <c r="AX139" s="14" t="s">
        <v>82</v>
      </c>
      <c r="AY139" s="203" t="s">
        <v>142</v>
      </c>
    </row>
    <row r="140" s="2" customFormat="1" ht="24.15" customHeight="1">
      <c r="A140" s="31"/>
      <c r="B140" s="180"/>
      <c r="C140" s="181" t="s">
        <v>179</v>
      </c>
      <c r="D140" s="181" t="s">
        <v>144</v>
      </c>
      <c r="E140" s="182" t="s">
        <v>172</v>
      </c>
      <c r="F140" s="183" t="s">
        <v>173</v>
      </c>
      <c r="G140" s="184" t="s">
        <v>166</v>
      </c>
      <c r="H140" s="185">
        <v>597.5</v>
      </c>
      <c r="I140" s="186">
        <v>1.47</v>
      </c>
      <c r="J140" s="186">
        <f>ROUND(I140*H140,2)</f>
        <v>878.33000000000004</v>
      </c>
      <c r="K140" s="187"/>
      <c r="L140" s="32"/>
      <c r="M140" s="188" t="s">
        <v>1</v>
      </c>
      <c r="N140" s="189" t="s">
        <v>41</v>
      </c>
      <c r="O140" s="190">
        <v>0.0185454545454545</v>
      </c>
      <c r="P140" s="190">
        <f>O140*H140</f>
        <v>11.080909090909064</v>
      </c>
      <c r="Q140" s="190">
        <v>0</v>
      </c>
      <c r="R140" s="190">
        <f>Q140*H140</f>
        <v>0</v>
      </c>
      <c r="S140" s="190">
        <v>0</v>
      </c>
      <c r="T140" s="191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2" t="s">
        <v>148</v>
      </c>
      <c r="AT140" s="192" t="s">
        <v>144</v>
      </c>
      <c r="AU140" s="192" t="s">
        <v>88</v>
      </c>
      <c r="AY140" s="18" t="s">
        <v>142</v>
      </c>
      <c r="BE140" s="193">
        <f>IF(N140="základná",J140,0)</f>
        <v>0</v>
      </c>
      <c r="BF140" s="193">
        <f>IF(N140="znížená",J140,0)</f>
        <v>878.33000000000004</v>
      </c>
      <c r="BG140" s="193">
        <f>IF(N140="zákl. prenesená",J140,0)</f>
        <v>0</v>
      </c>
      <c r="BH140" s="193">
        <f>IF(N140="zníž. prenesená",J140,0)</f>
        <v>0</v>
      </c>
      <c r="BI140" s="193">
        <f>IF(N140="nulová",J140,0)</f>
        <v>0</v>
      </c>
      <c r="BJ140" s="18" t="s">
        <v>88</v>
      </c>
      <c r="BK140" s="193">
        <f>ROUND(I140*H140,2)</f>
        <v>878.33000000000004</v>
      </c>
      <c r="BL140" s="18" t="s">
        <v>148</v>
      </c>
      <c r="BM140" s="192" t="s">
        <v>182</v>
      </c>
    </row>
    <row r="141" s="2" customFormat="1" ht="24.15" customHeight="1">
      <c r="A141" s="31"/>
      <c r="B141" s="180"/>
      <c r="C141" s="181" t="s">
        <v>167</v>
      </c>
      <c r="D141" s="181" t="s">
        <v>144</v>
      </c>
      <c r="E141" s="182" t="s">
        <v>193</v>
      </c>
      <c r="F141" s="183" t="s">
        <v>194</v>
      </c>
      <c r="G141" s="184" t="s">
        <v>166</v>
      </c>
      <c r="H141" s="185">
        <v>8425</v>
      </c>
      <c r="I141" s="186">
        <v>4.54</v>
      </c>
      <c r="J141" s="186">
        <f>ROUND(I141*H141,2)</f>
        <v>38249.5</v>
      </c>
      <c r="K141" s="187"/>
      <c r="L141" s="32"/>
      <c r="M141" s="188" t="s">
        <v>1</v>
      </c>
      <c r="N141" s="189" t="s">
        <v>41</v>
      </c>
      <c r="O141" s="190">
        <v>0.0057502738225629901</v>
      </c>
      <c r="P141" s="190">
        <f>O141*H141</f>
        <v>48.446056955093191</v>
      </c>
      <c r="Q141" s="190">
        <v>0</v>
      </c>
      <c r="R141" s="190">
        <f>Q141*H141</f>
        <v>0</v>
      </c>
      <c r="S141" s="190">
        <v>1912.4749999999999</v>
      </c>
      <c r="T141" s="191">
        <f>S141*H141</f>
        <v>16112601.875</v>
      </c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92" t="s">
        <v>148</v>
      </c>
      <c r="AT141" s="192" t="s">
        <v>144</v>
      </c>
      <c r="AU141" s="192" t="s">
        <v>88</v>
      </c>
      <c r="AY141" s="18" t="s">
        <v>142</v>
      </c>
      <c r="BE141" s="193">
        <f>IF(N141="základná",J141,0)</f>
        <v>0</v>
      </c>
      <c r="BF141" s="193">
        <f>IF(N141="znížená",J141,0)</f>
        <v>38249.5</v>
      </c>
      <c r="BG141" s="193">
        <f>IF(N141="zákl. prenesená",J141,0)</f>
        <v>0</v>
      </c>
      <c r="BH141" s="193">
        <f>IF(N141="zníž. prenesená",J141,0)</f>
        <v>0</v>
      </c>
      <c r="BI141" s="193">
        <f>IF(N141="nulová",J141,0)</f>
        <v>0</v>
      </c>
      <c r="BJ141" s="18" t="s">
        <v>88</v>
      </c>
      <c r="BK141" s="193">
        <f>ROUND(I141*H141,2)</f>
        <v>38249.5</v>
      </c>
      <c r="BL141" s="18" t="s">
        <v>148</v>
      </c>
      <c r="BM141" s="192" t="s">
        <v>7</v>
      </c>
    </row>
    <row r="142" s="13" customFormat="1">
      <c r="A142" s="13"/>
      <c r="B142" s="194"/>
      <c r="C142" s="13"/>
      <c r="D142" s="195" t="s">
        <v>149</v>
      </c>
      <c r="E142" s="196" t="s">
        <v>1</v>
      </c>
      <c r="F142" s="197" t="s">
        <v>447</v>
      </c>
      <c r="G142" s="13"/>
      <c r="H142" s="198">
        <v>6310</v>
      </c>
      <c r="I142" s="13"/>
      <c r="J142" s="13"/>
      <c r="K142" s="13"/>
      <c r="L142" s="194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6" t="s">
        <v>149</v>
      </c>
      <c r="AU142" s="196" t="s">
        <v>88</v>
      </c>
      <c r="AV142" s="13" t="s">
        <v>88</v>
      </c>
      <c r="AW142" s="13" t="s">
        <v>31</v>
      </c>
      <c r="AX142" s="13" t="s">
        <v>75</v>
      </c>
      <c r="AY142" s="196" t="s">
        <v>142</v>
      </c>
    </row>
    <row r="143" s="13" customFormat="1">
      <c r="A143" s="13"/>
      <c r="B143" s="194"/>
      <c r="C143" s="13"/>
      <c r="D143" s="195" t="s">
        <v>149</v>
      </c>
      <c r="E143" s="196" t="s">
        <v>1</v>
      </c>
      <c r="F143" s="197" t="s">
        <v>448</v>
      </c>
      <c r="G143" s="13"/>
      <c r="H143" s="198">
        <v>2115</v>
      </c>
      <c r="I143" s="13"/>
      <c r="J143" s="13"/>
      <c r="K143" s="13"/>
      <c r="L143" s="194"/>
      <c r="M143" s="199"/>
      <c r="N143" s="200"/>
      <c r="O143" s="200"/>
      <c r="P143" s="200"/>
      <c r="Q143" s="200"/>
      <c r="R143" s="200"/>
      <c r="S143" s="200"/>
      <c r="T143" s="20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6" t="s">
        <v>149</v>
      </c>
      <c r="AU143" s="196" t="s">
        <v>88</v>
      </c>
      <c r="AV143" s="13" t="s">
        <v>88</v>
      </c>
      <c r="AW143" s="13" t="s">
        <v>31</v>
      </c>
      <c r="AX143" s="13" t="s">
        <v>75</v>
      </c>
      <c r="AY143" s="196" t="s">
        <v>142</v>
      </c>
    </row>
    <row r="144" s="14" customFormat="1">
      <c r="A144" s="14"/>
      <c r="B144" s="202"/>
      <c r="C144" s="14"/>
      <c r="D144" s="195" t="s">
        <v>149</v>
      </c>
      <c r="E144" s="203" t="s">
        <v>1</v>
      </c>
      <c r="F144" s="204" t="s">
        <v>151</v>
      </c>
      <c r="G144" s="14"/>
      <c r="H144" s="205">
        <v>8425</v>
      </c>
      <c r="I144" s="14"/>
      <c r="J144" s="14"/>
      <c r="K144" s="14"/>
      <c r="L144" s="202"/>
      <c r="M144" s="206"/>
      <c r="N144" s="207"/>
      <c r="O144" s="207"/>
      <c r="P144" s="207"/>
      <c r="Q144" s="207"/>
      <c r="R144" s="207"/>
      <c r="S144" s="207"/>
      <c r="T144" s="20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3" t="s">
        <v>149</v>
      </c>
      <c r="AU144" s="203" t="s">
        <v>88</v>
      </c>
      <c r="AV144" s="14" t="s">
        <v>148</v>
      </c>
      <c r="AW144" s="14" t="s">
        <v>31</v>
      </c>
      <c r="AX144" s="14" t="s">
        <v>82</v>
      </c>
      <c r="AY144" s="203" t="s">
        <v>142</v>
      </c>
    </row>
    <row r="145" s="2" customFormat="1" ht="24.15" customHeight="1">
      <c r="A145" s="31"/>
      <c r="B145" s="180"/>
      <c r="C145" s="181" t="s">
        <v>188</v>
      </c>
      <c r="D145" s="181" t="s">
        <v>144</v>
      </c>
      <c r="E145" s="182" t="s">
        <v>201</v>
      </c>
      <c r="F145" s="183" t="s">
        <v>202</v>
      </c>
      <c r="G145" s="184" t="s">
        <v>203</v>
      </c>
      <c r="H145" s="185">
        <v>1548</v>
      </c>
      <c r="I145" s="186">
        <v>4.3099999999999996</v>
      </c>
      <c r="J145" s="186">
        <f>ROUND(I145*H145,2)</f>
        <v>6671.8800000000001</v>
      </c>
      <c r="K145" s="187"/>
      <c r="L145" s="32"/>
      <c r="M145" s="188" t="s">
        <v>1</v>
      </c>
      <c r="N145" s="189" t="s">
        <v>41</v>
      </c>
      <c r="O145" s="190">
        <v>0</v>
      </c>
      <c r="P145" s="190">
        <f>O145*H145</f>
        <v>0</v>
      </c>
      <c r="Q145" s="190">
        <v>0</v>
      </c>
      <c r="R145" s="190">
        <f>Q145*H145</f>
        <v>0</v>
      </c>
      <c r="S145" s="190">
        <v>224.46000000000001</v>
      </c>
      <c r="T145" s="191">
        <f>S145*H145</f>
        <v>347464.08000000002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148</v>
      </c>
      <c r="AT145" s="192" t="s">
        <v>144</v>
      </c>
      <c r="AU145" s="192" t="s">
        <v>88</v>
      </c>
      <c r="AY145" s="18" t="s">
        <v>142</v>
      </c>
      <c r="BE145" s="193">
        <f>IF(N145="základná",J145,0)</f>
        <v>0</v>
      </c>
      <c r="BF145" s="193">
        <f>IF(N145="znížená",J145,0)</f>
        <v>6671.8800000000001</v>
      </c>
      <c r="BG145" s="193">
        <f>IF(N145="zákl. prenesená",J145,0)</f>
        <v>0</v>
      </c>
      <c r="BH145" s="193">
        <f>IF(N145="zníž. prenesená",J145,0)</f>
        <v>0</v>
      </c>
      <c r="BI145" s="193">
        <f>IF(N145="nulová",J145,0)</f>
        <v>0</v>
      </c>
      <c r="BJ145" s="18" t="s">
        <v>88</v>
      </c>
      <c r="BK145" s="193">
        <f>ROUND(I145*H145,2)</f>
        <v>6671.8800000000001</v>
      </c>
      <c r="BL145" s="18" t="s">
        <v>148</v>
      </c>
      <c r="BM145" s="192" t="s">
        <v>191</v>
      </c>
    </row>
    <row r="146" s="13" customFormat="1">
      <c r="A146" s="13"/>
      <c r="B146" s="194"/>
      <c r="C146" s="13"/>
      <c r="D146" s="195" t="s">
        <v>149</v>
      </c>
      <c r="E146" s="196" t="s">
        <v>1</v>
      </c>
      <c r="F146" s="197" t="s">
        <v>449</v>
      </c>
      <c r="G146" s="13"/>
      <c r="H146" s="198">
        <v>1548</v>
      </c>
      <c r="I146" s="13"/>
      <c r="J146" s="13"/>
      <c r="K146" s="13"/>
      <c r="L146" s="194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6" t="s">
        <v>149</v>
      </c>
      <c r="AU146" s="196" t="s">
        <v>88</v>
      </c>
      <c r="AV146" s="13" t="s">
        <v>88</v>
      </c>
      <c r="AW146" s="13" t="s">
        <v>31</v>
      </c>
      <c r="AX146" s="13" t="s">
        <v>75</v>
      </c>
      <c r="AY146" s="196" t="s">
        <v>142</v>
      </c>
    </row>
    <row r="147" s="14" customFormat="1">
      <c r="A147" s="14"/>
      <c r="B147" s="202"/>
      <c r="C147" s="14"/>
      <c r="D147" s="195" t="s">
        <v>149</v>
      </c>
      <c r="E147" s="203" t="s">
        <v>1</v>
      </c>
      <c r="F147" s="204" t="s">
        <v>151</v>
      </c>
      <c r="G147" s="14"/>
      <c r="H147" s="205">
        <v>1548</v>
      </c>
      <c r="I147" s="14"/>
      <c r="J147" s="14"/>
      <c r="K147" s="14"/>
      <c r="L147" s="202"/>
      <c r="M147" s="206"/>
      <c r="N147" s="207"/>
      <c r="O147" s="207"/>
      <c r="P147" s="207"/>
      <c r="Q147" s="207"/>
      <c r="R147" s="207"/>
      <c r="S147" s="207"/>
      <c r="T147" s="20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3" t="s">
        <v>149</v>
      </c>
      <c r="AU147" s="203" t="s">
        <v>88</v>
      </c>
      <c r="AV147" s="14" t="s">
        <v>148</v>
      </c>
      <c r="AW147" s="14" t="s">
        <v>31</v>
      </c>
      <c r="AX147" s="14" t="s">
        <v>82</v>
      </c>
      <c r="AY147" s="203" t="s">
        <v>142</v>
      </c>
    </row>
    <row r="148" s="2" customFormat="1" ht="33" customHeight="1">
      <c r="A148" s="31"/>
      <c r="B148" s="180"/>
      <c r="C148" s="181" t="s">
        <v>169</v>
      </c>
      <c r="D148" s="181" t="s">
        <v>144</v>
      </c>
      <c r="E148" s="182" t="s">
        <v>211</v>
      </c>
      <c r="F148" s="183" t="s">
        <v>212</v>
      </c>
      <c r="G148" s="184" t="s">
        <v>166</v>
      </c>
      <c r="H148" s="185">
        <v>597.5</v>
      </c>
      <c r="I148" s="186">
        <v>0.91000000000000003</v>
      </c>
      <c r="J148" s="186">
        <f>ROUND(I148*H148,2)</f>
        <v>543.73000000000002</v>
      </c>
      <c r="K148" s="187"/>
      <c r="L148" s="32"/>
      <c r="M148" s="188" t="s">
        <v>1</v>
      </c>
      <c r="N148" s="189" t="s">
        <v>41</v>
      </c>
      <c r="O148" s="190">
        <v>0</v>
      </c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148</v>
      </c>
      <c r="AT148" s="192" t="s">
        <v>144</v>
      </c>
      <c r="AU148" s="192" t="s">
        <v>88</v>
      </c>
      <c r="AY148" s="18" t="s">
        <v>142</v>
      </c>
      <c r="BE148" s="193">
        <f>IF(N148="základná",J148,0)</f>
        <v>0</v>
      </c>
      <c r="BF148" s="193">
        <f>IF(N148="znížená",J148,0)</f>
        <v>543.73000000000002</v>
      </c>
      <c r="BG148" s="193">
        <f>IF(N148="zákl. prenesená",J148,0)</f>
        <v>0</v>
      </c>
      <c r="BH148" s="193">
        <f>IF(N148="zníž. prenesená",J148,0)</f>
        <v>0</v>
      </c>
      <c r="BI148" s="193">
        <f>IF(N148="nulová",J148,0)</f>
        <v>0</v>
      </c>
      <c r="BJ148" s="18" t="s">
        <v>88</v>
      </c>
      <c r="BK148" s="193">
        <f>ROUND(I148*H148,2)</f>
        <v>543.73000000000002</v>
      </c>
      <c r="BL148" s="18" t="s">
        <v>148</v>
      </c>
      <c r="BM148" s="192" t="s">
        <v>195</v>
      </c>
    </row>
    <row r="149" s="2" customFormat="1" ht="24.15" customHeight="1">
      <c r="A149" s="31"/>
      <c r="B149" s="180"/>
      <c r="C149" s="181" t="s">
        <v>196</v>
      </c>
      <c r="D149" s="181" t="s">
        <v>144</v>
      </c>
      <c r="E149" s="182" t="s">
        <v>215</v>
      </c>
      <c r="F149" s="183" t="s">
        <v>216</v>
      </c>
      <c r="G149" s="184" t="s">
        <v>166</v>
      </c>
      <c r="H149" s="185">
        <v>597.5</v>
      </c>
      <c r="I149" s="186">
        <v>0.79000000000000004</v>
      </c>
      <c r="J149" s="186">
        <f>ROUND(I149*H149,2)</f>
        <v>472.02999999999997</v>
      </c>
      <c r="K149" s="187"/>
      <c r="L149" s="32"/>
      <c r="M149" s="188" t="s">
        <v>1</v>
      </c>
      <c r="N149" s="189" t="s">
        <v>41</v>
      </c>
      <c r="O149" s="190">
        <v>0.0031746031746031698</v>
      </c>
      <c r="P149" s="190">
        <f>O149*H149</f>
        <v>1.8968253968253941</v>
      </c>
      <c r="Q149" s="190">
        <v>0</v>
      </c>
      <c r="R149" s="190">
        <f>Q149*H149</f>
        <v>0</v>
      </c>
      <c r="S149" s="190">
        <v>0</v>
      </c>
      <c r="T149" s="191">
        <f>S149*H149</f>
        <v>0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148</v>
      </c>
      <c r="AT149" s="192" t="s">
        <v>144</v>
      </c>
      <c r="AU149" s="192" t="s">
        <v>88</v>
      </c>
      <c r="AY149" s="18" t="s">
        <v>142</v>
      </c>
      <c r="BE149" s="193">
        <f>IF(N149="základná",J149,0)</f>
        <v>0</v>
      </c>
      <c r="BF149" s="193">
        <f>IF(N149="znížená",J149,0)</f>
        <v>472.02999999999997</v>
      </c>
      <c r="BG149" s="193">
        <f>IF(N149="zákl. prenesená",J149,0)</f>
        <v>0</v>
      </c>
      <c r="BH149" s="193">
        <f>IF(N149="zníž. prenesená",J149,0)</f>
        <v>0</v>
      </c>
      <c r="BI149" s="193">
        <f>IF(N149="nulová",J149,0)</f>
        <v>0</v>
      </c>
      <c r="BJ149" s="18" t="s">
        <v>88</v>
      </c>
      <c r="BK149" s="193">
        <f>ROUND(I149*H149,2)</f>
        <v>472.02999999999997</v>
      </c>
      <c r="BL149" s="18" t="s">
        <v>148</v>
      </c>
      <c r="BM149" s="192" t="s">
        <v>199</v>
      </c>
    </row>
    <row r="150" s="2" customFormat="1" ht="16.5" customHeight="1">
      <c r="A150" s="31"/>
      <c r="B150" s="180"/>
      <c r="C150" s="209" t="s">
        <v>174</v>
      </c>
      <c r="D150" s="209" t="s">
        <v>218</v>
      </c>
      <c r="E150" s="210" t="s">
        <v>219</v>
      </c>
      <c r="F150" s="211" t="s">
        <v>220</v>
      </c>
      <c r="G150" s="212" t="s">
        <v>147</v>
      </c>
      <c r="H150" s="213">
        <v>89.625</v>
      </c>
      <c r="I150" s="214">
        <v>11.35</v>
      </c>
      <c r="J150" s="214">
        <f>ROUND(I150*H150,2)</f>
        <v>1017.24</v>
      </c>
      <c r="K150" s="215"/>
      <c r="L150" s="216"/>
      <c r="M150" s="217" t="s">
        <v>1</v>
      </c>
      <c r="N150" s="218" t="s">
        <v>41</v>
      </c>
      <c r="O150" s="190">
        <v>0</v>
      </c>
      <c r="P150" s="190">
        <f>O150*H150</f>
        <v>0</v>
      </c>
      <c r="Q150" s="190">
        <v>0</v>
      </c>
      <c r="R150" s="190">
        <f>Q150*H150</f>
        <v>0</v>
      </c>
      <c r="S150" s="190">
        <v>0</v>
      </c>
      <c r="T150" s="191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161</v>
      </c>
      <c r="AT150" s="192" t="s">
        <v>218</v>
      </c>
      <c r="AU150" s="192" t="s">
        <v>88</v>
      </c>
      <c r="AY150" s="18" t="s">
        <v>142</v>
      </c>
      <c r="BE150" s="193">
        <f>IF(N150="základná",J150,0)</f>
        <v>0</v>
      </c>
      <c r="BF150" s="193">
        <f>IF(N150="znížená",J150,0)</f>
        <v>1017.24</v>
      </c>
      <c r="BG150" s="193">
        <f>IF(N150="zákl. prenesená",J150,0)</f>
        <v>0</v>
      </c>
      <c r="BH150" s="193">
        <f>IF(N150="zníž. prenesená",J150,0)</f>
        <v>0</v>
      </c>
      <c r="BI150" s="193">
        <f>IF(N150="nulová",J150,0)</f>
        <v>0</v>
      </c>
      <c r="BJ150" s="18" t="s">
        <v>88</v>
      </c>
      <c r="BK150" s="193">
        <f>ROUND(I150*H150,2)</f>
        <v>1017.24</v>
      </c>
      <c r="BL150" s="18" t="s">
        <v>148</v>
      </c>
      <c r="BM150" s="192" t="s">
        <v>204</v>
      </c>
    </row>
    <row r="151" s="13" customFormat="1">
      <c r="A151" s="13"/>
      <c r="B151" s="194"/>
      <c r="C151" s="13"/>
      <c r="D151" s="195" t="s">
        <v>149</v>
      </c>
      <c r="E151" s="196" t="s">
        <v>1</v>
      </c>
      <c r="F151" s="197" t="s">
        <v>450</v>
      </c>
      <c r="G151" s="13"/>
      <c r="H151" s="198">
        <v>89.625</v>
      </c>
      <c r="I151" s="13"/>
      <c r="J151" s="13"/>
      <c r="K151" s="13"/>
      <c r="L151" s="194"/>
      <c r="M151" s="199"/>
      <c r="N151" s="200"/>
      <c r="O151" s="200"/>
      <c r="P151" s="200"/>
      <c r="Q151" s="200"/>
      <c r="R151" s="200"/>
      <c r="S151" s="200"/>
      <c r="T151" s="20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96" t="s">
        <v>149</v>
      </c>
      <c r="AU151" s="196" t="s">
        <v>88</v>
      </c>
      <c r="AV151" s="13" t="s">
        <v>88</v>
      </c>
      <c r="AW151" s="13" t="s">
        <v>31</v>
      </c>
      <c r="AX151" s="13" t="s">
        <v>75</v>
      </c>
      <c r="AY151" s="196" t="s">
        <v>142</v>
      </c>
    </row>
    <row r="152" s="14" customFormat="1">
      <c r="A152" s="14"/>
      <c r="B152" s="202"/>
      <c r="C152" s="14"/>
      <c r="D152" s="195" t="s">
        <v>149</v>
      </c>
      <c r="E152" s="203" t="s">
        <v>1</v>
      </c>
      <c r="F152" s="204" t="s">
        <v>151</v>
      </c>
      <c r="G152" s="14"/>
      <c r="H152" s="205">
        <v>89.625</v>
      </c>
      <c r="I152" s="14"/>
      <c r="J152" s="14"/>
      <c r="K152" s="14"/>
      <c r="L152" s="202"/>
      <c r="M152" s="206"/>
      <c r="N152" s="207"/>
      <c r="O152" s="207"/>
      <c r="P152" s="207"/>
      <c r="Q152" s="207"/>
      <c r="R152" s="207"/>
      <c r="S152" s="207"/>
      <c r="T152" s="20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03" t="s">
        <v>149</v>
      </c>
      <c r="AU152" s="203" t="s">
        <v>88</v>
      </c>
      <c r="AV152" s="14" t="s">
        <v>148</v>
      </c>
      <c r="AW152" s="14" t="s">
        <v>31</v>
      </c>
      <c r="AX152" s="14" t="s">
        <v>82</v>
      </c>
      <c r="AY152" s="203" t="s">
        <v>142</v>
      </c>
    </row>
    <row r="153" s="2" customFormat="1" ht="16.5" customHeight="1">
      <c r="A153" s="31"/>
      <c r="B153" s="180"/>
      <c r="C153" s="209" t="s">
        <v>206</v>
      </c>
      <c r="D153" s="209" t="s">
        <v>218</v>
      </c>
      <c r="E153" s="210" t="s">
        <v>224</v>
      </c>
      <c r="F153" s="211" t="s">
        <v>225</v>
      </c>
      <c r="G153" s="212" t="s">
        <v>226</v>
      </c>
      <c r="H153" s="213">
        <v>17.925000000000001</v>
      </c>
      <c r="I153" s="214">
        <v>12.710000000000001</v>
      </c>
      <c r="J153" s="214">
        <f>ROUND(I153*H153,2)</f>
        <v>227.83000000000001</v>
      </c>
      <c r="K153" s="215"/>
      <c r="L153" s="216"/>
      <c r="M153" s="217" t="s">
        <v>1</v>
      </c>
      <c r="N153" s="218" t="s">
        <v>41</v>
      </c>
      <c r="O153" s="190">
        <v>0</v>
      </c>
      <c r="P153" s="190">
        <f>O153*H153</f>
        <v>0</v>
      </c>
      <c r="Q153" s="190">
        <v>0.017999999999999999</v>
      </c>
      <c r="R153" s="190">
        <f>Q153*H153</f>
        <v>0.32264999999999999</v>
      </c>
      <c r="S153" s="190">
        <v>0</v>
      </c>
      <c r="T153" s="19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2" t="s">
        <v>161</v>
      </c>
      <c r="AT153" s="192" t="s">
        <v>218</v>
      </c>
      <c r="AU153" s="192" t="s">
        <v>88</v>
      </c>
      <c r="AY153" s="18" t="s">
        <v>142</v>
      </c>
      <c r="BE153" s="193">
        <f>IF(N153="základná",J153,0)</f>
        <v>0</v>
      </c>
      <c r="BF153" s="193">
        <f>IF(N153="znížená",J153,0)</f>
        <v>227.83000000000001</v>
      </c>
      <c r="BG153" s="193">
        <f>IF(N153="zákl. prenesená",J153,0)</f>
        <v>0</v>
      </c>
      <c r="BH153" s="193">
        <f>IF(N153="zníž. prenesená",J153,0)</f>
        <v>0</v>
      </c>
      <c r="BI153" s="193">
        <f>IF(N153="nulová",J153,0)</f>
        <v>0</v>
      </c>
      <c r="BJ153" s="18" t="s">
        <v>88</v>
      </c>
      <c r="BK153" s="193">
        <f>ROUND(I153*H153,2)</f>
        <v>227.83000000000001</v>
      </c>
      <c r="BL153" s="18" t="s">
        <v>148</v>
      </c>
      <c r="BM153" s="192" t="s">
        <v>209</v>
      </c>
    </row>
    <row r="154" s="13" customFormat="1">
      <c r="A154" s="13"/>
      <c r="B154" s="194"/>
      <c r="C154" s="13"/>
      <c r="D154" s="195" t="s">
        <v>149</v>
      </c>
      <c r="E154" s="196" t="s">
        <v>1</v>
      </c>
      <c r="F154" s="197" t="s">
        <v>451</v>
      </c>
      <c r="G154" s="13"/>
      <c r="H154" s="198">
        <v>17.925000000000001</v>
      </c>
      <c r="I154" s="13"/>
      <c r="J154" s="13"/>
      <c r="K154" s="13"/>
      <c r="L154" s="194"/>
      <c r="M154" s="199"/>
      <c r="N154" s="200"/>
      <c r="O154" s="200"/>
      <c r="P154" s="200"/>
      <c r="Q154" s="200"/>
      <c r="R154" s="200"/>
      <c r="S154" s="200"/>
      <c r="T154" s="20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149</v>
      </c>
      <c r="AU154" s="196" t="s">
        <v>88</v>
      </c>
      <c r="AV154" s="13" t="s">
        <v>88</v>
      </c>
      <c r="AW154" s="13" t="s">
        <v>31</v>
      </c>
      <c r="AX154" s="13" t="s">
        <v>75</v>
      </c>
      <c r="AY154" s="196" t="s">
        <v>142</v>
      </c>
    </row>
    <row r="155" s="14" customFormat="1">
      <c r="A155" s="14"/>
      <c r="B155" s="202"/>
      <c r="C155" s="14"/>
      <c r="D155" s="195" t="s">
        <v>149</v>
      </c>
      <c r="E155" s="203" t="s">
        <v>1</v>
      </c>
      <c r="F155" s="204" t="s">
        <v>151</v>
      </c>
      <c r="G155" s="14"/>
      <c r="H155" s="205">
        <v>17.925000000000001</v>
      </c>
      <c r="I155" s="14"/>
      <c r="J155" s="14"/>
      <c r="K155" s="14"/>
      <c r="L155" s="202"/>
      <c r="M155" s="206"/>
      <c r="N155" s="207"/>
      <c r="O155" s="207"/>
      <c r="P155" s="207"/>
      <c r="Q155" s="207"/>
      <c r="R155" s="207"/>
      <c r="S155" s="207"/>
      <c r="T155" s="208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03" t="s">
        <v>149</v>
      </c>
      <c r="AU155" s="203" t="s">
        <v>88</v>
      </c>
      <c r="AV155" s="14" t="s">
        <v>148</v>
      </c>
      <c r="AW155" s="14" t="s">
        <v>31</v>
      </c>
      <c r="AX155" s="14" t="s">
        <v>82</v>
      </c>
      <c r="AY155" s="203" t="s">
        <v>142</v>
      </c>
    </row>
    <row r="156" s="12" customFormat="1" ht="22.8" customHeight="1">
      <c r="A156" s="12"/>
      <c r="B156" s="168"/>
      <c r="C156" s="12"/>
      <c r="D156" s="169" t="s">
        <v>74</v>
      </c>
      <c r="E156" s="178" t="s">
        <v>148</v>
      </c>
      <c r="F156" s="178" t="s">
        <v>229</v>
      </c>
      <c r="G156" s="12"/>
      <c r="H156" s="12"/>
      <c r="I156" s="12"/>
      <c r="J156" s="179">
        <f>BK156</f>
        <v>8558</v>
      </c>
      <c r="K156" s="12"/>
      <c r="L156" s="168"/>
      <c r="M156" s="172"/>
      <c r="N156" s="173"/>
      <c r="O156" s="173"/>
      <c r="P156" s="174">
        <f>SUM(P157:P165)</f>
        <v>9.0000000000000249</v>
      </c>
      <c r="Q156" s="173"/>
      <c r="R156" s="174">
        <f>SUM(R157:R165)</f>
        <v>325.86399999999998</v>
      </c>
      <c r="S156" s="173"/>
      <c r="T156" s="175">
        <f>SUM(T157:T165)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69" t="s">
        <v>82</v>
      </c>
      <c r="AT156" s="176" t="s">
        <v>74</v>
      </c>
      <c r="AU156" s="176" t="s">
        <v>82</v>
      </c>
      <c r="AY156" s="169" t="s">
        <v>142</v>
      </c>
      <c r="BK156" s="177">
        <f>SUM(BK157:BK165)</f>
        <v>8558</v>
      </c>
    </row>
    <row r="157" s="2" customFormat="1" ht="33" customHeight="1">
      <c r="A157" s="31"/>
      <c r="B157" s="180"/>
      <c r="C157" s="181" t="s">
        <v>177</v>
      </c>
      <c r="D157" s="181" t="s">
        <v>144</v>
      </c>
      <c r="E157" s="182" t="s">
        <v>230</v>
      </c>
      <c r="F157" s="183" t="s">
        <v>231</v>
      </c>
      <c r="G157" s="184" t="s">
        <v>166</v>
      </c>
      <c r="H157" s="185">
        <v>2116</v>
      </c>
      <c r="I157" s="186">
        <v>3.6499999999999999</v>
      </c>
      <c r="J157" s="186">
        <f>ROUND(I157*H157,2)</f>
        <v>7723.3999999999996</v>
      </c>
      <c r="K157" s="187"/>
      <c r="L157" s="32"/>
      <c r="M157" s="188" t="s">
        <v>1</v>
      </c>
      <c r="N157" s="189" t="s">
        <v>41</v>
      </c>
      <c r="O157" s="190">
        <v>0</v>
      </c>
      <c r="P157" s="190">
        <f>O157*H157</f>
        <v>0</v>
      </c>
      <c r="Q157" s="190">
        <v>0.154</v>
      </c>
      <c r="R157" s="190">
        <f>Q157*H157</f>
        <v>325.86399999999998</v>
      </c>
      <c r="S157" s="190">
        <v>0</v>
      </c>
      <c r="T157" s="191">
        <f>S157*H157</f>
        <v>0</v>
      </c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R157" s="192" t="s">
        <v>148</v>
      </c>
      <c r="AT157" s="192" t="s">
        <v>144</v>
      </c>
      <c r="AU157" s="192" t="s">
        <v>88</v>
      </c>
      <c r="AY157" s="18" t="s">
        <v>142</v>
      </c>
      <c r="BE157" s="193">
        <f>IF(N157="základná",J157,0)</f>
        <v>0</v>
      </c>
      <c r="BF157" s="193">
        <f>IF(N157="znížená",J157,0)</f>
        <v>7723.3999999999996</v>
      </c>
      <c r="BG157" s="193">
        <f>IF(N157="zákl. prenesená",J157,0)</f>
        <v>0</v>
      </c>
      <c r="BH157" s="193">
        <f>IF(N157="zníž. prenesená",J157,0)</f>
        <v>0</v>
      </c>
      <c r="BI157" s="193">
        <f>IF(N157="nulová",J157,0)</f>
        <v>0</v>
      </c>
      <c r="BJ157" s="18" t="s">
        <v>88</v>
      </c>
      <c r="BK157" s="193">
        <f>ROUND(I157*H157,2)</f>
        <v>7723.3999999999996</v>
      </c>
      <c r="BL157" s="18" t="s">
        <v>148</v>
      </c>
      <c r="BM157" s="192" t="s">
        <v>213</v>
      </c>
    </row>
    <row r="158" s="13" customFormat="1">
      <c r="A158" s="13"/>
      <c r="B158" s="194"/>
      <c r="C158" s="13"/>
      <c r="D158" s="195" t="s">
        <v>149</v>
      </c>
      <c r="E158" s="196" t="s">
        <v>1</v>
      </c>
      <c r="F158" s="197" t="s">
        <v>452</v>
      </c>
      <c r="G158" s="13"/>
      <c r="H158" s="198">
        <v>2116</v>
      </c>
      <c r="I158" s="13"/>
      <c r="J158" s="13"/>
      <c r="K158" s="13"/>
      <c r="L158" s="194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6" t="s">
        <v>149</v>
      </c>
      <c r="AU158" s="196" t="s">
        <v>88</v>
      </c>
      <c r="AV158" s="13" t="s">
        <v>88</v>
      </c>
      <c r="AW158" s="13" t="s">
        <v>31</v>
      </c>
      <c r="AX158" s="13" t="s">
        <v>75</v>
      </c>
      <c r="AY158" s="196" t="s">
        <v>142</v>
      </c>
    </row>
    <row r="159" s="14" customFormat="1">
      <c r="A159" s="14"/>
      <c r="B159" s="202"/>
      <c r="C159" s="14"/>
      <c r="D159" s="195" t="s">
        <v>149</v>
      </c>
      <c r="E159" s="203" t="s">
        <v>1</v>
      </c>
      <c r="F159" s="204" t="s">
        <v>151</v>
      </c>
      <c r="G159" s="14"/>
      <c r="H159" s="205">
        <v>2116</v>
      </c>
      <c r="I159" s="14"/>
      <c r="J159" s="14"/>
      <c r="K159" s="14"/>
      <c r="L159" s="202"/>
      <c r="M159" s="206"/>
      <c r="N159" s="207"/>
      <c r="O159" s="207"/>
      <c r="P159" s="207"/>
      <c r="Q159" s="207"/>
      <c r="R159" s="207"/>
      <c r="S159" s="207"/>
      <c r="T159" s="20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03" t="s">
        <v>149</v>
      </c>
      <c r="AU159" s="203" t="s">
        <v>88</v>
      </c>
      <c r="AV159" s="14" t="s">
        <v>148</v>
      </c>
      <c r="AW159" s="14" t="s">
        <v>31</v>
      </c>
      <c r="AX159" s="14" t="s">
        <v>82</v>
      </c>
      <c r="AY159" s="203" t="s">
        <v>142</v>
      </c>
    </row>
    <row r="160" s="2" customFormat="1" ht="24.15" customHeight="1">
      <c r="A160" s="31"/>
      <c r="B160" s="180"/>
      <c r="C160" s="181" t="s">
        <v>214</v>
      </c>
      <c r="D160" s="181" t="s">
        <v>144</v>
      </c>
      <c r="E160" s="182" t="s">
        <v>235</v>
      </c>
      <c r="F160" s="183" t="s">
        <v>236</v>
      </c>
      <c r="G160" s="184" t="s">
        <v>166</v>
      </c>
      <c r="H160" s="185">
        <v>535</v>
      </c>
      <c r="I160" s="186">
        <v>0.40999999999999998</v>
      </c>
      <c r="J160" s="186">
        <f>ROUND(I160*H160,2)</f>
        <v>219.34999999999999</v>
      </c>
      <c r="K160" s="187"/>
      <c r="L160" s="32"/>
      <c r="M160" s="188" t="s">
        <v>1</v>
      </c>
      <c r="N160" s="189" t="s">
        <v>41</v>
      </c>
      <c r="O160" s="190">
        <v>0.016822429906542102</v>
      </c>
      <c r="P160" s="190">
        <f>O160*H160</f>
        <v>9.0000000000000249</v>
      </c>
      <c r="Q160" s="190">
        <v>0</v>
      </c>
      <c r="R160" s="190">
        <f>Q160*H160</f>
        <v>0</v>
      </c>
      <c r="S160" s="190">
        <v>0</v>
      </c>
      <c r="T160" s="191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2" t="s">
        <v>148</v>
      </c>
      <c r="AT160" s="192" t="s">
        <v>144</v>
      </c>
      <c r="AU160" s="192" t="s">
        <v>88</v>
      </c>
      <c r="AY160" s="18" t="s">
        <v>142</v>
      </c>
      <c r="BE160" s="193">
        <f>IF(N160="základná",J160,0)</f>
        <v>0</v>
      </c>
      <c r="BF160" s="193">
        <f>IF(N160="znížená",J160,0)</f>
        <v>219.34999999999999</v>
      </c>
      <c r="BG160" s="193">
        <f>IF(N160="zákl. prenesená",J160,0)</f>
        <v>0</v>
      </c>
      <c r="BH160" s="193">
        <f>IF(N160="zníž. prenesená",J160,0)</f>
        <v>0</v>
      </c>
      <c r="BI160" s="193">
        <f>IF(N160="nulová",J160,0)</f>
        <v>0</v>
      </c>
      <c r="BJ160" s="18" t="s">
        <v>88</v>
      </c>
      <c r="BK160" s="193">
        <f>ROUND(I160*H160,2)</f>
        <v>219.34999999999999</v>
      </c>
      <c r="BL160" s="18" t="s">
        <v>148</v>
      </c>
      <c r="BM160" s="192" t="s">
        <v>217</v>
      </c>
    </row>
    <row r="161" s="13" customFormat="1">
      <c r="A161" s="13"/>
      <c r="B161" s="194"/>
      <c r="C161" s="13"/>
      <c r="D161" s="195" t="s">
        <v>149</v>
      </c>
      <c r="E161" s="196" t="s">
        <v>1</v>
      </c>
      <c r="F161" s="197" t="s">
        <v>453</v>
      </c>
      <c r="G161" s="13"/>
      <c r="H161" s="198">
        <v>535</v>
      </c>
      <c r="I161" s="13"/>
      <c r="J161" s="13"/>
      <c r="K161" s="13"/>
      <c r="L161" s="194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6" t="s">
        <v>149</v>
      </c>
      <c r="AU161" s="196" t="s">
        <v>88</v>
      </c>
      <c r="AV161" s="13" t="s">
        <v>88</v>
      </c>
      <c r="AW161" s="13" t="s">
        <v>31</v>
      </c>
      <c r="AX161" s="13" t="s">
        <v>75</v>
      </c>
      <c r="AY161" s="196" t="s">
        <v>142</v>
      </c>
    </row>
    <row r="162" s="14" customFormat="1">
      <c r="A162" s="14"/>
      <c r="B162" s="202"/>
      <c r="C162" s="14"/>
      <c r="D162" s="195" t="s">
        <v>149</v>
      </c>
      <c r="E162" s="203" t="s">
        <v>1</v>
      </c>
      <c r="F162" s="204" t="s">
        <v>151</v>
      </c>
      <c r="G162" s="14"/>
      <c r="H162" s="205">
        <v>535</v>
      </c>
      <c r="I162" s="14"/>
      <c r="J162" s="14"/>
      <c r="K162" s="14"/>
      <c r="L162" s="202"/>
      <c r="M162" s="206"/>
      <c r="N162" s="207"/>
      <c r="O162" s="207"/>
      <c r="P162" s="207"/>
      <c r="Q162" s="207"/>
      <c r="R162" s="207"/>
      <c r="S162" s="207"/>
      <c r="T162" s="208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3" t="s">
        <v>149</v>
      </c>
      <c r="AU162" s="203" t="s">
        <v>88</v>
      </c>
      <c r="AV162" s="14" t="s">
        <v>148</v>
      </c>
      <c r="AW162" s="14" t="s">
        <v>31</v>
      </c>
      <c r="AX162" s="14" t="s">
        <v>82</v>
      </c>
      <c r="AY162" s="203" t="s">
        <v>142</v>
      </c>
    </row>
    <row r="163" s="2" customFormat="1" ht="24.15" customHeight="1">
      <c r="A163" s="31"/>
      <c r="B163" s="180"/>
      <c r="C163" s="209" t="s">
        <v>182</v>
      </c>
      <c r="D163" s="209" t="s">
        <v>218</v>
      </c>
      <c r="E163" s="210" t="s">
        <v>239</v>
      </c>
      <c r="F163" s="211" t="s">
        <v>240</v>
      </c>
      <c r="G163" s="212" t="s">
        <v>166</v>
      </c>
      <c r="H163" s="213">
        <v>615.25</v>
      </c>
      <c r="I163" s="214">
        <v>1</v>
      </c>
      <c r="J163" s="214">
        <f>ROUND(I163*H163,2)</f>
        <v>615.25</v>
      </c>
      <c r="K163" s="215"/>
      <c r="L163" s="216"/>
      <c r="M163" s="217" t="s">
        <v>1</v>
      </c>
      <c r="N163" s="218" t="s">
        <v>41</v>
      </c>
      <c r="O163" s="190">
        <v>0</v>
      </c>
      <c r="P163" s="190">
        <f>O163*H163</f>
        <v>0</v>
      </c>
      <c r="Q163" s="190">
        <v>0</v>
      </c>
      <c r="R163" s="190">
        <f>Q163*H163</f>
        <v>0</v>
      </c>
      <c r="S163" s="190">
        <v>0</v>
      </c>
      <c r="T163" s="191">
        <f>S163*H163</f>
        <v>0</v>
      </c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R163" s="192" t="s">
        <v>161</v>
      </c>
      <c r="AT163" s="192" t="s">
        <v>218</v>
      </c>
      <c r="AU163" s="192" t="s">
        <v>88</v>
      </c>
      <c r="AY163" s="18" t="s">
        <v>142</v>
      </c>
      <c r="BE163" s="193">
        <f>IF(N163="základná",J163,0)</f>
        <v>0</v>
      </c>
      <c r="BF163" s="193">
        <f>IF(N163="znížená",J163,0)</f>
        <v>615.25</v>
      </c>
      <c r="BG163" s="193">
        <f>IF(N163="zákl. prenesená",J163,0)</f>
        <v>0</v>
      </c>
      <c r="BH163" s="193">
        <f>IF(N163="zníž. prenesená",J163,0)</f>
        <v>0</v>
      </c>
      <c r="BI163" s="193">
        <f>IF(N163="nulová",J163,0)</f>
        <v>0</v>
      </c>
      <c r="BJ163" s="18" t="s">
        <v>88</v>
      </c>
      <c r="BK163" s="193">
        <f>ROUND(I163*H163,2)</f>
        <v>615.25</v>
      </c>
      <c r="BL163" s="18" t="s">
        <v>148</v>
      </c>
      <c r="BM163" s="192" t="s">
        <v>221</v>
      </c>
    </row>
    <row r="164" s="13" customFormat="1">
      <c r="A164" s="13"/>
      <c r="B164" s="194"/>
      <c r="C164" s="13"/>
      <c r="D164" s="195" t="s">
        <v>149</v>
      </c>
      <c r="E164" s="196" t="s">
        <v>1</v>
      </c>
      <c r="F164" s="197" t="s">
        <v>454</v>
      </c>
      <c r="G164" s="13"/>
      <c r="H164" s="198">
        <v>615.25</v>
      </c>
      <c r="I164" s="13"/>
      <c r="J164" s="13"/>
      <c r="K164" s="13"/>
      <c r="L164" s="194"/>
      <c r="M164" s="199"/>
      <c r="N164" s="200"/>
      <c r="O164" s="200"/>
      <c r="P164" s="200"/>
      <c r="Q164" s="200"/>
      <c r="R164" s="200"/>
      <c r="S164" s="200"/>
      <c r="T164" s="20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96" t="s">
        <v>149</v>
      </c>
      <c r="AU164" s="196" t="s">
        <v>88</v>
      </c>
      <c r="AV164" s="13" t="s">
        <v>88</v>
      </c>
      <c r="AW164" s="13" t="s">
        <v>31</v>
      </c>
      <c r="AX164" s="13" t="s">
        <v>75</v>
      </c>
      <c r="AY164" s="196" t="s">
        <v>142</v>
      </c>
    </row>
    <row r="165" s="14" customFormat="1">
      <c r="A165" s="14"/>
      <c r="B165" s="202"/>
      <c r="C165" s="14"/>
      <c r="D165" s="195" t="s">
        <v>149</v>
      </c>
      <c r="E165" s="203" t="s">
        <v>1</v>
      </c>
      <c r="F165" s="204" t="s">
        <v>151</v>
      </c>
      <c r="G165" s="14"/>
      <c r="H165" s="205">
        <v>615.25</v>
      </c>
      <c r="I165" s="14"/>
      <c r="J165" s="14"/>
      <c r="K165" s="14"/>
      <c r="L165" s="202"/>
      <c r="M165" s="206"/>
      <c r="N165" s="207"/>
      <c r="O165" s="207"/>
      <c r="P165" s="207"/>
      <c r="Q165" s="207"/>
      <c r="R165" s="207"/>
      <c r="S165" s="207"/>
      <c r="T165" s="208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03" t="s">
        <v>149</v>
      </c>
      <c r="AU165" s="203" t="s">
        <v>88</v>
      </c>
      <c r="AV165" s="14" t="s">
        <v>148</v>
      </c>
      <c r="AW165" s="14" t="s">
        <v>31</v>
      </c>
      <c r="AX165" s="14" t="s">
        <v>82</v>
      </c>
      <c r="AY165" s="203" t="s">
        <v>142</v>
      </c>
    </row>
    <row r="166" s="12" customFormat="1" ht="22.8" customHeight="1">
      <c r="A166" s="12"/>
      <c r="B166" s="168"/>
      <c r="C166" s="12"/>
      <c r="D166" s="169" t="s">
        <v>74</v>
      </c>
      <c r="E166" s="178" t="s">
        <v>163</v>
      </c>
      <c r="F166" s="178" t="s">
        <v>243</v>
      </c>
      <c r="G166" s="12"/>
      <c r="H166" s="12"/>
      <c r="I166" s="12"/>
      <c r="J166" s="179">
        <f>BK166</f>
        <v>387413.32000000001</v>
      </c>
      <c r="K166" s="12"/>
      <c r="L166" s="168"/>
      <c r="M166" s="172"/>
      <c r="N166" s="173"/>
      <c r="O166" s="173"/>
      <c r="P166" s="174">
        <f>SUM(P167:P203)</f>
        <v>152.99999999999963</v>
      </c>
      <c r="Q166" s="173"/>
      <c r="R166" s="174">
        <f>SUM(R167:R203)</f>
        <v>13558591.253999999</v>
      </c>
      <c r="S166" s="173"/>
      <c r="T166" s="175">
        <f>SUM(T167:T203)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69" t="s">
        <v>82</v>
      </c>
      <c r="AT166" s="176" t="s">
        <v>74</v>
      </c>
      <c r="AU166" s="176" t="s">
        <v>82</v>
      </c>
      <c r="AY166" s="169" t="s">
        <v>142</v>
      </c>
      <c r="BK166" s="177">
        <f>SUM(BK167:BK203)</f>
        <v>387413.32000000001</v>
      </c>
    </row>
    <row r="167" s="2" customFormat="1" ht="33" customHeight="1">
      <c r="A167" s="31"/>
      <c r="B167" s="180"/>
      <c r="C167" s="181" t="s">
        <v>223</v>
      </c>
      <c r="D167" s="181" t="s">
        <v>144</v>
      </c>
      <c r="E167" s="182" t="s">
        <v>245</v>
      </c>
      <c r="F167" s="183" t="s">
        <v>246</v>
      </c>
      <c r="G167" s="184" t="s">
        <v>166</v>
      </c>
      <c r="H167" s="185">
        <v>2116</v>
      </c>
      <c r="I167" s="186">
        <v>10.07</v>
      </c>
      <c r="J167" s="186">
        <f>ROUND(I167*H167,2)</f>
        <v>21308.119999999999</v>
      </c>
      <c r="K167" s="187"/>
      <c r="L167" s="32"/>
      <c r="M167" s="188" t="s">
        <v>1</v>
      </c>
      <c r="N167" s="189" t="s">
        <v>41</v>
      </c>
      <c r="O167" s="190">
        <v>0.0283553875236294</v>
      </c>
      <c r="P167" s="190">
        <f>O167*H167</f>
        <v>59.999999999999808</v>
      </c>
      <c r="Q167" s="190">
        <v>0.33000000000000002</v>
      </c>
      <c r="R167" s="190">
        <f>Q167*H167</f>
        <v>698.28000000000009</v>
      </c>
      <c r="S167" s="190">
        <v>0</v>
      </c>
      <c r="T167" s="19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92" t="s">
        <v>148</v>
      </c>
      <c r="AT167" s="192" t="s">
        <v>144</v>
      </c>
      <c r="AU167" s="192" t="s">
        <v>88</v>
      </c>
      <c r="AY167" s="18" t="s">
        <v>142</v>
      </c>
      <c r="BE167" s="193">
        <f>IF(N167="základná",J167,0)</f>
        <v>0</v>
      </c>
      <c r="BF167" s="193">
        <f>IF(N167="znížená",J167,0)</f>
        <v>21308.119999999999</v>
      </c>
      <c r="BG167" s="193">
        <f>IF(N167="zákl. prenesená",J167,0)</f>
        <v>0</v>
      </c>
      <c r="BH167" s="193">
        <f>IF(N167="zníž. prenesená",J167,0)</f>
        <v>0</v>
      </c>
      <c r="BI167" s="193">
        <f>IF(N167="nulová",J167,0)</f>
        <v>0</v>
      </c>
      <c r="BJ167" s="18" t="s">
        <v>88</v>
      </c>
      <c r="BK167" s="193">
        <f>ROUND(I167*H167,2)</f>
        <v>21308.119999999999</v>
      </c>
      <c r="BL167" s="18" t="s">
        <v>148</v>
      </c>
      <c r="BM167" s="192" t="s">
        <v>227</v>
      </c>
    </row>
    <row r="168" s="13" customFormat="1">
      <c r="A168" s="13"/>
      <c r="B168" s="194"/>
      <c r="C168" s="13"/>
      <c r="D168" s="195" t="s">
        <v>149</v>
      </c>
      <c r="E168" s="196" t="s">
        <v>1</v>
      </c>
      <c r="F168" s="197" t="s">
        <v>452</v>
      </c>
      <c r="G168" s="13"/>
      <c r="H168" s="198">
        <v>2116</v>
      </c>
      <c r="I168" s="13"/>
      <c r="J168" s="13"/>
      <c r="K168" s="13"/>
      <c r="L168" s="194"/>
      <c r="M168" s="199"/>
      <c r="N168" s="200"/>
      <c r="O168" s="200"/>
      <c r="P168" s="200"/>
      <c r="Q168" s="200"/>
      <c r="R168" s="200"/>
      <c r="S168" s="200"/>
      <c r="T168" s="20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196" t="s">
        <v>149</v>
      </c>
      <c r="AU168" s="196" t="s">
        <v>88</v>
      </c>
      <c r="AV168" s="13" t="s">
        <v>88</v>
      </c>
      <c r="AW168" s="13" t="s">
        <v>31</v>
      </c>
      <c r="AX168" s="13" t="s">
        <v>75</v>
      </c>
      <c r="AY168" s="196" t="s">
        <v>142</v>
      </c>
    </row>
    <row r="169" s="14" customFormat="1">
      <c r="A169" s="14"/>
      <c r="B169" s="202"/>
      <c r="C169" s="14"/>
      <c r="D169" s="195" t="s">
        <v>149</v>
      </c>
      <c r="E169" s="203" t="s">
        <v>1</v>
      </c>
      <c r="F169" s="204" t="s">
        <v>151</v>
      </c>
      <c r="G169" s="14"/>
      <c r="H169" s="205">
        <v>2116</v>
      </c>
      <c r="I169" s="14"/>
      <c r="J169" s="14"/>
      <c r="K169" s="14"/>
      <c r="L169" s="202"/>
      <c r="M169" s="206"/>
      <c r="N169" s="207"/>
      <c r="O169" s="207"/>
      <c r="P169" s="207"/>
      <c r="Q169" s="207"/>
      <c r="R169" s="207"/>
      <c r="S169" s="207"/>
      <c r="T169" s="20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03" t="s">
        <v>149</v>
      </c>
      <c r="AU169" s="203" t="s">
        <v>88</v>
      </c>
      <c r="AV169" s="14" t="s">
        <v>148</v>
      </c>
      <c r="AW169" s="14" t="s">
        <v>31</v>
      </c>
      <c r="AX169" s="14" t="s">
        <v>82</v>
      </c>
      <c r="AY169" s="203" t="s">
        <v>142</v>
      </c>
    </row>
    <row r="170" s="2" customFormat="1" ht="33" customHeight="1">
      <c r="A170" s="31"/>
      <c r="B170" s="180"/>
      <c r="C170" s="181" t="s">
        <v>7</v>
      </c>
      <c r="D170" s="181" t="s">
        <v>144</v>
      </c>
      <c r="E170" s="182" t="s">
        <v>248</v>
      </c>
      <c r="F170" s="183" t="s">
        <v>249</v>
      </c>
      <c r="G170" s="184" t="s">
        <v>166</v>
      </c>
      <c r="H170" s="185">
        <v>2116</v>
      </c>
      <c r="I170" s="186">
        <v>10.32</v>
      </c>
      <c r="J170" s="186">
        <f>ROUND(I170*H170,2)</f>
        <v>21837.119999999999</v>
      </c>
      <c r="K170" s="187"/>
      <c r="L170" s="32"/>
      <c r="M170" s="188" t="s">
        <v>1</v>
      </c>
      <c r="N170" s="189" t="s">
        <v>41</v>
      </c>
      <c r="O170" s="190">
        <v>0.0283553875236294</v>
      </c>
      <c r="P170" s="190">
        <f>O170*H170</f>
        <v>59.999999999999808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148</v>
      </c>
      <c r="AT170" s="192" t="s">
        <v>144</v>
      </c>
      <c r="AU170" s="192" t="s">
        <v>88</v>
      </c>
      <c r="AY170" s="18" t="s">
        <v>142</v>
      </c>
      <c r="BE170" s="193">
        <f>IF(N170="základná",J170,0)</f>
        <v>0</v>
      </c>
      <c r="BF170" s="193">
        <f>IF(N170="znížená",J170,0)</f>
        <v>21837.119999999999</v>
      </c>
      <c r="BG170" s="193">
        <f>IF(N170="zákl. prenesená",J170,0)</f>
        <v>0</v>
      </c>
      <c r="BH170" s="193">
        <f>IF(N170="zníž. prenesená",J170,0)</f>
        <v>0</v>
      </c>
      <c r="BI170" s="193">
        <f>IF(N170="nulová",J170,0)</f>
        <v>0</v>
      </c>
      <c r="BJ170" s="18" t="s">
        <v>88</v>
      </c>
      <c r="BK170" s="193">
        <f>ROUND(I170*H170,2)</f>
        <v>21837.119999999999</v>
      </c>
      <c r="BL170" s="18" t="s">
        <v>148</v>
      </c>
      <c r="BM170" s="192" t="s">
        <v>232</v>
      </c>
    </row>
    <row r="171" s="13" customFormat="1">
      <c r="A171" s="13"/>
      <c r="B171" s="194"/>
      <c r="C171" s="13"/>
      <c r="D171" s="195" t="s">
        <v>149</v>
      </c>
      <c r="E171" s="196" t="s">
        <v>1</v>
      </c>
      <c r="F171" s="197" t="s">
        <v>452</v>
      </c>
      <c r="G171" s="13"/>
      <c r="H171" s="198">
        <v>2116</v>
      </c>
      <c r="I171" s="13"/>
      <c r="J171" s="13"/>
      <c r="K171" s="13"/>
      <c r="L171" s="194"/>
      <c r="M171" s="199"/>
      <c r="N171" s="200"/>
      <c r="O171" s="200"/>
      <c r="P171" s="200"/>
      <c r="Q171" s="200"/>
      <c r="R171" s="200"/>
      <c r="S171" s="200"/>
      <c r="T171" s="20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6" t="s">
        <v>149</v>
      </c>
      <c r="AU171" s="196" t="s">
        <v>88</v>
      </c>
      <c r="AV171" s="13" t="s">
        <v>88</v>
      </c>
      <c r="AW171" s="13" t="s">
        <v>31</v>
      </c>
      <c r="AX171" s="13" t="s">
        <v>75</v>
      </c>
      <c r="AY171" s="196" t="s">
        <v>142</v>
      </c>
    </row>
    <row r="172" s="14" customFormat="1">
      <c r="A172" s="14"/>
      <c r="B172" s="202"/>
      <c r="C172" s="14"/>
      <c r="D172" s="195" t="s">
        <v>149</v>
      </c>
      <c r="E172" s="203" t="s">
        <v>1</v>
      </c>
      <c r="F172" s="204" t="s">
        <v>151</v>
      </c>
      <c r="G172" s="14"/>
      <c r="H172" s="205">
        <v>2116</v>
      </c>
      <c r="I172" s="14"/>
      <c r="J172" s="14"/>
      <c r="K172" s="14"/>
      <c r="L172" s="202"/>
      <c r="M172" s="206"/>
      <c r="N172" s="207"/>
      <c r="O172" s="207"/>
      <c r="P172" s="207"/>
      <c r="Q172" s="207"/>
      <c r="R172" s="207"/>
      <c r="S172" s="207"/>
      <c r="T172" s="20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3" t="s">
        <v>149</v>
      </c>
      <c r="AU172" s="203" t="s">
        <v>88</v>
      </c>
      <c r="AV172" s="14" t="s">
        <v>148</v>
      </c>
      <c r="AW172" s="14" t="s">
        <v>31</v>
      </c>
      <c r="AX172" s="14" t="s">
        <v>82</v>
      </c>
      <c r="AY172" s="203" t="s">
        <v>142</v>
      </c>
    </row>
    <row r="173" s="2" customFormat="1" ht="37.8" customHeight="1">
      <c r="A173" s="31"/>
      <c r="B173" s="180"/>
      <c r="C173" s="181" t="s">
        <v>234</v>
      </c>
      <c r="D173" s="181" t="s">
        <v>144</v>
      </c>
      <c r="E173" s="182" t="s">
        <v>252</v>
      </c>
      <c r="F173" s="183" t="s">
        <v>253</v>
      </c>
      <c r="G173" s="184" t="s">
        <v>166</v>
      </c>
      <c r="H173" s="185">
        <v>537.5</v>
      </c>
      <c r="I173" s="186">
        <v>4.2400000000000002</v>
      </c>
      <c r="J173" s="186">
        <f>ROUND(I173*H173,2)</f>
        <v>2279</v>
      </c>
      <c r="K173" s="187"/>
      <c r="L173" s="32"/>
      <c r="M173" s="188" t="s">
        <v>1</v>
      </c>
      <c r="N173" s="189" t="s">
        <v>41</v>
      </c>
      <c r="O173" s="190">
        <v>0.016744186046511601</v>
      </c>
      <c r="P173" s="190">
        <f>O173*H173</f>
        <v>8.9999999999999858</v>
      </c>
      <c r="Q173" s="190">
        <v>0.11</v>
      </c>
      <c r="R173" s="190">
        <f>Q173*H173</f>
        <v>59.125</v>
      </c>
      <c r="S173" s="190">
        <v>0</v>
      </c>
      <c r="T173" s="19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2" t="s">
        <v>148</v>
      </c>
      <c r="AT173" s="192" t="s">
        <v>144</v>
      </c>
      <c r="AU173" s="192" t="s">
        <v>88</v>
      </c>
      <c r="AY173" s="18" t="s">
        <v>142</v>
      </c>
      <c r="BE173" s="193">
        <f>IF(N173="základná",J173,0)</f>
        <v>0</v>
      </c>
      <c r="BF173" s="193">
        <f>IF(N173="znížená",J173,0)</f>
        <v>2279</v>
      </c>
      <c r="BG173" s="193">
        <f>IF(N173="zákl. prenesená",J173,0)</f>
        <v>0</v>
      </c>
      <c r="BH173" s="193">
        <f>IF(N173="zníž. prenesená",J173,0)</f>
        <v>0</v>
      </c>
      <c r="BI173" s="193">
        <f>IF(N173="nulová",J173,0)</f>
        <v>0</v>
      </c>
      <c r="BJ173" s="18" t="s">
        <v>88</v>
      </c>
      <c r="BK173" s="193">
        <f>ROUND(I173*H173,2)</f>
        <v>2279</v>
      </c>
      <c r="BL173" s="18" t="s">
        <v>148</v>
      </c>
      <c r="BM173" s="192" t="s">
        <v>237</v>
      </c>
    </row>
    <row r="174" s="13" customFormat="1">
      <c r="A174" s="13"/>
      <c r="B174" s="194"/>
      <c r="C174" s="13"/>
      <c r="D174" s="195" t="s">
        <v>149</v>
      </c>
      <c r="E174" s="196" t="s">
        <v>1</v>
      </c>
      <c r="F174" s="197" t="s">
        <v>455</v>
      </c>
      <c r="G174" s="13"/>
      <c r="H174" s="198">
        <v>537.5</v>
      </c>
      <c r="I174" s="13"/>
      <c r="J174" s="13"/>
      <c r="K174" s="13"/>
      <c r="L174" s="194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6" t="s">
        <v>149</v>
      </c>
      <c r="AU174" s="196" t="s">
        <v>88</v>
      </c>
      <c r="AV174" s="13" t="s">
        <v>88</v>
      </c>
      <c r="AW174" s="13" t="s">
        <v>31</v>
      </c>
      <c r="AX174" s="13" t="s">
        <v>75</v>
      </c>
      <c r="AY174" s="196" t="s">
        <v>142</v>
      </c>
    </row>
    <row r="175" s="14" customFormat="1">
      <c r="A175" s="14"/>
      <c r="B175" s="202"/>
      <c r="C175" s="14"/>
      <c r="D175" s="195" t="s">
        <v>149</v>
      </c>
      <c r="E175" s="203" t="s">
        <v>1</v>
      </c>
      <c r="F175" s="204" t="s">
        <v>151</v>
      </c>
      <c r="G175" s="14"/>
      <c r="H175" s="205">
        <v>537.5</v>
      </c>
      <c r="I175" s="14"/>
      <c r="J175" s="14"/>
      <c r="K175" s="14"/>
      <c r="L175" s="202"/>
      <c r="M175" s="206"/>
      <c r="N175" s="207"/>
      <c r="O175" s="207"/>
      <c r="P175" s="207"/>
      <c r="Q175" s="207"/>
      <c r="R175" s="207"/>
      <c r="S175" s="207"/>
      <c r="T175" s="20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3" t="s">
        <v>149</v>
      </c>
      <c r="AU175" s="203" t="s">
        <v>88</v>
      </c>
      <c r="AV175" s="14" t="s">
        <v>148</v>
      </c>
      <c r="AW175" s="14" t="s">
        <v>31</v>
      </c>
      <c r="AX175" s="14" t="s">
        <v>82</v>
      </c>
      <c r="AY175" s="203" t="s">
        <v>142</v>
      </c>
    </row>
    <row r="176" s="2" customFormat="1" ht="24.15" customHeight="1">
      <c r="A176" s="31"/>
      <c r="B176" s="180"/>
      <c r="C176" s="181" t="s">
        <v>191</v>
      </c>
      <c r="D176" s="181" t="s">
        <v>144</v>
      </c>
      <c r="E176" s="182" t="s">
        <v>256</v>
      </c>
      <c r="F176" s="183" t="s">
        <v>257</v>
      </c>
      <c r="G176" s="184" t="s">
        <v>166</v>
      </c>
      <c r="H176" s="185">
        <v>535</v>
      </c>
      <c r="I176" s="186">
        <v>0.91000000000000003</v>
      </c>
      <c r="J176" s="186">
        <f>ROUND(I176*H176,2)</f>
        <v>486.85000000000002</v>
      </c>
      <c r="K176" s="187"/>
      <c r="L176" s="32"/>
      <c r="M176" s="188" t="s">
        <v>1</v>
      </c>
      <c r="N176" s="189" t="s">
        <v>41</v>
      </c>
      <c r="O176" s="190">
        <v>0</v>
      </c>
      <c r="P176" s="190">
        <f>O176*H176</f>
        <v>0</v>
      </c>
      <c r="Q176" s="190">
        <v>3.2149999999999999</v>
      </c>
      <c r="R176" s="190">
        <f>Q176*H176</f>
        <v>1720.0249999999999</v>
      </c>
      <c r="S176" s="190">
        <v>0</v>
      </c>
      <c r="T176" s="19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2" t="s">
        <v>148</v>
      </c>
      <c r="AT176" s="192" t="s">
        <v>144</v>
      </c>
      <c r="AU176" s="192" t="s">
        <v>88</v>
      </c>
      <c r="AY176" s="18" t="s">
        <v>142</v>
      </c>
      <c r="BE176" s="193">
        <f>IF(N176="základná",J176,0)</f>
        <v>0</v>
      </c>
      <c r="BF176" s="193">
        <f>IF(N176="znížená",J176,0)</f>
        <v>486.85000000000002</v>
      </c>
      <c r="BG176" s="193">
        <f>IF(N176="zákl. prenesená",J176,0)</f>
        <v>0</v>
      </c>
      <c r="BH176" s="193">
        <f>IF(N176="zníž. prenesená",J176,0)</f>
        <v>0</v>
      </c>
      <c r="BI176" s="193">
        <f>IF(N176="nulová",J176,0)</f>
        <v>0</v>
      </c>
      <c r="BJ176" s="18" t="s">
        <v>88</v>
      </c>
      <c r="BK176" s="193">
        <f>ROUND(I176*H176,2)</f>
        <v>486.85000000000002</v>
      </c>
      <c r="BL176" s="18" t="s">
        <v>148</v>
      </c>
      <c r="BM176" s="192" t="s">
        <v>241</v>
      </c>
    </row>
    <row r="177" s="13" customFormat="1">
      <c r="A177" s="13"/>
      <c r="B177" s="194"/>
      <c r="C177" s="13"/>
      <c r="D177" s="195" t="s">
        <v>149</v>
      </c>
      <c r="E177" s="196" t="s">
        <v>1</v>
      </c>
      <c r="F177" s="197" t="s">
        <v>453</v>
      </c>
      <c r="G177" s="13"/>
      <c r="H177" s="198">
        <v>535</v>
      </c>
      <c r="I177" s="13"/>
      <c r="J177" s="13"/>
      <c r="K177" s="13"/>
      <c r="L177" s="194"/>
      <c r="M177" s="199"/>
      <c r="N177" s="200"/>
      <c r="O177" s="200"/>
      <c r="P177" s="200"/>
      <c r="Q177" s="200"/>
      <c r="R177" s="200"/>
      <c r="S177" s="200"/>
      <c r="T177" s="20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6" t="s">
        <v>149</v>
      </c>
      <c r="AU177" s="196" t="s">
        <v>88</v>
      </c>
      <c r="AV177" s="13" t="s">
        <v>88</v>
      </c>
      <c r="AW177" s="13" t="s">
        <v>31</v>
      </c>
      <c r="AX177" s="13" t="s">
        <v>75</v>
      </c>
      <c r="AY177" s="196" t="s">
        <v>142</v>
      </c>
    </row>
    <row r="178" s="14" customFormat="1">
      <c r="A178" s="14"/>
      <c r="B178" s="202"/>
      <c r="C178" s="14"/>
      <c r="D178" s="195" t="s">
        <v>149</v>
      </c>
      <c r="E178" s="203" t="s">
        <v>1</v>
      </c>
      <c r="F178" s="204" t="s">
        <v>151</v>
      </c>
      <c r="G178" s="14"/>
      <c r="H178" s="205">
        <v>535</v>
      </c>
      <c r="I178" s="14"/>
      <c r="J178" s="14"/>
      <c r="K178" s="14"/>
      <c r="L178" s="202"/>
      <c r="M178" s="206"/>
      <c r="N178" s="207"/>
      <c r="O178" s="207"/>
      <c r="P178" s="207"/>
      <c r="Q178" s="207"/>
      <c r="R178" s="207"/>
      <c r="S178" s="207"/>
      <c r="T178" s="20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3" t="s">
        <v>149</v>
      </c>
      <c r="AU178" s="203" t="s">
        <v>88</v>
      </c>
      <c r="AV178" s="14" t="s">
        <v>148</v>
      </c>
      <c r="AW178" s="14" t="s">
        <v>31</v>
      </c>
      <c r="AX178" s="14" t="s">
        <v>82</v>
      </c>
      <c r="AY178" s="203" t="s">
        <v>142</v>
      </c>
    </row>
    <row r="179" s="2" customFormat="1" ht="24.15" customHeight="1">
      <c r="A179" s="31"/>
      <c r="B179" s="180"/>
      <c r="C179" s="181" t="s">
        <v>244</v>
      </c>
      <c r="D179" s="181" t="s">
        <v>144</v>
      </c>
      <c r="E179" s="182" t="s">
        <v>260</v>
      </c>
      <c r="F179" s="183" t="s">
        <v>261</v>
      </c>
      <c r="G179" s="184" t="s">
        <v>166</v>
      </c>
      <c r="H179" s="185">
        <v>13465</v>
      </c>
      <c r="I179" s="186">
        <v>0.69999999999999996</v>
      </c>
      <c r="J179" s="186">
        <f>ROUND(I179*H179,2)</f>
        <v>9425.5</v>
      </c>
      <c r="K179" s="187"/>
      <c r="L179" s="32"/>
      <c r="M179" s="188" t="s">
        <v>1</v>
      </c>
      <c r="N179" s="189" t="s">
        <v>41</v>
      </c>
      <c r="O179" s="190">
        <v>0</v>
      </c>
      <c r="P179" s="190">
        <f>O179*H179</f>
        <v>0</v>
      </c>
      <c r="Q179" s="190">
        <v>8.2140000000000004</v>
      </c>
      <c r="R179" s="190">
        <f>Q179*H179</f>
        <v>110601.51000000001</v>
      </c>
      <c r="S179" s="190">
        <v>0</v>
      </c>
      <c r="T179" s="191">
        <f>S179*H179</f>
        <v>0</v>
      </c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R179" s="192" t="s">
        <v>148</v>
      </c>
      <c r="AT179" s="192" t="s">
        <v>144</v>
      </c>
      <c r="AU179" s="192" t="s">
        <v>88</v>
      </c>
      <c r="AY179" s="18" t="s">
        <v>142</v>
      </c>
      <c r="BE179" s="193">
        <f>IF(N179="základná",J179,0)</f>
        <v>0</v>
      </c>
      <c r="BF179" s="193">
        <f>IF(N179="znížená",J179,0)</f>
        <v>9425.5</v>
      </c>
      <c r="BG179" s="193">
        <f>IF(N179="zákl. prenesená",J179,0)</f>
        <v>0</v>
      </c>
      <c r="BH179" s="193">
        <f>IF(N179="zníž. prenesená",J179,0)</f>
        <v>0</v>
      </c>
      <c r="BI179" s="193">
        <f>IF(N179="nulová",J179,0)</f>
        <v>0</v>
      </c>
      <c r="BJ179" s="18" t="s">
        <v>88</v>
      </c>
      <c r="BK179" s="193">
        <f>ROUND(I179*H179,2)</f>
        <v>9425.5</v>
      </c>
      <c r="BL179" s="18" t="s">
        <v>148</v>
      </c>
      <c r="BM179" s="192" t="s">
        <v>247</v>
      </c>
    </row>
    <row r="180" s="13" customFormat="1">
      <c r="A180" s="13"/>
      <c r="B180" s="194"/>
      <c r="C180" s="13"/>
      <c r="D180" s="195" t="s">
        <v>149</v>
      </c>
      <c r="E180" s="196" t="s">
        <v>1</v>
      </c>
      <c r="F180" s="197" t="s">
        <v>453</v>
      </c>
      <c r="G180" s="13"/>
      <c r="H180" s="198">
        <v>535</v>
      </c>
      <c r="I180" s="13"/>
      <c r="J180" s="13"/>
      <c r="K180" s="13"/>
      <c r="L180" s="194"/>
      <c r="M180" s="199"/>
      <c r="N180" s="200"/>
      <c r="O180" s="200"/>
      <c r="P180" s="200"/>
      <c r="Q180" s="200"/>
      <c r="R180" s="200"/>
      <c r="S180" s="200"/>
      <c r="T180" s="20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96" t="s">
        <v>149</v>
      </c>
      <c r="AU180" s="196" t="s">
        <v>88</v>
      </c>
      <c r="AV180" s="13" t="s">
        <v>88</v>
      </c>
      <c r="AW180" s="13" t="s">
        <v>31</v>
      </c>
      <c r="AX180" s="13" t="s">
        <v>75</v>
      </c>
      <c r="AY180" s="196" t="s">
        <v>142</v>
      </c>
    </row>
    <row r="181" s="13" customFormat="1">
      <c r="A181" s="13"/>
      <c r="B181" s="194"/>
      <c r="C181" s="13"/>
      <c r="D181" s="195" t="s">
        <v>149</v>
      </c>
      <c r="E181" s="196" t="s">
        <v>1</v>
      </c>
      <c r="F181" s="197" t="s">
        <v>456</v>
      </c>
      <c r="G181" s="13"/>
      <c r="H181" s="198">
        <v>6465</v>
      </c>
      <c r="I181" s="13"/>
      <c r="J181" s="13"/>
      <c r="K181" s="13"/>
      <c r="L181" s="194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6" t="s">
        <v>149</v>
      </c>
      <c r="AU181" s="196" t="s">
        <v>88</v>
      </c>
      <c r="AV181" s="13" t="s">
        <v>88</v>
      </c>
      <c r="AW181" s="13" t="s">
        <v>31</v>
      </c>
      <c r="AX181" s="13" t="s">
        <v>75</v>
      </c>
      <c r="AY181" s="196" t="s">
        <v>142</v>
      </c>
    </row>
    <row r="182" s="13" customFormat="1">
      <c r="A182" s="13"/>
      <c r="B182" s="194"/>
      <c r="C182" s="13"/>
      <c r="D182" s="195" t="s">
        <v>149</v>
      </c>
      <c r="E182" s="196" t="s">
        <v>1</v>
      </c>
      <c r="F182" s="197" t="s">
        <v>456</v>
      </c>
      <c r="G182" s="13"/>
      <c r="H182" s="198">
        <v>6465</v>
      </c>
      <c r="I182" s="13"/>
      <c r="J182" s="13"/>
      <c r="K182" s="13"/>
      <c r="L182" s="194"/>
      <c r="M182" s="199"/>
      <c r="N182" s="200"/>
      <c r="O182" s="200"/>
      <c r="P182" s="200"/>
      <c r="Q182" s="200"/>
      <c r="R182" s="200"/>
      <c r="S182" s="200"/>
      <c r="T182" s="20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6" t="s">
        <v>149</v>
      </c>
      <c r="AU182" s="196" t="s">
        <v>88</v>
      </c>
      <c r="AV182" s="13" t="s">
        <v>88</v>
      </c>
      <c r="AW182" s="13" t="s">
        <v>31</v>
      </c>
      <c r="AX182" s="13" t="s">
        <v>75</v>
      </c>
      <c r="AY182" s="196" t="s">
        <v>142</v>
      </c>
    </row>
    <row r="183" s="14" customFormat="1">
      <c r="A183" s="14"/>
      <c r="B183" s="202"/>
      <c r="C183" s="14"/>
      <c r="D183" s="195" t="s">
        <v>149</v>
      </c>
      <c r="E183" s="203" t="s">
        <v>1</v>
      </c>
      <c r="F183" s="204" t="s">
        <v>151</v>
      </c>
      <c r="G183" s="14"/>
      <c r="H183" s="205">
        <v>13465</v>
      </c>
      <c r="I183" s="14"/>
      <c r="J183" s="14"/>
      <c r="K183" s="14"/>
      <c r="L183" s="202"/>
      <c r="M183" s="206"/>
      <c r="N183" s="207"/>
      <c r="O183" s="207"/>
      <c r="P183" s="207"/>
      <c r="Q183" s="207"/>
      <c r="R183" s="207"/>
      <c r="S183" s="207"/>
      <c r="T183" s="20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03" t="s">
        <v>149</v>
      </c>
      <c r="AU183" s="203" t="s">
        <v>88</v>
      </c>
      <c r="AV183" s="14" t="s">
        <v>148</v>
      </c>
      <c r="AW183" s="14" t="s">
        <v>31</v>
      </c>
      <c r="AX183" s="14" t="s">
        <v>82</v>
      </c>
      <c r="AY183" s="203" t="s">
        <v>142</v>
      </c>
    </row>
    <row r="184" s="2" customFormat="1" ht="24.15" customHeight="1">
      <c r="A184" s="31"/>
      <c r="B184" s="180"/>
      <c r="C184" s="181" t="s">
        <v>195</v>
      </c>
      <c r="D184" s="181" t="s">
        <v>144</v>
      </c>
      <c r="E184" s="182" t="s">
        <v>264</v>
      </c>
      <c r="F184" s="183" t="s">
        <v>457</v>
      </c>
      <c r="G184" s="184" t="s">
        <v>166</v>
      </c>
      <c r="H184" s="185">
        <v>7000</v>
      </c>
      <c r="I184" s="186">
        <v>16.949999999999999</v>
      </c>
      <c r="J184" s="186">
        <f>ROUND(I184*H184,2)</f>
        <v>118650</v>
      </c>
      <c r="K184" s="187"/>
      <c r="L184" s="32"/>
      <c r="M184" s="188" t="s">
        <v>1</v>
      </c>
      <c r="N184" s="189" t="s">
        <v>41</v>
      </c>
      <c r="O184" s="190">
        <v>0</v>
      </c>
      <c r="P184" s="190">
        <f>O184*H184</f>
        <v>0</v>
      </c>
      <c r="Q184" s="190">
        <v>743.88999999999999</v>
      </c>
      <c r="R184" s="190">
        <f>Q184*H184</f>
        <v>5207230</v>
      </c>
      <c r="S184" s="190">
        <v>0</v>
      </c>
      <c r="T184" s="19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2" t="s">
        <v>148</v>
      </c>
      <c r="AT184" s="192" t="s">
        <v>144</v>
      </c>
      <c r="AU184" s="192" t="s">
        <v>88</v>
      </c>
      <c r="AY184" s="18" t="s">
        <v>142</v>
      </c>
      <c r="BE184" s="193">
        <f>IF(N184="základná",J184,0)</f>
        <v>0</v>
      </c>
      <c r="BF184" s="193">
        <f>IF(N184="znížená",J184,0)</f>
        <v>118650</v>
      </c>
      <c r="BG184" s="193">
        <f>IF(N184="zákl. prenesená",J184,0)</f>
        <v>0</v>
      </c>
      <c r="BH184" s="193">
        <f>IF(N184="zníž. prenesená",J184,0)</f>
        <v>0</v>
      </c>
      <c r="BI184" s="193">
        <f>IF(N184="nulová",J184,0)</f>
        <v>0</v>
      </c>
      <c r="BJ184" s="18" t="s">
        <v>88</v>
      </c>
      <c r="BK184" s="193">
        <f>ROUND(I184*H184,2)</f>
        <v>118650</v>
      </c>
      <c r="BL184" s="18" t="s">
        <v>148</v>
      </c>
      <c r="BM184" s="192" t="s">
        <v>250</v>
      </c>
    </row>
    <row r="185" s="13" customFormat="1">
      <c r="A185" s="13"/>
      <c r="B185" s="194"/>
      <c r="C185" s="13"/>
      <c r="D185" s="195" t="s">
        <v>149</v>
      </c>
      <c r="E185" s="196" t="s">
        <v>1</v>
      </c>
      <c r="F185" s="197" t="s">
        <v>456</v>
      </c>
      <c r="G185" s="13"/>
      <c r="H185" s="198">
        <v>6465</v>
      </c>
      <c r="I185" s="13"/>
      <c r="J185" s="13"/>
      <c r="K185" s="13"/>
      <c r="L185" s="194"/>
      <c r="M185" s="199"/>
      <c r="N185" s="200"/>
      <c r="O185" s="200"/>
      <c r="P185" s="200"/>
      <c r="Q185" s="200"/>
      <c r="R185" s="200"/>
      <c r="S185" s="200"/>
      <c r="T185" s="20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196" t="s">
        <v>149</v>
      </c>
      <c r="AU185" s="196" t="s">
        <v>88</v>
      </c>
      <c r="AV185" s="13" t="s">
        <v>88</v>
      </c>
      <c r="AW185" s="13" t="s">
        <v>31</v>
      </c>
      <c r="AX185" s="13" t="s">
        <v>75</v>
      </c>
      <c r="AY185" s="196" t="s">
        <v>142</v>
      </c>
    </row>
    <row r="186" s="13" customFormat="1">
      <c r="A186" s="13"/>
      <c r="B186" s="194"/>
      <c r="C186" s="13"/>
      <c r="D186" s="195" t="s">
        <v>149</v>
      </c>
      <c r="E186" s="196" t="s">
        <v>1</v>
      </c>
      <c r="F186" s="197" t="s">
        <v>453</v>
      </c>
      <c r="G186" s="13"/>
      <c r="H186" s="198">
        <v>535</v>
      </c>
      <c r="I186" s="13"/>
      <c r="J186" s="13"/>
      <c r="K186" s="13"/>
      <c r="L186" s="194"/>
      <c r="M186" s="199"/>
      <c r="N186" s="200"/>
      <c r="O186" s="200"/>
      <c r="P186" s="200"/>
      <c r="Q186" s="200"/>
      <c r="R186" s="200"/>
      <c r="S186" s="200"/>
      <c r="T186" s="20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6" t="s">
        <v>149</v>
      </c>
      <c r="AU186" s="196" t="s">
        <v>88</v>
      </c>
      <c r="AV186" s="13" t="s">
        <v>88</v>
      </c>
      <c r="AW186" s="13" t="s">
        <v>31</v>
      </c>
      <c r="AX186" s="13" t="s">
        <v>75</v>
      </c>
      <c r="AY186" s="196" t="s">
        <v>142</v>
      </c>
    </row>
    <row r="187" s="14" customFormat="1">
      <c r="A187" s="14"/>
      <c r="B187" s="202"/>
      <c r="C187" s="14"/>
      <c r="D187" s="195" t="s">
        <v>149</v>
      </c>
      <c r="E187" s="203" t="s">
        <v>1</v>
      </c>
      <c r="F187" s="204" t="s">
        <v>151</v>
      </c>
      <c r="G187" s="14"/>
      <c r="H187" s="205">
        <v>7000</v>
      </c>
      <c r="I187" s="14"/>
      <c r="J187" s="14"/>
      <c r="K187" s="14"/>
      <c r="L187" s="202"/>
      <c r="M187" s="206"/>
      <c r="N187" s="207"/>
      <c r="O187" s="207"/>
      <c r="P187" s="207"/>
      <c r="Q187" s="207"/>
      <c r="R187" s="207"/>
      <c r="S187" s="207"/>
      <c r="T187" s="20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03" t="s">
        <v>149</v>
      </c>
      <c r="AU187" s="203" t="s">
        <v>88</v>
      </c>
      <c r="AV187" s="14" t="s">
        <v>148</v>
      </c>
      <c r="AW187" s="14" t="s">
        <v>31</v>
      </c>
      <c r="AX187" s="14" t="s">
        <v>82</v>
      </c>
      <c r="AY187" s="203" t="s">
        <v>142</v>
      </c>
    </row>
    <row r="188" s="2" customFormat="1" ht="33" customHeight="1">
      <c r="A188" s="31"/>
      <c r="B188" s="180"/>
      <c r="C188" s="181" t="s">
        <v>251</v>
      </c>
      <c r="D188" s="181" t="s">
        <v>144</v>
      </c>
      <c r="E188" s="182" t="s">
        <v>268</v>
      </c>
      <c r="F188" s="183" t="s">
        <v>269</v>
      </c>
      <c r="G188" s="184" t="s">
        <v>166</v>
      </c>
      <c r="H188" s="185">
        <v>2116</v>
      </c>
      <c r="I188" s="186">
        <v>17.02</v>
      </c>
      <c r="J188" s="186">
        <f>ROUND(I188*H188,2)</f>
        <v>36014.32</v>
      </c>
      <c r="K188" s="187"/>
      <c r="L188" s="32"/>
      <c r="M188" s="188" t="s">
        <v>1</v>
      </c>
      <c r="N188" s="189" t="s">
        <v>41</v>
      </c>
      <c r="O188" s="190">
        <v>0</v>
      </c>
      <c r="P188" s="190">
        <f>O188*H188</f>
        <v>0</v>
      </c>
      <c r="Q188" s="190">
        <v>0</v>
      </c>
      <c r="R188" s="190">
        <f>Q188*H188</f>
        <v>0</v>
      </c>
      <c r="S188" s="190">
        <v>0</v>
      </c>
      <c r="T188" s="19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2" t="s">
        <v>148</v>
      </c>
      <c r="AT188" s="192" t="s">
        <v>144</v>
      </c>
      <c r="AU188" s="192" t="s">
        <v>88</v>
      </c>
      <c r="AY188" s="18" t="s">
        <v>142</v>
      </c>
      <c r="BE188" s="193">
        <f>IF(N188="základná",J188,0)</f>
        <v>0</v>
      </c>
      <c r="BF188" s="193">
        <f>IF(N188="znížená",J188,0)</f>
        <v>36014.32</v>
      </c>
      <c r="BG188" s="193">
        <f>IF(N188="zákl. prenesená",J188,0)</f>
        <v>0</v>
      </c>
      <c r="BH188" s="193">
        <f>IF(N188="zníž. prenesená",J188,0)</f>
        <v>0</v>
      </c>
      <c r="BI188" s="193">
        <f>IF(N188="nulová",J188,0)</f>
        <v>0</v>
      </c>
      <c r="BJ188" s="18" t="s">
        <v>88</v>
      </c>
      <c r="BK188" s="193">
        <f>ROUND(I188*H188,2)</f>
        <v>36014.32</v>
      </c>
      <c r="BL188" s="18" t="s">
        <v>148</v>
      </c>
      <c r="BM188" s="192" t="s">
        <v>254</v>
      </c>
    </row>
    <row r="189" s="13" customFormat="1">
      <c r="A189" s="13"/>
      <c r="B189" s="194"/>
      <c r="C189" s="13"/>
      <c r="D189" s="195" t="s">
        <v>149</v>
      </c>
      <c r="E189" s="196" t="s">
        <v>1</v>
      </c>
      <c r="F189" s="197" t="s">
        <v>452</v>
      </c>
      <c r="G189" s="13"/>
      <c r="H189" s="198">
        <v>2116</v>
      </c>
      <c r="I189" s="13"/>
      <c r="J189" s="13"/>
      <c r="K189" s="13"/>
      <c r="L189" s="194"/>
      <c r="M189" s="199"/>
      <c r="N189" s="200"/>
      <c r="O189" s="200"/>
      <c r="P189" s="200"/>
      <c r="Q189" s="200"/>
      <c r="R189" s="200"/>
      <c r="S189" s="200"/>
      <c r="T189" s="20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6" t="s">
        <v>149</v>
      </c>
      <c r="AU189" s="196" t="s">
        <v>88</v>
      </c>
      <c r="AV189" s="13" t="s">
        <v>88</v>
      </c>
      <c r="AW189" s="13" t="s">
        <v>31</v>
      </c>
      <c r="AX189" s="13" t="s">
        <v>75</v>
      </c>
      <c r="AY189" s="196" t="s">
        <v>142</v>
      </c>
    </row>
    <row r="190" s="14" customFormat="1">
      <c r="A190" s="14"/>
      <c r="B190" s="202"/>
      <c r="C190" s="14"/>
      <c r="D190" s="195" t="s">
        <v>149</v>
      </c>
      <c r="E190" s="203" t="s">
        <v>1</v>
      </c>
      <c r="F190" s="204" t="s">
        <v>151</v>
      </c>
      <c r="G190" s="14"/>
      <c r="H190" s="205">
        <v>2116</v>
      </c>
      <c r="I190" s="14"/>
      <c r="J190" s="14"/>
      <c r="K190" s="14"/>
      <c r="L190" s="202"/>
      <c r="M190" s="206"/>
      <c r="N190" s="207"/>
      <c r="O190" s="207"/>
      <c r="P190" s="207"/>
      <c r="Q190" s="207"/>
      <c r="R190" s="207"/>
      <c r="S190" s="207"/>
      <c r="T190" s="20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03" t="s">
        <v>149</v>
      </c>
      <c r="AU190" s="203" t="s">
        <v>88</v>
      </c>
      <c r="AV190" s="14" t="s">
        <v>148</v>
      </c>
      <c r="AW190" s="14" t="s">
        <v>31</v>
      </c>
      <c r="AX190" s="14" t="s">
        <v>82</v>
      </c>
      <c r="AY190" s="203" t="s">
        <v>142</v>
      </c>
    </row>
    <row r="191" s="2" customFormat="1" ht="33" customHeight="1">
      <c r="A191" s="31"/>
      <c r="B191" s="180"/>
      <c r="C191" s="181" t="s">
        <v>199</v>
      </c>
      <c r="D191" s="181" t="s">
        <v>144</v>
      </c>
      <c r="E191" s="182" t="s">
        <v>271</v>
      </c>
      <c r="F191" s="183" t="s">
        <v>272</v>
      </c>
      <c r="G191" s="184" t="s">
        <v>166</v>
      </c>
      <c r="H191" s="185">
        <v>535</v>
      </c>
      <c r="I191" s="186">
        <v>15.84</v>
      </c>
      <c r="J191" s="186">
        <f>ROUND(I191*H191,2)</f>
        <v>8474.3999999999996</v>
      </c>
      <c r="K191" s="187"/>
      <c r="L191" s="32"/>
      <c r="M191" s="188" t="s">
        <v>1</v>
      </c>
      <c r="N191" s="189" t="s">
        <v>41</v>
      </c>
      <c r="O191" s="190">
        <v>0.044859813084112202</v>
      </c>
      <c r="P191" s="190">
        <f>O191*H191</f>
        <v>24.000000000000028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148</v>
      </c>
      <c r="AT191" s="192" t="s">
        <v>144</v>
      </c>
      <c r="AU191" s="192" t="s">
        <v>88</v>
      </c>
      <c r="AY191" s="18" t="s">
        <v>142</v>
      </c>
      <c r="BE191" s="193">
        <f>IF(N191="základná",J191,0)</f>
        <v>0</v>
      </c>
      <c r="BF191" s="193">
        <f>IF(N191="znížená",J191,0)</f>
        <v>8474.3999999999996</v>
      </c>
      <c r="BG191" s="193">
        <f>IF(N191="zákl. prenesená",J191,0)</f>
        <v>0</v>
      </c>
      <c r="BH191" s="193">
        <f>IF(N191="zníž. prenesená",J191,0)</f>
        <v>0</v>
      </c>
      <c r="BI191" s="193">
        <f>IF(N191="nulová",J191,0)</f>
        <v>0</v>
      </c>
      <c r="BJ191" s="18" t="s">
        <v>88</v>
      </c>
      <c r="BK191" s="193">
        <f>ROUND(I191*H191,2)</f>
        <v>8474.3999999999996</v>
      </c>
      <c r="BL191" s="18" t="s">
        <v>148</v>
      </c>
      <c r="BM191" s="192" t="s">
        <v>258</v>
      </c>
    </row>
    <row r="192" s="13" customFormat="1">
      <c r="A192" s="13"/>
      <c r="B192" s="194"/>
      <c r="C192" s="13"/>
      <c r="D192" s="195" t="s">
        <v>149</v>
      </c>
      <c r="E192" s="196" t="s">
        <v>1</v>
      </c>
      <c r="F192" s="197" t="s">
        <v>453</v>
      </c>
      <c r="G192" s="13"/>
      <c r="H192" s="198">
        <v>535</v>
      </c>
      <c r="I192" s="13"/>
      <c r="J192" s="13"/>
      <c r="K192" s="13"/>
      <c r="L192" s="194"/>
      <c r="M192" s="199"/>
      <c r="N192" s="200"/>
      <c r="O192" s="200"/>
      <c r="P192" s="200"/>
      <c r="Q192" s="200"/>
      <c r="R192" s="200"/>
      <c r="S192" s="200"/>
      <c r="T192" s="20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6" t="s">
        <v>149</v>
      </c>
      <c r="AU192" s="196" t="s">
        <v>88</v>
      </c>
      <c r="AV192" s="13" t="s">
        <v>88</v>
      </c>
      <c r="AW192" s="13" t="s">
        <v>31</v>
      </c>
      <c r="AX192" s="13" t="s">
        <v>75</v>
      </c>
      <c r="AY192" s="196" t="s">
        <v>142</v>
      </c>
    </row>
    <row r="193" s="14" customFormat="1">
      <c r="A193" s="14"/>
      <c r="B193" s="202"/>
      <c r="C193" s="14"/>
      <c r="D193" s="195" t="s">
        <v>149</v>
      </c>
      <c r="E193" s="203" t="s">
        <v>1</v>
      </c>
      <c r="F193" s="204" t="s">
        <v>151</v>
      </c>
      <c r="G193" s="14"/>
      <c r="H193" s="205">
        <v>535</v>
      </c>
      <c r="I193" s="14"/>
      <c r="J193" s="14"/>
      <c r="K193" s="14"/>
      <c r="L193" s="202"/>
      <c r="M193" s="206"/>
      <c r="N193" s="207"/>
      <c r="O193" s="207"/>
      <c r="P193" s="207"/>
      <c r="Q193" s="207"/>
      <c r="R193" s="207"/>
      <c r="S193" s="207"/>
      <c r="T193" s="20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03" t="s">
        <v>149</v>
      </c>
      <c r="AU193" s="203" t="s">
        <v>88</v>
      </c>
      <c r="AV193" s="14" t="s">
        <v>148</v>
      </c>
      <c r="AW193" s="14" t="s">
        <v>31</v>
      </c>
      <c r="AX193" s="14" t="s">
        <v>82</v>
      </c>
      <c r="AY193" s="203" t="s">
        <v>142</v>
      </c>
    </row>
    <row r="194" s="2" customFormat="1" ht="21.75" customHeight="1">
      <c r="A194" s="31"/>
      <c r="B194" s="180"/>
      <c r="C194" s="181" t="s">
        <v>259</v>
      </c>
      <c r="D194" s="181" t="s">
        <v>144</v>
      </c>
      <c r="E194" s="182" t="s">
        <v>275</v>
      </c>
      <c r="F194" s="183" t="s">
        <v>276</v>
      </c>
      <c r="G194" s="184" t="s">
        <v>166</v>
      </c>
      <c r="H194" s="185">
        <v>535</v>
      </c>
      <c r="I194" s="186">
        <v>28.75</v>
      </c>
      <c r="J194" s="186">
        <f>ROUND(I194*H194,2)</f>
        <v>15381.25</v>
      </c>
      <c r="K194" s="187"/>
      <c r="L194" s="32"/>
      <c r="M194" s="188" t="s">
        <v>1</v>
      </c>
      <c r="N194" s="189" t="s">
        <v>41</v>
      </c>
      <c r="O194" s="190">
        <v>0</v>
      </c>
      <c r="P194" s="190">
        <f>O194*H194</f>
        <v>0</v>
      </c>
      <c r="Q194" s="190">
        <v>212.39500000000001</v>
      </c>
      <c r="R194" s="190">
        <f>Q194*H194</f>
        <v>113631.32500000001</v>
      </c>
      <c r="S194" s="190">
        <v>0</v>
      </c>
      <c r="T194" s="19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2" t="s">
        <v>148</v>
      </c>
      <c r="AT194" s="192" t="s">
        <v>144</v>
      </c>
      <c r="AU194" s="192" t="s">
        <v>88</v>
      </c>
      <c r="AY194" s="18" t="s">
        <v>142</v>
      </c>
      <c r="BE194" s="193">
        <f>IF(N194="základná",J194,0)</f>
        <v>0</v>
      </c>
      <c r="BF194" s="193">
        <f>IF(N194="znížená",J194,0)</f>
        <v>15381.25</v>
      </c>
      <c r="BG194" s="193">
        <f>IF(N194="zákl. prenesená",J194,0)</f>
        <v>0</v>
      </c>
      <c r="BH194" s="193">
        <f>IF(N194="zníž. prenesená",J194,0)</f>
        <v>0</v>
      </c>
      <c r="BI194" s="193">
        <f>IF(N194="nulová",J194,0)</f>
        <v>0</v>
      </c>
      <c r="BJ194" s="18" t="s">
        <v>88</v>
      </c>
      <c r="BK194" s="193">
        <f>ROUND(I194*H194,2)</f>
        <v>15381.25</v>
      </c>
      <c r="BL194" s="18" t="s">
        <v>148</v>
      </c>
      <c r="BM194" s="192" t="s">
        <v>262</v>
      </c>
    </row>
    <row r="195" s="13" customFormat="1">
      <c r="A195" s="13"/>
      <c r="B195" s="194"/>
      <c r="C195" s="13"/>
      <c r="D195" s="195" t="s">
        <v>149</v>
      </c>
      <c r="E195" s="196" t="s">
        <v>1</v>
      </c>
      <c r="F195" s="197" t="s">
        <v>453</v>
      </c>
      <c r="G195" s="13"/>
      <c r="H195" s="198">
        <v>535</v>
      </c>
      <c r="I195" s="13"/>
      <c r="J195" s="13"/>
      <c r="K195" s="13"/>
      <c r="L195" s="194"/>
      <c r="M195" s="199"/>
      <c r="N195" s="200"/>
      <c r="O195" s="200"/>
      <c r="P195" s="200"/>
      <c r="Q195" s="200"/>
      <c r="R195" s="200"/>
      <c r="S195" s="200"/>
      <c r="T195" s="20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96" t="s">
        <v>149</v>
      </c>
      <c r="AU195" s="196" t="s">
        <v>88</v>
      </c>
      <c r="AV195" s="13" t="s">
        <v>88</v>
      </c>
      <c r="AW195" s="13" t="s">
        <v>31</v>
      </c>
      <c r="AX195" s="13" t="s">
        <v>75</v>
      </c>
      <c r="AY195" s="196" t="s">
        <v>142</v>
      </c>
    </row>
    <row r="196" s="14" customFormat="1">
      <c r="A196" s="14"/>
      <c r="B196" s="202"/>
      <c r="C196" s="14"/>
      <c r="D196" s="195" t="s">
        <v>149</v>
      </c>
      <c r="E196" s="203" t="s">
        <v>1</v>
      </c>
      <c r="F196" s="204" t="s">
        <v>151</v>
      </c>
      <c r="G196" s="14"/>
      <c r="H196" s="205">
        <v>535</v>
      </c>
      <c r="I196" s="14"/>
      <c r="J196" s="14"/>
      <c r="K196" s="14"/>
      <c r="L196" s="202"/>
      <c r="M196" s="206"/>
      <c r="N196" s="207"/>
      <c r="O196" s="207"/>
      <c r="P196" s="207"/>
      <c r="Q196" s="207"/>
      <c r="R196" s="207"/>
      <c r="S196" s="207"/>
      <c r="T196" s="208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03" t="s">
        <v>149</v>
      </c>
      <c r="AU196" s="203" t="s">
        <v>88</v>
      </c>
      <c r="AV196" s="14" t="s">
        <v>148</v>
      </c>
      <c r="AW196" s="14" t="s">
        <v>31</v>
      </c>
      <c r="AX196" s="14" t="s">
        <v>82</v>
      </c>
      <c r="AY196" s="203" t="s">
        <v>142</v>
      </c>
    </row>
    <row r="197" s="2" customFormat="1" ht="24.15" customHeight="1">
      <c r="A197" s="31"/>
      <c r="B197" s="180"/>
      <c r="C197" s="181" t="s">
        <v>204</v>
      </c>
      <c r="D197" s="181" t="s">
        <v>144</v>
      </c>
      <c r="E197" s="182" t="s">
        <v>278</v>
      </c>
      <c r="F197" s="183" t="s">
        <v>279</v>
      </c>
      <c r="G197" s="184" t="s">
        <v>166</v>
      </c>
      <c r="H197" s="185">
        <v>7000</v>
      </c>
      <c r="I197" s="186">
        <v>16.16</v>
      </c>
      <c r="J197" s="186">
        <f>ROUND(I197*H197,2)</f>
        <v>113120</v>
      </c>
      <c r="K197" s="187"/>
      <c r="L197" s="32"/>
      <c r="M197" s="188" t="s">
        <v>1</v>
      </c>
      <c r="N197" s="189" t="s">
        <v>41</v>
      </c>
      <c r="O197" s="190">
        <v>0</v>
      </c>
      <c r="P197" s="190">
        <f>O197*H197</f>
        <v>0</v>
      </c>
      <c r="Q197" s="190">
        <v>1057</v>
      </c>
      <c r="R197" s="190">
        <f>Q197*H197</f>
        <v>7399000</v>
      </c>
      <c r="S197" s="190">
        <v>0</v>
      </c>
      <c r="T197" s="19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92" t="s">
        <v>148</v>
      </c>
      <c r="AT197" s="192" t="s">
        <v>144</v>
      </c>
      <c r="AU197" s="192" t="s">
        <v>88</v>
      </c>
      <c r="AY197" s="18" t="s">
        <v>142</v>
      </c>
      <c r="BE197" s="193">
        <f>IF(N197="základná",J197,0)</f>
        <v>0</v>
      </c>
      <c r="BF197" s="193">
        <f>IF(N197="znížená",J197,0)</f>
        <v>113120</v>
      </c>
      <c r="BG197" s="193">
        <f>IF(N197="zákl. prenesená",J197,0)</f>
        <v>0</v>
      </c>
      <c r="BH197" s="193">
        <f>IF(N197="zníž. prenesená",J197,0)</f>
        <v>0</v>
      </c>
      <c r="BI197" s="193">
        <f>IF(N197="nulová",J197,0)</f>
        <v>0</v>
      </c>
      <c r="BJ197" s="18" t="s">
        <v>88</v>
      </c>
      <c r="BK197" s="193">
        <f>ROUND(I197*H197,2)</f>
        <v>113120</v>
      </c>
      <c r="BL197" s="18" t="s">
        <v>148</v>
      </c>
      <c r="BM197" s="192" t="s">
        <v>266</v>
      </c>
    </row>
    <row r="198" s="13" customFormat="1">
      <c r="A198" s="13"/>
      <c r="B198" s="194"/>
      <c r="C198" s="13"/>
      <c r="D198" s="195" t="s">
        <v>149</v>
      </c>
      <c r="E198" s="196" t="s">
        <v>1</v>
      </c>
      <c r="F198" s="197" t="s">
        <v>453</v>
      </c>
      <c r="G198" s="13"/>
      <c r="H198" s="198">
        <v>535</v>
      </c>
      <c r="I198" s="13"/>
      <c r="J198" s="13"/>
      <c r="K198" s="13"/>
      <c r="L198" s="194"/>
      <c r="M198" s="199"/>
      <c r="N198" s="200"/>
      <c r="O198" s="200"/>
      <c r="P198" s="200"/>
      <c r="Q198" s="200"/>
      <c r="R198" s="200"/>
      <c r="S198" s="200"/>
      <c r="T198" s="20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96" t="s">
        <v>149</v>
      </c>
      <c r="AU198" s="196" t="s">
        <v>88</v>
      </c>
      <c r="AV198" s="13" t="s">
        <v>88</v>
      </c>
      <c r="AW198" s="13" t="s">
        <v>31</v>
      </c>
      <c r="AX198" s="13" t="s">
        <v>75</v>
      </c>
      <c r="AY198" s="196" t="s">
        <v>142</v>
      </c>
    </row>
    <row r="199" s="13" customFormat="1">
      <c r="A199" s="13"/>
      <c r="B199" s="194"/>
      <c r="C199" s="13"/>
      <c r="D199" s="195" t="s">
        <v>149</v>
      </c>
      <c r="E199" s="196" t="s">
        <v>1</v>
      </c>
      <c r="F199" s="197" t="s">
        <v>456</v>
      </c>
      <c r="G199" s="13"/>
      <c r="H199" s="198">
        <v>6465</v>
      </c>
      <c r="I199" s="13"/>
      <c r="J199" s="13"/>
      <c r="K199" s="13"/>
      <c r="L199" s="194"/>
      <c r="M199" s="199"/>
      <c r="N199" s="200"/>
      <c r="O199" s="200"/>
      <c r="P199" s="200"/>
      <c r="Q199" s="200"/>
      <c r="R199" s="200"/>
      <c r="S199" s="200"/>
      <c r="T199" s="20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196" t="s">
        <v>149</v>
      </c>
      <c r="AU199" s="196" t="s">
        <v>88</v>
      </c>
      <c r="AV199" s="13" t="s">
        <v>88</v>
      </c>
      <c r="AW199" s="13" t="s">
        <v>31</v>
      </c>
      <c r="AX199" s="13" t="s">
        <v>75</v>
      </c>
      <c r="AY199" s="196" t="s">
        <v>142</v>
      </c>
    </row>
    <row r="200" s="14" customFormat="1">
      <c r="A200" s="14"/>
      <c r="B200" s="202"/>
      <c r="C200" s="14"/>
      <c r="D200" s="195" t="s">
        <v>149</v>
      </c>
      <c r="E200" s="203" t="s">
        <v>1</v>
      </c>
      <c r="F200" s="204" t="s">
        <v>151</v>
      </c>
      <c r="G200" s="14"/>
      <c r="H200" s="205">
        <v>7000</v>
      </c>
      <c r="I200" s="14"/>
      <c r="J200" s="14"/>
      <c r="K200" s="14"/>
      <c r="L200" s="202"/>
      <c r="M200" s="206"/>
      <c r="N200" s="207"/>
      <c r="O200" s="207"/>
      <c r="P200" s="207"/>
      <c r="Q200" s="207"/>
      <c r="R200" s="207"/>
      <c r="S200" s="207"/>
      <c r="T200" s="20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03" t="s">
        <v>149</v>
      </c>
      <c r="AU200" s="203" t="s">
        <v>88</v>
      </c>
      <c r="AV200" s="14" t="s">
        <v>148</v>
      </c>
      <c r="AW200" s="14" t="s">
        <v>31</v>
      </c>
      <c r="AX200" s="14" t="s">
        <v>82</v>
      </c>
      <c r="AY200" s="203" t="s">
        <v>142</v>
      </c>
    </row>
    <row r="201" s="2" customFormat="1" ht="21.75" customHeight="1">
      <c r="A201" s="31"/>
      <c r="B201" s="180"/>
      <c r="C201" s="209" t="s">
        <v>267</v>
      </c>
      <c r="D201" s="209" t="s">
        <v>218</v>
      </c>
      <c r="E201" s="210" t="s">
        <v>282</v>
      </c>
      <c r="F201" s="211" t="s">
        <v>283</v>
      </c>
      <c r="G201" s="212" t="s">
        <v>166</v>
      </c>
      <c r="H201" s="213">
        <v>2221.8000000000002</v>
      </c>
      <c r="I201" s="214">
        <v>18.199999999999999</v>
      </c>
      <c r="J201" s="214">
        <f>ROUND(I201*H201,2)</f>
        <v>40436.760000000002</v>
      </c>
      <c r="K201" s="215"/>
      <c r="L201" s="216"/>
      <c r="M201" s="217" t="s">
        <v>1</v>
      </c>
      <c r="N201" s="218" t="s">
        <v>41</v>
      </c>
      <c r="O201" s="190">
        <v>0</v>
      </c>
      <c r="P201" s="190">
        <f>O201*H201</f>
        <v>0</v>
      </c>
      <c r="Q201" s="190">
        <v>326.60500000000002</v>
      </c>
      <c r="R201" s="190">
        <f>Q201*H201</f>
        <v>725650.98900000006</v>
      </c>
      <c r="S201" s="190">
        <v>0</v>
      </c>
      <c r="T201" s="191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92" t="s">
        <v>161</v>
      </c>
      <c r="AT201" s="192" t="s">
        <v>218</v>
      </c>
      <c r="AU201" s="192" t="s">
        <v>88</v>
      </c>
      <c r="AY201" s="18" t="s">
        <v>142</v>
      </c>
      <c r="BE201" s="193">
        <f>IF(N201="základná",J201,0)</f>
        <v>0</v>
      </c>
      <c r="BF201" s="193">
        <f>IF(N201="znížená",J201,0)</f>
        <v>40436.760000000002</v>
      </c>
      <c r="BG201" s="193">
        <f>IF(N201="zákl. prenesená",J201,0)</f>
        <v>0</v>
      </c>
      <c r="BH201" s="193">
        <f>IF(N201="zníž. prenesená",J201,0)</f>
        <v>0</v>
      </c>
      <c r="BI201" s="193">
        <f>IF(N201="nulová",J201,0)</f>
        <v>0</v>
      </c>
      <c r="BJ201" s="18" t="s">
        <v>88</v>
      </c>
      <c r="BK201" s="193">
        <f>ROUND(I201*H201,2)</f>
        <v>40436.760000000002</v>
      </c>
      <c r="BL201" s="18" t="s">
        <v>148</v>
      </c>
      <c r="BM201" s="192" t="s">
        <v>270</v>
      </c>
    </row>
    <row r="202" s="13" customFormat="1">
      <c r="A202" s="13"/>
      <c r="B202" s="194"/>
      <c r="C202" s="13"/>
      <c r="D202" s="195" t="s">
        <v>149</v>
      </c>
      <c r="E202" s="196" t="s">
        <v>1</v>
      </c>
      <c r="F202" s="197" t="s">
        <v>458</v>
      </c>
      <c r="G202" s="13"/>
      <c r="H202" s="198">
        <v>2221.8000000000002</v>
      </c>
      <c r="I202" s="13"/>
      <c r="J202" s="13"/>
      <c r="K202" s="13"/>
      <c r="L202" s="194"/>
      <c r="M202" s="199"/>
      <c r="N202" s="200"/>
      <c r="O202" s="200"/>
      <c r="P202" s="200"/>
      <c r="Q202" s="200"/>
      <c r="R202" s="200"/>
      <c r="S202" s="200"/>
      <c r="T202" s="20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6" t="s">
        <v>149</v>
      </c>
      <c r="AU202" s="196" t="s">
        <v>88</v>
      </c>
      <c r="AV202" s="13" t="s">
        <v>88</v>
      </c>
      <c r="AW202" s="13" t="s">
        <v>31</v>
      </c>
      <c r="AX202" s="13" t="s">
        <v>75</v>
      </c>
      <c r="AY202" s="196" t="s">
        <v>142</v>
      </c>
    </row>
    <row r="203" s="14" customFormat="1">
      <c r="A203" s="14"/>
      <c r="B203" s="202"/>
      <c r="C203" s="14"/>
      <c r="D203" s="195" t="s">
        <v>149</v>
      </c>
      <c r="E203" s="203" t="s">
        <v>1</v>
      </c>
      <c r="F203" s="204" t="s">
        <v>151</v>
      </c>
      <c r="G203" s="14"/>
      <c r="H203" s="205">
        <v>2221.8000000000002</v>
      </c>
      <c r="I203" s="14"/>
      <c r="J203" s="14"/>
      <c r="K203" s="14"/>
      <c r="L203" s="202"/>
      <c r="M203" s="206"/>
      <c r="N203" s="207"/>
      <c r="O203" s="207"/>
      <c r="P203" s="207"/>
      <c r="Q203" s="207"/>
      <c r="R203" s="207"/>
      <c r="S203" s="207"/>
      <c r="T203" s="20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3" t="s">
        <v>149</v>
      </c>
      <c r="AU203" s="203" t="s">
        <v>88</v>
      </c>
      <c r="AV203" s="14" t="s">
        <v>148</v>
      </c>
      <c r="AW203" s="14" t="s">
        <v>31</v>
      </c>
      <c r="AX203" s="14" t="s">
        <v>82</v>
      </c>
      <c r="AY203" s="203" t="s">
        <v>142</v>
      </c>
    </row>
    <row r="204" s="12" customFormat="1" ht="22.8" customHeight="1">
      <c r="A204" s="12"/>
      <c r="B204" s="168"/>
      <c r="C204" s="12"/>
      <c r="D204" s="169" t="s">
        <v>74</v>
      </c>
      <c r="E204" s="178" t="s">
        <v>161</v>
      </c>
      <c r="F204" s="178" t="s">
        <v>286</v>
      </c>
      <c r="G204" s="12"/>
      <c r="H204" s="12"/>
      <c r="I204" s="12"/>
      <c r="J204" s="179">
        <f>BK204</f>
        <v>7224</v>
      </c>
      <c r="K204" s="12"/>
      <c r="L204" s="168"/>
      <c r="M204" s="172"/>
      <c r="N204" s="173"/>
      <c r="O204" s="173"/>
      <c r="P204" s="174">
        <f>SUM(P205:P213)</f>
        <v>150</v>
      </c>
      <c r="Q204" s="173"/>
      <c r="R204" s="174">
        <f>SUM(R205:R213)</f>
        <v>14.654999999999999</v>
      </c>
      <c r="S204" s="173"/>
      <c r="T204" s="175">
        <f>SUM(T205:T213)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9" t="s">
        <v>82</v>
      </c>
      <c r="AT204" s="176" t="s">
        <v>74</v>
      </c>
      <c r="AU204" s="176" t="s">
        <v>82</v>
      </c>
      <c r="AY204" s="169" t="s">
        <v>142</v>
      </c>
      <c r="BK204" s="177">
        <f>SUM(BK205:BK213)</f>
        <v>7224</v>
      </c>
    </row>
    <row r="205" s="2" customFormat="1" ht="24.15" customHeight="1">
      <c r="A205" s="31"/>
      <c r="B205" s="180"/>
      <c r="C205" s="181" t="s">
        <v>209</v>
      </c>
      <c r="D205" s="181" t="s">
        <v>144</v>
      </c>
      <c r="E205" s="182" t="s">
        <v>287</v>
      </c>
      <c r="F205" s="183" t="s">
        <v>288</v>
      </c>
      <c r="G205" s="184" t="s">
        <v>289</v>
      </c>
      <c r="H205" s="185">
        <v>36</v>
      </c>
      <c r="I205" s="186">
        <v>99.790000000000006</v>
      </c>
      <c r="J205" s="186">
        <f>ROUND(I205*H205,2)</f>
        <v>3592.4400000000001</v>
      </c>
      <c r="K205" s="187"/>
      <c r="L205" s="32"/>
      <c r="M205" s="188" t="s">
        <v>1</v>
      </c>
      <c r="N205" s="189" t="s">
        <v>41</v>
      </c>
      <c r="O205" s="190">
        <v>2</v>
      </c>
      <c r="P205" s="190">
        <f>O205*H205</f>
        <v>72</v>
      </c>
      <c r="Q205" s="190">
        <v>0</v>
      </c>
      <c r="R205" s="190">
        <f>Q205*H205</f>
        <v>0</v>
      </c>
      <c r="S205" s="190">
        <v>0</v>
      </c>
      <c r="T205" s="191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2" t="s">
        <v>148</v>
      </c>
      <c r="AT205" s="192" t="s">
        <v>144</v>
      </c>
      <c r="AU205" s="192" t="s">
        <v>88</v>
      </c>
      <c r="AY205" s="18" t="s">
        <v>142</v>
      </c>
      <c r="BE205" s="193">
        <f>IF(N205="základná",J205,0)</f>
        <v>0</v>
      </c>
      <c r="BF205" s="193">
        <f>IF(N205="znížená",J205,0)</f>
        <v>3592.4400000000001</v>
      </c>
      <c r="BG205" s="193">
        <f>IF(N205="zákl. prenesená",J205,0)</f>
        <v>0</v>
      </c>
      <c r="BH205" s="193">
        <f>IF(N205="zníž. prenesená",J205,0)</f>
        <v>0</v>
      </c>
      <c r="BI205" s="193">
        <f>IF(N205="nulová",J205,0)</f>
        <v>0</v>
      </c>
      <c r="BJ205" s="18" t="s">
        <v>88</v>
      </c>
      <c r="BK205" s="193">
        <f>ROUND(I205*H205,2)</f>
        <v>3592.4400000000001</v>
      </c>
      <c r="BL205" s="18" t="s">
        <v>148</v>
      </c>
      <c r="BM205" s="192" t="s">
        <v>273</v>
      </c>
    </row>
    <row r="206" s="13" customFormat="1">
      <c r="A206" s="13"/>
      <c r="B206" s="194"/>
      <c r="C206" s="13"/>
      <c r="D206" s="195" t="s">
        <v>149</v>
      </c>
      <c r="E206" s="196" t="s">
        <v>1</v>
      </c>
      <c r="F206" s="197" t="s">
        <v>174</v>
      </c>
      <c r="G206" s="13"/>
      <c r="H206" s="198">
        <v>14</v>
      </c>
      <c r="I206" s="13"/>
      <c r="J206" s="13"/>
      <c r="K206" s="13"/>
      <c r="L206" s="194"/>
      <c r="M206" s="199"/>
      <c r="N206" s="200"/>
      <c r="O206" s="200"/>
      <c r="P206" s="200"/>
      <c r="Q206" s="200"/>
      <c r="R206" s="200"/>
      <c r="S206" s="200"/>
      <c r="T206" s="20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196" t="s">
        <v>149</v>
      </c>
      <c r="AU206" s="196" t="s">
        <v>88</v>
      </c>
      <c r="AV206" s="13" t="s">
        <v>88</v>
      </c>
      <c r="AW206" s="13" t="s">
        <v>31</v>
      </c>
      <c r="AX206" s="13" t="s">
        <v>75</v>
      </c>
      <c r="AY206" s="196" t="s">
        <v>142</v>
      </c>
    </row>
    <row r="207" s="13" customFormat="1">
      <c r="A207" s="13"/>
      <c r="B207" s="194"/>
      <c r="C207" s="13"/>
      <c r="D207" s="195" t="s">
        <v>149</v>
      </c>
      <c r="E207" s="196" t="s">
        <v>1</v>
      </c>
      <c r="F207" s="197" t="s">
        <v>459</v>
      </c>
      <c r="G207" s="13"/>
      <c r="H207" s="198">
        <v>21</v>
      </c>
      <c r="I207" s="13"/>
      <c r="J207" s="13"/>
      <c r="K207" s="13"/>
      <c r="L207" s="194"/>
      <c r="M207" s="199"/>
      <c r="N207" s="200"/>
      <c r="O207" s="200"/>
      <c r="P207" s="200"/>
      <c r="Q207" s="200"/>
      <c r="R207" s="200"/>
      <c r="S207" s="200"/>
      <c r="T207" s="20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96" t="s">
        <v>149</v>
      </c>
      <c r="AU207" s="196" t="s">
        <v>88</v>
      </c>
      <c r="AV207" s="13" t="s">
        <v>88</v>
      </c>
      <c r="AW207" s="13" t="s">
        <v>31</v>
      </c>
      <c r="AX207" s="13" t="s">
        <v>75</v>
      </c>
      <c r="AY207" s="196" t="s">
        <v>142</v>
      </c>
    </row>
    <row r="208" s="13" customFormat="1">
      <c r="A208" s="13"/>
      <c r="B208" s="194"/>
      <c r="C208" s="13"/>
      <c r="D208" s="195" t="s">
        <v>149</v>
      </c>
      <c r="E208" s="196" t="s">
        <v>1</v>
      </c>
      <c r="F208" s="197" t="s">
        <v>82</v>
      </c>
      <c r="G208" s="13"/>
      <c r="H208" s="198">
        <v>1</v>
      </c>
      <c r="I208" s="13"/>
      <c r="J208" s="13"/>
      <c r="K208" s="13"/>
      <c r="L208" s="194"/>
      <c r="M208" s="199"/>
      <c r="N208" s="200"/>
      <c r="O208" s="200"/>
      <c r="P208" s="200"/>
      <c r="Q208" s="200"/>
      <c r="R208" s="200"/>
      <c r="S208" s="200"/>
      <c r="T208" s="20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6" t="s">
        <v>149</v>
      </c>
      <c r="AU208" s="196" t="s">
        <v>88</v>
      </c>
      <c r="AV208" s="13" t="s">
        <v>88</v>
      </c>
      <c r="AW208" s="13" t="s">
        <v>31</v>
      </c>
      <c r="AX208" s="13" t="s">
        <v>75</v>
      </c>
      <c r="AY208" s="196" t="s">
        <v>142</v>
      </c>
    </row>
    <row r="209" s="14" customFormat="1">
      <c r="A209" s="14"/>
      <c r="B209" s="202"/>
      <c r="C209" s="14"/>
      <c r="D209" s="195" t="s">
        <v>149</v>
      </c>
      <c r="E209" s="203" t="s">
        <v>1</v>
      </c>
      <c r="F209" s="204" t="s">
        <v>151</v>
      </c>
      <c r="G209" s="14"/>
      <c r="H209" s="205">
        <v>36</v>
      </c>
      <c r="I209" s="14"/>
      <c r="J209" s="14"/>
      <c r="K209" s="14"/>
      <c r="L209" s="202"/>
      <c r="M209" s="206"/>
      <c r="N209" s="207"/>
      <c r="O209" s="207"/>
      <c r="P209" s="207"/>
      <c r="Q209" s="207"/>
      <c r="R209" s="207"/>
      <c r="S209" s="207"/>
      <c r="T209" s="20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03" t="s">
        <v>149</v>
      </c>
      <c r="AU209" s="203" t="s">
        <v>88</v>
      </c>
      <c r="AV209" s="14" t="s">
        <v>148</v>
      </c>
      <c r="AW209" s="14" t="s">
        <v>31</v>
      </c>
      <c r="AX209" s="14" t="s">
        <v>82</v>
      </c>
      <c r="AY209" s="203" t="s">
        <v>142</v>
      </c>
    </row>
    <row r="210" s="2" customFormat="1" ht="24.15" customHeight="1">
      <c r="A210" s="31"/>
      <c r="B210" s="180"/>
      <c r="C210" s="181" t="s">
        <v>274</v>
      </c>
      <c r="D210" s="181" t="s">
        <v>144</v>
      </c>
      <c r="E210" s="182" t="s">
        <v>294</v>
      </c>
      <c r="F210" s="183" t="s">
        <v>295</v>
      </c>
      <c r="G210" s="184" t="s">
        <v>296</v>
      </c>
      <c r="H210" s="185">
        <v>3</v>
      </c>
      <c r="I210" s="186">
        <v>1.1299999999999999</v>
      </c>
      <c r="J210" s="186">
        <f>ROUND(I210*H210,2)</f>
        <v>3.3900000000000001</v>
      </c>
      <c r="K210" s="187"/>
      <c r="L210" s="32"/>
      <c r="M210" s="188" t="s">
        <v>1</v>
      </c>
      <c r="N210" s="189" t="s">
        <v>41</v>
      </c>
      <c r="O210" s="190">
        <v>0</v>
      </c>
      <c r="P210" s="190">
        <f>O210*H210</f>
        <v>0</v>
      </c>
      <c r="Q210" s="190">
        <v>4.8849999999999998</v>
      </c>
      <c r="R210" s="190">
        <f>Q210*H210</f>
        <v>14.654999999999999</v>
      </c>
      <c r="S210" s="190">
        <v>0</v>
      </c>
      <c r="T210" s="191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2" t="s">
        <v>148</v>
      </c>
      <c r="AT210" s="192" t="s">
        <v>144</v>
      </c>
      <c r="AU210" s="192" t="s">
        <v>88</v>
      </c>
      <c r="AY210" s="18" t="s">
        <v>142</v>
      </c>
      <c r="BE210" s="193">
        <f>IF(N210="základná",J210,0)</f>
        <v>0</v>
      </c>
      <c r="BF210" s="193">
        <f>IF(N210="znížená",J210,0)</f>
        <v>3.3900000000000001</v>
      </c>
      <c r="BG210" s="193">
        <f>IF(N210="zákl. prenesená",J210,0)</f>
        <v>0</v>
      </c>
      <c r="BH210" s="193">
        <f>IF(N210="zníž. prenesená",J210,0)</f>
        <v>0</v>
      </c>
      <c r="BI210" s="193">
        <f>IF(N210="nulová",J210,0)</f>
        <v>0</v>
      </c>
      <c r="BJ210" s="18" t="s">
        <v>88</v>
      </c>
      <c r="BK210" s="193">
        <f>ROUND(I210*H210,2)</f>
        <v>3.3900000000000001</v>
      </c>
      <c r="BL210" s="18" t="s">
        <v>148</v>
      </c>
      <c r="BM210" s="192" t="s">
        <v>277</v>
      </c>
    </row>
    <row r="211" s="13" customFormat="1">
      <c r="A211" s="13"/>
      <c r="B211" s="194"/>
      <c r="C211" s="13"/>
      <c r="D211" s="195" t="s">
        <v>149</v>
      </c>
      <c r="E211" s="196" t="s">
        <v>1</v>
      </c>
      <c r="F211" s="197" t="s">
        <v>154</v>
      </c>
      <c r="G211" s="13"/>
      <c r="H211" s="198">
        <v>3</v>
      </c>
      <c r="I211" s="13"/>
      <c r="J211" s="13"/>
      <c r="K211" s="13"/>
      <c r="L211" s="194"/>
      <c r="M211" s="199"/>
      <c r="N211" s="200"/>
      <c r="O211" s="200"/>
      <c r="P211" s="200"/>
      <c r="Q211" s="200"/>
      <c r="R211" s="200"/>
      <c r="S211" s="200"/>
      <c r="T211" s="20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6" t="s">
        <v>149</v>
      </c>
      <c r="AU211" s="196" t="s">
        <v>88</v>
      </c>
      <c r="AV211" s="13" t="s">
        <v>88</v>
      </c>
      <c r="AW211" s="13" t="s">
        <v>31</v>
      </c>
      <c r="AX211" s="13" t="s">
        <v>75</v>
      </c>
      <c r="AY211" s="196" t="s">
        <v>142</v>
      </c>
    </row>
    <row r="212" s="14" customFormat="1">
      <c r="A212" s="14"/>
      <c r="B212" s="202"/>
      <c r="C212" s="14"/>
      <c r="D212" s="195" t="s">
        <v>149</v>
      </c>
      <c r="E212" s="203" t="s">
        <v>1</v>
      </c>
      <c r="F212" s="204" t="s">
        <v>151</v>
      </c>
      <c r="G212" s="14"/>
      <c r="H212" s="205">
        <v>3</v>
      </c>
      <c r="I212" s="14"/>
      <c r="J212" s="14"/>
      <c r="K212" s="14"/>
      <c r="L212" s="202"/>
      <c r="M212" s="206"/>
      <c r="N212" s="207"/>
      <c r="O212" s="207"/>
      <c r="P212" s="207"/>
      <c r="Q212" s="207"/>
      <c r="R212" s="207"/>
      <c r="S212" s="207"/>
      <c r="T212" s="20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3" t="s">
        <v>149</v>
      </c>
      <c r="AU212" s="203" t="s">
        <v>88</v>
      </c>
      <c r="AV212" s="14" t="s">
        <v>148</v>
      </c>
      <c r="AW212" s="14" t="s">
        <v>31</v>
      </c>
      <c r="AX212" s="14" t="s">
        <v>82</v>
      </c>
      <c r="AY212" s="203" t="s">
        <v>142</v>
      </c>
    </row>
    <row r="213" s="2" customFormat="1" ht="24.15" customHeight="1">
      <c r="A213" s="31"/>
      <c r="B213" s="180"/>
      <c r="C213" s="181" t="s">
        <v>213</v>
      </c>
      <c r="D213" s="181" t="s">
        <v>144</v>
      </c>
      <c r="E213" s="182" t="s">
        <v>298</v>
      </c>
      <c r="F213" s="183" t="s">
        <v>299</v>
      </c>
      <c r="G213" s="184" t="s">
        <v>296</v>
      </c>
      <c r="H213" s="185">
        <v>39</v>
      </c>
      <c r="I213" s="186">
        <v>93.030000000000001</v>
      </c>
      <c r="J213" s="186">
        <f>ROUND(I213*H213,2)</f>
        <v>3628.1700000000001</v>
      </c>
      <c r="K213" s="187"/>
      <c r="L213" s="32"/>
      <c r="M213" s="188" t="s">
        <v>1</v>
      </c>
      <c r="N213" s="189" t="s">
        <v>41</v>
      </c>
      <c r="O213" s="190">
        <v>2</v>
      </c>
      <c r="P213" s="190">
        <f>O213*H213</f>
        <v>78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2" t="s">
        <v>148</v>
      </c>
      <c r="AT213" s="192" t="s">
        <v>144</v>
      </c>
      <c r="AU213" s="192" t="s">
        <v>88</v>
      </c>
      <c r="AY213" s="18" t="s">
        <v>142</v>
      </c>
      <c r="BE213" s="193">
        <f>IF(N213="základná",J213,0)</f>
        <v>0</v>
      </c>
      <c r="BF213" s="193">
        <f>IF(N213="znížená",J213,0)</f>
        <v>3628.1700000000001</v>
      </c>
      <c r="BG213" s="193">
        <f>IF(N213="zákl. prenesená",J213,0)</f>
        <v>0</v>
      </c>
      <c r="BH213" s="193">
        <f>IF(N213="zníž. prenesená",J213,0)</f>
        <v>0</v>
      </c>
      <c r="BI213" s="193">
        <f>IF(N213="nulová",J213,0)</f>
        <v>0</v>
      </c>
      <c r="BJ213" s="18" t="s">
        <v>88</v>
      </c>
      <c r="BK213" s="193">
        <f>ROUND(I213*H213,2)</f>
        <v>3628.1700000000001</v>
      </c>
      <c r="BL213" s="18" t="s">
        <v>148</v>
      </c>
      <c r="BM213" s="192" t="s">
        <v>280</v>
      </c>
    </row>
    <row r="214" s="12" customFormat="1" ht="22.8" customHeight="1">
      <c r="A214" s="12"/>
      <c r="B214" s="168"/>
      <c r="C214" s="12"/>
      <c r="D214" s="169" t="s">
        <v>74</v>
      </c>
      <c r="E214" s="178" t="s">
        <v>179</v>
      </c>
      <c r="F214" s="178" t="s">
        <v>301</v>
      </c>
      <c r="G214" s="12"/>
      <c r="H214" s="12"/>
      <c r="I214" s="12"/>
      <c r="J214" s="179">
        <f>BK214</f>
        <v>87117.809999999998</v>
      </c>
      <c r="K214" s="12"/>
      <c r="L214" s="168"/>
      <c r="M214" s="172"/>
      <c r="N214" s="173"/>
      <c r="O214" s="173"/>
      <c r="P214" s="174">
        <f>SUM(P215:P248)</f>
        <v>1352.6798550000001</v>
      </c>
      <c r="Q214" s="173"/>
      <c r="R214" s="174">
        <f>SUM(R215:R248)</f>
        <v>105480.42495500001</v>
      </c>
      <c r="S214" s="173"/>
      <c r="T214" s="175">
        <f>SUM(T215:T248)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169" t="s">
        <v>82</v>
      </c>
      <c r="AT214" s="176" t="s">
        <v>74</v>
      </c>
      <c r="AU214" s="176" t="s">
        <v>82</v>
      </c>
      <c r="AY214" s="169" t="s">
        <v>142</v>
      </c>
      <c r="BK214" s="177">
        <f>SUM(BK215:BK248)</f>
        <v>87117.809999999998</v>
      </c>
    </row>
    <row r="215" s="2" customFormat="1" ht="33" customHeight="1">
      <c r="A215" s="31"/>
      <c r="B215" s="180"/>
      <c r="C215" s="181" t="s">
        <v>281</v>
      </c>
      <c r="D215" s="181" t="s">
        <v>144</v>
      </c>
      <c r="E215" s="182" t="s">
        <v>313</v>
      </c>
      <c r="F215" s="183" t="s">
        <v>314</v>
      </c>
      <c r="G215" s="184" t="s">
        <v>203</v>
      </c>
      <c r="H215" s="185">
        <v>120</v>
      </c>
      <c r="I215" s="186">
        <v>11.35</v>
      </c>
      <c r="J215" s="186">
        <f>ROUND(I215*H215,2)</f>
        <v>1362</v>
      </c>
      <c r="K215" s="187"/>
      <c r="L215" s="32"/>
      <c r="M215" s="188" t="s">
        <v>1</v>
      </c>
      <c r="N215" s="189" t="s">
        <v>41</v>
      </c>
      <c r="O215" s="190">
        <v>0</v>
      </c>
      <c r="P215" s="190">
        <f>O215*H215</f>
        <v>0</v>
      </c>
      <c r="Q215" s="190">
        <v>0</v>
      </c>
      <c r="R215" s="190">
        <f>Q215*H215</f>
        <v>0</v>
      </c>
      <c r="S215" s="190">
        <v>0</v>
      </c>
      <c r="T215" s="191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92" t="s">
        <v>148</v>
      </c>
      <c r="AT215" s="192" t="s">
        <v>144</v>
      </c>
      <c r="AU215" s="192" t="s">
        <v>88</v>
      </c>
      <c r="AY215" s="18" t="s">
        <v>142</v>
      </c>
      <c r="BE215" s="193">
        <f>IF(N215="základná",J215,0)</f>
        <v>0</v>
      </c>
      <c r="BF215" s="193">
        <f>IF(N215="znížená",J215,0)</f>
        <v>1362</v>
      </c>
      <c r="BG215" s="193">
        <f>IF(N215="zákl. prenesená",J215,0)</f>
        <v>0</v>
      </c>
      <c r="BH215" s="193">
        <f>IF(N215="zníž. prenesená",J215,0)</f>
        <v>0</v>
      </c>
      <c r="BI215" s="193">
        <f>IF(N215="nulová",J215,0)</f>
        <v>0</v>
      </c>
      <c r="BJ215" s="18" t="s">
        <v>88</v>
      </c>
      <c r="BK215" s="193">
        <f>ROUND(I215*H215,2)</f>
        <v>1362</v>
      </c>
      <c r="BL215" s="18" t="s">
        <v>148</v>
      </c>
      <c r="BM215" s="192" t="s">
        <v>284</v>
      </c>
    </row>
    <row r="216" s="2" customFormat="1" ht="24.15" customHeight="1">
      <c r="A216" s="31"/>
      <c r="B216" s="180"/>
      <c r="C216" s="181" t="s">
        <v>217</v>
      </c>
      <c r="D216" s="181" t="s">
        <v>144</v>
      </c>
      <c r="E216" s="182" t="s">
        <v>318</v>
      </c>
      <c r="F216" s="183" t="s">
        <v>319</v>
      </c>
      <c r="G216" s="184" t="s">
        <v>147</v>
      </c>
      <c r="H216" s="185">
        <v>76.549999999999997</v>
      </c>
      <c r="I216" s="186">
        <v>142.86000000000001</v>
      </c>
      <c r="J216" s="186">
        <f>ROUND(I216*H216,2)</f>
        <v>10935.93</v>
      </c>
      <c r="K216" s="187"/>
      <c r="L216" s="32"/>
      <c r="M216" s="188" t="s">
        <v>1</v>
      </c>
      <c r="N216" s="189" t="s">
        <v>41</v>
      </c>
      <c r="O216" s="190">
        <v>0</v>
      </c>
      <c r="P216" s="190">
        <f>O216*H216</f>
        <v>0</v>
      </c>
      <c r="Q216" s="190">
        <v>2.1793</v>
      </c>
      <c r="R216" s="190">
        <f>Q216*H216</f>
        <v>166.82541499999999</v>
      </c>
      <c r="S216" s="190">
        <v>0</v>
      </c>
      <c r="T216" s="191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2" t="s">
        <v>148</v>
      </c>
      <c r="AT216" s="192" t="s">
        <v>144</v>
      </c>
      <c r="AU216" s="192" t="s">
        <v>88</v>
      </c>
      <c r="AY216" s="18" t="s">
        <v>142</v>
      </c>
      <c r="BE216" s="193">
        <f>IF(N216="základná",J216,0)</f>
        <v>0</v>
      </c>
      <c r="BF216" s="193">
        <f>IF(N216="znížená",J216,0)</f>
        <v>10935.93</v>
      </c>
      <c r="BG216" s="193">
        <f>IF(N216="zákl. prenesená",J216,0)</f>
        <v>0</v>
      </c>
      <c r="BH216" s="193">
        <f>IF(N216="zníž. prenesená",J216,0)</f>
        <v>0</v>
      </c>
      <c r="BI216" s="193">
        <f>IF(N216="nulová",J216,0)</f>
        <v>0</v>
      </c>
      <c r="BJ216" s="18" t="s">
        <v>88</v>
      </c>
      <c r="BK216" s="193">
        <f>ROUND(I216*H216,2)</f>
        <v>10935.93</v>
      </c>
      <c r="BL216" s="18" t="s">
        <v>148</v>
      </c>
      <c r="BM216" s="192" t="s">
        <v>290</v>
      </c>
    </row>
    <row r="217" s="13" customFormat="1">
      <c r="A217" s="13"/>
      <c r="B217" s="194"/>
      <c r="C217" s="13"/>
      <c r="D217" s="195" t="s">
        <v>149</v>
      </c>
      <c r="E217" s="196" t="s">
        <v>1</v>
      </c>
      <c r="F217" s="197" t="s">
        <v>460</v>
      </c>
      <c r="G217" s="13"/>
      <c r="H217" s="198">
        <v>53.75</v>
      </c>
      <c r="I217" s="13"/>
      <c r="J217" s="13"/>
      <c r="K217" s="13"/>
      <c r="L217" s="194"/>
      <c r="M217" s="199"/>
      <c r="N217" s="200"/>
      <c r="O217" s="200"/>
      <c r="P217" s="200"/>
      <c r="Q217" s="200"/>
      <c r="R217" s="200"/>
      <c r="S217" s="200"/>
      <c r="T217" s="20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6" t="s">
        <v>149</v>
      </c>
      <c r="AU217" s="196" t="s">
        <v>88</v>
      </c>
      <c r="AV217" s="13" t="s">
        <v>88</v>
      </c>
      <c r="AW217" s="13" t="s">
        <v>31</v>
      </c>
      <c r="AX217" s="13" t="s">
        <v>75</v>
      </c>
      <c r="AY217" s="196" t="s">
        <v>142</v>
      </c>
    </row>
    <row r="218" s="13" customFormat="1">
      <c r="A218" s="13"/>
      <c r="B218" s="194"/>
      <c r="C218" s="13"/>
      <c r="D218" s="195" t="s">
        <v>149</v>
      </c>
      <c r="E218" s="196" t="s">
        <v>1</v>
      </c>
      <c r="F218" s="197" t="s">
        <v>461</v>
      </c>
      <c r="G218" s="13"/>
      <c r="H218" s="198">
        <v>13.949999999999999</v>
      </c>
      <c r="I218" s="13"/>
      <c r="J218" s="13"/>
      <c r="K218" s="13"/>
      <c r="L218" s="194"/>
      <c r="M218" s="199"/>
      <c r="N218" s="200"/>
      <c r="O218" s="200"/>
      <c r="P218" s="200"/>
      <c r="Q218" s="200"/>
      <c r="R218" s="200"/>
      <c r="S218" s="200"/>
      <c r="T218" s="20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196" t="s">
        <v>149</v>
      </c>
      <c r="AU218" s="196" t="s">
        <v>88</v>
      </c>
      <c r="AV218" s="13" t="s">
        <v>88</v>
      </c>
      <c r="AW218" s="13" t="s">
        <v>31</v>
      </c>
      <c r="AX218" s="13" t="s">
        <v>75</v>
      </c>
      <c r="AY218" s="196" t="s">
        <v>142</v>
      </c>
    </row>
    <row r="219" s="13" customFormat="1">
      <c r="A219" s="13"/>
      <c r="B219" s="194"/>
      <c r="C219" s="13"/>
      <c r="D219" s="195" t="s">
        <v>149</v>
      </c>
      <c r="E219" s="196" t="s">
        <v>1</v>
      </c>
      <c r="F219" s="197" t="s">
        <v>462</v>
      </c>
      <c r="G219" s="13"/>
      <c r="H219" s="198">
        <v>5.25</v>
      </c>
      <c r="I219" s="13"/>
      <c r="J219" s="13"/>
      <c r="K219" s="13"/>
      <c r="L219" s="194"/>
      <c r="M219" s="199"/>
      <c r="N219" s="200"/>
      <c r="O219" s="200"/>
      <c r="P219" s="200"/>
      <c r="Q219" s="200"/>
      <c r="R219" s="200"/>
      <c r="S219" s="200"/>
      <c r="T219" s="20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96" t="s">
        <v>149</v>
      </c>
      <c r="AU219" s="196" t="s">
        <v>88</v>
      </c>
      <c r="AV219" s="13" t="s">
        <v>88</v>
      </c>
      <c r="AW219" s="13" t="s">
        <v>31</v>
      </c>
      <c r="AX219" s="13" t="s">
        <v>75</v>
      </c>
      <c r="AY219" s="196" t="s">
        <v>142</v>
      </c>
    </row>
    <row r="220" s="13" customFormat="1">
      <c r="A220" s="13"/>
      <c r="B220" s="194"/>
      <c r="C220" s="13"/>
      <c r="D220" s="195" t="s">
        <v>149</v>
      </c>
      <c r="E220" s="196" t="s">
        <v>1</v>
      </c>
      <c r="F220" s="197" t="s">
        <v>463</v>
      </c>
      <c r="G220" s="13"/>
      <c r="H220" s="198">
        <v>3.6000000000000001</v>
      </c>
      <c r="I220" s="13"/>
      <c r="J220" s="13"/>
      <c r="K220" s="13"/>
      <c r="L220" s="194"/>
      <c r="M220" s="199"/>
      <c r="N220" s="200"/>
      <c r="O220" s="200"/>
      <c r="P220" s="200"/>
      <c r="Q220" s="200"/>
      <c r="R220" s="200"/>
      <c r="S220" s="200"/>
      <c r="T220" s="20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6" t="s">
        <v>149</v>
      </c>
      <c r="AU220" s="196" t="s">
        <v>88</v>
      </c>
      <c r="AV220" s="13" t="s">
        <v>88</v>
      </c>
      <c r="AW220" s="13" t="s">
        <v>31</v>
      </c>
      <c r="AX220" s="13" t="s">
        <v>75</v>
      </c>
      <c r="AY220" s="196" t="s">
        <v>142</v>
      </c>
    </row>
    <row r="221" s="14" customFormat="1">
      <c r="A221" s="14"/>
      <c r="B221" s="202"/>
      <c r="C221" s="14"/>
      <c r="D221" s="195" t="s">
        <v>149</v>
      </c>
      <c r="E221" s="203" t="s">
        <v>1</v>
      </c>
      <c r="F221" s="204" t="s">
        <v>151</v>
      </c>
      <c r="G221" s="14"/>
      <c r="H221" s="205">
        <v>76.549999999999997</v>
      </c>
      <c r="I221" s="14"/>
      <c r="J221" s="14"/>
      <c r="K221" s="14"/>
      <c r="L221" s="202"/>
      <c r="M221" s="206"/>
      <c r="N221" s="207"/>
      <c r="O221" s="207"/>
      <c r="P221" s="207"/>
      <c r="Q221" s="207"/>
      <c r="R221" s="207"/>
      <c r="S221" s="207"/>
      <c r="T221" s="20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3" t="s">
        <v>149</v>
      </c>
      <c r="AU221" s="203" t="s">
        <v>88</v>
      </c>
      <c r="AV221" s="14" t="s">
        <v>148</v>
      </c>
      <c r="AW221" s="14" t="s">
        <v>31</v>
      </c>
      <c r="AX221" s="14" t="s">
        <v>82</v>
      </c>
      <c r="AY221" s="203" t="s">
        <v>142</v>
      </c>
    </row>
    <row r="222" s="2" customFormat="1" ht="33" customHeight="1">
      <c r="A222" s="31"/>
      <c r="B222" s="180"/>
      <c r="C222" s="181" t="s">
        <v>293</v>
      </c>
      <c r="D222" s="181" t="s">
        <v>144</v>
      </c>
      <c r="E222" s="182" t="s">
        <v>325</v>
      </c>
      <c r="F222" s="183" t="s">
        <v>326</v>
      </c>
      <c r="G222" s="184" t="s">
        <v>327</v>
      </c>
      <c r="H222" s="185">
        <v>2136.9349999999999</v>
      </c>
      <c r="I222" s="186">
        <v>4.2199999999999998</v>
      </c>
      <c r="J222" s="186">
        <f>ROUND(I222*H222,2)</f>
        <v>9017.8700000000008</v>
      </c>
      <c r="K222" s="187"/>
      <c r="L222" s="32"/>
      <c r="M222" s="188" t="s">
        <v>1</v>
      </c>
      <c r="N222" s="189" t="s">
        <v>41</v>
      </c>
      <c r="O222" s="190">
        <v>0.63300000000000001</v>
      </c>
      <c r="P222" s="190">
        <f>O222*H222</f>
        <v>1352.6798550000001</v>
      </c>
      <c r="Q222" s="190">
        <v>0</v>
      </c>
      <c r="R222" s="190">
        <f>Q222*H222</f>
        <v>0</v>
      </c>
      <c r="S222" s="190">
        <v>0</v>
      </c>
      <c r="T222" s="191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2" t="s">
        <v>148</v>
      </c>
      <c r="AT222" s="192" t="s">
        <v>144</v>
      </c>
      <c r="AU222" s="192" t="s">
        <v>88</v>
      </c>
      <c r="AY222" s="18" t="s">
        <v>142</v>
      </c>
      <c r="BE222" s="193">
        <f>IF(N222="základná",J222,0)</f>
        <v>0</v>
      </c>
      <c r="BF222" s="193">
        <f>IF(N222="znížená",J222,0)</f>
        <v>9017.8700000000008</v>
      </c>
      <c r="BG222" s="193">
        <f>IF(N222="zákl. prenesená",J222,0)</f>
        <v>0</v>
      </c>
      <c r="BH222" s="193">
        <f>IF(N222="zníž. prenesená",J222,0)</f>
        <v>0</v>
      </c>
      <c r="BI222" s="193">
        <f>IF(N222="nulová",J222,0)</f>
        <v>0</v>
      </c>
      <c r="BJ222" s="18" t="s">
        <v>88</v>
      </c>
      <c r="BK222" s="193">
        <f>ROUND(I222*H222,2)</f>
        <v>9017.8700000000008</v>
      </c>
      <c r="BL222" s="18" t="s">
        <v>148</v>
      </c>
      <c r="BM222" s="192" t="s">
        <v>297</v>
      </c>
    </row>
    <row r="223" s="2" customFormat="1" ht="24.15" customHeight="1">
      <c r="A223" s="31"/>
      <c r="B223" s="180"/>
      <c r="C223" s="181" t="s">
        <v>221</v>
      </c>
      <c r="D223" s="181" t="s">
        <v>144</v>
      </c>
      <c r="E223" s="182" t="s">
        <v>330</v>
      </c>
      <c r="F223" s="183" t="s">
        <v>331</v>
      </c>
      <c r="G223" s="184" t="s">
        <v>327</v>
      </c>
      <c r="H223" s="185">
        <v>2136.9349999999999</v>
      </c>
      <c r="I223" s="186">
        <v>0.23000000000000001</v>
      </c>
      <c r="J223" s="186">
        <f>ROUND(I223*H223,2)</f>
        <v>491.5</v>
      </c>
      <c r="K223" s="187"/>
      <c r="L223" s="32"/>
      <c r="M223" s="188" t="s">
        <v>1</v>
      </c>
      <c r="N223" s="189" t="s">
        <v>41</v>
      </c>
      <c r="O223" s="190">
        <v>0</v>
      </c>
      <c r="P223" s="190">
        <f>O223*H223</f>
        <v>0</v>
      </c>
      <c r="Q223" s="190">
        <v>0</v>
      </c>
      <c r="R223" s="190">
        <f>Q223*H223</f>
        <v>0</v>
      </c>
      <c r="S223" s="190">
        <v>0</v>
      </c>
      <c r="T223" s="19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92" t="s">
        <v>148</v>
      </c>
      <c r="AT223" s="192" t="s">
        <v>144</v>
      </c>
      <c r="AU223" s="192" t="s">
        <v>88</v>
      </c>
      <c r="AY223" s="18" t="s">
        <v>142</v>
      </c>
      <c r="BE223" s="193">
        <f>IF(N223="základná",J223,0)</f>
        <v>0</v>
      </c>
      <c r="BF223" s="193">
        <f>IF(N223="znížená",J223,0)</f>
        <v>491.5</v>
      </c>
      <c r="BG223" s="193">
        <f>IF(N223="zákl. prenesená",J223,0)</f>
        <v>0</v>
      </c>
      <c r="BH223" s="193">
        <f>IF(N223="zníž. prenesená",J223,0)</f>
        <v>0</v>
      </c>
      <c r="BI223" s="193">
        <f>IF(N223="nulová",J223,0)</f>
        <v>0</v>
      </c>
      <c r="BJ223" s="18" t="s">
        <v>88</v>
      </c>
      <c r="BK223" s="193">
        <f>ROUND(I223*H223,2)</f>
        <v>491.5</v>
      </c>
      <c r="BL223" s="18" t="s">
        <v>148</v>
      </c>
      <c r="BM223" s="192" t="s">
        <v>300</v>
      </c>
    </row>
    <row r="224" s="2" customFormat="1" ht="24.15" customHeight="1">
      <c r="A224" s="31"/>
      <c r="B224" s="180"/>
      <c r="C224" s="181" t="s">
        <v>302</v>
      </c>
      <c r="D224" s="181" t="s">
        <v>144</v>
      </c>
      <c r="E224" s="182" t="s">
        <v>334</v>
      </c>
      <c r="F224" s="183" t="s">
        <v>335</v>
      </c>
      <c r="G224" s="184" t="s">
        <v>327</v>
      </c>
      <c r="H224" s="185">
        <v>2136.9349999999999</v>
      </c>
      <c r="I224" s="186">
        <v>1.1299999999999999</v>
      </c>
      <c r="J224" s="186">
        <f>ROUND(I224*H224,2)</f>
        <v>2414.7399999999998</v>
      </c>
      <c r="K224" s="187"/>
      <c r="L224" s="32"/>
      <c r="M224" s="188" t="s">
        <v>1</v>
      </c>
      <c r="N224" s="189" t="s">
        <v>41</v>
      </c>
      <c r="O224" s="190">
        <v>0</v>
      </c>
      <c r="P224" s="190">
        <f>O224*H224</f>
        <v>0</v>
      </c>
      <c r="Q224" s="190">
        <v>0</v>
      </c>
      <c r="R224" s="190">
        <f>Q224*H224</f>
        <v>0</v>
      </c>
      <c r="S224" s="190">
        <v>0</v>
      </c>
      <c r="T224" s="191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2" t="s">
        <v>148</v>
      </c>
      <c r="AT224" s="192" t="s">
        <v>144</v>
      </c>
      <c r="AU224" s="192" t="s">
        <v>88</v>
      </c>
      <c r="AY224" s="18" t="s">
        <v>142</v>
      </c>
      <c r="BE224" s="193">
        <f>IF(N224="základná",J224,0)</f>
        <v>0</v>
      </c>
      <c r="BF224" s="193">
        <f>IF(N224="znížená",J224,0)</f>
        <v>2414.7399999999998</v>
      </c>
      <c r="BG224" s="193">
        <f>IF(N224="zákl. prenesená",J224,0)</f>
        <v>0</v>
      </c>
      <c r="BH224" s="193">
        <f>IF(N224="zníž. prenesená",J224,0)</f>
        <v>0</v>
      </c>
      <c r="BI224" s="193">
        <f>IF(N224="nulová",J224,0)</f>
        <v>0</v>
      </c>
      <c r="BJ224" s="18" t="s">
        <v>88</v>
      </c>
      <c r="BK224" s="193">
        <f>ROUND(I224*H224,2)</f>
        <v>2414.7399999999998</v>
      </c>
      <c r="BL224" s="18" t="s">
        <v>148</v>
      </c>
      <c r="BM224" s="192" t="s">
        <v>305</v>
      </c>
    </row>
    <row r="225" s="2" customFormat="1" ht="24.15" customHeight="1">
      <c r="A225" s="31"/>
      <c r="B225" s="180"/>
      <c r="C225" s="181" t="s">
        <v>227</v>
      </c>
      <c r="D225" s="181" t="s">
        <v>144</v>
      </c>
      <c r="E225" s="182" t="s">
        <v>338</v>
      </c>
      <c r="F225" s="183" t="s">
        <v>339</v>
      </c>
      <c r="G225" s="184" t="s">
        <v>203</v>
      </c>
      <c r="H225" s="185">
        <v>1331</v>
      </c>
      <c r="I225" s="186">
        <v>20.190000000000001</v>
      </c>
      <c r="J225" s="186">
        <f>ROUND(I225*H225,2)</f>
        <v>26872.889999999999</v>
      </c>
      <c r="K225" s="187"/>
      <c r="L225" s="32"/>
      <c r="M225" s="188" t="s">
        <v>1</v>
      </c>
      <c r="N225" s="189" t="s">
        <v>41</v>
      </c>
      <c r="O225" s="190">
        <v>0</v>
      </c>
      <c r="P225" s="190">
        <f>O225*H225</f>
        <v>0</v>
      </c>
      <c r="Q225" s="190">
        <v>0</v>
      </c>
      <c r="R225" s="190">
        <f>Q225*H225</f>
        <v>0</v>
      </c>
      <c r="S225" s="190">
        <v>0</v>
      </c>
      <c r="T225" s="19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2" t="s">
        <v>148</v>
      </c>
      <c r="AT225" s="192" t="s">
        <v>144</v>
      </c>
      <c r="AU225" s="192" t="s">
        <v>88</v>
      </c>
      <c r="AY225" s="18" t="s">
        <v>142</v>
      </c>
      <c r="BE225" s="193">
        <f>IF(N225="základná",J225,0)</f>
        <v>0</v>
      </c>
      <c r="BF225" s="193">
        <f>IF(N225="znížená",J225,0)</f>
        <v>26872.889999999999</v>
      </c>
      <c r="BG225" s="193">
        <f>IF(N225="zákl. prenesená",J225,0)</f>
        <v>0</v>
      </c>
      <c r="BH225" s="193">
        <f>IF(N225="zníž. prenesená",J225,0)</f>
        <v>0</v>
      </c>
      <c r="BI225" s="193">
        <f>IF(N225="nulová",J225,0)</f>
        <v>0</v>
      </c>
      <c r="BJ225" s="18" t="s">
        <v>88</v>
      </c>
      <c r="BK225" s="193">
        <f>ROUND(I225*H225,2)</f>
        <v>26872.889999999999</v>
      </c>
      <c r="BL225" s="18" t="s">
        <v>148</v>
      </c>
      <c r="BM225" s="192" t="s">
        <v>308</v>
      </c>
    </row>
    <row r="226" s="13" customFormat="1">
      <c r="A226" s="13"/>
      <c r="B226" s="194"/>
      <c r="C226" s="13"/>
      <c r="D226" s="195" t="s">
        <v>149</v>
      </c>
      <c r="E226" s="196" t="s">
        <v>1</v>
      </c>
      <c r="F226" s="197" t="s">
        <v>464</v>
      </c>
      <c r="G226" s="13"/>
      <c r="H226" s="198">
        <v>1075</v>
      </c>
      <c r="I226" s="13"/>
      <c r="J226" s="13"/>
      <c r="K226" s="13"/>
      <c r="L226" s="194"/>
      <c r="M226" s="199"/>
      <c r="N226" s="200"/>
      <c r="O226" s="200"/>
      <c r="P226" s="200"/>
      <c r="Q226" s="200"/>
      <c r="R226" s="200"/>
      <c r="S226" s="200"/>
      <c r="T226" s="20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6" t="s">
        <v>149</v>
      </c>
      <c r="AU226" s="196" t="s">
        <v>88</v>
      </c>
      <c r="AV226" s="13" t="s">
        <v>88</v>
      </c>
      <c r="AW226" s="13" t="s">
        <v>31</v>
      </c>
      <c r="AX226" s="13" t="s">
        <v>75</v>
      </c>
      <c r="AY226" s="196" t="s">
        <v>142</v>
      </c>
    </row>
    <row r="227" s="13" customFormat="1">
      <c r="A227" s="13"/>
      <c r="B227" s="194"/>
      <c r="C227" s="13"/>
      <c r="D227" s="195" t="s">
        <v>149</v>
      </c>
      <c r="E227" s="196" t="s">
        <v>1</v>
      </c>
      <c r="F227" s="197" t="s">
        <v>465</v>
      </c>
      <c r="G227" s="13"/>
      <c r="H227" s="198">
        <v>186</v>
      </c>
      <c r="I227" s="13"/>
      <c r="J227" s="13"/>
      <c r="K227" s="13"/>
      <c r="L227" s="194"/>
      <c r="M227" s="199"/>
      <c r="N227" s="200"/>
      <c r="O227" s="200"/>
      <c r="P227" s="200"/>
      <c r="Q227" s="200"/>
      <c r="R227" s="200"/>
      <c r="S227" s="200"/>
      <c r="T227" s="20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6" t="s">
        <v>149</v>
      </c>
      <c r="AU227" s="196" t="s">
        <v>88</v>
      </c>
      <c r="AV227" s="13" t="s">
        <v>88</v>
      </c>
      <c r="AW227" s="13" t="s">
        <v>31</v>
      </c>
      <c r="AX227" s="13" t="s">
        <v>75</v>
      </c>
      <c r="AY227" s="196" t="s">
        <v>142</v>
      </c>
    </row>
    <row r="228" s="13" customFormat="1">
      <c r="A228" s="13"/>
      <c r="B228" s="194"/>
      <c r="C228" s="13"/>
      <c r="D228" s="195" t="s">
        <v>149</v>
      </c>
      <c r="E228" s="196" t="s">
        <v>1</v>
      </c>
      <c r="F228" s="197" t="s">
        <v>297</v>
      </c>
      <c r="G228" s="13"/>
      <c r="H228" s="198">
        <v>70</v>
      </c>
      <c r="I228" s="13"/>
      <c r="J228" s="13"/>
      <c r="K228" s="13"/>
      <c r="L228" s="194"/>
      <c r="M228" s="199"/>
      <c r="N228" s="200"/>
      <c r="O228" s="200"/>
      <c r="P228" s="200"/>
      <c r="Q228" s="200"/>
      <c r="R228" s="200"/>
      <c r="S228" s="200"/>
      <c r="T228" s="20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196" t="s">
        <v>149</v>
      </c>
      <c r="AU228" s="196" t="s">
        <v>88</v>
      </c>
      <c r="AV228" s="13" t="s">
        <v>88</v>
      </c>
      <c r="AW228" s="13" t="s">
        <v>31</v>
      </c>
      <c r="AX228" s="13" t="s">
        <v>75</v>
      </c>
      <c r="AY228" s="196" t="s">
        <v>142</v>
      </c>
    </row>
    <row r="229" s="14" customFormat="1">
      <c r="A229" s="14"/>
      <c r="B229" s="202"/>
      <c r="C229" s="14"/>
      <c r="D229" s="195" t="s">
        <v>149</v>
      </c>
      <c r="E229" s="203" t="s">
        <v>1</v>
      </c>
      <c r="F229" s="204" t="s">
        <v>151</v>
      </c>
      <c r="G229" s="14"/>
      <c r="H229" s="205">
        <v>1331</v>
      </c>
      <c r="I229" s="14"/>
      <c r="J229" s="14"/>
      <c r="K229" s="14"/>
      <c r="L229" s="202"/>
      <c r="M229" s="206"/>
      <c r="N229" s="207"/>
      <c r="O229" s="207"/>
      <c r="P229" s="207"/>
      <c r="Q229" s="207"/>
      <c r="R229" s="207"/>
      <c r="S229" s="207"/>
      <c r="T229" s="208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03" t="s">
        <v>149</v>
      </c>
      <c r="AU229" s="203" t="s">
        <v>88</v>
      </c>
      <c r="AV229" s="14" t="s">
        <v>148</v>
      </c>
      <c r="AW229" s="14" t="s">
        <v>31</v>
      </c>
      <c r="AX229" s="14" t="s">
        <v>82</v>
      </c>
      <c r="AY229" s="203" t="s">
        <v>142</v>
      </c>
    </row>
    <row r="230" s="2" customFormat="1" ht="21.75" customHeight="1">
      <c r="A230" s="31"/>
      <c r="B230" s="180"/>
      <c r="C230" s="181" t="s">
        <v>309</v>
      </c>
      <c r="D230" s="181" t="s">
        <v>144</v>
      </c>
      <c r="E230" s="182" t="s">
        <v>344</v>
      </c>
      <c r="F230" s="183" t="s">
        <v>345</v>
      </c>
      <c r="G230" s="184" t="s">
        <v>327</v>
      </c>
      <c r="H230" s="185">
        <v>2364.4099999999999</v>
      </c>
      <c r="I230" s="186">
        <v>9.0800000000000001</v>
      </c>
      <c r="J230" s="186">
        <f>ROUND(I230*H230,2)</f>
        <v>21468.84</v>
      </c>
      <c r="K230" s="187"/>
      <c r="L230" s="32"/>
      <c r="M230" s="188" t="s">
        <v>1</v>
      </c>
      <c r="N230" s="189" t="s">
        <v>41</v>
      </c>
      <c r="O230" s="190">
        <v>0</v>
      </c>
      <c r="P230" s="190">
        <f>O230*H230</f>
        <v>0</v>
      </c>
      <c r="Q230" s="190">
        <v>0</v>
      </c>
      <c r="R230" s="190">
        <f>Q230*H230</f>
        <v>0</v>
      </c>
      <c r="S230" s="190">
        <v>0</v>
      </c>
      <c r="T230" s="191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2" t="s">
        <v>148</v>
      </c>
      <c r="AT230" s="192" t="s">
        <v>144</v>
      </c>
      <c r="AU230" s="192" t="s">
        <v>88</v>
      </c>
      <c r="AY230" s="18" t="s">
        <v>142</v>
      </c>
      <c r="BE230" s="193">
        <f>IF(N230="základná",J230,0)</f>
        <v>0</v>
      </c>
      <c r="BF230" s="193">
        <f>IF(N230="znížená",J230,0)</f>
        <v>21468.84</v>
      </c>
      <c r="BG230" s="193">
        <f>IF(N230="zákl. prenesená",J230,0)</f>
        <v>0</v>
      </c>
      <c r="BH230" s="193">
        <f>IF(N230="zníž. prenesená",J230,0)</f>
        <v>0</v>
      </c>
      <c r="BI230" s="193">
        <f>IF(N230="nulová",J230,0)</f>
        <v>0</v>
      </c>
      <c r="BJ230" s="18" t="s">
        <v>88</v>
      </c>
      <c r="BK230" s="193">
        <f>ROUND(I230*H230,2)</f>
        <v>21468.84</v>
      </c>
      <c r="BL230" s="18" t="s">
        <v>148</v>
      </c>
      <c r="BM230" s="192" t="s">
        <v>312</v>
      </c>
    </row>
    <row r="231" s="13" customFormat="1">
      <c r="A231" s="13"/>
      <c r="B231" s="194"/>
      <c r="C231" s="13"/>
      <c r="D231" s="195" t="s">
        <v>149</v>
      </c>
      <c r="E231" s="196" t="s">
        <v>1</v>
      </c>
      <c r="F231" s="197" t="s">
        <v>466</v>
      </c>
      <c r="G231" s="13"/>
      <c r="H231" s="198">
        <v>4276.8850000000002</v>
      </c>
      <c r="I231" s="13"/>
      <c r="J231" s="13"/>
      <c r="K231" s="13"/>
      <c r="L231" s="194"/>
      <c r="M231" s="199"/>
      <c r="N231" s="200"/>
      <c r="O231" s="200"/>
      <c r="P231" s="200"/>
      <c r="Q231" s="200"/>
      <c r="R231" s="200"/>
      <c r="S231" s="200"/>
      <c r="T231" s="20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196" t="s">
        <v>149</v>
      </c>
      <c r="AU231" s="196" t="s">
        <v>88</v>
      </c>
      <c r="AV231" s="13" t="s">
        <v>88</v>
      </c>
      <c r="AW231" s="13" t="s">
        <v>31</v>
      </c>
      <c r="AX231" s="13" t="s">
        <v>75</v>
      </c>
      <c r="AY231" s="196" t="s">
        <v>142</v>
      </c>
    </row>
    <row r="232" s="13" customFormat="1">
      <c r="A232" s="13"/>
      <c r="B232" s="194"/>
      <c r="C232" s="13"/>
      <c r="D232" s="195" t="s">
        <v>149</v>
      </c>
      <c r="E232" s="196" t="s">
        <v>1</v>
      </c>
      <c r="F232" s="197" t="s">
        <v>467</v>
      </c>
      <c r="G232" s="13"/>
      <c r="H232" s="198">
        <v>-1912.4749999999999</v>
      </c>
      <c r="I232" s="13"/>
      <c r="J232" s="13"/>
      <c r="K232" s="13"/>
      <c r="L232" s="194"/>
      <c r="M232" s="199"/>
      <c r="N232" s="200"/>
      <c r="O232" s="200"/>
      <c r="P232" s="200"/>
      <c r="Q232" s="200"/>
      <c r="R232" s="200"/>
      <c r="S232" s="200"/>
      <c r="T232" s="20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196" t="s">
        <v>149</v>
      </c>
      <c r="AU232" s="196" t="s">
        <v>88</v>
      </c>
      <c r="AV232" s="13" t="s">
        <v>88</v>
      </c>
      <c r="AW232" s="13" t="s">
        <v>31</v>
      </c>
      <c r="AX232" s="13" t="s">
        <v>75</v>
      </c>
      <c r="AY232" s="196" t="s">
        <v>142</v>
      </c>
    </row>
    <row r="233" s="14" customFormat="1">
      <c r="A233" s="14"/>
      <c r="B233" s="202"/>
      <c r="C233" s="14"/>
      <c r="D233" s="195" t="s">
        <v>149</v>
      </c>
      <c r="E233" s="203" t="s">
        <v>1</v>
      </c>
      <c r="F233" s="204" t="s">
        <v>151</v>
      </c>
      <c r="G233" s="14"/>
      <c r="H233" s="205">
        <v>2364.4100000000003</v>
      </c>
      <c r="I233" s="14"/>
      <c r="J233" s="14"/>
      <c r="K233" s="14"/>
      <c r="L233" s="202"/>
      <c r="M233" s="206"/>
      <c r="N233" s="207"/>
      <c r="O233" s="207"/>
      <c r="P233" s="207"/>
      <c r="Q233" s="207"/>
      <c r="R233" s="207"/>
      <c r="S233" s="207"/>
      <c r="T233" s="20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03" t="s">
        <v>149</v>
      </c>
      <c r="AU233" s="203" t="s">
        <v>88</v>
      </c>
      <c r="AV233" s="14" t="s">
        <v>148</v>
      </c>
      <c r="AW233" s="14" t="s">
        <v>31</v>
      </c>
      <c r="AX233" s="14" t="s">
        <v>82</v>
      </c>
      <c r="AY233" s="203" t="s">
        <v>142</v>
      </c>
    </row>
    <row r="234" s="2" customFormat="1" ht="16.5" customHeight="1">
      <c r="A234" s="31"/>
      <c r="B234" s="180"/>
      <c r="C234" s="181" t="s">
        <v>232</v>
      </c>
      <c r="D234" s="181" t="s">
        <v>144</v>
      </c>
      <c r="E234" s="182" t="s">
        <v>349</v>
      </c>
      <c r="F234" s="183" t="s">
        <v>350</v>
      </c>
      <c r="G234" s="184" t="s">
        <v>327</v>
      </c>
      <c r="H234" s="185">
        <v>1912.4749999999999</v>
      </c>
      <c r="I234" s="186">
        <v>1.1299999999999999</v>
      </c>
      <c r="J234" s="186">
        <f>ROUND(I234*H234,2)</f>
        <v>2161.0999999999999</v>
      </c>
      <c r="K234" s="187"/>
      <c r="L234" s="32"/>
      <c r="M234" s="188" t="s">
        <v>1</v>
      </c>
      <c r="N234" s="189" t="s">
        <v>41</v>
      </c>
      <c r="O234" s="190">
        <v>0</v>
      </c>
      <c r="P234" s="190">
        <f>O234*H234</f>
        <v>0</v>
      </c>
      <c r="Q234" s="190">
        <v>0</v>
      </c>
      <c r="R234" s="190">
        <f>Q234*H234</f>
        <v>0</v>
      </c>
      <c r="S234" s="190">
        <v>0</v>
      </c>
      <c r="T234" s="191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2" t="s">
        <v>148</v>
      </c>
      <c r="AT234" s="192" t="s">
        <v>144</v>
      </c>
      <c r="AU234" s="192" t="s">
        <v>88</v>
      </c>
      <c r="AY234" s="18" t="s">
        <v>142</v>
      </c>
      <c r="BE234" s="193">
        <f>IF(N234="základná",J234,0)</f>
        <v>0</v>
      </c>
      <c r="BF234" s="193">
        <f>IF(N234="znížená",J234,0)</f>
        <v>2161.0999999999999</v>
      </c>
      <c r="BG234" s="193">
        <f>IF(N234="zákl. prenesená",J234,0)</f>
        <v>0</v>
      </c>
      <c r="BH234" s="193">
        <f>IF(N234="zníž. prenesená",J234,0)</f>
        <v>0</v>
      </c>
      <c r="BI234" s="193">
        <f>IF(N234="nulová",J234,0)</f>
        <v>0</v>
      </c>
      <c r="BJ234" s="18" t="s">
        <v>88</v>
      </c>
      <c r="BK234" s="193">
        <f>ROUND(I234*H234,2)</f>
        <v>2161.0999999999999</v>
      </c>
      <c r="BL234" s="18" t="s">
        <v>148</v>
      </c>
      <c r="BM234" s="192" t="s">
        <v>315</v>
      </c>
    </row>
    <row r="235" s="13" customFormat="1">
      <c r="A235" s="13"/>
      <c r="B235" s="194"/>
      <c r="C235" s="13"/>
      <c r="D235" s="195" t="s">
        <v>149</v>
      </c>
      <c r="E235" s="196" t="s">
        <v>1</v>
      </c>
      <c r="F235" s="197" t="s">
        <v>468</v>
      </c>
      <c r="G235" s="13"/>
      <c r="H235" s="198">
        <v>1912.4749999999999</v>
      </c>
      <c r="I235" s="13"/>
      <c r="J235" s="13"/>
      <c r="K235" s="13"/>
      <c r="L235" s="194"/>
      <c r="M235" s="199"/>
      <c r="N235" s="200"/>
      <c r="O235" s="200"/>
      <c r="P235" s="200"/>
      <c r="Q235" s="200"/>
      <c r="R235" s="200"/>
      <c r="S235" s="200"/>
      <c r="T235" s="20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196" t="s">
        <v>149</v>
      </c>
      <c r="AU235" s="196" t="s">
        <v>88</v>
      </c>
      <c r="AV235" s="13" t="s">
        <v>88</v>
      </c>
      <c r="AW235" s="13" t="s">
        <v>31</v>
      </c>
      <c r="AX235" s="13" t="s">
        <v>75</v>
      </c>
      <c r="AY235" s="196" t="s">
        <v>142</v>
      </c>
    </row>
    <row r="236" s="14" customFormat="1">
      <c r="A236" s="14"/>
      <c r="B236" s="202"/>
      <c r="C236" s="14"/>
      <c r="D236" s="195" t="s">
        <v>149</v>
      </c>
      <c r="E236" s="203" t="s">
        <v>1</v>
      </c>
      <c r="F236" s="204" t="s">
        <v>151</v>
      </c>
      <c r="G236" s="14"/>
      <c r="H236" s="205">
        <v>1912.4749999999999</v>
      </c>
      <c r="I236" s="14"/>
      <c r="J236" s="14"/>
      <c r="K236" s="14"/>
      <c r="L236" s="202"/>
      <c r="M236" s="206"/>
      <c r="N236" s="207"/>
      <c r="O236" s="207"/>
      <c r="P236" s="207"/>
      <c r="Q236" s="207"/>
      <c r="R236" s="207"/>
      <c r="S236" s="207"/>
      <c r="T236" s="208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03" t="s">
        <v>149</v>
      </c>
      <c r="AU236" s="203" t="s">
        <v>88</v>
      </c>
      <c r="AV236" s="14" t="s">
        <v>148</v>
      </c>
      <c r="AW236" s="14" t="s">
        <v>31</v>
      </c>
      <c r="AX236" s="14" t="s">
        <v>82</v>
      </c>
      <c r="AY236" s="203" t="s">
        <v>142</v>
      </c>
    </row>
    <row r="237" s="2" customFormat="1" ht="24.15" customHeight="1">
      <c r="A237" s="31"/>
      <c r="B237" s="180"/>
      <c r="C237" s="209" t="s">
        <v>317</v>
      </c>
      <c r="D237" s="209" t="s">
        <v>218</v>
      </c>
      <c r="E237" s="210" t="s">
        <v>353</v>
      </c>
      <c r="F237" s="211" t="s">
        <v>354</v>
      </c>
      <c r="G237" s="212" t="s">
        <v>355</v>
      </c>
      <c r="H237" s="213">
        <v>1096.5</v>
      </c>
      <c r="I237" s="214">
        <v>8.3300000000000001</v>
      </c>
      <c r="J237" s="214">
        <f>ROUND(I237*H237,2)</f>
        <v>9133.8500000000004</v>
      </c>
      <c r="K237" s="215"/>
      <c r="L237" s="216"/>
      <c r="M237" s="217" t="s">
        <v>1</v>
      </c>
      <c r="N237" s="218" t="s">
        <v>41</v>
      </c>
      <c r="O237" s="190">
        <v>0</v>
      </c>
      <c r="P237" s="190">
        <f>O237*H237</f>
        <v>0</v>
      </c>
      <c r="Q237" s="190">
        <v>93.203000000000003</v>
      </c>
      <c r="R237" s="190">
        <f>Q237*H237</f>
        <v>102197.0895</v>
      </c>
      <c r="S237" s="190">
        <v>0</v>
      </c>
      <c r="T237" s="191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92" t="s">
        <v>161</v>
      </c>
      <c r="AT237" s="192" t="s">
        <v>218</v>
      </c>
      <c r="AU237" s="192" t="s">
        <v>88</v>
      </c>
      <c r="AY237" s="18" t="s">
        <v>142</v>
      </c>
      <c r="BE237" s="193">
        <f>IF(N237="základná",J237,0)</f>
        <v>0</v>
      </c>
      <c r="BF237" s="193">
        <f>IF(N237="znížená",J237,0)</f>
        <v>9133.8500000000004</v>
      </c>
      <c r="BG237" s="193">
        <f>IF(N237="zákl. prenesená",J237,0)</f>
        <v>0</v>
      </c>
      <c r="BH237" s="193">
        <f>IF(N237="zníž. prenesená",J237,0)</f>
        <v>0</v>
      </c>
      <c r="BI237" s="193">
        <f>IF(N237="nulová",J237,0)</f>
        <v>0</v>
      </c>
      <c r="BJ237" s="18" t="s">
        <v>88</v>
      </c>
      <c r="BK237" s="193">
        <f>ROUND(I237*H237,2)</f>
        <v>9133.8500000000004</v>
      </c>
      <c r="BL237" s="18" t="s">
        <v>148</v>
      </c>
      <c r="BM237" s="192" t="s">
        <v>320</v>
      </c>
    </row>
    <row r="238" s="13" customFormat="1">
      <c r="A238" s="13"/>
      <c r="B238" s="194"/>
      <c r="C238" s="13"/>
      <c r="D238" s="195" t="s">
        <v>149</v>
      </c>
      <c r="E238" s="196" t="s">
        <v>1</v>
      </c>
      <c r="F238" s="197" t="s">
        <v>469</v>
      </c>
      <c r="G238" s="13"/>
      <c r="H238" s="198">
        <v>1096.5</v>
      </c>
      <c r="I238" s="13"/>
      <c r="J238" s="13"/>
      <c r="K238" s="13"/>
      <c r="L238" s="194"/>
      <c r="M238" s="199"/>
      <c r="N238" s="200"/>
      <c r="O238" s="200"/>
      <c r="P238" s="200"/>
      <c r="Q238" s="200"/>
      <c r="R238" s="200"/>
      <c r="S238" s="200"/>
      <c r="T238" s="20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6" t="s">
        <v>149</v>
      </c>
      <c r="AU238" s="196" t="s">
        <v>88</v>
      </c>
      <c r="AV238" s="13" t="s">
        <v>88</v>
      </c>
      <c r="AW238" s="13" t="s">
        <v>31</v>
      </c>
      <c r="AX238" s="13" t="s">
        <v>75</v>
      </c>
      <c r="AY238" s="196" t="s">
        <v>142</v>
      </c>
    </row>
    <row r="239" s="14" customFormat="1">
      <c r="A239" s="14"/>
      <c r="B239" s="202"/>
      <c r="C239" s="14"/>
      <c r="D239" s="195" t="s">
        <v>149</v>
      </c>
      <c r="E239" s="203" t="s">
        <v>1</v>
      </c>
      <c r="F239" s="204" t="s">
        <v>151</v>
      </c>
      <c r="G239" s="14"/>
      <c r="H239" s="205">
        <v>1096.5</v>
      </c>
      <c r="I239" s="14"/>
      <c r="J239" s="14"/>
      <c r="K239" s="14"/>
      <c r="L239" s="202"/>
      <c r="M239" s="206"/>
      <c r="N239" s="207"/>
      <c r="O239" s="207"/>
      <c r="P239" s="207"/>
      <c r="Q239" s="207"/>
      <c r="R239" s="207"/>
      <c r="S239" s="207"/>
      <c r="T239" s="20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03" t="s">
        <v>149</v>
      </c>
      <c r="AU239" s="203" t="s">
        <v>88</v>
      </c>
      <c r="AV239" s="14" t="s">
        <v>148</v>
      </c>
      <c r="AW239" s="14" t="s">
        <v>31</v>
      </c>
      <c r="AX239" s="14" t="s">
        <v>82</v>
      </c>
      <c r="AY239" s="203" t="s">
        <v>142</v>
      </c>
    </row>
    <row r="240" s="2" customFormat="1" ht="24.15" customHeight="1">
      <c r="A240" s="31"/>
      <c r="B240" s="180"/>
      <c r="C240" s="209" t="s">
        <v>237</v>
      </c>
      <c r="D240" s="209" t="s">
        <v>218</v>
      </c>
      <c r="E240" s="210" t="s">
        <v>359</v>
      </c>
      <c r="F240" s="211" t="s">
        <v>360</v>
      </c>
      <c r="G240" s="212" t="s">
        <v>355</v>
      </c>
      <c r="H240" s="213">
        <v>189.72</v>
      </c>
      <c r="I240" s="214">
        <v>10.48</v>
      </c>
      <c r="J240" s="214">
        <f>ROUND(I240*H240,2)</f>
        <v>1988.27</v>
      </c>
      <c r="K240" s="215"/>
      <c r="L240" s="216"/>
      <c r="M240" s="217" t="s">
        <v>1</v>
      </c>
      <c r="N240" s="218" t="s">
        <v>41</v>
      </c>
      <c r="O240" s="190">
        <v>0</v>
      </c>
      <c r="P240" s="190">
        <f>O240*H240</f>
        <v>0</v>
      </c>
      <c r="Q240" s="190">
        <v>12.332000000000001</v>
      </c>
      <c r="R240" s="190">
        <f>Q240*H240</f>
        <v>2339.6270400000003</v>
      </c>
      <c r="S240" s="190">
        <v>0</v>
      </c>
      <c r="T240" s="191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2" t="s">
        <v>161</v>
      </c>
      <c r="AT240" s="192" t="s">
        <v>218</v>
      </c>
      <c r="AU240" s="192" t="s">
        <v>88</v>
      </c>
      <c r="AY240" s="18" t="s">
        <v>142</v>
      </c>
      <c r="BE240" s="193">
        <f>IF(N240="základná",J240,0)</f>
        <v>0</v>
      </c>
      <c r="BF240" s="193">
        <f>IF(N240="znížená",J240,0)</f>
        <v>1988.27</v>
      </c>
      <c r="BG240" s="193">
        <f>IF(N240="zákl. prenesená",J240,0)</f>
        <v>0</v>
      </c>
      <c r="BH240" s="193">
        <f>IF(N240="zníž. prenesená",J240,0)</f>
        <v>0</v>
      </c>
      <c r="BI240" s="193">
        <f>IF(N240="nulová",J240,0)</f>
        <v>0</v>
      </c>
      <c r="BJ240" s="18" t="s">
        <v>88</v>
      </c>
      <c r="BK240" s="193">
        <f>ROUND(I240*H240,2)</f>
        <v>1988.27</v>
      </c>
      <c r="BL240" s="18" t="s">
        <v>148</v>
      </c>
      <c r="BM240" s="192" t="s">
        <v>328</v>
      </c>
    </row>
    <row r="241" s="13" customFormat="1">
      <c r="A241" s="13"/>
      <c r="B241" s="194"/>
      <c r="C241" s="13"/>
      <c r="D241" s="195" t="s">
        <v>149</v>
      </c>
      <c r="E241" s="196" t="s">
        <v>1</v>
      </c>
      <c r="F241" s="197" t="s">
        <v>470</v>
      </c>
      <c r="G241" s="13"/>
      <c r="H241" s="198">
        <v>189.72</v>
      </c>
      <c r="I241" s="13"/>
      <c r="J241" s="13"/>
      <c r="K241" s="13"/>
      <c r="L241" s="194"/>
      <c r="M241" s="199"/>
      <c r="N241" s="200"/>
      <c r="O241" s="200"/>
      <c r="P241" s="200"/>
      <c r="Q241" s="200"/>
      <c r="R241" s="200"/>
      <c r="S241" s="200"/>
      <c r="T241" s="20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196" t="s">
        <v>149</v>
      </c>
      <c r="AU241" s="196" t="s">
        <v>88</v>
      </c>
      <c r="AV241" s="13" t="s">
        <v>88</v>
      </c>
      <c r="AW241" s="13" t="s">
        <v>31</v>
      </c>
      <c r="AX241" s="13" t="s">
        <v>75</v>
      </c>
      <c r="AY241" s="196" t="s">
        <v>142</v>
      </c>
    </row>
    <row r="242" s="14" customFormat="1">
      <c r="A242" s="14"/>
      <c r="B242" s="202"/>
      <c r="C242" s="14"/>
      <c r="D242" s="195" t="s">
        <v>149</v>
      </c>
      <c r="E242" s="203" t="s">
        <v>1</v>
      </c>
      <c r="F242" s="204" t="s">
        <v>151</v>
      </c>
      <c r="G242" s="14"/>
      <c r="H242" s="205">
        <v>189.72</v>
      </c>
      <c r="I242" s="14"/>
      <c r="J242" s="14"/>
      <c r="K242" s="14"/>
      <c r="L242" s="202"/>
      <c r="M242" s="206"/>
      <c r="N242" s="207"/>
      <c r="O242" s="207"/>
      <c r="P242" s="207"/>
      <c r="Q242" s="207"/>
      <c r="R242" s="207"/>
      <c r="S242" s="207"/>
      <c r="T242" s="208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03" t="s">
        <v>149</v>
      </c>
      <c r="AU242" s="203" t="s">
        <v>88</v>
      </c>
      <c r="AV242" s="14" t="s">
        <v>148</v>
      </c>
      <c r="AW242" s="14" t="s">
        <v>31</v>
      </c>
      <c r="AX242" s="14" t="s">
        <v>82</v>
      </c>
      <c r="AY242" s="203" t="s">
        <v>142</v>
      </c>
    </row>
    <row r="243" s="2" customFormat="1" ht="24.15" customHeight="1">
      <c r="A243" s="31"/>
      <c r="B243" s="180"/>
      <c r="C243" s="209" t="s">
        <v>329</v>
      </c>
      <c r="D243" s="209" t="s">
        <v>218</v>
      </c>
      <c r="E243" s="210" t="s">
        <v>363</v>
      </c>
      <c r="F243" s="211" t="s">
        <v>364</v>
      </c>
      <c r="G243" s="212" t="s">
        <v>355</v>
      </c>
      <c r="H243" s="213">
        <v>71.400000000000006</v>
      </c>
      <c r="I243" s="214">
        <v>13.050000000000001</v>
      </c>
      <c r="J243" s="214">
        <f>ROUND(I243*H243,2)</f>
        <v>931.76999999999998</v>
      </c>
      <c r="K243" s="215"/>
      <c r="L243" s="216"/>
      <c r="M243" s="217" t="s">
        <v>1</v>
      </c>
      <c r="N243" s="218" t="s">
        <v>41</v>
      </c>
      <c r="O243" s="190">
        <v>0</v>
      </c>
      <c r="P243" s="190">
        <f>O243*H243</f>
        <v>0</v>
      </c>
      <c r="Q243" s="190">
        <v>6.0549999999999997</v>
      </c>
      <c r="R243" s="190">
        <f>Q243*H243</f>
        <v>432.327</v>
      </c>
      <c r="S243" s="190">
        <v>0</v>
      </c>
      <c r="T243" s="191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2" t="s">
        <v>161</v>
      </c>
      <c r="AT243" s="192" t="s">
        <v>218</v>
      </c>
      <c r="AU243" s="192" t="s">
        <v>88</v>
      </c>
      <c r="AY243" s="18" t="s">
        <v>142</v>
      </c>
      <c r="BE243" s="193">
        <f>IF(N243="základná",J243,0)</f>
        <v>0</v>
      </c>
      <c r="BF243" s="193">
        <f>IF(N243="znížená",J243,0)</f>
        <v>931.76999999999998</v>
      </c>
      <c r="BG243" s="193">
        <f>IF(N243="zákl. prenesená",J243,0)</f>
        <v>0</v>
      </c>
      <c r="BH243" s="193">
        <f>IF(N243="zníž. prenesená",J243,0)</f>
        <v>0</v>
      </c>
      <c r="BI243" s="193">
        <f>IF(N243="nulová",J243,0)</f>
        <v>0</v>
      </c>
      <c r="BJ243" s="18" t="s">
        <v>88</v>
      </c>
      <c r="BK243" s="193">
        <f>ROUND(I243*H243,2)</f>
        <v>931.76999999999998</v>
      </c>
      <c r="BL243" s="18" t="s">
        <v>148</v>
      </c>
      <c r="BM243" s="192" t="s">
        <v>332</v>
      </c>
    </row>
    <row r="244" s="13" customFormat="1">
      <c r="A244" s="13"/>
      <c r="B244" s="194"/>
      <c r="C244" s="13"/>
      <c r="D244" s="195" t="s">
        <v>149</v>
      </c>
      <c r="E244" s="196" t="s">
        <v>1</v>
      </c>
      <c r="F244" s="197" t="s">
        <v>471</v>
      </c>
      <c r="G244" s="13"/>
      <c r="H244" s="198">
        <v>71.400000000000006</v>
      </c>
      <c r="I244" s="13"/>
      <c r="J244" s="13"/>
      <c r="K244" s="13"/>
      <c r="L244" s="194"/>
      <c r="M244" s="199"/>
      <c r="N244" s="200"/>
      <c r="O244" s="200"/>
      <c r="P244" s="200"/>
      <c r="Q244" s="200"/>
      <c r="R244" s="200"/>
      <c r="S244" s="200"/>
      <c r="T244" s="20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6" t="s">
        <v>149</v>
      </c>
      <c r="AU244" s="196" t="s">
        <v>88</v>
      </c>
      <c r="AV244" s="13" t="s">
        <v>88</v>
      </c>
      <c r="AW244" s="13" t="s">
        <v>31</v>
      </c>
      <c r="AX244" s="13" t="s">
        <v>75</v>
      </c>
      <c r="AY244" s="196" t="s">
        <v>142</v>
      </c>
    </row>
    <row r="245" s="14" customFormat="1">
      <c r="A245" s="14"/>
      <c r="B245" s="202"/>
      <c r="C245" s="14"/>
      <c r="D245" s="195" t="s">
        <v>149</v>
      </c>
      <c r="E245" s="203" t="s">
        <v>1</v>
      </c>
      <c r="F245" s="204" t="s">
        <v>151</v>
      </c>
      <c r="G245" s="14"/>
      <c r="H245" s="205">
        <v>71.400000000000006</v>
      </c>
      <c r="I245" s="14"/>
      <c r="J245" s="14"/>
      <c r="K245" s="14"/>
      <c r="L245" s="202"/>
      <c r="M245" s="206"/>
      <c r="N245" s="207"/>
      <c r="O245" s="207"/>
      <c r="P245" s="207"/>
      <c r="Q245" s="207"/>
      <c r="R245" s="207"/>
      <c r="S245" s="207"/>
      <c r="T245" s="20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3" t="s">
        <v>149</v>
      </c>
      <c r="AU245" s="203" t="s">
        <v>88</v>
      </c>
      <c r="AV245" s="14" t="s">
        <v>148</v>
      </c>
      <c r="AW245" s="14" t="s">
        <v>31</v>
      </c>
      <c r="AX245" s="14" t="s">
        <v>82</v>
      </c>
      <c r="AY245" s="203" t="s">
        <v>142</v>
      </c>
    </row>
    <row r="246" s="2" customFormat="1" ht="21.75" customHeight="1">
      <c r="A246" s="31"/>
      <c r="B246" s="180"/>
      <c r="C246" s="209" t="s">
        <v>241</v>
      </c>
      <c r="D246" s="209" t="s">
        <v>218</v>
      </c>
      <c r="E246" s="210" t="s">
        <v>367</v>
      </c>
      <c r="F246" s="211" t="s">
        <v>368</v>
      </c>
      <c r="G246" s="212" t="s">
        <v>355</v>
      </c>
      <c r="H246" s="213">
        <v>122.40000000000001</v>
      </c>
      <c r="I246" s="214">
        <v>2.77</v>
      </c>
      <c r="J246" s="214">
        <f>ROUND(I246*H246,2)</f>
        <v>339.05000000000001</v>
      </c>
      <c r="K246" s="215"/>
      <c r="L246" s="216"/>
      <c r="M246" s="217" t="s">
        <v>1</v>
      </c>
      <c r="N246" s="218" t="s">
        <v>41</v>
      </c>
      <c r="O246" s="190">
        <v>0</v>
      </c>
      <c r="P246" s="190">
        <f>O246*H246</f>
        <v>0</v>
      </c>
      <c r="Q246" s="190">
        <v>2.8149999999999999</v>
      </c>
      <c r="R246" s="190">
        <f>Q246*H246</f>
        <v>344.55599999999998</v>
      </c>
      <c r="S246" s="190">
        <v>0</v>
      </c>
      <c r="T246" s="191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2" t="s">
        <v>161</v>
      </c>
      <c r="AT246" s="192" t="s">
        <v>218</v>
      </c>
      <c r="AU246" s="192" t="s">
        <v>88</v>
      </c>
      <c r="AY246" s="18" t="s">
        <v>142</v>
      </c>
      <c r="BE246" s="193">
        <f>IF(N246="základná",J246,0)</f>
        <v>0</v>
      </c>
      <c r="BF246" s="193">
        <f>IF(N246="znížená",J246,0)</f>
        <v>339.05000000000001</v>
      </c>
      <c r="BG246" s="193">
        <f>IF(N246="zákl. prenesená",J246,0)</f>
        <v>0</v>
      </c>
      <c r="BH246" s="193">
        <f>IF(N246="zníž. prenesená",J246,0)</f>
        <v>0</v>
      </c>
      <c r="BI246" s="193">
        <f>IF(N246="nulová",J246,0)</f>
        <v>0</v>
      </c>
      <c r="BJ246" s="18" t="s">
        <v>88</v>
      </c>
      <c r="BK246" s="193">
        <f>ROUND(I246*H246,2)</f>
        <v>339.05000000000001</v>
      </c>
      <c r="BL246" s="18" t="s">
        <v>148</v>
      </c>
      <c r="BM246" s="192" t="s">
        <v>336</v>
      </c>
    </row>
    <row r="247" s="13" customFormat="1">
      <c r="A247" s="13"/>
      <c r="B247" s="194"/>
      <c r="C247" s="13"/>
      <c r="D247" s="195" t="s">
        <v>149</v>
      </c>
      <c r="E247" s="196" t="s">
        <v>1</v>
      </c>
      <c r="F247" s="197" t="s">
        <v>472</v>
      </c>
      <c r="G247" s="13"/>
      <c r="H247" s="198">
        <v>122.40000000000001</v>
      </c>
      <c r="I247" s="13"/>
      <c r="J247" s="13"/>
      <c r="K247" s="13"/>
      <c r="L247" s="194"/>
      <c r="M247" s="199"/>
      <c r="N247" s="200"/>
      <c r="O247" s="200"/>
      <c r="P247" s="200"/>
      <c r="Q247" s="200"/>
      <c r="R247" s="200"/>
      <c r="S247" s="200"/>
      <c r="T247" s="20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196" t="s">
        <v>149</v>
      </c>
      <c r="AU247" s="196" t="s">
        <v>88</v>
      </c>
      <c r="AV247" s="13" t="s">
        <v>88</v>
      </c>
      <c r="AW247" s="13" t="s">
        <v>31</v>
      </c>
      <c r="AX247" s="13" t="s">
        <v>75</v>
      </c>
      <c r="AY247" s="196" t="s">
        <v>142</v>
      </c>
    </row>
    <row r="248" s="14" customFormat="1">
      <c r="A248" s="14"/>
      <c r="B248" s="202"/>
      <c r="C248" s="14"/>
      <c r="D248" s="195" t="s">
        <v>149</v>
      </c>
      <c r="E248" s="203" t="s">
        <v>1</v>
      </c>
      <c r="F248" s="204" t="s">
        <v>151</v>
      </c>
      <c r="G248" s="14"/>
      <c r="H248" s="205">
        <v>122.40000000000001</v>
      </c>
      <c r="I248" s="14"/>
      <c r="J248" s="14"/>
      <c r="K248" s="14"/>
      <c r="L248" s="202"/>
      <c r="M248" s="206"/>
      <c r="N248" s="207"/>
      <c r="O248" s="207"/>
      <c r="P248" s="207"/>
      <c r="Q248" s="207"/>
      <c r="R248" s="207"/>
      <c r="S248" s="207"/>
      <c r="T248" s="20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03" t="s">
        <v>149</v>
      </c>
      <c r="AU248" s="203" t="s">
        <v>88</v>
      </c>
      <c r="AV248" s="14" t="s">
        <v>148</v>
      </c>
      <c r="AW248" s="14" t="s">
        <v>31</v>
      </c>
      <c r="AX248" s="14" t="s">
        <v>82</v>
      </c>
      <c r="AY248" s="203" t="s">
        <v>142</v>
      </c>
    </row>
    <row r="249" s="12" customFormat="1" ht="22.8" customHeight="1">
      <c r="A249" s="12"/>
      <c r="B249" s="168"/>
      <c r="C249" s="12"/>
      <c r="D249" s="169" t="s">
        <v>74</v>
      </c>
      <c r="E249" s="178" t="s">
        <v>371</v>
      </c>
      <c r="F249" s="178" t="s">
        <v>372</v>
      </c>
      <c r="G249" s="12"/>
      <c r="H249" s="12"/>
      <c r="I249" s="12"/>
      <c r="J249" s="179">
        <f>BK249</f>
        <v>5731.2299999999996</v>
      </c>
      <c r="K249" s="12"/>
      <c r="L249" s="168"/>
      <c r="M249" s="172"/>
      <c r="N249" s="173"/>
      <c r="O249" s="173"/>
      <c r="P249" s="174">
        <f>P250</f>
        <v>0</v>
      </c>
      <c r="Q249" s="173"/>
      <c r="R249" s="174">
        <f>R250</f>
        <v>0</v>
      </c>
      <c r="S249" s="173"/>
      <c r="T249" s="175">
        <f>T250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69" t="s">
        <v>82</v>
      </c>
      <c r="AT249" s="176" t="s">
        <v>74</v>
      </c>
      <c r="AU249" s="176" t="s">
        <v>82</v>
      </c>
      <c r="AY249" s="169" t="s">
        <v>142</v>
      </c>
      <c r="BK249" s="177">
        <f>BK250</f>
        <v>5731.2299999999996</v>
      </c>
    </row>
    <row r="250" s="2" customFormat="1" ht="33" customHeight="1">
      <c r="A250" s="31"/>
      <c r="B250" s="180"/>
      <c r="C250" s="181" t="s">
        <v>337</v>
      </c>
      <c r="D250" s="181" t="s">
        <v>144</v>
      </c>
      <c r="E250" s="182" t="s">
        <v>373</v>
      </c>
      <c r="F250" s="183" t="s">
        <v>374</v>
      </c>
      <c r="G250" s="184" t="s">
        <v>327</v>
      </c>
      <c r="H250" s="185">
        <v>5071.8879999999999</v>
      </c>
      <c r="I250" s="186">
        <v>1.1299999999999999</v>
      </c>
      <c r="J250" s="186">
        <f>ROUND(I250*H250,2)</f>
        <v>5731.2299999999996</v>
      </c>
      <c r="K250" s="187"/>
      <c r="L250" s="32"/>
      <c r="M250" s="225" t="s">
        <v>1</v>
      </c>
      <c r="N250" s="226" t="s">
        <v>41</v>
      </c>
      <c r="O250" s="227">
        <v>0</v>
      </c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2" t="s">
        <v>148</v>
      </c>
      <c r="AT250" s="192" t="s">
        <v>144</v>
      </c>
      <c r="AU250" s="192" t="s">
        <v>88</v>
      </c>
      <c r="AY250" s="18" t="s">
        <v>142</v>
      </c>
      <c r="BE250" s="193">
        <f>IF(N250="základná",J250,0)</f>
        <v>0</v>
      </c>
      <c r="BF250" s="193">
        <f>IF(N250="znížená",J250,0)</f>
        <v>5731.2299999999996</v>
      </c>
      <c r="BG250" s="193">
        <f>IF(N250="zákl. prenesená",J250,0)</f>
        <v>0</v>
      </c>
      <c r="BH250" s="193">
        <f>IF(N250="zníž. prenesená",J250,0)</f>
        <v>0</v>
      </c>
      <c r="BI250" s="193">
        <f>IF(N250="nulová",J250,0)</f>
        <v>0</v>
      </c>
      <c r="BJ250" s="18" t="s">
        <v>88</v>
      </c>
      <c r="BK250" s="193">
        <f>ROUND(I250*H250,2)</f>
        <v>5731.2299999999996</v>
      </c>
      <c r="BL250" s="18" t="s">
        <v>148</v>
      </c>
      <c r="BM250" s="192" t="s">
        <v>340</v>
      </c>
    </row>
    <row r="251" s="2" customFormat="1" ht="6.96" customHeight="1">
      <c r="A251" s="31"/>
      <c r="B251" s="57"/>
      <c r="C251" s="58"/>
      <c r="D251" s="58"/>
      <c r="E251" s="58"/>
      <c r="F251" s="58"/>
      <c r="G251" s="58"/>
      <c r="H251" s="58"/>
      <c r="I251" s="58"/>
      <c r="J251" s="58"/>
      <c r="K251" s="58"/>
      <c r="L251" s="32"/>
      <c r="M251" s="31"/>
      <c r="O251" s="31"/>
      <c r="P251" s="31"/>
      <c r="Q251" s="31"/>
      <c r="R251" s="31"/>
      <c r="S251" s="31"/>
      <c r="T251" s="31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</row>
  </sheetData>
  <autoFilter ref="C122:K250"/>
  <mergeCells count="8">
    <mergeCell ref="E7:H7"/>
    <mergeCell ref="E9:H9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5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111</v>
      </c>
      <c r="L4" s="21"/>
      <c r="M4" s="126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13</v>
      </c>
      <c r="L6" s="21"/>
    </row>
    <row r="7" s="1" customFormat="1" ht="26.25" customHeight="1">
      <c r="B7" s="21"/>
      <c r="E7" s="127" t="str">
        <f>'Rekapitulácia stavby'!K6</f>
        <v>Rekonštrukcia miestnych komunikácií a chodníkov v meste Trstená a jej prímestských častí</v>
      </c>
      <c r="F7" s="28"/>
      <c r="G7" s="28"/>
      <c r="H7" s="28"/>
      <c r="L7" s="21"/>
    </row>
    <row r="8" s="2" customFormat="1" ht="12" customHeight="1">
      <c r="A8" s="31"/>
      <c r="B8" s="32"/>
      <c r="C8" s="31"/>
      <c r="D8" s="28" t="s">
        <v>112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2"/>
      <c r="C9" s="31"/>
      <c r="D9" s="31"/>
      <c r="E9" s="64" t="s">
        <v>473</v>
      </c>
      <c r="F9" s="31"/>
      <c r="G9" s="31"/>
      <c r="H9" s="31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2"/>
      <c r="C11" s="31"/>
      <c r="D11" s="28" t="s">
        <v>15</v>
      </c>
      <c r="E11" s="31"/>
      <c r="F11" s="25" t="s">
        <v>1</v>
      </c>
      <c r="G11" s="31"/>
      <c r="H11" s="31"/>
      <c r="I11" s="28" t="s">
        <v>16</v>
      </c>
      <c r="J11" s="25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17</v>
      </c>
      <c r="E12" s="31"/>
      <c r="F12" s="25" t="s">
        <v>18</v>
      </c>
      <c r="G12" s="31"/>
      <c r="H12" s="31"/>
      <c r="I12" s="28" t="s">
        <v>19</v>
      </c>
      <c r="J12" s="66" t="str">
        <f>'Rekapitulácia stavby'!AN8</f>
        <v>11. 3. 2022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21</v>
      </c>
      <c r="E14" s="31"/>
      <c r="F14" s="31"/>
      <c r="G14" s="31"/>
      <c r="H14" s="31"/>
      <c r="I14" s="28" t="s">
        <v>22</v>
      </c>
      <c r="J14" s="25" t="s">
        <v>1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2"/>
      <c r="C15" s="31"/>
      <c r="D15" s="31"/>
      <c r="E15" s="25" t="s">
        <v>23</v>
      </c>
      <c r="F15" s="31"/>
      <c r="G15" s="31"/>
      <c r="H15" s="31"/>
      <c r="I15" s="28" t="s">
        <v>24</v>
      </c>
      <c r="J15" s="25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2"/>
      <c r="C17" s="31"/>
      <c r="D17" s="28" t="s">
        <v>25</v>
      </c>
      <c r="E17" s="31"/>
      <c r="F17" s="31"/>
      <c r="G17" s="31"/>
      <c r="H17" s="31"/>
      <c r="I17" s="28" t="s">
        <v>22</v>
      </c>
      <c r="J17" s="25" t="s">
        <v>26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2"/>
      <c r="C18" s="31"/>
      <c r="D18" s="31"/>
      <c r="E18" s="25" t="s">
        <v>27</v>
      </c>
      <c r="F18" s="31"/>
      <c r="G18" s="31"/>
      <c r="H18" s="31"/>
      <c r="I18" s="28" t="s">
        <v>24</v>
      </c>
      <c r="J18" s="25" t="s">
        <v>28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2"/>
      <c r="C20" s="31"/>
      <c r="D20" s="28" t="s">
        <v>29</v>
      </c>
      <c r="E20" s="31"/>
      <c r="F20" s="31"/>
      <c r="G20" s="31"/>
      <c r="H20" s="31"/>
      <c r="I20" s="28" t="s">
        <v>22</v>
      </c>
      <c r="J20" s="25" t="s">
        <v>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2"/>
      <c r="C21" s="31"/>
      <c r="D21" s="31"/>
      <c r="E21" s="25" t="s">
        <v>30</v>
      </c>
      <c r="F21" s="31"/>
      <c r="G21" s="31"/>
      <c r="H21" s="31"/>
      <c r="I21" s="28" t="s">
        <v>24</v>
      </c>
      <c r="J21" s="25" t="s">
        <v>1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2"/>
      <c r="C23" s="31"/>
      <c r="D23" s="28" t="s">
        <v>32</v>
      </c>
      <c r="E23" s="31"/>
      <c r="F23" s="31"/>
      <c r="G23" s="31"/>
      <c r="H23" s="31"/>
      <c r="I23" s="28" t="s">
        <v>22</v>
      </c>
      <c r="J23" s="25" t="str">
        <f>IF('Rekapitulácia stavby'!AN19="","",'Rekapitulácia stavby'!AN19)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2"/>
      <c r="C24" s="31"/>
      <c r="D24" s="31"/>
      <c r="E24" s="25" t="str">
        <f>IF('Rekapitulácia stavby'!E20="","",'Rekapitulácia stavby'!E20)</f>
        <v xml:space="preserve"> </v>
      </c>
      <c r="F24" s="31"/>
      <c r="G24" s="31"/>
      <c r="H24" s="31"/>
      <c r="I24" s="28" t="s">
        <v>24</v>
      </c>
      <c r="J24" s="25" t="str">
        <f>IF('Rekapitulácia stavby'!AN20="","",'Rekapitulácia stavby'!AN20)</f>
        <v/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2"/>
      <c r="C26" s="31"/>
      <c r="D26" s="28" t="s">
        <v>34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28"/>
      <c r="B27" s="129"/>
      <c r="C27" s="128"/>
      <c r="D27" s="128"/>
      <c r="E27" s="29" t="s">
        <v>1</v>
      </c>
      <c r="F27" s="29"/>
      <c r="G27" s="29"/>
      <c r="H27" s="29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87"/>
      <c r="E29" s="87"/>
      <c r="F29" s="87"/>
      <c r="G29" s="87"/>
      <c r="H29" s="87"/>
      <c r="I29" s="87"/>
      <c r="J29" s="87"/>
      <c r="K29" s="87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2"/>
      <c r="C30" s="31"/>
      <c r="D30" s="131" t="s">
        <v>35</v>
      </c>
      <c r="E30" s="31"/>
      <c r="F30" s="31"/>
      <c r="G30" s="31"/>
      <c r="H30" s="31"/>
      <c r="I30" s="31"/>
      <c r="J30" s="93">
        <f>ROUND(J122, 2)</f>
        <v>1080584.0900000001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7"/>
      <c r="E31" s="87"/>
      <c r="F31" s="87"/>
      <c r="G31" s="87"/>
      <c r="H31" s="87"/>
      <c r="I31" s="87"/>
      <c r="J31" s="87"/>
      <c r="K31" s="87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2"/>
      <c r="C32" s="31"/>
      <c r="D32" s="31"/>
      <c r="E32" s="31"/>
      <c r="F32" s="36" t="s">
        <v>37</v>
      </c>
      <c r="G32" s="31"/>
      <c r="H32" s="31"/>
      <c r="I32" s="36" t="s">
        <v>36</v>
      </c>
      <c r="J32" s="36" t="s">
        <v>38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2"/>
      <c r="C33" s="31"/>
      <c r="D33" s="132" t="s">
        <v>39</v>
      </c>
      <c r="E33" s="38" t="s">
        <v>40</v>
      </c>
      <c r="F33" s="133">
        <f>ROUND((SUM(BE122:BE281)),  2)</f>
        <v>0</v>
      </c>
      <c r="G33" s="134"/>
      <c r="H33" s="134"/>
      <c r="I33" s="135">
        <v>0.20000000000000001</v>
      </c>
      <c r="J33" s="133">
        <f>ROUND(((SUM(BE122:BE281))*I33),  2)</f>
        <v>0</v>
      </c>
      <c r="K33" s="31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8" t="s">
        <v>41</v>
      </c>
      <c r="F34" s="136">
        <f>ROUND((SUM(BF122:BF281)),  2)</f>
        <v>1080584.0900000001</v>
      </c>
      <c r="G34" s="31"/>
      <c r="H34" s="31"/>
      <c r="I34" s="137">
        <v>0.20000000000000001</v>
      </c>
      <c r="J34" s="136">
        <f>ROUND(((SUM(BF122:BF281))*I34),  2)</f>
        <v>216116.82000000001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42</v>
      </c>
      <c r="F35" s="136">
        <f>ROUND((SUM(BG122:BG281)),  2)</f>
        <v>0</v>
      </c>
      <c r="G35" s="31"/>
      <c r="H35" s="31"/>
      <c r="I35" s="137">
        <v>0.20000000000000001</v>
      </c>
      <c r="J35" s="136">
        <f>0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43</v>
      </c>
      <c r="F36" s="136">
        <f>ROUND((SUM(BH122:BH281)),  2)</f>
        <v>0</v>
      </c>
      <c r="G36" s="31"/>
      <c r="H36" s="31"/>
      <c r="I36" s="137">
        <v>0.20000000000000001</v>
      </c>
      <c r="J36" s="136">
        <f>0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38" t="s">
        <v>44</v>
      </c>
      <c r="F37" s="133">
        <f>ROUND((SUM(BI122:BI281)),  2)</f>
        <v>0</v>
      </c>
      <c r="G37" s="134"/>
      <c r="H37" s="134"/>
      <c r="I37" s="135">
        <v>0</v>
      </c>
      <c r="J37" s="133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2"/>
      <c r="C39" s="138"/>
      <c r="D39" s="139" t="s">
        <v>45</v>
      </c>
      <c r="E39" s="78"/>
      <c r="F39" s="78"/>
      <c r="G39" s="140" t="s">
        <v>46</v>
      </c>
      <c r="H39" s="141" t="s">
        <v>47</v>
      </c>
      <c r="I39" s="78"/>
      <c r="J39" s="142">
        <f>SUM(J30:J37)</f>
        <v>1296700.9100000002</v>
      </c>
      <c r="K39" s="143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5" t="s">
        <v>50</v>
      </c>
      <c r="E61" s="34"/>
      <c r="F61" s="144" t="s">
        <v>51</v>
      </c>
      <c r="G61" s="55" t="s">
        <v>50</v>
      </c>
      <c r="H61" s="34"/>
      <c r="I61" s="34"/>
      <c r="J61" s="145" t="s">
        <v>51</v>
      </c>
      <c r="K61" s="34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5" t="s">
        <v>50</v>
      </c>
      <c r="E76" s="34"/>
      <c r="F76" s="144" t="s">
        <v>51</v>
      </c>
      <c r="G76" s="55" t="s">
        <v>50</v>
      </c>
      <c r="H76" s="34"/>
      <c r="I76" s="34"/>
      <c r="J76" s="145" t="s">
        <v>51</v>
      </c>
      <c r="K76" s="34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hidden="1" s="2" customFormat="1" ht="6.96" customHeight="1">
      <c r="A81" s="31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hidden="1" s="2" customFormat="1" ht="24.96" customHeight="1">
      <c r="A82" s="31"/>
      <c r="B82" s="32"/>
      <c r="C82" s="22" t="s">
        <v>116</v>
      </c>
      <c r="D82" s="31"/>
      <c r="E82" s="31"/>
      <c r="F82" s="31"/>
      <c r="G82" s="31"/>
      <c r="H82" s="31"/>
      <c r="I82" s="31"/>
      <c r="J82" s="31"/>
      <c r="K82" s="31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hidden="1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hidden="1" s="2" customFormat="1" ht="12" customHeight="1">
      <c r="A84" s="31"/>
      <c r="B84" s="32"/>
      <c r="C84" s="28" t="s">
        <v>13</v>
      </c>
      <c r="D84" s="31"/>
      <c r="E84" s="31"/>
      <c r="F84" s="31"/>
      <c r="G84" s="31"/>
      <c r="H84" s="31"/>
      <c r="I84" s="31"/>
      <c r="J84" s="31"/>
      <c r="K84" s="31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hidden="1" s="2" customFormat="1" ht="26.25" customHeight="1">
      <c r="A85" s="31"/>
      <c r="B85" s="32"/>
      <c r="C85" s="31"/>
      <c r="D85" s="31"/>
      <c r="E85" s="127" t="str">
        <f>E7</f>
        <v>Rekonštrukcia miestnych komunikácií a chodníkov v meste Trstená a jej prímestských častí</v>
      </c>
      <c r="F85" s="28"/>
      <c r="G85" s="28"/>
      <c r="H85" s="28"/>
      <c r="I85" s="31"/>
      <c r="J85" s="31"/>
      <c r="K85" s="31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hidden="1" s="2" customFormat="1" ht="12" customHeight="1">
      <c r="A86" s="31"/>
      <c r="B86" s="32"/>
      <c r="C86" s="28" t="s">
        <v>112</v>
      </c>
      <c r="D86" s="31"/>
      <c r="E86" s="31"/>
      <c r="F86" s="31"/>
      <c r="G86" s="31"/>
      <c r="H86" s="31"/>
      <c r="I86" s="31"/>
      <c r="J86" s="31"/>
      <c r="K86" s="31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hidden="1" s="2" customFormat="1" ht="16.5" customHeight="1">
      <c r="A87" s="31"/>
      <c r="B87" s="32"/>
      <c r="C87" s="31"/>
      <c r="D87" s="31"/>
      <c r="E87" s="64" t="str">
        <f>E9</f>
        <v>SO 07 - Chodníky pri štátnej ceste</v>
      </c>
      <c r="F87" s="31"/>
      <c r="G87" s="31"/>
      <c r="H87" s="31"/>
      <c r="I87" s="31"/>
      <c r="J87" s="31"/>
      <c r="K87" s="31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hidden="1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hidden="1" s="2" customFormat="1" ht="12" customHeight="1">
      <c r="A89" s="31"/>
      <c r="B89" s="32"/>
      <c r="C89" s="28" t="s">
        <v>17</v>
      </c>
      <c r="D89" s="31"/>
      <c r="E89" s="31"/>
      <c r="F89" s="25" t="str">
        <f>F12</f>
        <v>Trstená</v>
      </c>
      <c r="G89" s="31"/>
      <c r="H89" s="31"/>
      <c r="I89" s="28" t="s">
        <v>19</v>
      </c>
      <c r="J89" s="66" t="str">
        <f>IF(J12="","",J12)</f>
        <v>11. 3. 2022</v>
      </c>
      <c r="K89" s="31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hidden="1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hidden="1" s="2" customFormat="1" ht="40.05" customHeight="1">
      <c r="A91" s="31"/>
      <c r="B91" s="32"/>
      <c r="C91" s="28" t="s">
        <v>21</v>
      </c>
      <c r="D91" s="31"/>
      <c r="E91" s="31"/>
      <c r="F91" s="25" t="str">
        <f>E15</f>
        <v>Mesto Trstená</v>
      </c>
      <c r="G91" s="31"/>
      <c r="H91" s="31"/>
      <c r="I91" s="28" t="s">
        <v>29</v>
      </c>
      <c r="J91" s="29" t="str">
        <f>E21</f>
        <v>A-PROJEKT -Ing. Ján Potoma Námestie Š.N.Hýroša 12,</v>
      </c>
      <c r="K91" s="31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hidden="1" s="2" customFormat="1" ht="15.15" customHeight="1">
      <c r="A92" s="31"/>
      <c r="B92" s="32"/>
      <c r="C92" s="28" t="s">
        <v>25</v>
      </c>
      <c r="D92" s="31"/>
      <c r="E92" s="31"/>
      <c r="F92" s="25" t="str">
        <f>IF(E18="","",E18)</f>
        <v>Cestné stavby Liptovský Mikuláš, s. r. o.</v>
      </c>
      <c r="G92" s="31"/>
      <c r="H92" s="31"/>
      <c r="I92" s="28" t="s">
        <v>32</v>
      </c>
      <c r="J92" s="29" t="str">
        <f>E24</f>
        <v xml:space="preserve"> </v>
      </c>
      <c r="K92" s="31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hidden="1" s="2" customFormat="1" ht="10.32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hidden="1" s="2" customFormat="1" ht="29.28" customHeight="1">
      <c r="A94" s="31"/>
      <c r="B94" s="32"/>
      <c r="C94" s="146" t="s">
        <v>117</v>
      </c>
      <c r="D94" s="138"/>
      <c r="E94" s="138"/>
      <c r="F94" s="138"/>
      <c r="G94" s="138"/>
      <c r="H94" s="138"/>
      <c r="I94" s="138"/>
      <c r="J94" s="147" t="s">
        <v>118</v>
      </c>
      <c r="K94" s="138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hidden="1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hidden="1" s="2" customFormat="1" ht="22.8" customHeight="1">
      <c r="A96" s="31"/>
      <c r="B96" s="32"/>
      <c r="C96" s="148" t="s">
        <v>119</v>
      </c>
      <c r="D96" s="31"/>
      <c r="E96" s="31"/>
      <c r="F96" s="31"/>
      <c r="G96" s="31"/>
      <c r="H96" s="31"/>
      <c r="I96" s="31"/>
      <c r="J96" s="93">
        <f>J122</f>
        <v>1080584.0900000001</v>
      </c>
      <c r="K96" s="31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120</v>
      </c>
    </row>
    <row r="97" hidden="1" s="9" customFormat="1" ht="24.96" customHeight="1">
      <c r="A97" s="9"/>
      <c r="B97" s="149"/>
      <c r="C97" s="9"/>
      <c r="D97" s="150" t="s">
        <v>121</v>
      </c>
      <c r="E97" s="151"/>
      <c r="F97" s="151"/>
      <c r="G97" s="151"/>
      <c r="H97" s="151"/>
      <c r="I97" s="151"/>
      <c r="J97" s="152">
        <f>J123</f>
        <v>1080584.0900000001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53"/>
      <c r="C98" s="10"/>
      <c r="D98" s="154" t="s">
        <v>122</v>
      </c>
      <c r="E98" s="155"/>
      <c r="F98" s="155"/>
      <c r="G98" s="155"/>
      <c r="H98" s="155"/>
      <c r="I98" s="155"/>
      <c r="J98" s="156">
        <f>J124</f>
        <v>133715.65000000002</v>
      </c>
      <c r="K98" s="10"/>
      <c r="L98" s="15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53"/>
      <c r="C99" s="10"/>
      <c r="D99" s="154" t="s">
        <v>123</v>
      </c>
      <c r="E99" s="155"/>
      <c r="F99" s="155"/>
      <c r="G99" s="155"/>
      <c r="H99" s="155"/>
      <c r="I99" s="155"/>
      <c r="J99" s="156">
        <f>J176</f>
        <v>17819.099999999999</v>
      </c>
      <c r="K99" s="10"/>
      <c r="L99" s="15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53"/>
      <c r="C100" s="10"/>
      <c r="D100" s="154" t="s">
        <v>124</v>
      </c>
      <c r="E100" s="155"/>
      <c r="F100" s="155"/>
      <c r="G100" s="155"/>
      <c r="H100" s="155"/>
      <c r="I100" s="155"/>
      <c r="J100" s="156">
        <f>J186</f>
        <v>772676.21000000008</v>
      </c>
      <c r="K100" s="10"/>
      <c r="L100" s="15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53"/>
      <c r="C101" s="10"/>
      <c r="D101" s="154" t="s">
        <v>126</v>
      </c>
      <c r="E101" s="155"/>
      <c r="F101" s="155"/>
      <c r="G101" s="155"/>
      <c r="H101" s="155"/>
      <c r="I101" s="155"/>
      <c r="J101" s="156">
        <f>J232</f>
        <v>144639.52000000002</v>
      </c>
      <c r="K101" s="10"/>
      <c r="L101" s="15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53"/>
      <c r="C102" s="10"/>
      <c r="D102" s="154" t="s">
        <v>127</v>
      </c>
      <c r="E102" s="155"/>
      <c r="F102" s="155"/>
      <c r="G102" s="155"/>
      <c r="H102" s="155"/>
      <c r="I102" s="155"/>
      <c r="J102" s="156">
        <f>J280</f>
        <v>11733.610000000001</v>
      </c>
      <c r="K102" s="10"/>
      <c r="L102" s="15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hidden="1" s="2" customFormat="1" ht="6.96" customHeight="1">
      <c r="A104" s="31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hidden="1"/>
    <row r="106" hidden="1"/>
    <row r="107" hidden="1"/>
    <row r="108" s="2" customFormat="1" ht="6.96" customHeight="1">
      <c r="A108" s="31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128</v>
      </c>
      <c r="D109" s="31"/>
      <c r="E109" s="31"/>
      <c r="F109" s="31"/>
      <c r="G109" s="31"/>
      <c r="H109" s="31"/>
      <c r="I109" s="31"/>
      <c r="J109" s="31"/>
      <c r="K109" s="31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13</v>
      </c>
      <c r="D111" s="31"/>
      <c r="E111" s="31"/>
      <c r="F111" s="31"/>
      <c r="G111" s="31"/>
      <c r="H111" s="31"/>
      <c r="I111" s="31"/>
      <c r="J111" s="31"/>
      <c r="K111" s="31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26.25" customHeight="1">
      <c r="A112" s="31"/>
      <c r="B112" s="32"/>
      <c r="C112" s="31"/>
      <c r="D112" s="31"/>
      <c r="E112" s="127" t="str">
        <f>E7</f>
        <v>Rekonštrukcia miestnych komunikácií a chodníkov v meste Trstená a jej prímestských častí</v>
      </c>
      <c r="F112" s="28"/>
      <c r="G112" s="28"/>
      <c r="H112" s="28"/>
      <c r="I112" s="31"/>
      <c r="J112" s="31"/>
      <c r="K112" s="31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112</v>
      </c>
      <c r="D113" s="31"/>
      <c r="E113" s="31"/>
      <c r="F113" s="31"/>
      <c r="G113" s="31"/>
      <c r="H113" s="31"/>
      <c r="I113" s="31"/>
      <c r="J113" s="31"/>
      <c r="K113" s="31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64" t="str">
        <f>E9</f>
        <v>SO 07 - Chodníky pri štátnej ceste</v>
      </c>
      <c r="F114" s="31"/>
      <c r="G114" s="31"/>
      <c r="H114" s="31"/>
      <c r="I114" s="31"/>
      <c r="J114" s="31"/>
      <c r="K114" s="31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17</v>
      </c>
      <c r="D116" s="31"/>
      <c r="E116" s="31"/>
      <c r="F116" s="25" t="str">
        <f>F12</f>
        <v>Trstená</v>
      </c>
      <c r="G116" s="31"/>
      <c r="H116" s="31"/>
      <c r="I116" s="28" t="s">
        <v>19</v>
      </c>
      <c r="J116" s="66" t="str">
        <f>IF(J12="","",J12)</f>
        <v>11. 3. 2022</v>
      </c>
      <c r="K116" s="31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40.05" customHeight="1">
      <c r="A118" s="31"/>
      <c r="B118" s="32"/>
      <c r="C118" s="28" t="s">
        <v>21</v>
      </c>
      <c r="D118" s="31"/>
      <c r="E118" s="31"/>
      <c r="F118" s="25" t="str">
        <f>E15</f>
        <v>Mesto Trstená</v>
      </c>
      <c r="G118" s="31"/>
      <c r="H118" s="31"/>
      <c r="I118" s="28" t="s">
        <v>29</v>
      </c>
      <c r="J118" s="29" t="str">
        <f>E21</f>
        <v>A-PROJEKT -Ing. Ján Potoma Námestie Š.N.Hýroša 12,</v>
      </c>
      <c r="K118" s="31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25</v>
      </c>
      <c r="D119" s="31"/>
      <c r="E119" s="31"/>
      <c r="F119" s="25" t="str">
        <f>IF(E18="","",E18)</f>
        <v>Cestné stavby Liptovský Mikuláš, s. r. o.</v>
      </c>
      <c r="G119" s="31"/>
      <c r="H119" s="31"/>
      <c r="I119" s="28" t="s">
        <v>32</v>
      </c>
      <c r="J119" s="29" t="str">
        <f>E24</f>
        <v xml:space="preserve"> </v>
      </c>
      <c r="K119" s="31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7"/>
      <c r="B121" s="158"/>
      <c r="C121" s="159" t="s">
        <v>129</v>
      </c>
      <c r="D121" s="160" t="s">
        <v>60</v>
      </c>
      <c r="E121" s="160" t="s">
        <v>56</v>
      </c>
      <c r="F121" s="160" t="s">
        <v>57</v>
      </c>
      <c r="G121" s="160" t="s">
        <v>130</v>
      </c>
      <c r="H121" s="160" t="s">
        <v>131</v>
      </c>
      <c r="I121" s="160" t="s">
        <v>132</v>
      </c>
      <c r="J121" s="161" t="s">
        <v>118</v>
      </c>
      <c r="K121" s="162" t="s">
        <v>133</v>
      </c>
      <c r="L121" s="163"/>
      <c r="M121" s="83" t="s">
        <v>1</v>
      </c>
      <c r="N121" s="84" t="s">
        <v>39</v>
      </c>
      <c r="O121" s="84" t="s">
        <v>134</v>
      </c>
      <c r="P121" s="84" t="s">
        <v>135</v>
      </c>
      <c r="Q121" s="84" t="s">
        <v>136</v>
      </c>
      <c r="R121" s="84" t="s">
        <v>137</v>
      </c>
      <c r="S121" s="84" t="s">
        <v>138</v>
      </c>
      <c r="T121" s="85" t="s">
        <v>139</v>
      </c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</row>
    <row r="122" s="2" customFormat="1" ht="22.8" customHeight="1">
      <c r="A122" s="31"/>
      <c r="B122" s="32"/>
      <c r="C122" s="90" t="s">
        <v>119</v>
      </c>
      <c r="D122" s="31"/>
      <c r="E122" s="31"/>
      <c r="F122" s="31"/>
      <c r="G122" s="31"/>
      <c r="H122" s="31"/>
      <c r="I122" s="31"/>
      <c r="J122" s="164">
        <f>BK122</f>
        <v>1080584.0900000001</v>
      </c>
      <c r="K122" s="31"/>
      <c r="L122" s="32"/>
      <c r="M122" s="86"/>
      <c r="N122" s="70"/>
      <c r="O122" s="87"/>
      <c r="P122" s="165">
        <f>P123</f>
        <v>2958.8897576847103</v>
      </c>
      <c r="Q122" s="87"/>
      <c r="R122" s="165">
        <f>R123</f>
        <v>47683332.746984497</v>
      </c>
      <c r="S122" s="87"/>
      <c r="T122" s="166">
        <f>T123</f>
        <v>49475909.220000006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74</v>
      </c>
      <c r="AU122" s="18" t="s">
        <v>120</v>
      </c>
      <c r="BK122" s="167">
        <f>BK123</f>
        <v>1080584.0900000001</v>
      </c>
    </row>
    <row r="123" s="12" customFormat="1" ht="25.92" customHeight="1">
      <c r="A123" s="12"/>
      <c r="B123" s="168"/>
      <c r="C123" s="12"/>
      <c r="D123" s="169" t="s">
        <v>74</v>
      </c>
      <c r="E123" s="170" t="s">
        <v>140</v>
      </c>
      <c r="F123" s="170" t="s">
        <v>141</v>
      </c>
      <c r="G123" s="12"/>
      <c r="H123" s="12"/>
      <c r="I123" s="12"/>
      <c r="J123" s="171">
        <f>BK123</f>
        <v>1080584.0900000001</v>
      </c>
      <c r="K123" s="12"/>
      <c r="L123" s="168"/>
      <c r="M123" s="172"/>
      <c r="N123" s="173"/>
      <c r="O123" s="173"/>
      <c r="P123" s="174">
        <f>P124+P176+P186+P232+P280</f>
        <v>2958.8897576847103</v>
      </c>
      <c r="Q123" s="173"/>
      <c r="R123" s="174">
        <f>R124+R176+R186+R232+R280</f>
        <v>47683332.746984497</v>
      </c>
      <c r="S123" s="173"/>
      <c r="T123" s="175">
        <f>T124+T176+T186+T232+T280</f>
        <v>49475909.220000006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9" t="s">
        <v>82</v>
      </c>
      <c r="AT123" s="176" t="s">
        <v>74</v>
      </c>
      <c r="AU123" s="176" t="s">
        <v>75</v>
      </c>
      <c r="AY123" s="169" t="s">
        <v>142</v>
      </c>
      <c r="BK123" s="177">
        <f>BK124+BK176+BK186+BK232+BK280</f>
        <v>1080584.0900000001</v>
      </c>
    </row>
    <row r="124" s="12" customFormat="1" ht="22.8" customHeight="1">
      <c r="A124" s="12"/>
      <c r="B124" s="168"/>
      <c r="C124" s="12"/>
      <c r="D124" s="169" t="s">
        <v>74</v>
      </c>
      <c r="E124" s="178" t="s">
        <v>82</v>
      </c>
      <c r="F124" s="178" t="s">
        <v>143</v>
      </c>
      <c r="G124" s="12"/>
      <c r="H124" s="12"/>
      <c r="I124" s="12"/>
      <c r="J124" s="179">
        <f>BK124</f>
        <v>133715.65000000002</v>
      </c>
      <c r="K124" s="12"/>
      <c r="L124" s="168"/>
      <c r="M124" s="172"/>
      <c r="N124" s="173"/>
      <c r="O124" s="173"/>
      <c r="P124" s="174">
        <f>SUM(P125:P175)</f>
        <v>346.08270108659764</v>
      </c>
      <c r="Q124" s="173"/>
      <c r="R124" s="174">
        <f>SUM(R125:R175)</f>
        <v>0.97349299999999994</v>
      </c>
      <c r="S124" s="173"/>
      <c r="T124" s="175">
        <f>SUM(T125:T175)</f>
        <v>49475909.220000006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9" t="s">
        <v>82</v>
      </c>
      <c r="AT124" s="176" t="s">
        <v>74</v>
      </c>
      <c r="AU124" s="176" t="s">
        <v>82</v>
      </c>
      <c r="AY124" s="169" t="s">
        <v>142</v>
      </c>
      <c r="BK124" s="177">
        <f>SUM(BK125:BK175)</f>
        <v>133715.65000000002</v>
      </c>
    </row>
    <row r="125" s="2" customFormat="1" ht="24.15" customHeight="1">
      <c r="A125" s="31"/>
      <c r="B125" s="180"/>
      <c r="C125" s="181" t="s">
        <v>82</v>
      </c>
      <c r="D125" s="181" t="s">
        <v>144</v>
      </c>
      <c r="E125" s="182" t="s">
        <v>474</v>
      </c>
      <c r="F125" s="183" t="s">
        <v>475</v>
      </c>
      <c r="G125" s="184" t="s">
        <v>147</v>
      </c>
      <c r="H125" s="185">
        <v>2502.75</v>
      </c>
      <c r="I125" s="186">
        <v>4.6299999999999999</v>
      </c>
      <c r="J125" s="186">
        <f>ROUND(I125*H125,2)</f>
        <v>11587.73</v>
      </c>
      <c r="K125" s="187"/>
      <c r="L125" s="32"/>
      <c r="M125" s="188" t="s">
        <v>1</v>
      </c>
      <c r="N125" s="189" t="s">
        <v>41</v>
      </c>
      <c r="O125" s="190">
        <v>0.081945060433523106</v>
      </c>
      <c r="P125" s="190">
        <f>O125*H125</f>
        <v>205.08799999999997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2" t="s">
        <v>148</v>
      </c>
      <c r="AT125" s="192" t="s">
        <v>144</v>
      </c>
      <c r="AU125" s="192" t="s">
        <v>88</v>
      </c>
      <c r="AY125" s="18" t="s">
        <v>142</v>
      </c>
      <c r="BE125" s="193">
        <f>IF(N125="základná",J125,0)</f>
        <v>0</v>
      </c>
      <c r="BF125" s="193">
        <f>IF(N125="znížená",J125,0)</f>
        <v>11587.73</v>
      </c>
      <c r="BG125" s="193">
        <f>IF(N125="zákl. prenesená",J125,0)</f>
        <v>0</v>
      </c>
      <c r="BH125" s="193">
        <f>IF(N125="zníž. prenesená",J125,0)</f>
        <v>0</v>
      </c>
      <c r="BI125" s="193">
        <f>IF(N125="nulová",J125,0)</f>
        <v>0</v>
      </c>
      <c r="BJ125" s="18" t="s">
        <v>88</v>
      </c>
      <c r="BK125" s="193">
        <f>ROUND(I125*H125,2)</f>
        <v>11587.73</v>
      </c>
      <c r="BL125" s="18" t="s">
        <v>148</v>
      </c>
      <c r="BM125" s="192" t="s">
        <v>88</v>
      </c>
    </row>
    <row r="126" s="13" customFormat="1">
      <c r="A126" s="13"/>
      <c r="B126" s="194"/>
      <c r="C126" s="13"/>
      <c r="D126" s="195" t="s">
        <v>149</v>
      </c>
      <c r="E126" s="196" t="s">
        <v>1</v>
      </c>
      <c r="F126" s="197" t="s">
        <v>476</v>
      </c>
      <c r="G126" s="13"/>
      <c r="H126" s="198">
        <v>57.399999999999999</v>
      </c>
      <c r="I126" s="13"/>
      <c r="J126" s="13"/>
      <c r="K126" s="13"/>
      <c r="L126" s="194"/>
      <c r="M126" s="199"/>
      <c r="N126" s="200"/>
      <c r="O126" s="200"/>
      <c r="P126" s="200"/>
      <c r="Q126" s="200"/>
      <c r="R126" s="200"/>
      <c r="S126" s="200"/>
      <c r="T126" s="20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6" t="s">
        <v>149</v>
      </c>
      <c r="AU126" s="196" t="s">
        <v>88</v>
      </c>
      <c r="AV126" s="13" t="s">
        <v>88</v>
      </c>
      <c r="AW126" s="13" t="s">
        <v>31</v>
      </c>
      <c r="AX126" s="13" t="s">
        <v>75</v>
      </c>
      <c r="AY126" s="196" t="s">
        <v>142</v>
      </c>
    </row>
    <row r="127" s="13" customFormat="1">
      <c r="A127" s="13"/>
      <c r="B127" s="194"/>
      <c r="C127" s="13"/>
      <c r="D127" s="195" t="s">
        <v>149</v>
      </c>
      <c r="E127" s="196" t="s">
        <v>1</v>
      </c>
      <c r="F127" s="197" t="s">
        <v>477</v>
      </c>
      <c r="G127" s="13"/>
      <c r="H127" s="198">
        <v>953.75</v>
      </c>
      <c r="I127" s="13"/>
      <c r="J127" s="13"/>
      <c r="K127" s="13"/>
      <c r="L127" s="194"/>
      <c r="M127" s="199"/>
      <c r="N127" s="200"/>
      <c r="O127" s="200"/>
      <c r="P127" s="200"/>
      <c r="Q127" s="200"/>
      <c r="R127" s="200"/>
      <c r="S127" s="200"/>
      <c r="T127" s="20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6" t="s">
        <v>149</v>
      </c>
      <c r="AU127" s="196" t="s">
        <v>88</v>
      </c>
      <c r="AV127" s="13" t="s">
        <v>88</v>
      </c>
      <c r="AW127" s="13" t="s">
        <v>31</v>
      </c>
      <c r="AX127" s="13" t="s">
        <v>75</v>
      </c>
      <c r="AY127" s="196" t="s">
        <v>142</v>
      </c>
    </row>
    <row r="128" s="13" customFormat="1">
      <c r="A128" s="13"/>
      <c r="B128" s="194"/>
      <c r="C128" s="13"/>
      <c r="D128" s="195" t="s">
        <v>149</v>
      </c>
      <c r="E128" s="196" t="s">
        <v>1</v>
      </c>
      <c r="F128" s="197" t="s">
        <v>478</v>
      </c>
      <c r="G128" s="13"/>
      <c r="H128" s="198">
        <v>258.64999999999998</v>
      </c>
      <c r="I128" s="13"/>
      <c r="J128" s="13"/>
      <c r="K128" s="13"/>
      <c r="L128" s="194"/>
      <c r="M128" s="199"/>
      <c r="N128" s="200"/>
      <c r="O128" s="200"/>
      <c r="P128" s="200"/>
      <c r="Q128" s="200"/>
      <c r="R128" s="200"/>
      <c r="S128" s="200"/>
      <c r="T128" s="20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6" t="s">
        <v>149</v>
      </c>
      <c r="AU128" s="196" t="s">
        <v>88</v>
      </c>
      <c r="AV128" s="13" t="s">
        <v>88</v>
      </c>
      <c r="AW128" s="13" t="s">
        <v>31</v>
      </c>
      <c r="AX128" s="13" t="s">
        <v>75</v>
      </c>
      <c r="AY128" s="196" t="s">
        <v>142</v>
      </c>
    </row>
    <row r="129" s="13" customFormat="1">
      <c r="A129" s="13"/>
      <c r="B129" s="194"/>
      <c r="C129" s="13"/>
      <c r="D129" s="195" t="s">
        <v>149</v>
      </c>
      <c r="E129" s="196" t="s">
        <v>1</v>
      </c>
      <c r="F129" s="197" t="s">
        <v>479</v>
      </c>
      <c r="G129" s="13"/>
      <c r="H129" s="198">
        <v>112</v>
      </c>
      <c r="I129" s="13"/>
      <c r="J129" s="13"/>
      <c r="K129" s="13"/>
      <c r="L129" s="194"/>
      <c r="M129" s="199"/>
      <c r="N129" s="200"/>
      <c r="O129" s="200"/>
      <c r="P129" s="200"/>
      <c r="Q129" s="200"/>
      <c r="R129" s="200"/>
      <c r="S129" s="200"/>
      <c r="T129" s="20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96" t="s">
        <v>149</v>
      </c>
      <c r="AU129" s="196" t="s">
        <v>88</v>
      </c>
      <c r="AV129" s="13" t="s">
        <v>88</v>
      </c>
      <c r="AW129" s="13" t="s">
        <v>31</v>
      </c>
      <c r="AX129" s="13" t="s">
        <v>75</v>
      </c>
      <c r="AY129" s="196" t="s">
        <v>142</v>
      </c>
    </row>
    <row r="130" s="13" customFormat="1">
      <c r="A130" s="13"/>
      <c r="B130" s="194"/>
      <c r="C130" s="13"/>
      <c r="D130" s="195" t="s">
        <v>149</v>
      </c>
      <c r="E130" s="196" t="s">
        <v>1</v>
      </c>
      <c r="F130" s="197" t="s">
        <v>480</v>
      </c>
      <c r="G130" s="13"/>
      <c r="H130" s="198">
        <v>957.71000000000004</v>
      </c>
      <c r="I130" s="13"/>
      <c r="J130" s="13"/>
      <c r="K130" s="13"/>
      <c r="L130" s="194"/>
      <c r="M130" s="199"/>
      <c r="N130" s="200"/>
      <c r="O130" s="200"/>
      <c r="P130" s="200"/>
      <c r="Q130" s="200"/>
      <c r="R130" s="200"/>
      <c r="S130" s="200"/>
      <c r="T130" s="20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6" t="s">
        <v>149</v>
      </c>
      <c r="AU130" s="196" t="s">
        <v>88</v>
      </c>
      <c r="AV130" s="13" t="s">
        <v>88</v>
      </c>
      <c r="AW130" s="13" t="s">
        <v>31</v>
      </c>
      <c r="AX130" s="13" t="s">
        <v>75</v>
      </c>
      <c r="AY130" s="196" t="s">
        <v>142</v>
      </c>
    </row>
    <row r="131" s="13" customFormat="1">
      <c r="A131" s="13"/>
      <c r="B131" s="194"/>
      <c r="C131" s="13"/>
      <c r="D131" s="195" t="s">
        <v>149</v>
      </c>
      <c r="E131" s="196" t="s">
        <v>1</v>
      </c>
      <c r="F131" s="197" t="s">
        <v>481</v>
      </c>
      <c r="G131" s="13"/>
      <c r="H131" s="198">
        <v>163.24000000000001</v>
      </c>
      <c r="I131" s="13"/>
      <c r="J131" s="13"/>
      <c r="K131" s="13"/>
      <c r="L131" s="194"/>
      <c r="M131" s="199"/>
      <c r="N131" s="200"/>
      <c r="O131" s="200"/>
      <c r="P131" s="200"/>
      <c r="Q131" s="200"/>
      <c r="R131" s="200"/>
      <c r="S131" s="200"/>
      <c r="T131" s="20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96" t="s">
        <v>149</v>
      </c>
      <c r="AU131" s="196" t="s">
        <v>88</v>
      </c>
      <c r="AV131" s="13" t="s">
        <v>88</v>
      </c>
      <c r="AW131" s="13" t="s">
        <v>31</v>
      </c>
      <c r="AX131" s="13" t="s">
        <v>75</v>
      </c>
      <c r="AY131" s="196" t="s">
        <v>142</v>
      </c>
    </row>
    <row r="132" s="14" customFormat="1">
      <c r="A132" s="14"/>
      <c r="B132" s="202"/>
      <c r="C132" s="14"/>
      <c r="D132" s="195" t="s">
        <v>149</v>
      </c>
      <c r="E132" s="203" t="s">
        <v>1</v>
      </c>
      <c r="F132" s="204" t="s">
        <v>151</v>
      </c>
      <c r="G132" s="14"/>
      <c r="H132" s="205">
        <v>2502.75</v>
      </c>
      <c r="I132" s="14"/>
      <c r="J132" s="14"/>
      <c r="K132" s="14"/>
      <c r="L132" s="202"/>
      <c r="M132" s="206"/>
      <c r="N132" s="207"/>
      <c r="O132" s="207"/>
      <c r="P132" s="207"/>
      <c r="Q132" s="207"/>
      <c r="R132" s="207"/>
      <c r="S132" s="207"/>
      <c r="T132" s="208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03" t="s">
        <v>149</v>
      </c>
      <c r="AU132" s="203" t="s">
        <v>88</v>
      </c>
      <c r="AV132" s="14" t="s">
        <v>148</v>
      </c>
      <c r="AW132" s="14" t="s">
        <v>31</v>
      </c>
      <c r="AX132" s="14" t="s">
        <v>82</v>
      </c>
      <c r="AY132" s="203" t="s">
        <v>142</v>
      </c>
    </row>
    <row r="133" s="2" customFormat="1" ht="24.15" customHeight="1">
      <c r="A133" s="31"/>
      <c r="B133" s="180"/>
      <c r="C133" s="181" t="s">
        <v>88</v>
      </c>
      <c r="D133" s="181" t="s">
        <v>144</v>
      </c>
      <c r="E133" s="182" t="s">
        <v>152</v>
      </c>
      <c r="F133" s="183" t="s">
        <v>153</v>
      </c>
      <c r="G133" s="184" t="s">
        <v>147</v>
      </c>
      <c r="H133" s="185">
        <v>2502.75</v>
      </c>
      <c r="I133" s="186">
        <v>0.23000000000000001</v>
      </c>
      <c r="J133" s="186">
        <f>ROUND(I133*H133,2)</f>
        <v>575.63</v>
      </c>
      <c r="K133" s="187"/>
      <c r="L133" s="32"/>
      <c r="M133" s="188" t="s">
        <v>1</v>
      </c>
      <c r="N133" s="189" t="s">
        <v>41</v>
      </c>
      <c r="O133" s="190">
        <v>0</v>
      </c>
      <c r="P133" s="190">
        <f>O133*H133</f>
        <v>0</v>
      </c>
      <c r="Q133" s="190">
        <v>0</v>
      </c>
      <c r="R133" s="190">
        <f>Q133*H133</f>
        <v>0</v>
      </c>
      <c r="S133" s="190">
        <v>0</v>
      </c>
      <c r="T133" s="19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92" t="s">
        <v>148</v>
      </c>
      <c r="AT133" s="192" t="s">
        <v>144</v>
      </c>
      <c r="AU133" s="192" t="s">
        <v>88</v>
      </c>
      <c r="AY133" s="18" t="s">
        <v>142</v>
      </c>
      <c r="BE133" s="193">
        <f>IF(N133="základná",J133,0)</f>
        <v>0</v>
      </c>
      <c r="BF133" s="193">
        <f>IF(N133="znížená",J133,0)</f>
        <v>575.63</v>
      </c>
      <c r="BG133" s="193">
        <f>IF(N133="zákl. prenesená",J133,0)</f>
        <v>0</v>
      </c>
      <c r="BH133" s="193">
        <f>IF(N133="zníž. prenesená",J133,0)</f>
        <v>0</v>
      </c>
      <c r="BI133" s="193">
        <f>IF(N133="nulová",J133,0)</f>
        <v>0</v>
      </c>
      <c r="BJ133" s="18" t="s">
        <v>88</v>
      </c>
      <c r="BK133" s="193">
        <f>ROUND(I133*H133,2)</f>
        <v>575.63</v>
      </c>
      <c r="BL133" s="18" t="s">
        <v>148</v>
      </c>
      <c r="BM133" s="192" t="s">
        <v>148</v>
      </c>
    </row>
    <row r="134" s="2" customFormat="1" ht="24.15" customHeight="1">
      <c r="A134" s="31"/>
      <c r="B134" s="180"/>
      <c r="C134" s="181" t="s">
        <v>154</v>
      </c>
      <c r="D134" s="181" t="s">
        <v>144</v>
      </c>
      <c r="E134" s="182" t="s">
        <v>155</v>
      </c>
      <c r="F134" s="183" t="s">
        <v>156</v>
      </c>
      <c r="G134" s="184" t="s">
        <v>157</v>
      </c>
      <c r="H134" s="185">
        <v>2502.75</v>
      </c>
      <c r="I134" s="186">
        <v>1.1299999999999999</v>
      </c>
      <c r="J134" s="186">
        <f>ROUND(I134*H134,2)</f>
        <v>2828.1100000000001</v>
      </c>
      <c r="K134" s="187"/>
      <c r="L134" s="32"/>
      <c r="M134" s="188" t="s">
        <v>1</v>
      </c>
      <c r="N134" s="189" t="s">
        <v>41</v>
      </c>
      <c r="O134" s="190">
        <v>0</v>
      </c>
      <c r="P134" s="190">
        <f>O134*H134</f>
        <v>0</v>
      </c>
      <c r="Q134" s="190">
        <v>0</v>
      </c>
      <c r="R134" s="190">
        <f>Q134*H134</f>
        <v>0</v>
      </c>
      <c r="S134" s="190">
        <v>0</v>
      </c>
      <c r="T134" s="191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2" t="s">
        <v>148</v>
      </c>
      <c r="AT134" s="192" t="s">
        <v>144</v>
      </c>
      <c r="AU134" s="192" t="s">
        <v>88</v>
      </c>
      <c r="AY134" s="18" t="s">
        <v>142</v>
      </c>
      <c r="BE134" s="193">
        <f>IF(N134="základná",J134,0)</f>
        <v>0</v>
      </c>
      <c r="BF134" s="193">
        <f>IF(N134="znížená",J134,0)</f>
        <v>2828.1100000000001</v>
      </c>
      <c r="BG134" s="193">
        <f>IF(N134="zákl. prenesená",J134,0)</f>
        <v>0</v>
      </c>
      <c r="BH134" s="193">
        <f>IF(N134="zníž. prenesená",J134,0)</f>
        <v>0</v>
      </c>
      <c r="BI134" s="193">
        <f>IF(N134="nulová",J134,0)</f>
        <v>0</v>
      </c>
      <c r="BJ134" s="18" t="s">
        <v>88</v>
      </c>
      <c r="BK134" s="193">
        <f>ROUND(I134*H134,2)</f>
        <v>2828.1100000000001</v>
      </c>
      <c r="BL134" s="18" t="s">
        <v>148</v>
      </c>
      <c r="BM134" s="192" t="s">
        <v>158</v>
      </c>
    </row>
    <row r="135" s="2" customFormat="1" ht="21.75" customHeight="1">
      <c r="A135" s="31"/>
      <c r="B135" s="180"/>
      <c r="C135" s="181" t="s">
        <v>148</v>
      </c>
      <c r="D135" s="181" t="s">
        <v>144</v>
      </c>
      <c r="E135" s="182" t="s">
        <v>441</v>
      </c>
      <c r="F135" s="183" t="s">
        <v>442</v>
      </c>
      <c r="G135" s="184" t="s">
        <v>157</v>
      </c>
      <c r="H135" s="185">
        <v>2375.4899999999998</v>
      </c>
      <c r="I135" s="186">
        <v>3.5600000000000001</v>
      </c>
      <c r="J135" s="186">
        <f>ROUND(I135*H135,2)</f>
        <v>8456.7399999999998</v>
      </c>
      <c r="K135" s="187"/>
      <c r="L135" s="32"/>
      <c r="M135" s="188" t="s">
        <v>1</v>
      </c>
      <c r="N135" s="189" t="s">
        <v>41</v>
      </c>
      <c r="O135" s="190">
        <v>0</v>
      </c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148</v>
      </c>
      <c r="AT135" s="192" t="s">
        <v>144</v>
      </c>
      <c r="AU135" s="192" t="s">
        <v>88</v>
      </c>
      <c r="AY135" s="18" t="s">
        <v>142</v>
      </c>
      <c r="BE135" s="193">
        <f>IF(N135="základná",J135,0)</f>
        <v>0</v>
      </c>
      <c r="BF135" s="193">
        <f>IF(N135="znížená",J135,0)</f>
        <v>8456.7399999999998</v>
      </c>
      <c r="BG135" s="193">
        <f>IF(N135="zákl. prenesená",J135,0)</f>
        <v>0</v>
      </c>
      <c r="BH135" s="193">
        <f>IF(N135="zníž. prenesená",J135,0)</f>
        <v>0</v>
      </c>
      <c r="BI135" s="193">
        <f>IF(N135="nulová",J135,0)</f>
        <v>0</v>
      </c>
      <c r="BJ135" s="18" t="s">
        <v>88</v>
      </c>
      <c r="BK135" s="193">
        <f>ROUND(I135*H135,2)</f>
        <v>8456.7399999999998</v>
      </c>
      <c r="BL135" s="18" t="s">
        <v>148</v>
      </c>
      <c r="BM135" s="192" t="s">
        <v>161</v>
      </c>
    </row>
    <row r="136" s="13" customFormat="1">
      <c r="A136" s="13"/>
      <c r="B136" s="194"/>
      <c r="C136" s="13"/>
      <c r="D136" s="195" t="s">
        <v>149</v>
      </c>
      <c r="E136" s="196" t="s">
        <v>1</v>
      </c>
      <c r="F136" s="197" t="s">
        <v>482</v>
      </c>
      <c r="G136" s="13"/>
      <c r="H136" s="198">
        <v>2375.4899999999998</v>
      </c>
      <c r="I136" s="13"/>
      <c r="J136" s="13"/>
      <c r="K136" s="13"/>
      <c r="L136" s="194"/>
      <c r="M136" s="199"/>
      <c r="N136" s="200"/>
      <c r="O136" s="200"/>
      <c r="P136" s="200"/>
      <c r="Q136" s="200"/>
      <c r="R136" s="200"/>
      <c r="S136" s="200"/>
      <c r="T136" s="20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96" t="s">
        <v>149</v>
      </c>
      <c r="AU136" s="196" t="s">
        <v>88</v>
      </c>
      <c r="AV136" s="13" t="s">
        <v>88</v>
      </c>
      <c r="AW136" s="13" t="s">
        <v>31</v>
      </c>
      <c r="AX136" s="13" t="s">
        <v>75</v>
      </c>
      <c r="AY136" s="196" t="s">
        <v>142</v>
      </c>
    </row>
    <row r="137" s="14" customFormat="1">
      <c r="A137" s="14"/>
      <c r="B137" s="202"/>
      <c r="C137" s="14"/>
      <c r="D137" s="195" t="s">
        <v>149</v>
      </c>
      <c r="E137" s="203" t="s">
        <v>1</v>
      </c>
      <c r="F137" s="204" t="s">
        <v>151</v>
      </c>
      <c r="G137" s="14"/>
      <c r="H137" s="205">
        <v>2375.4899999999998</v>
      </c>
      <c r="I137" s="14"/>
      <c r="J137" s="14"/>
      <c r="K137" s="14"/>
      <c r="L137" s="202"/>
      <c r="M137" s="206"/>
      <c r="N137" s="207"/>
      <c r="O137" s="207"/>
      <c r="P137" s="207"/>
      <c r="Q137" s="207"/>
      <c r="R137" s="207"/>
      <c r="S137" s="207"/>
      <c r="T137" s="20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03" t="s">
        <v>149</v>
      </c>
      <c r="AU137" s="203" t="s">
        <v>88</v>
      </c>
      <c r="AV137" s="14" t="s">
        <v>148</v>
      </c>
      <c r="AW137" s="14" t="s">
        <v>31</v>
      </c>
      <c r="AX137" s="14" t="s">
        <v>82</v>
      </c>
      <c r="AY137" s="203" t="s">
        <v>142</v>
      </c>
    </row>
    <row r="138" s="2" customFormat="1" ht="24.15" customHeight="1">
      <c r="A138" s="31"/>
      <c r="B138" s="180"/>
      <c r="C138" s="181" t="s">
        <v>163</v>
      </c>
      <c r="D138" s="181" t="s">
        <v>144</v>
      </c>
      <c r="E138" s="182" t="s">
        <v>159</v>
      </c>
      <c r="F138" s="183" t="s">
        <v>160</v>
      </c>
      <c r="G138" s="184" t="s">
        <v>147</v>
      </c>
      <c r="H138" s="185">
        <v>2502.75</v>
      </c>
      <c r="I138" s="186">
        <v>1.1299999999999999</v>
      </c>
      <c r="J138" s="186">
        <f>ROUND(I138*H138,2)</f>
        <v>2828.1100000000001</v>
      </c>
      <c r="K138" s="187"/>
      <c r="L138" s="32"/>
      <c r="M138" s="188" t="s">
        <v>1</v>
      </c>
      <c r="N138" s="189" t="s">
        <v>41</v>
      </c>
      <c r="O138" s="190">
        <v>0</v>
      </c>
      <c r="P138" s="190">
        <f>O138*H138</f>
        <v>0</v>
      </c>
      <c r="Q138" s="190">
        <v>0</v>
      </c>
      <c r="R138" s="190">
        <f>Q138*H138</f>
        <v>0</v>
      </c>
      <c r="S138" s="190">
        <v>0</v>
      </c>
      <c r="T138" s="191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2" t="s">
        <v>148</v>
      </c>
      <c r="AT138" s="192" t="s">
        <v>144</v>
      </c>
      <c r="AU138" s="192" t="s">
        <v>88</v>
      </c>
      <c r="AY138" s="18" t="s">
        <v>142</v>
      </c>
      <c r="BE138" s="193">
        <f>IF(N138="základná",J138,0)</f>
        <v>0</v>
      </c>
      <c r="BF138" s="193">
        <f>IF(N138="znížená",J138,0)</f>
        <v>2828.1100000000001</v>
      </c>
      <c r="BG138" s="193">
        <f>IF(N138="zákl. prenesená",J138,0)</f>
        <v>0</v>
      </c>
      <c r="BH138" s="193">
        <f>IF(N138="zníž. prenesená",J138,0)</f>
        <v>0</v>
      </c>
      <c r="BI138" s="193">
        <f>IF(N138="nulová",J138,0)</f>
        <v>0</v>
      </c>
      <c r="BJ138" s="18" t="s">
        <v>88</v>
      </c>
      <c r="BK138" s="193">
        <f>ROUND(I138*H138,2)</f>
        <v>2828.1100000000001</v>
      </c>
      <c r="BL138" s="18" t="s">
        <v>148</v>
      </c>
      <c r="BM138" s="192" t="s">
        <v>167</v>
      </c>
    </row>
    <row r="139" s="2" customFormat="1" ht="16.5" customHeight="1">
      <c r="A139" s="31"/>
      <c r="B139" s="180"/>
      <c r="C139" s="181" t="s">
        <v>158</v>
      </c>
      <c r="D139" s="181" t="s">
        <v>144</v>
      </c>
      <c r="E139" s="182" t="s">
        <v>443</v>
      </c>
      <c r="F139" s="183" t="s">
        <v>444</v>
      </c>
      <c r="G139" s="184" t="s">
        <v>147</v>
      </c>
      <c r="H139" s="185">
        <v>2375.4899999999998</v>
      </c>
      <c r="I139" s="186">
        <v>12.07</v>
      </c>
      <c r="J139" s="186">
        <f>ROUND(I139*H139,2)</f>
        <v>28672.16</v>
      </c>
      <c r="K139" s="187"/>
      <c r="L139" s="32"/>
      <c r="M139" s="188" t="s">
        <v>1</v>
      </c>
      <c r="N139" s="189" t="s">
        <v>41</v>
      </c>
      <c r="O139" s="190">
        <v>0</v>
      </c>
      <c r="P139" s="190">
        <f>O139*H139</f>
        <v>0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148</v>
      </c>
      <c r="AT139" s="192" t="s">
        <v>144</v>
      </c>
      <c r="AU139" s="192" t="s">
        <v>88</v>
      </c>
      <c r="AY139" s="18" t="s">
        <v>142</v>
      </c>
      <c r="BE139" s="193">
        <f>IF(N139="základná",J139,0)</f>
        <v>0</v>
      </c>
      <c r="BF139" s="193">
        <f>IF(N139="znížená",J139,0)</f>
        <v>28672.16</v>
      </c>
      <c r="BG139" s="193">
        <f>IF(N139="zákl. prenesená",J139,0)</f>
        <v>0</v>
      </c>
      <c r="BH139" s="193">
        <f>IF(N139="zníž. prenesená",J139,0)</f>
        <v>0</v>
      </c>
      <c r="BI139" s="193">
        <f>IF(N139="nulová",J139,0)</f>
        <v>0</v>
      </c>
      <c r="BJ139" s="18" t="s">
        <v>88</v>
      </c>
      <c r="BK139" s="193">
        <f>ROUND(I139*H139,2)</f>
        <v>28672.16</v>
      </c>
      <c r="BL139" s="18" t="s">
        <v>148</v>
      </c>
      <c r="BM139" s="192" t="s">
        <v>169</v>
      </c>
    </row>
    <row r="140" s="13" customFormat="1">
      <c r="A140" s="13"/>
      <c r="B140" s="194"/>
      <c r="C140" s="13"/>
      <c r="D140" s="195" t="s">
        <v>149</v>
      </c>
      <c r="E140" s="196" t="s">
        <v>1</v>
      </c>
      <c r="F140" s="197" t="s">
        <v>482</v>
      </c>
      <c r="G140" s="13"/>
      <c r="H140" s="198">
        <v>2375.4899999999998</v>
      </c>
      <c r="I140" s="13"/>
      <c r="J140" s="13"/>
      <c r="K140" s="13"/>
      <c r="L140" s="194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6" t="s">
        <v>149</v>
      </c>
      <c r="AU140" s="196" t="s">
        <v>88</v>
      </c>
      <c r="AV140" s="13" t="s">
        <v>88</v>
      </c>
      <c r="AW140" s="13" t="s">
        <v>31</v>
      </c>
      <c r="AX140" s="13" t="s">
        <v>75</v>
      </c>
      <c r="AY140" s="196" t="s">
        <v>142</v>
      </c>
    </row>
    <row r="141" s="14" customFormat="1">
      <c r="A141" s="14"/>
      <c r="B141" s="202"/>
      <c r="C141" s="14"/>
      <c r="D141" s="195" t="s">
        <v>149</v>
      </c>
      <c r="E141" s="203" t="s">
        <v>1</v>
      </c>
      <c r="F141" s="204" t="s">
        <v>151</v>
      </c>
      <c r="G141" s="14"/>
      <c r="H141" s="205">
        <v>2375.4899999999998</v>
      </c>
      <c r="I141" s="14"/>
      <c r="J141" s="14"/>
      <c r="K141" s="14"/>
      <c r="L141" s="202"/>
      <c r="M141" s="206"/>
      <c r="N141" s="207"/>
      <c r="O141" s="207"/>
      <c r="P141" s="207"/>
      <c r="Q141" s="207"/>
      <c r="R141" s="207"/>
      <c r="S141" s="207"/>
      <c r="T141" s="20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3" t="s">
        <v>149</v>
      </c>
      <c r="AU141" s="203" t="s">
        <v>88</v>
      </c>
      <c r="AV141" s="14" t="s">
        <v>148</v>
      </c>
      <c r="AW141" s="14" t="s">
        <v>31</v>
      </c>
      <c r="AX141" s="14" t="s">
        <v>82</v>
      </c>
      <c r="AY141" s="203" t="s">
        <v>142</v>
      </c>
    </row>
    <row r="142" s="2" customFormat="1" ht="24.15" customHeight="1">
      <c r="A142" s="31"/>
      <c r="B142" s="180"/>
      <c r="C142" s="181" t="s">
        <v>171</v>
      </c>
      <c r="D142" s="181" t="s">
        <v>144</v>
      </c>
      <c r="E142" s="182" t="s">
        <v>483</v>
      </c>
      <c r="F142" s="183" t="s">
        <v>484</v>
      </c>
      <c r="G142" s="184" t="s">
        <v>147</v>
      </c>
      <c r="H142" s="185">
        <v>127.26000000000001</v>
      </c>
      <c r="I142" s="186">
        <v>56.57</v>
      </c>
      <c r="J142" s="186">
        <f>ROUND(I142*H142,2)</f>
        <v>7199.1000000000004</v>
      </c>
      <c r="K142" s="187"/>
      <c r="L142" s="32"/>
      <c r="M142" s="188" t="s">
        <v>1</v>
      </c>
      <c r="N142" s="189" t="s">
        <v>41</v>
      </c>
      <c r="O142" s="190">
        <v>0.18859028760018901</v>
      </c>
      <c r="P142" s="190">
        <f>O142*H142</f>
        <v>24.000000000000053</v>
      </c>
      <c r="Q142" s="190">
        <v>0</v>
      </c>
      <c r="R142" s="190">
        <f>Q142*H142</f>
        <v>0</v>
      </c>
      <c r="S142" s="190">
        <v>0</v>
      </c>
      <c r="T142" s="19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2" t="s">
        <v>148</v>
      </c>
      <c r="AT142" s="192" t="s">
        <v>144</v>
      </c>
      <c r="AU142" s="192" t="s">
        <v>88</v>
      </c>
      <c r="AY142" s="18" t="s">
        <v>142</v>
      </c>
      <c r="BE142" s="193">
        <f>IF(N142="základná",J142,0)</f>
        <v>0</v>
      </c>
      <c r="BF142" s="193">
        <f>IF(N142="znížená",J142,0)</f>
        <v>7199.1000000000004</v>
      </c>
      <c r="BG142" s="193">
        <f>IF(N142="zákl. prenesená",J142,0)</f>
        <v>0</v>
      </c>
      <c r="BH142" s="193">
        <f>IF(N142="zníž. prenesená",J142,0)</f>
        <v>0</v>
      </c>
      <c r="BI142" s="193">
        <f>IF(N142="nulová",J142,0)</f>
        <v>0</v>
      </c>
      <c r="BJ142" s="18" t="s">
        <v>88</v>
      </c>
      <c r="BK142" s="193">
        <f>ROUND(I142*H142,2)</f>
        <v>7199.1000000000004</v>
      </c>
      <c r="BL142" s="18" t="s">
        <v>148</v>
      </c>
      <c r="BM142" s="192" t="s">
        <v>174</v>
      </c>
    </row>
    <row r="143" s="13" customFormat="1">
      <c r="A143" s="13"/>
      <c r="B143" s="194"/>
      <c r="C143" s="13"/>
      <c r="D143" s="195" t="s">
        <v>149</v>
      </c>
      <c r="E143" s="196" t="s">
        <v>1</v>
      </c>
      <c r="F143" s="197" t="s">
        <v>485</v>
      </c>
      <c r="G143" s="13"/>
      <c r="H143" s="198">
        <v>127.26000000000001</v>
      </c>
      <c r="I143" s="13"/>
      <c r="J143" s="13"/>
      <c r="K143" s="13"/>
      <c r="L143" s="194"/>
      <c r="M143" s="199"/>
      <c r="N143" s="200"/>
      <c r="O143" s="200"/>
      <c r="P143" s="200"/>
      <c r="Q143" s="200"/>
      <c r="R143" s="200"/>
      <c r="S143" s="200"/>
      <c r="T143" s="20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96" t="s">
        <v>149</v>
      </c>
      <c r="AU143" s="196" t="s">
        <v>88</v>
      </c>
      <c r="AV143" s="13" t="s">
        <v>88</v>
      </c>
      <c r="AW143" s="13" t="s">
        <v>31</v>
      </c>
      <c r="AX143" s="13" t="s">
        <v>75</v>
      </c>
      <c r="AY143" s="196" t="s">
        <v>142</v>
      </c>
    </row>
    <row r="144" s="14" customFormat="1">
      <c r="A144" s="14"/>
      <c r="B144" s="202"/>
      <c r="C144" s="14"/>
      <c r="D144" s="195" t="s">
        <v>149</v>
      </c>
      <c r="E144" s="203" t="s">
        <v>1</v>
      </c>
      <c r="F144" s="204" t="s">
        <v>151</v>
      </c>
      <c r="G144" s="14"/>
      <c r="H144" s="205">
        <v>127.26000000000001</v>
      </c>
      <c r="I144" s="14"/>
      <c r="J144" s="14"/>
      <c r="K144" s="14"/>
      <c r="L144" s="202"/>
      <c r="M144" s="206"/>
      <c r="N144" s="207"/>
      <c r="O144" s="207"/>
      <c r="P144" s="207"/>
      <c r="Q144" s="207"/>
      <c r="R144" s="207"/>
      <c r="S144" s="207"/>
      <c r="T144" s="20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03" t="s">
        <v>149</v>
      </c>
      <c r="AU144" s="203" t="s">
        <v>88</v>
      </c>
      <c r="AV144" s="14" t="s">
        <v>148</v>
      </c>
      <c r="AW144" s="14" t="s">
        <v>31</v>
      </c>
      <c r="AX144" s="14" t="s">
        <v>82</v>
      </c>
      <c r="AY144" s="203" t="s">
        <v>142</v>
      </c>
    </row>
    <row r="145" s="2" customFormat="1" ht="24.15" customHeight="1">
      <c r="A145" s="31"/>
      <c r="B145" s="180"/>
      <c r="C145" s="181" t="s">
        <v>161</v>
      </c>
      <c r="D145" s="181" t="s">
        <v>144</v>
      </c>
      <c r="E145" s="182" t="s">
        <v>164</v>
      </c>
      <c r="F145" s="183" t="s">
        <v>165</v>
      </c>
      <c r="G145" s="184" t="s">
        <v>166</v>
      </c>
      <c r="H145" s="185">
        <v>565.60000000000002</v>
      </c>
      <c r="I145" s="186">
        <v>0.77000000000000002</v>
      </c>
      <c r="J145" s="186">
        <f>ROUND(I145*H145,2)</f>
        <v>435.50999999999999</v>
      </c>
      <c r="K145" s="187"/>
      <c r="L145" s="32"/>
      <c r="M145" s="188" t="s">
        <v>1</v>
      </c>
      <c r="N145" s="189" t="s">
        <v>41</v>
      </c>
      <c r="O145" s="190">
        <v>0.017000000000000001</v>
      </c>
      <c r="P145" s="190">
        <f>O145*H145</f>
        <v>9.6152000000000015</v>
      </c>
      <c r="Q145" s="190">
        <v>0</v>
      </c>
      <c r="R145" s="190">
        <f>Q145*H145</f>
        <v>0</v>
      </c>
      <c r="S145" s="190">
        <v>0</v>
      </c>
      <c r="T145" s="19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92" t="s">
        <v>148</v>
      </c>
      <c r="AT145" s="192" t="s">
        <v>144</v>
      </c>
      <c r="AU145" s="192" t="s">
        <v>88</v>
      </c>
      <c r="AY145" s="18" t="s">
        <v>142</v>
      </c>
      <c r="BE145" s="193">
        <f>IF(N145="základná",J145,0)</f>
        <v>0</v>
      </c>
      <c r="BF145" s="193">
        <f>IF(N145="znížená",J145,0)</f>
        <v>435.50999999999999</v>
      </c>
      <c r="BG145" s="193">
        <f>IF(N145="zákl. prenesená",J145,0)</f>
        <v>0</v>
      </c>
      <c r="BH145" s="193">
        <f>IF(N145="zníž. prenesená",J145,0)</f>
        <v>0</v>
      </c>
      <c r="BI145" s="193">
        <f>IF(N145="nulová",J145,0)</f>
        <v>0</v>
      </c>
      <c r="BJ145" s="18" t="s">
        <v>88</v>
      </c>
      <c r="BK145" s="193">
        <f>ROUND(I145*H145,2)</f>
        <v>435.50999999999999</v>
      </c>
      <c r="BL145" s="18" t="s">
        <v>148</v>
      </c>
      <c r="BM145" s="192" t="s">
        <v>177</v>
      </c>
    </row>
    <row r="146" s="13" customFormat="1">
      <c r="A146" s="13"/>
      <c r="B146" s="194"/>
      <c r="C146" s="13"/>
      <c r="D146" s="195" t="s">
        <v>149</v>
      </c>
      <c r="E146" s="196" t="s">
        <v>1</v>
      </c>
      <c r="F146" s="197" t="s">
        <v>486</v>
      </c>
      <c r="G146" s="13"/>
      <c r="H146" s="198">
        <v>565.60000000000002</v>
      </c>
      <c r="I146" s="13"/>
      <c r="J146" s="13"/>
      <c r="K146" s="13"/>
      <c r="L146" s="194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6" t="s">
        <v>149</v>
      </c>
      <c r="AU146" s="196" t="s">
        <v>88</v>
      </c>
      <c r="AV146" s="13" t="s">
        <v>88</v>
      </c>
      <c r="AW146" s="13" t="s">
        <v>31</v>
      </c>
      <c r="AX146" s="13" t="s">
        <v>75</v>
      </c>
      <c r="AY146" s="196" t="s">
        <v>142</v>
      </c>
    </row>
    <row r="147" s="14" customFormat="1">
      <c r="A147" s="14"/>
      <c r="B147" s="202"/>
      <c r="C147" s="14"/>
      <c r="D147" s="195" t="s">
        <v>149</v>
      </c>
      <c r="E147" s="203" t="s">
        <v>1</v>
      </c>
      <c r="F147" s="204" t="s">
        <v>151</v>
      </c>
      <c r="G147" s="14"/>
      <c r="H147" s="205">
        <v>565.60000000000002</v>
      </c>
      <c r="I147" s="14"/>
      <c r="J147" s="14"/>
      <c r="K147" s="14"/>
      <c r="L147" s="202"/>
      <c r="M147" s="206"/>
      <c r="N147" s="207"/>
      <c r="O147" s="207"/>
      <c r="P147" s="207"/>
      <c r="Q147" s="207"/>
      <c r="R147" s="207"/>
      <c r="S147" s="207"/>
      <c r="T147" s="208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03" t="s">
        <v>149</v>
      </c>
      <c r="AU147" s="203" t="s">
        <v>88</v>
      </c>
      <c r="AV147" s="14" t="s">
        <v>148</v>
      </c>
      <c r="AW147" s="14" t="s">
        <v>31</v>
      </c>
      <c r="AX147" s="14" t="s">
        <v>82</v>
      </c>
      <c r="AY147" s="203" t="s">
        <v>142</v>
      </c>
    </row>
    <row r="148" s="2" customFormat="1" ht="24.15" customHeight="1">
      <c r="A148" s="31"/>
      <c r="B148" s="180"/>
      <c r="C148" s="181" t="s">
        <v>179</v>
      </c>
      <c r="D148" s="181" t="s">
        <v>144</v>
      </c>
      <c r="E148" s="182" t="s">
        <v>378</v>
      </c>
      <c r="F148" s="183" t="s">
        <v>379</v>
      </c>
      <c r="G148" s="184" t="s">
        <v>166</v>
      </c>
      <c r="H148" s="185">
        <v>1046.75</v>
      </c>
      <c r="I148" s="186">
        <v>0.77000000000000002</v>
      </c>
      <c r="J148" s="186">
        <f>ROUND(I148*H148,2)</f>
        <v>806</v>
      </c>
      <c r="K148" s="187"/>
      <c r="L148" s="32"/>
      <c r="M148" s="188" t="s">
        <v>1</v>
      </c>
      <c r="N148" s="189" t="s">
        <v>41</v>
      </c>
      <c r="O148" s="190">
        <v>0</v>
      </c>
      <c r="P148" s="190">
        <f>O148*H148</f>
        <v>0</v>
      </c>
      <c r="Q148" s="190">
        <v>0</v>
      </c>
      <c r="R148" s="190">
        <f>Q148*H148</f>
        <v>0</v>
      </c>
      <c r="S148" s="190">
        <v>0</v>
      </c>
      <c r="T148" s="19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2" t="s">
        <v>148</v>
      </c>
      <c r="AT148" s="192" t="s">
        <v>144</v>
      </c>
      <c r="AU148" s="192" t="s">
        <v>88</v>
      </c>
      <c r="AY148" s="18" t="s">
        <v>142</v>
      </c>
      <c r="BE148" s="193">
        <f>IF(N148="základná",J148,0)</f>
        <v>0</v>
      </c>
      <c r="BF148" s="193">
        <f>IF(N148="znížená",J148,0)</f>
        <v>806</v>
      </c>
      <c r="BG148" s="193">
        <f>IF(N148="zákl. prenesená",J148,0)</f>
        <v>0</v>
      </c>
      <c r="BH148" s="193">
        <f>IF(N148="zníž. prenesená",J148,0)</f>
        <v>0</v>
      </c>
      <c r="BI148" s="193">
        <f>IF(N148="nulová",J148,0)</f>
        <v>0</v>
      </c>
      <c r="BJ148" s="18" t="s">
        <v>88</v>
      </c>
      <c r="BK148" s="193">
        <f>ROUND(I148*H148,2)</f>
        <v>806</v>
      </c>
      <c r="BL148" s="18" t="s">
        <v>148</v>
      </c>
      <c r="BM148" s="192" t="s">
        <v>182</v>
      </c>
    </row>
    <row r="149" s="13" customFormat="1">
      <c r="A149" s="13"/>
      <c r="B149" s="194"/>
      <c r="C149" s="13"/>
      <c r="D149" s="195" t="s">
        <v>149</v>
      </c>
      <c r="E149" s="196" t="s">
        <v>1</v>
      </c>
      <c r="F149" s="197" t="s">
        <v>487</v>
      </c>
      <c r="G149" s="13"/>
      <c r="H149" s="198">
        <v>1046.75</v>
      </c>
      <c r="I149" s="13"/>
      <c r="J149" s="13"/>
      <c r="K149" s="13"/>
      <c r="L149" s="194"/>
      <c r="M149" s="199"/>
      <c r="N149" s="200"/>
      <c r="O149" s="200"/>
      <c r="P149" s="200"/>
      <c r="Q149" s="200"/>
      <c r="R149" s="200"/>
      <c r="S149" s="200"/>
      <c r="T149" s="20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96" t="s">
        <v>149</v>
      </c>
      <c r="AU149" s="196" t="s">
        <v>88</v>
      </c>
      <c r="AV149" s="13" t="s">
        <v>88</v>
      </c>
      <c r="AW149" s="13" t="s">
        <v>31</v>
      </c>
      <c r="AX149" s="13" t="s">
        <v>75</v>
      </c>
      <c r="AY149" s="196" t="s">
        <v>142</v>
      </c>
    </row>
    <row r="150" s="14" customFormat="1">
      <c r="A150" s="14"/>
      <c r="B150" s="202"/>
      <c r="C150" s="14"/>
      <c r="D150" s="195" t="s">
        <v>149</v>
      </c>
      <c r="E150" s="203" t="s">
        <v>1</v>
      </c>
      <c r="F150" s="204" t="s">
        <v>151</v>
      </c>
      <c r="G150" s="14"/>
      <c r="H150" s="205">
        <v>1046.75</v>
      </c>
      <c r="I150" s="14"/>
      <c r="J150" s="14"/>
      <c r="K150" s="14"/>
      <c r="L150" s="202"/>
      <c r="M150" s="206"/>
      <c r="N150" s="207"/>
      <c r="O150" s="207"/>
      <c r="P150" s="207"/>
      <c r="Q150" s="207"/>
      <c r="R150" s="207"/>
      <c r="S150" s="207"/>
      <c r="T150" s="20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03" t="s">
        <v>149</v>
      </c>
      <c r="AU150" s="203" t="s">
        <v>88</v>
      </c>
      <c r="AV150" s="14" t="s">
        <v>148</v>
      </c>
      <c r="AW150" s="14" t="s">
        <v>31</v>
      </c>
      <c r="AX150" s="14" t="s">
        <v>82</v>
      </c>
      <c r="AY150" s="203" t="s">
        <v>142</v>
      </c>
    </row>
    <row r="151" s="2" customFormat="1" ht="24.15" customHeight="1">
      <c r="A151" s="31"/>
      <c r="B151" s="180"/>
      <c r="C151" s="181" t="s">
        <v>167</v>
      </c>
      <c r="D151" s="181" t="s">
        <v>144</v>
      </c>
      <c r="E151" s="182" t="s">
        <v>172</v>
      </c>
      <c r="F151" s="183" t="s">
        <v>173</v>
      </c>
      <c r="G151" s="184" t="s">
        <v>166</v>
      </c>
      <c r="H151" s="185">
        <v>1046.75</v>
      </c>
      <c r="I151" s="186">
        <v>1.47</v>
      </c>
      <c r="J151" s="186">
        <f>ROUND(I151*H151,2)</f>
        <v>1538.72</v>
      </c>
      <c r="K151" s="187"/>
      <c r="L151" s="32"/>
      <c r="M151" s="188" t="s">
        <v>1</v>
      </c>
      <c r="N151" s="189" t="s">
        <v>41</v>
      </c>
      <c r="O151" s="190">
        <v>0.0185454545454545</v>
      </c>
      <c r="P151" s="190">
        <f>O151*H151</f>
        <v>19.412454545454498</v>
      </c>
      <c r="Q151" s="190">
        <v>0</v>
      </c>
      <c r="R151" s="190">
        <f>Q151*H151</f>
        <v>0</v>
      </c>
      <c r="S151" s="190">
        <v>0</v>
      </c>
      <c r="T151" s="19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148</v>
      </c>
      <c r="AT151" s="192" t="s">
        <v>144</v>
      </c>
      <c r="AU151" s="192" t="s">
        <v>88</v>
      </c>
      <c r="AY151" s="18" t="s">
        <v>142</v>
      </c>
      <c r="BE151" s="193">
        <f>IF(N151="základná",J151,0)</f>
        <v>0</v>
      </c>
      <c r="BF151" s="193">
        <f>IF(N151="znížená",J151,0)</f>
        <v>1538.72</v>
      </c>
      <c r="BG151" s="193">
        <f>IF(N151="zákl. prenesená",J151,0)</f>
        <v>0</v>
      </c>
      <c r="BH151" s="193">
        <f>IF(N151="zníž. prenesená",J151,0)</f>
        <v>0</v>
      </c>
      <c r="BI151" s="193">
        <f>IF(N151="nulová",J151,0)</f>
        <v>0</v>
      </c>
      <c r="BJ151" s="18" t="s">
        <v>88</v>
      </c>
      <c r="BK151" s="193">
        <f>ROUND(I151*H151,2)</f>
        <v>1538.72</v>
      </c>
      <c r="BL151" s="18" t="s">
        <v>148</v>
      </c>
      <c r="BM151" s="192" t="s">
        <v>7</v>
      </c>
    </row>
    <row r="152" s="2" customFormat="1" ht="24.15" customHeight="1">
      <c r="A152" s="31"/>
      <c r="B152" s="180"/>
      <c r="C152" s="181" t="s">
        <v>188</v>
      </c>
      <c r="D152" s="181" t="s">
        <v>144</v>
      </c>
      <c r="E152" s="182" t="s">
        <v>193</v>
      </c>
      <c r="F152" s="183" t="s">
        <v>194</v>
      </c>
      <c r="G152" s="184" t="s">
        <v>166</v>
      </c>
      <c r="H152" s="185">
        <v>14720</v>
      </c>
      <c r="I152" s="186">
        <v>3.9900000000000002</v>
      </c>
      <c r="J152" s="186">
        <f>ROUND(I152*H152,2)</f>
        <v>58732.800000000003</v>
      </c>
      <c r="K152" s="187"/>
      <c r="L152" s="32"/>
      <c r="M152" s="188" t="s">
        <v>1</v>
      </c>
      <c r="N152" s="189" t="s">
        <v>41</v>
      </c>
      <c r="O152" s="190">
        <v>0.0057502738225629901</v>
      </c>
      <c r="P152" s="190">
        <f>O152*H152</f>
        <v>84.644030668127215</v>
      </c>
      <c r="Q152" s="190">
        <v>0</v>
      </c>
      <c r="R152" s="190">
        <f>Q152*H152</f>
        <v>0</v>
      </c>
      <c r="S152" s="190">
        <v>3341.4400000000001</v>
      </c>
      <c r="T152" s="191">
        <f>S152*H152</f>
        <v>49185996.800000004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2" t="s">
        <v>148</v>
      </c>
      <c r="AT152" s="192" t="s">
        <v>144</v>
      </c>
      <c r="AU152" s="192" t="s">
        <v>88</v>
      </c>
      <c r="AY152" s="18" t="s">
        <v>142</v>
      </c>
      <c r="BE152" s="193">
        <f>IF(N152="základná",J152,0)</f>
        <v>0</v>
      </c>
      <c r="BF152" s="193">
        <f>IF(N152="znížená",J152,0)</f>
        <v>58732.800000000003</v>
      </c>
      <c r="BG152" s="193">
        <f>IF(N152="zákl. prenesená",J152,0)</f>
        <v>0</v>
      </c>
      <c r="BH152" s="193">
        <f>IF(N152="zníž. prenesená",J152,0)</f>
        <v>0</v>
      </c>
      <c r="BI152" s="193">
        <f>IF(N152="nulová",J152,0)</f>
        <v>0</v>
      </c>
      <c r="BJ152" s="18" t="s">
        <v>88</v>
      </c>
      <c r="BK152" s="193">
        <f>ROUND(I152*H152,2)</f>
        <v>58732.800000000003</v>
      </c>
      <c r="BL152" s="18" t="s">
        <v>148</v>
      </c>
      <c r="BM152" s="192" t="s">
        <v>191</v>
      </c>
    </row>
    <row r="153" s="13" customFormat="1">
      <c r="A153" s="13"/>
      <c r="B153" s="194"/>
      <c r="C153" s="13"/>
      <c r="D153" s="195" t="s">
        <v>149</v>
      </c>
      <c r="E153" s="196" t="s">
        <v>1</v>
      </c>
      <c r="F153" s="197" t="s">
        <v>488</v>
      </c>
      <c r="G153" s="13"/>
      <c r="H153" s="198">
        <v>3520</v>
      </c>
      <c r="I153" s="13"/>
      <c r="J153" s="13"/>
      <c r="K153" s="13"/>
      <c r="L153" s="194"/>
      <c r="M153" s="199"/>
      <c r="N153" s="200"/>
      <c r="O153" s="200"/>
      <c r="P153" s="200"/>
      <c r="Q153" s="200"/>
      <c r="R153" s="200"/>
      <c r="S153" s="200"/>
      <c r="T153" s="20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96" t="s">
        <v>149</v>
      </c>
      <c r="AU153" s="196" t="s">
        <v>88</v>
      </c>
      <c r="AV153" s="13" t="s">
        <v>88</v>
      </c>
      <c r="AW153" s="13" t="s">
        <v>31</v>
      </c>
      <c r="AX153" s="13" t="s">
        <v>75</v>
      </c>
      <c r="AY153" s="196" t="s">
        <v>142</v>
      </c>
    </row>
    <row r="154" s="13" customFormat="1">
      <c r="A154" s="13"/>
      <c r="B154" s="194"/>
      <c r="C154" s="13"/>
      <c r="D154" s="195" t="s">
        <v>149</v>
      </c>
      <c r="E154" s="196" t="s">
        <v>1</v>
      </c>
      <c r="F154" s="197" t="s">
        <v>489</v>
      </c>
      <c r="G154" s="13"/>
      <c r="H154" s="198">
        <v>207</v>
      </c>
      <c r="I154" s="13"/>
      <c r="J154" s="13"/>
      <c r="K154" s="13"/>
      <c r="L154" s="194"/>
      <c r="M154" s="199"/>
      <c r="N154" s="200"/>
      <c r="O154" s="200"/>
      <c r="P154" s="200"/>
      <c r="Q154" s="200"/>
      <c r="R154" s="200"/>
      <c r="S154" s="200"/>
      <c r="T154" s="20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149</v>
      </c>
      <c r="AU154" s="196" t="s">
        <v>88</v>
      </c>
      <c r="AV154" s="13" t="s">
        <v>88</v>
      </c>
      <c r="AW154" s="13" t="s">
        <v>31</v>
      </c>
      <c r="AX154" s="13" t="s">
        <v>75</v>
      </c>
      <c r="AY154" s="196" t="s">
        <v>142</v>
      </c>
    </row>
    <row r="155" s="13" customFormat="1">
      <c r="A155" s="13"/>
      <c r="B155" s="194"/>
      <c r="C155" s="13"/>
      <c r="D155" s="195" t="s">
        <v>149</v>
      </c>
      <c r="E155" s="196" t="s">
        <v>1</v>
      </c>
      <c r="F155" s="197" t="s">
        <v>490</v>
      </c>
      <c r="G155" s="13"/>
      <c r="H155" s="198">
        <v>4215</v>
      </c>
      <c r="I155" s="13"/>
      <c r="J155" s="13"/>
      <c r="K155" s="13"/>
      <c r="L155" s="194"/>
      <c r="M155" s="199"/>
      <c r="N155" s="200"/>
      <c r="O155" s="200"/>
      <c r="P155" s="200"/>
      <c r="Q155" s="200"/>
      <c r="R155" s="200"/>
      <c r="S155" s="200"/>
      <c r="T155" s="20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6" t="s">
        <v>149</v>
      </c>
      <c r="AU155" s="196" t="s">
        <v>88</v>
      </c>
      <c r="AV155" s="13" t="s">
        <v>88</v>
      </c>
      <c r="AW155" s="13" t="s">
        <v>31</v>
      </c>
      <c r="AX155" s="13" t="s">
        <v>75</v>
      </c>
      <c r="AY155" s="196" t="s">
        <v>142</v>
      </c>
    </row>
    <row r="156" s="13" customFormat="1">
      <c r="A156" s="13"/>
      <c r="B156" s="194"/>
      <c r="C156" s="13"/>
      <c r="D156" s="195" t="s">
        <v>149</v>
      </c>
      <c r="E156" s="196" t="s">
        <v>1</v>
      </c>
      <c r="F156" s="197" t="s">
        <v>491</v>
      </c>
      <c r="G156" s="13"/>
      <c r="H156" s="198">
        <v>2830</v>
      </c>
      <c r="I156" s="13"/>
      <c r="J156" s="13"/>
      <c r="K156" s="13"/>
      <c r="L156" s="194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6" t="s">
        <v>149</v>
      </c>
      <c r="AU156" s="196" t="s">
        <v>88</v>
      </c>
      <c r="AV156" s="13" t="s">
        <v>88</v>
      </c>
      <c r="AW156" s="13" t="s">
        <v>31</v>
      </c>
      <c r="AX156" s="13" t="s">
        <v>75</v>
      </c>
      <c r="AY156" s="196" t="s">
        <v>142</v>
      </c>
    </row>
    <row r="157" s="13" customFormat="1">
      <c r="A157" s="13"/>
      <c r="B157" s="194"/>
      <c r="C157" s="13"/>
      <c r="D157" s="195" t="s">
        <v>149</v>
      </c>
      <c r="E157" s="196" t="s">
        <v>1</v>
      </c>
      <c r="F157" s="197" t="s">
        <v>492</v>
      </c>
      <c r="G157" s="13"/>
      <c r="H157" s="198">
        <v>164</v>
      </c>
      <c r="I157" s="13"/>
      <c r="J157" s="13"/>
      <c r="K157" s="13"/>
      <c r="L157" s="194"/>
      <c r="M157" s="199"/>
      <c r="N157" s="200"/>
      <c r="O157" s="200"/>
      <c r="P157" s="200"/>
      <c r="Q157" s="200"/>
      <c r="R157" s="200"/>
      <c r="S157" s="200"/>
      <c r="T157" s="20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96" t="s">
        <v>149</v>
      </c>
      <c r="AU157" s="196" t="s">
        <v>88</v>
      </c>
      <c r="AV157" s="13" t="s">
        <v>88</v>
      </c>
      <c r="AW157" s="13" t="s">
        <v>31</v>
      </c>
      <c r="AX157" s="13" t="s">
        <v>75</v>
      </c>
      <c r="AY157" s="196" t="s">
        <v>142</v>
      </c>
    </row>
    <row r="158" s="13" customFormat="1">
      <c r="A158" s="13"/>
      <c r="B158" s="194"/>
      <c r="C158" s="13"/>
      <c r="D158" s="195" t="s">
        <v>149</v>
      </c>
      <c r="E158" s="196" t="s">
        <v>1</v>
      </c>
      <c r="F158" s="197" t="s">
        <v>493</v>
      </c>
      <c r="G158" s="13"/>
      <c r="H158" s="198">
        <v>2725</v>
      </c>
      <c r="I158" s="13"/>
      <c r="J158" s="13"/>
      <c r="K158" s="13"/>
      <c r="L158" s="194"/>
      <c r="M158" s="199"/>
      <c r="N158" s="200"/>
      <c r="O158" s="200"/>
      <c r="P158" s="200"/>
      <c r="Q158" s="200"/>
      <c r="R158" s="200"/>
      <c r="S158" s="200"/>
      <c r="T158" s="20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96" t="s">
        <v>149</v>
      </c>
      <c r="AU158" s="196" t="s">
        <v>88</v>
      </c>
      <c r="AV158" s="13" t="s">
        <v>88</v>
      </c>
      <c r="AW158" s="13" t="s">
        <v>31</v>
      </c>
      <c r="AX158" s="13" t="s">
        <v>75</v>
      </c>
      <c r="AY158" s="196" t="s">
        <v>142</v>
      </c>
    </row>
    <row r="159" s="13" customFormat="1">
      <c r="A159" s="13"/>
      <c r="B159" s="194"/>
      <c r="C159" s="13"/>
      <c r="D159" s="195" t="s">
        <v>149</v>
      </c>
      <c r="E159" s="196" t="s">
        <v>1</v>
      </c>
      <c r="F159" s="197" t="s">
        <v>494</v>
      </c>
      <c r="G159" s="13"/>
      <c r="H159" s="198">
        <v>739</v>
      </c>
      <c r="I159" s="13"/>
      <c r="J159" s="13"/>
      <c r="K159" s="13"/>
      <c r="L159" s="194"/>
      <c r="M159" s="199"/>
      <c r="N159" s="200"/>
      <c r="O159" s="200"/>
      <c r="P159" s="200"/>
      <c r="Q159" s="200"/>
      <c r="R159" s="200"/>
      <c r="S159" s="200"/>
      <c r="T159" s="20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96" t="s">
        <v>149</v>
      </c>
      <c r="AU159" s="196" t="s">
        <v>88</v>
      </c>
      <c r="AV159" s="13" t="s">
        <v>88</v>
      </c>
      <c r="AW159" s="13" t="s">
        <v>31</v>
      </c>
      <c r="AX159" s="13" t="s">
        <v>75</v>
      </c>
      <c r="AY159" s="196" t="s">
        <v>142</v>
      </c>
    </row>
    <row r="160" s="13" customFormat="1">
      <c r="A160" s="13"/>
      <c r="B160" s="194"/>
      <c r="C160" s="13"/>
      <c r="D160" s="195" t="s">
        <v>149</v>
      </c>
      <c r="E160" s="196" t="s">
        <v>1</v>
      </c>
      <c r="F160" s="197" t="s">
        <v>495</v>
      </c>
      <c r="G160" s="13"/>
      <c r="H160" s="198">
        <v>320</v>
      </c>
      <c r="I160" s="13"/>
      <c r="J160" s="13"/>
      <c r="K160" s="13"/>
      <c r="L160" s="194"/>
      <c r="M160" s="199"/>
      <c r="N160" s="200"/>
      <c r="O160" s="200"/>
      <c r="P160" s="200"/>
      <c r="Q160" s="200"/>
      <c r="R160" s="200"/>
      <c r="S160" s="200"/>
      <c r="T160" s="20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6" t="s">
        <v>149</v>
      </c>
      <c r="AU160" s="196" t="s">
        <v>88</v>
      </c>
      <c r="AV160" s="13" t="s">
        <v>88</v>
      </c>
      <c r="AW160" s="13" t="s">
        <v>31</v>
      </c>
      <c r="AX160" s="13" t="s">
        <v>75</v>
      </c>
      <c r="AY160" s="196" t="s">
        <v>142</v>
      </c>
    </row>
    <row r="161" s="14" customFormat="1">
      <c r="A161" s="14"/>
      <c r="B161" s="202"/>
      <c r="C161" s="14"/>
      <c r="D161" s="195" t="s">
        <v>149</v>
      </c>
      <c r="E161" s="203" t="s">
        <v>1</v>
      </c>
      <c r="F161" s="204" t="s">
        <v>151</v>
      </c>
      <c r="G161" s="14"/>
      <c r="H161" s="205">
        <v>14720</v>
      </c>
      <c r="I161" s="14"/>
      <c r="J161" s="14"/>
      <c r="K161" s="14"/>
      <c r="L161" s="202"/>
      <c r="M161" s="206"/>
      <c r="N161" s="207"/>
      <c r="O161" s="207"/>
      <c r="P161" s="207"/>
      <c r="Q161" s="207"/>
      <c r="R161" s="207"/>
      <c r="S161" s="207"/>
      <c r="T161" s="20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03" t="s">
        <v>149</v>
      </c>
      <c r="AU161" s="203" t="s">
        <v>88</v>
      </c>
      <c r="AV161" s="14" t="s">
        <v>148</v>
      </c>
      <c r="AW161" s="14" t="s">
        <v>31</v>
      </c>
      <c r="AX161" s="14" t="s">
        <v>82</v>
      </c>
      <c r="AY161" s="203" t="s">
        <v>142</v>
      </c>
    </row>
    <row r="162" s="2" customFormat="1" ht="24.15" customHeight="1">
      <c r="A162" s="31"/>
      <c r="B162" s="180"/>
      <c r="C162" s="181" t="s">
        <v>169</v>
      </c>
      <c r="D162" s="181" t="s">
        <v>144</v>
      </c>
      <c r="E162" s="182" t="s">
        <v>201</v>
      </c>
      <c r="F162" s="183" t="s">
        <v>202</v>
      </c>
      <c r="G162" s="184" t="s">
        <v>203</v>
      </c>
      <c r="H162" s="185">
        <v>1414</v>
      </c>
      <c r="I162" s="186">
        <v>4.3099999999999996</v>
      </c>
      <c r="J162" s="186">
        <f>ROUND(I162*H162,2)</f>
        <v>6094.3400000000001</v>
      </c>
      <c r="K162" s="187"/>
      <c r="L162" s="32"/>
      <c r="M162" s="188" t="s">
        <v>1</v>
      </c>
      <c r="N162" s="189" t="s">
        <v>41</v>
      </c>
      <c r="O162" s="190">
        <v>0</v>
      </c>
      <c r="P162" s="190">
        <f>O162*H162</f>
        <v>0</v>
      </c>
      <c r="Q162" s="190">
        <v>0</v>
      </c>
      <c r="R162" s="190">
        <f>Q162*H162</f>
        <v>0</v>
      </c>
      <c r="S162" s="190">
        <v>205.03</v>
      </c>
      <c r="T162" s="191">
        <f>S162*H162</f>
        <v>289912.41999999998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2" t="s">
        <v>148</v>
      </c>
      <c r="AT162" s="192" t="s">
        <v>144</v>
      </c>
      <c r="AU162" s="192" t="s">
        <v>88</v>
      </c>
      <c r="AY162" s="18" t="s">
        <v>142</v>
      </c>
      <c r="BE162" s="193">
        <f>IF(N162="základná",J162,0)</f>
        <v>0</v>
      </c>
      <c r="BF162" s="193">
        <f>IF(N162="znížená",J162,0)</f>
        <v>6094.3400000000001</v>
      </c>
      <c r="BG162" s="193">
        <f>IF(N162="zákl. prenesená",J162,0)</f>
        <v>0</v>
      </c>
      <c r="BH162" s="193">
        <f>IF(N162="zníž. prenesená",J162,0)</f>
        <v>0</v>
      </c>
      <c r="BI162" s="193">
        <f>IF(N162="nulová",J162,0)</f>
        <v>0</v>
      </c>
      <c r="BJ162" s="18" t="s">
        <v>88</v>
      </c>
      <c r="BK162" s="193">
        <f>ROUND(I162*H162,2)</f>
        <v>6094.3400000000001</v>
      </c>
      <c r="BL162" s="18" t="s">
        <v>148</v>
      </c>
      <c r="BM162" s="192" t="s">
        <v>195</v>
      </c>
    </row>
    <row r="163" s="13" customFormat="1">
      <c r="A163" s="13"/>
      <c r="B163" s="194"/>
      <c r="C163" s="13"/>
      <c r="D163" s="195" t="s">
        <v>149</v>
      </c>
      <c r="E163" s="196" t="s">
        <v>1</v>
      </c>
      <c r="F163" s="197" t="s">
        <v>496</v>
      </c>
      <c r="G163" s="13"/>
      <c r="H163" s="198">
        <v>1414</v>
      </c>
      <c r="I163" s="13"/>
      <c r="J163" s="13"/>
      <c r="K163" s="13"/>
      <c r="L163" s="194"/>
      <c r="M163" s="199"/>
      <c r="N163" s="200"/>
      <c r="O163" s="200"/>
      <c r="P163" s="200"/>
      <c r="Q163" s="200"/>
      <c r="R163" s="200"/>
      <c r="S163" s="200"/>
      <c r="T163" s="20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96" t="s">
        <v>149</v>
      </c>
      <c r="AU163" s="196" t="s">
        <v>88</v>
      </c>
      <c r="AV163" s="13" t="s">
        <v>88</v>
      </c>
      <c r="AW163" s="13" t="s">
        <v>31</v>
      </c>
      <c r="AX163" s="13" t="s">
        <v>75</v>
      </c>
      <c r="AY163" s="196" t="s">
        <v>142</v>
      </c>
    </row>
    <row r="164" s="14" customFormat="1">
      <c r="A164" s="14"/>
      <c r="B164" s="202"/>
      <c r="C164" s="14"/>
      <c r="D164" s="195" t="s">
        <v>149</v>
      </c>
      <c r="E164" s="203" t="s">
        <v>1</v>
      </c>
      <c r="F164" s="204" t="s">
        <v>151</v>
      </c>
      <c r="G164" s="14"/>
      <c r="H164" s="205">
        <v>1414</v>
      </c>
      <c r="I164" s="14"/>
      <c r="J164" s="14"/>
      <c r="K164" s="14"/>
      <c r="L164" s="202"/>
      <c r="M164" s="206"/>
      <c r="N164" s="207"/>
      <c r="O164" s="207"/>
      <c r="P164" s="207"/>
      <c r="Q164" s="207"/>
      <c r="R164" s="207"/>
      <c r="S164" s="207"/>
      <c r="T164" s="208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03" t="s">
        <v>149</v>
      </c>
      <c r="AU164" s="203" t="s">
        <v>88</v>
      </c>
      <c r="AV164" s="14" t="s">
        <v>148</v>
      </c>
      <c r="AW164" s="14" t="s">
        <v>31</v>
      </c>
      <c r="AX164" s="14" t="s">
        <v>82</v>
      </c>
      <c r="AY164" s="203" t="s">
        <v>142</v>
      </c>
    </row>
    <row r="165" s="2" customFormat="1" ht="33" customHeight="1">
      <c r="A165" s="31"/>
      <c r="B165" s="180"/>
      <c r="C165" s="181" t="s">
        <v>196</v>
      </c>
      <c r="D165" s="181" t="s">
        <v>144</v>
      </c>
      <c r="E165" s="182" t="s">
        <v>211</v>
      </c>
      <c r="F165" s="183" t="s">
        <v>212</v>
      </c>
      <c r="G165" s="184" t="s">
        <v>166</v>
      </c>
      <c r="H165" s="185">
        <v>1046.75</v>
      </c>
      <c r="I165" s="186">
        <v>0.91000000000000003</v>
      </c>
      <c r="J165" s="186">
        <f>ROUND(I165*H165,2)</f>
        <v>952.53999999999996</v>
      </c>
      <c r="K165" s="187"/>
      <c r="L165" s="32"/>
      <c r="M165" s="188" t="s">
        <v>1</v>
      </c>
      <c r="N165" s="189" t="s">
        <v>41</v>
      </c>
      <c r="O165" s="190">
        <v>0</v>
      </c>
      <c r="P165" s="190">
        <f>O165*H165</f>
        <v>0</v>
      </c>
      <c r="Q165" s="190">
        <v>0</v>
      </c>
      <c r="R165" s="190">
        <f>Q165*H165</f>
        <v>0</v>
      </c>
      <c r="S165" s="190">
        <v>0</v>
      </c>
      <c r="T165" s="19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92" t="s">
        <v>148</v>
      </c>
      <c r="AT165" s="192" t="s">
        <v>144</v>
      </c>
      <c r="AU165" s="192" t="s">
        <v>88</v>
      </c>
      <c r="AY165" s="18" t="s">
        <v>142</v>
      </c>
      <c r="BE165" s="193">
        <f>IF(N165="základná",J165,0)</f>
        <v>0</v>
      </c>
      <c r="BF165" s="193">
        <f>IF(N165="znížená",J165,0)</f>
        <v>952.53999999999996</v>
      </c>
      <c r="BG165" s="193">
        <f>IF(N165="zákl. prenesená",J165,0)</f>
        <v>0</v>
      </c>
      <c r="BH165" s="193">
        <f>IF(N165="zníž. prenesená",J165,0)</f>
        <v>0</v>
      </c>
      <c r="BI165" s="193">
        <f>IF(N165="nulová",J165,0)</f>
        <v>0</v>
      </c>
      <c r="BJ165" s="18" t="s">
        <v>88</v>
      </c>
      <c r="BK165" s="193">
        <f>ROUND(I165*H165,2)</f>
        <v>952.53999999999996</v>
      </c>
      <c r="BL165" s="18" t="s">
        <v>148</v>
      </c>
      <c r="BM165" s="192" t="s">
        <v>199</v>
      </c>
    </row>
    <row r="166" s="13" customFormat="1">
      <c r="A166" s="13"/>
      <c r="B166" s="194"/>
      <c r="C166" s="13"/>
      <c r="D166" s="195" t="s">
        <v>149</v>
      </c>
      <c r="E166" s="196" t="s">
        <v>1</v>
      </c>
      <c r="F166" s="197" t="s">
        <v>497</v>
      </c>
      <c r="G166" s="13"/>
      <c r="H166" s="198">
        <v>60.75</v>
      </c>
      <c r="I166" s="13"/>
      <c r="J166" s="13"/>
      <c r="K166" s="13"/>
      <c r="L166" s="194"/>
      <c r="M166" s="199"/>
      <c r="N166" s="200"/>
      <c r="O166" s="200"/>
      <c r="P166" s="200"/>
      <c r="Q166" s="200"/>
      <c r="R166" s="200"/>
      <c r="S166" s="200"/>
      <c r="T166" s="20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6" t="s">
        <v>149</v>
      </c>
      <c r="AU166" s="196" t="s">
        <v>88</v>
      </c>
      <c r="AV166" s="13" t="s">
        <v>88</v>
      </c>
      <c r="AW166" s="13" t="s">
        <v>31</v>
      </c>
      <c r="AX166" s="13" t="s">
        <v>75</v>
      </c>
      <c r="AY166" s="196" t="s">
        <v>142</v>
      </c>
    </row>
    <row r="167" s="13" customFormat="1">
      <c r="A167" s="13"/>
      <c r="B167" s="194"/>
      <c r="C167" s="13"/>
      <c r="D167" s="195" t="s">
        <v>149</v>
      </c>
      <c r="E167" s="196" t="s">
        <v>1</v>
      </c>
      <c r="F167" s="197" t="s">
        <v>498</v>
      </c>
      <c r="G167" s="13"/>
      <c r="H167" s="198">
        <v>986</v>
      </c>
      <c r="I167" s="13"/>
      <c r="J167" s="13"/>
      <c r="K167" s="13"/>
      <c r="L167" s="194"/>
      <c r="M167" s="199"/>
      <c r="N167" s="200"/>
      <c r="O167" s="200"/>
      <c r="P167" s="200"/>
      <c r="Q167" s="200"/>
      <c r="R167" s="200"/>
      <c r="S167" s="200"/>
      <c r="T167" s="20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6" t="s">
        <v>149</v>
      </c>
      <c r="AU167" s="196" t="s">
        <v>88</v>
      </c>
      <c r="AV167" s="13" t="s">
        <v>88</v>
      </c>
      <c r="AW167" s="13" t="s">
        <v>31</v>
      </c>
      <c r="AX167" s="13" t="s">
        <v>75</v>
      </c>
      <c r="AY167" s="196" t="s">
        <v>142</v>
      </c>
    </row>
    <row r="168" s="14" customFormat="1">
      <c r="A168" s="14"/>
      <c r="B168" s="202"/>
      <c r="C168" s="14"/>
      <c r="D168" s="195" t="s">
        <v>149</v>
      </c>
      <c r="E168" s="203" t="s">
        <v>1</v>
      </c>
      <c r="F168" s="204" t="s">
        <v>151</v>
      </c>
      <c r="G168" s="14"/>
      <c r="H168" s="205">
        <v>1046.75</v>
      </c>
      <c r="I168" s="14"/>
      <c r="J168" s="14"/>
      <c r="K168" s="14"/>
      <c r="L168" s="202"/>
      <c r="M168" s="206"/>
      <c r="N168" s="207"/>
      <c r="O168" s="207"/>
      <c r="P168" s="207"/>
      <c r="Q168" s="207"/>
      <c r="R168" s="207"/>
      <c r="S168" s="207"/>
      <c r="T168" s="20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3" t="s">
        <v>149</v>
      </c>
      <c r="AU168" s="203" t="s">
        <v>88</v>
      </c>
      <c r="AV168" s="14" t="s">
        <v>148</v>
      </c>
      <c r="AW168" s="14" t="s">
        <v>31</v>
      </c>
      <c r="AX168" s="14" t="s">
        <v>82</v>
      </c>
      <c r="AY168" s="203" t="s">
        <v>142</v>
      </c>
    </row>
    <row r="169" s="2" customFormat="1" ht="24.15" customHeight="1">
      <c r="A169" s="31"/>
      <c r="B169" s="180"/>
      <c r="C169" s="181" t="s">
        <v>174</v>
      </c>
      <c r="D169" s="181" t="s">
        <v>144</v>
      </c>
      <c r="E169" s="182" t="s">
        <v>215</v>
      </c>
      <c r="F169" s="183" t="s">
        <v>216</v>
      </c>
      <c r="G169" s="184" t="s">
        <v>166</v>
      </c>
      <c r="H169" s="185">
        <v>1046.75</v>
      </c>
      <c r="I169" s="186">
        <v>0.79000000000000004</v>
      </c>
      <c r="J169" s="186">
        <f>ROUND(I169*H169,2)</f>
        <v>826.92999999999995</v>
      </c>
      <c r="K169" s="187"/>
      <c r="L169" s="32"/>
      <c r="M169" s="188" t="s">
        <v>1</v>
      </c>
      <c r="N169" s="189" t="s">
        <v>41</v>
      </c>
      <c r="O169" s="190">
        <v>0.0031746031746031698</v>
      </c>
      <c r="P169" s="190">
        <f>O169*H169</f>
        <v>3.3230158730158679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148</v>
      </c>
      <c r="AT169" s="192" t="s">
        <v>144</v>
      </c>
      <c r="AU169" s="192" t="s">
        <v>88</v>
      </c>
      <c r="AY169" s="18" t="s">
        <v>142</v>
      </c>
      <c r="BE169" s="193">
        <f>IF(N169="základná",J169,0)</f>
        <v>0</v>
      </c>
      <c r="BF169" s="193">
        <f>IF(N169="znížená",J169,0)</f>
        <v>826.92999999999995</v>
      </c>
      <c r="BG169" s="193">
        <f>IF(N169="zákl. prenesená",J169,0)</f>
        <v>0</v>
      </c>
      <c r="BH169" s="193">
        <f>IF(N169="zníž. prenesená",J169,0)</f>
        <v>0</v>
      </c>
      <c r="BI169" s="193">
        <f>IF(N169="nulová",J169,0)</f>
        <v>0</v>
      </c>
      <c r="BJ169" s="18" t="s">
        <v>88</v>
      </c>
      <c r="BK169" s="193">
        <f>ROUND(I169*H169,2)</f>
        <v>826.92999999999995</v>
      </c>
      <c r="BL169" s="18" t="s">
        <v>148</v>
      </c>
      <c r="BM169" s="192" t="s">
        <v>204</v>
      </c>
    </row>
    <row r="170" s="2" customFormat="1" ht="16.5" customHeight="1">
      <c r="A170" s="31"/>
      <c r="B170" s="180"/>
      <c r="C170" s="209" t="s">
        <v>206</v>
      </c>
      <c r="D170" s="209" t="s">
        <v>218</v>
      </c>
      <c r="E170" s="210" t="s">
        <v>219</v>
      </c>
      <c r="F170" s="211" t="s">
        <v>220</v>
      </c>
      <c r="G170" s="212" t="s">
        <v>147</v>
      </c>
      <c r="H170" s="213">
        <v>157.01300000000001</v>
      </c>
      <c r="I170" s="214">
        <v>11.35</v>
      </c>
      <c r="J170" s="214">
        <f>ROUND(I170*H170,2)</f>
        <v>1782.0999999999999</v>
      </c>
      <c r="K170" s="215"/>
      <c r="L170" s="216"/>
      <c r="M170" s="217" t="s">
        <v>1</v>
      </c>
      <c r="N170" s="218" t="s">
        <v>41</v>
      </c>
      <c r="O170" s="190">
        <v>0</v>
      </c>
      <c r="P170" s="190">
        <f>O170*H170</f>
        <v>0</v>
      </c>
      <c r="Q170" s="190">
        <v>0</v>
      </c>
      <c r="R170" s="190">
        <f>Q170*H170</f>
        <v>0</v>
      </c>
      <c r="S170" s="190">
        <v>0</v>
      </c>
      <c r="T170" s="191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2" t="s">
        <v>161</v>
      </c>
      <c r="AT170" s="192" t="s">
        <v>218</v>
      </c>
      <c r="AU170" s="192" t="s">
        <v>88</v>
      </c>
      <c r="AY170" s="18" t="s">
        <v>142</v>
      </c>
      <c r="BE170" s="193">
        <f>IF(N170="základná",J170,0)</f>
        <v>0</v>
      </c>
      <c r="BF170" s="193">
        <f>IF(N170="znížená",J170,0)</f>
        <v>1782.0999999999999</v>
      </c>
      <c r="BG170" s="193">
        <f>IF(N170="zákl. prenesená",J170,0)</f>
        <v>0</v>
      </c>
      <c r="BH170" s="193">
        <f>IF(N170="zníž. prenesená",J170,0)</f>
        <v>0</v>
      </c>
      <c r="BI170" s="193">
        <f>IF(N170="nulová",J170,0)</f>
        <v>0</v>
      </c>
      <c r="BJ170" s="18" t="s">
        <v>88</v>
      </c>
      <c r="BK170" s="193">
        <f>ROUND(I170*H170,2)</f>
        <v>1782.0999999999999</v>
      </c>
      <c r="BL170" s="18" t="s">
        <v>148</v>
      </c>
      <c r="BM170" s="192" t="s">
        <v>209</v>
      </c>
    </row>
    <row r="171" s="13" customFormat="1">
      <c r="A171" s="13"/>
      <c r="B171" s="194"/>
      <c r="C171" s="13"/>
      <c r="D171" s="195" t="s">
        <v>149</v>
      </c>
      <c r="E171" s="196" t="s">
        <v>1</v>
      </c>
      <c r="F171" s="197" t="s">
        <v>499</v>
      </c>
      <c r="G171" s="13"/>
      <c r="H171" s="198">
        <v>157.01300000000001</v>
      </c>
      <c r="I171" s="13"/>
      <c r="J171" s="13"/>
      <c r="K171" s="13"/>
      <c r="L171" s="194"/>
      <c r="M171" s="199"/>
      <c r="N171" s="200"/>
      <c r="O171" s="200"/>
      <c r="P171" s="200"/>
      <c r="Q171" s="200"/>
      <c r="R171" s="200"/>
      <c r="S171" s="200"/>
      <c r="T171" s="20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6" t="s">
        <v>149</v>
      </c>
      <c r="AU171" s="196" t="s">
        <v>88</v>
      </c>
      <c r="AV171" s="13" t="s">
        <v>88</v>
      </c>
      <c r="AW171" s="13" t="s">
        <v>31</v>
      </c>
      <c r="AX171" s="13" t="s">
        <v>75</v>
      </c>
      <c r="AY171" s="196" t="s">
        <v>142</v>
      </c>
    </row>
    <row r="172" s="14" customFormat="1">
      <c r="A172" s="14"/>
      <c r="B172" s="202"/>
      <c r="C172" s="14"/>
      <c r="D172" s="195" t="s">
        <v>149</v>
      </c>
      <c r="E172" s="203" t="s">
        <v>1</v>
      </c>
      <c r="F172" s="204" t="s">
        <v>151</v>
      </c>
      <c r="G172" s="14"/>
      <c r="H172" s="205">
        <v>157.01300000000001</v>
      </c>
      <c r="I172" s="14"/>
      <c r="J172" s="14"/>
      <c r="K172" s="14"/>
      <c r="L172" s="202"/>
      <c r="M172" s="206"/>
      <c r="N172" s="207"/>
      <c r="O172" s="207"/>
      <c r="P172" s="207"/>
      <c r="Q172" s="207"/>
      <c r="R172" s="207"/>
      <c r="S172" s="207"/>
      <c r="T172" s="20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03" t="s">
        <v>149</v>
      </c>
      <c r="AU172" s="203" t="s">
        <v>88</v>
      </c>
      <c r="AV172" s="14" t="s">
        <v>148</v>
      </c>
      <c r="AW172" s="14" t="s">
        <v>31</v>
      </c>
      <c r="AX172" s="14" t="s">
        <v>82</v>
      </c>
      <c r="AY172" s="203" t="s">
        <v>142</v>
      </c>
    </row>
    <row r="173" s="2" customFormat="1" ht="16.5" customHeight="1">
      <c r="A173" s="31"/>
      <c r="B173" s="180"/>
      <c r="C173" s="209" t="s">
        <v>177</v>
      </c>
      <c r="D173" s="209" t="s">
        <v>218</v>
      </c>
      <c r="E173" s="210" t="s">
        <v>224</v>
      </c>
      <c r="F173" s="211" t="s">
        <v>225</v>
      </c>
      <c r="G173" s="212" t="s">
        <v>226</v>
      </c>
      <c r="H173" s="213">
        <v>31.402999999999999</v>
      </c>
      <c r="I173" s="214">
        <v>12.710000000000001</v>
      </c>
      <c r="J173" s="214">
        <f>ROUND(I173*H173,2)</f>
        <v>399.13</v>
      </c>
      <c r="K173" s="215"/>
      <c r="L173" s="216"/>
      <c r="M173" s="217" t="s">
        <v>1</v>
      </c>
      <c r="N173" s="218" t="s">
        <v>41</v>
      </c>
      <c r="O173" s="190">
        <v>0</v>
      </c>
      <c r="P173" s="190">
        <f>O173*H173</f>
        <v>0</v>
      </c>
      <c r="Q173" s="190">
        <v>0.031</v>
      </c>
      <c r="R173" s="190">
        <f>Q173*H173</f>
        <v>0.97349299999999994</v>
      </c>
      <c r="S173" s="190">
        <v>0</v>
      </c>
      <c r="T173" s="19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92" t="s">
        <v>161</v>
      </c>
      <c r="AT173" s="192" t="s">
        <v>218</v>
      </c>
      <c r="AU173" s="192" t="s">
        <v>88</v>
      </c>
      <c r="AY173" s="18" t="s">
        <v>142</v>
      </c>
      <c r="BE173" s="193">
        <f>IF(N173="základná",J173,0)</f>
        <v>0</v>
      </c>
      <c r="BF173" s="193">
        <f>IF(N173="znížená",J173,0)</f>
        <v>399.13</v>
      </c>
      <c r="BG173" s="193">
        <f>IF(N173="zákl. prenesená",J173,0)</f>
        <v>0</v>
      </c>
      <c r="BH173" s="193">
        <f>IF(N173="zníž. prenesená",J173,0)</f>
        <v>0</v>
      </c>
      <c r="BI173" s="193">
        <f>IF(N173="nulová",J173,0)</f>
        <v>0</v>
      </c>
      <c r="BJ173" s="18" t="s">
        <v>88</v>
      </c>
      <c r="BK173" s="193">
        <f>ROUND(I173*H173,2)</f>
        <v>399.13</v>
      </c>
      <c r="BL173" s="18" t="s">
        <v>148</v>
      </c>
      <c r="BM173" s="192" t="s">
        <v>213</v>
      </c>
    </row>
    <row r="174" s="13" customFormat="1">
      <c r="A174" s="13"/>
      <c r="B174" s="194"/>
      <c r="C174" s="13"/>
      <c r="D174" s="195" t="s">
        <v>149</v>
      </c>
      <c r="E174" s="196" t="s">
        <v>1</v>
      </c>
      <c r="F174" s="197" t="s">
        <v>500</v>
      </c>
      <c r="G174" s="13"/>
      <c r="H174" s="198">
        <v>31.402999999999999</v>
      </c>
      <c r="I174" s="13"/>
      <c r="J174" s="13"/>
      <c r="K174" s="13"/>
      <c r="L174" s="194"/>
      <c r="M174" s="199"/>
      <c r="N174" s="200"/>
      <c r="O174" s="200"/>
      <c r="P174" s="200"/>
      <c r="Q174" s="200"/>
      <c r="R174" s="200"/>
      <c r="S174" s="200"/>
      <c r="T174" s="20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96" t="s">
        <v>149</v>
      </c>
      <c r="AU174" s="196" t="s">
        <v>88</v>
      </c>
      <c r="AV174" s="13" t="s">
        <v>88</v>
      </c>
      <c r="AW174" s="13" t="s">
        <v>31</v>
      </c>
      <c r="AX174" s="13" t="s">
        <v>75</v>
      </c>
      <c r="AY174" s="196" t="s">
        <v>142</v>
      </c>
    </row>
    <row r="175" s="14" customFormat="1">
      <c r="A175" s="14"/>
      <c r="B175" s="202"/>
      <c r="C175" s="14"/>
      <c r="D175" s="195" t="s">
        <v>149</v>
      </c>
      <c r="E175" s="203" t="s">
        <v>1</v>
      </c>
      <c r="F175" s="204" t="s">
        <v>151</v>
      </c>
      <c r="G175" s="14"/>
      <c r="H175" s="205">
        <v>31.402999999999999</v>
      </c>
      <c r="I175" s="14"/>
      <c r="J175" s="14"/>
      <c r="K175" s="14"/>
      <c r="L175" s="202"/>
      <c r="M175" s="206"/>
      <c r="N175" s="207"/>
      <c r="O175" s="207"/>
      <c r="P175" s="207"/>
      <c r="Q175" s="207"/>
      <c r="R175" s="207"/>
      <c r="S175" s="207"/>
      <c r="T175" s="20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03" t="s">
        <v>149</v>
      </c>
      <c r="AU175" s="203" t="s">
        <v>88</v>
      </c>
      <c r="AV175" s="14" t="s">
        <v>148</v>
      </c>
      <c r="AW175" s="14" t="s">
        <v>31</v>
      </c>
      <c r="AX175" s="14" t="s">
        <v>82</v>
      </c>
      <c r="AY175" s="203" t="s">
        <v>142</v>
      </c>
    </row>
    <row r="176" s="12" customFormat="1" ht="22.8" customHeight="1">
      <c r="A176" s="12"/>
      <c r="B176" s="168"/>
      <c r="C176" s="12"/>
      <c r="D176" s="169" t="s">
        <v>74</v>
      </c>
      <c r="E176" s="178" t="s">
        <v>148</v>
      </c>
      <c r="F176" s="178" t="s">
        <v>229</v>
      </c>
      <c r="G176" s="12"/>
      <c r="H176" s="12"/>
      <c r="I176" s="12"/>
      <c r="J176" s="179">
        <f>BK176</f>
        <v>17819.099999999999</v>
      </c>
      <c r="K176" s="12"/>
      <c r="L176" s="168"/>
      <c r="M176" s="172"/>
      <c r="N176" s="173"/>
      <c r="O176" s="173"/>
      <c r="P176" s="174">
        <f>SUM(P177:P185)</f>
        <v>35.579439252336542</v>
      </c>
      <c r="Q176" s="173"/>
      <c r="R176" s="174">
        <f>SUM(R177:R185)</f>
        <v>612.61199999999997</v>
      </c>
      <c r="S176" s="173"/>
      <c r="T176" s="175">
        <f>SUM(T177:T185)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69" t="s">
        <v>82</v>
      </c>
      <c r="AT176" s="176" t="s">
        <v>74</v>
      </c>
      <c r="AU176" s="176" t="s">
        <v>82</v>
      </c>
      <c r="AY176" s="169" t="s">
        <v>142</v>
      </c>
      <c r="BK176" s="177">
        <f>SUM(BK177:BK185)</f>
        <v>17819.099999999999</v>
      </c>
    </row>
    <row r="177" s="2" customFormat="1" ht="33" customHeight="1">
      <c r="A177" s="31"/>
      <c r="B177" s="180"/>
      <c r="C177" s="181" t="s">
        <v>214</v>
      </c>
      <c r="D177" s="181" t="s">
        <v>144</v>
      </c>
      <c r="E177" s="182" t="s">
        <v>230</v>
      </c>
      <c r="F177" s="183" t="s">
        <v>501</v>
      </c>
      <c r="G177" s="184" t="s">
        <v>166</v>
      </c>
      <c r="H177" s="185">
        <v>3978</v>
      </c>
      <c r="I177" s="186">
        <v>3.6499999999999999</v>
      </c>
      <c r="J177" s="186">
        <f>ROUND(I177*H177,2)</f>
        <v>14519.700000000001</v>
      </c>
      <c r="K177" s="187"/>
      <c r="L177" s="32"/>
      <c r="M177" s="188" t="s">
        <v>1</v>
      </c>
      <c r="N177" s="189" t="s">
        <v>41</v>
      </c>
      <c r="O177" s="190">
        <v>0</v>
      </c>
      <c r="P177" s="190">
        <f>O177*H177</f>
        <v>0</v>
      </c>
      <c r="Q177" s="190">
        <v>0.154</v>
      </c>
      <c r="R177" s="190">
        <f>Q177*H177</f>
        <v>612.61199999999997</v>
      </c>
      <c r="S177" s="190">
        <v>0</v>
      </c>
      <c r="T177" s="191">
        <f>S177*H177</f>
        <v>0</v>
      </c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R177" s="192" t="s">
        <v>148</v>
      </c>
      <c r="AT177" s="192" t="s">
        <v>144</v>
      </c>
      <c r="AU177" s="192" t="s">
        <v>88</v>
      </c>
      <c r="AY177" s="18" t="s">
        <v>142</v>
      </c>
      <c r="BE177" s="193">
        <f>IF(N177="základná",J177,0)</f>
        <v>0</v>
      </c>
      <c r="BF177" s="193">
        <f>IF(N177="znížená",J177,0)</f>
        <v>14519.700000000001</v>
      </c>
      <c r="BG177" s="193">
        <f>IF(N177="zákl. prenesená",J177,0)</f>
        <v>0</v>
      </c>
      <c r="BH177" s="193">
        <f>IF(N177="zníž. prenesená",J177,0)</f>
        <v>0</v>
      </c>
      <c r="BI177" s="193">
        <f>IF(N177="nulová",J177,0)</f>
        <v>0</v>
      </c>
      <c r="BJ177" s="18" t="s">
        <v>88</v>
      </c>
      <c r="BK177" s="193">
        <f>ROUND(I177*H177,2)</f>
        <v>14519.700000000001</v>
      </c>
      <c r="BL177" s="18" t="s">
        <v>148</v>
      </c>
      <c r="BM177" s="192" t="s">
        <v>217</v>
      </c>
    </row>
    <row r="178" s="13" customFormat="1">
      <c r="A178" s="13"/>
      <c r="B178" s="194"/>
      <c r="C178" s="13"/>
      <c r="D178" s="195" t="s">
        <v>149</v>
      </c>
      <c r="E178" s="196" t="s">
        <v>1</v>
      </c>
      <c r="F178" s="197" t="s">
        <v>502</v>
      </c>
      <c r="G178" s="13"/>
      <c r="H178" s="198">
        <v>3978</v>
      </c>
      <c r="I178" s="13"/>
      <c r="J178" s="13"/>
      <c r="K178" s="13"/>
      <c r="L178" s="194"/>
      <c r="M178" s="199"/>
      <c r="N178" s="200"/>
      <c r="O178" s="200"/>
      <c r="P178" s="200"/>
      <c r="Q178" s="200"/>
      <c r="R178" s="200"/>
      <c r="S178" s="200"/>
      <c r="T178" s="20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6" t="s">
        <v>149</v>
      </c>
      <c r="AU178" s="196" t="s">
        <v>88</v>
      </c>
      <c r="AV178" s="13" t="s">
        <v>88</v>
      </c>
      <c r="AW178" s="13" t="s">
        <v>31</v>
      </c>
      <c r="AX178" s="13" t="s">
        <v>75</v>
      </c>
      <c r="AY178" s="196" t="s">
        <v>142</v>
      </c>
    </row>
    <row r="179" s="14" customFormat="1">
      <c r="A179" s="14"/>
      <c r="B179" s="202"/>
      <c r="C179" s="14"/>
      <c r="D179" s="195" t="s">
        <v>149</v>
      </c>
      <c r="E179" s="203" t="s">
        <v>1</v>
      </c>
      <c r="F179" s="204" t="s">
        <v>151</v>
      </c>
      <c r="G179" s="14"/>
      <c r="H179" s="205">
        <v>3978</v>
      </c>
      <c r="I179" s="14"/>
      <c r="J179" s="14"/>
      <c r="K179" s="14"/>
      <c r="L179" s="202"/>
      <c r="M179" s="206"/>
      <c r="N179" s="207"/>
      <c r="O179" s="207"/>
      <c r="P179" s="207"/>
      <c r="Q179" s="207"/>
      <c r="R179" s="207"/>
      <c r="S179" s="207"/>
      <c r="T179" s="208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3" t="s">
        <v>149</v>
      </c>
      <c r="AU179" s="203" t="s">
        <v>88</v>
      </c>
      <c r="AV179" s="14" t="s">
        <v>148</v>
      </c>
      <c r="AW179" s="14" t="s">
        <v>31</v>
      </c>
      <c r="AX179" s="14" t="s">
        <v>82</v>
      </c>
      <c r="AY179" s="203" t="s">
        <v>142</v>
      </c>
    </row>
    <row r="180" s="2" customFormat="1" ht="24.15" customHeight="1">
      <c r="A180" s="31"/>
      <c r="B180" s="180"/>
      <c r="C180" s="181" t="s">
        <v>182</v>
      </c>
      <c r="D180" s="181" t="s">
        <v>144</v>
      </c>
      <c r="E180" s="182" t="s">
        <v>235</v>
      </c>
      <c r="F180" s="183" t="s">
        <v>236</v>
      </c>
      <c r="G180" s="184" t="s">
        <v>166</v>
      </c>
      <c r="H180" s="185">
        <v>2115</v>
      </c>
      <c r="I180" s="186">
        <v>0.40999999999999998</v>
      </c>
      <c r="J180" s="186">
        <f>ROUND(I180*H180,2)</f>
        <v>867.14999999999998</v>
      </c>
      <c r="K180" s="187"/>
      <c r="L180" s="32"/>
      <c r="M180" s="188" t="s">
        <v>1</v>
      </c>
      <c r="N180" s="189" t="s">
        <v>41</v>
      </c>
      <c r="O180" s="190">
        <v>0.016822429906542102</v>
      </c>
      <c r="P180" s="190">
        <f>O180*H180</f>
        <v>35.579439252336542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148</v>
      </c>
      <c r="AT180" s="192" t="s">
        <v>144</v>
      </c>
      <c r="AU180" s="192" t="s">
        <v>88</v>
      </c>
      <c r="AY180" s="18" t="s">
        <v>142</v>
      </c>
      <c r="BE180" s="193">
        <f>IF(N180="základná",J180,0)</f>
        <v>0</v>
      </c>
      <c r="BF180" s="193">
        <f>IF(N180="znížená",J180,0)</f>
        <v>867.14999999999998</v>
      </c>
      <c r="BG180" s="193">
        <f>IF(N180="zákl. prenesená",J180,0)</f>
        <v>0</v>
      </c>
      <c r="BH180" s="193">
        <f>IF(N180="zníž. prenesená",J180,0)</f>
        <v>0</v>
      </c>
      <c r="BI180" s="193">
        <f>IF(N180="nulová",J180,0)</f>
        <v>0</v>
      </c>
      <c r="BJ180" s="18" t="s">
        <v>88</v>
      </c>
      <c r="BK180" s="193">
        <f>ROUND(I180*H180,2)</f>
        <v>867.14999999999998</v>
      </c>
      <c r="BL180" s="18" t="s">
        <v>148</v>
      </c>
      <c r="BM180" s="192" t="s">
        <v>221</v>
      </c>
    </row>
    <row r="181" s="13" customFormat="1">
      <c r="A181" s="13"/>
      <c r="B181" s="194"/>
      <c r="C181" s="13"/>
      <c r="D181" s="195" t="s">
        <v>149</v>
      </c>
      <c r="E181" s="196" t="s">
        <v>1</v>
      </c>
      <c r="F181" s="197" t="s">
        <v>503</v>
      </c>
      <c r="G181" s="13"/>
      <c r="H181" s="198">
        <v>2115</v>
      </c>
      <c r="I181" s="13"/>
      <c r="J181" s="13"/>
      <c r="K181" s="13"/>
      <c r="L181" s="194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6" t="s">
        <v>149</v>
      </c>
      <c r="AU181" s="196" t="s">
        <v>88</v>
      </c>
      <c r="AV181" s="13" t="s">
        <v>88</v>
      </c>
      <c r="AW181" s="13" t="s">
        <v>31</v>
      </c>
      <c r="AX181" s="13" t="s">
        <v>75</v>
      </c>
      <c r="AY181" s="196" t="s">
        <v>142</v>
      </c>
    </row>
    <row r="182" s="14" customFormat="1">
      <c r="A182" s="14"/>
      <c r="B182" s="202"/>
      <c r="C182" s="14"/>
      <c r="D182" s="195" t="s">
        <v>149</v>
      </c>
      <c r="E182" s="203" t="s">
        <v>1</v>
      </c>
      <c r="F182" s="204" t="s">
        <v>151</v>
      </c>
      <c r="G182" s="14"/>
      <c r="H182" s="205">
        <v>2115</v>
      </c>
      <c r="I182" s="14"/>
      <c r="J182" s="14"/>
      <c r="K182" s="14"/>
      <c r="L182" s="202"/>
      <c r="M182" s="206"/>
      <c r="N182" s="207"/>
      <c r="O182" s="207"/>
      <c r="P182" s="207"/>
      <c r="Q182" s="207"/>
      <c r="R182" s="207"/>
      <c r="S182" s="207"/>
      <c r="T182" s="208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03" t="s">
        <v>149</v>
      </c>
      <c r="AU182" s="203" t="s">
        <v>88</v>
      </c>
      <c r="AV182" s="14" t="s">
        <v>148</v>
      </c>
      <c r="AW182" s="14" t="s">
        <v>31</v>
      </c>
      <c r="AX182" s="14" t="s">
        <v>82</v>
      </c>
      <c r="AY182" s="203" t="s">
        <v>142</v>
      </c>
    </row>
    <row r="183" s="2" customFormat="1" ht="24.15" customHeight="1">
      <c r="A183" s="31"/>
      <c r="B183" s="180"/>
      <c r="C183" s="209" t="s">
        <v>223</v>
      </c>
      <c r="D183" s="209" t="s">
        <v>218</v>
      </c>
      <c r="E183" s="210" t="s">
        <v>239</v>
      </c>
      <c r="F183" s="211" t="s">
        <v>240</v>
      </c>
      <c r="G183" s="212" t="s">
        <v>166</v>
      </c>
      <c r="H183" s="213">
        <v>2432.25</v>
      </c>
      <c r="I183" s="214">
        <v>1</v>
      </c>
      <c r="J183" s="214">
        <f>ROUND(I183*H183,2)</f>
        <v>2432.25</v>
      </c>
      <c r="K183" s="215"/>
      <c r="L183" s="216"/>
      <c r="M183" s="217" t="s">
        <v>1</v>
      </c>
      <c r="N183" s="218" t="s">
        <v>41</v>
      </c>
      <c r="O183" s="190">
        <v>0</v>
      </c>
      <c r="P183" s="190">
        <f>O183*H183</f>
        <v>0</v>
      </c>
      <c r="Q183" s="190">
        <v>0</v>
      </c>
      <c r="R183" s="190">
        <f>Q183*H183</f>
        <v>0</v>
      </c>
      <c r="S183" s="190">
        <v>0</v>
      </c>
      <c r="T183" s="191">
        <f>S183*H183</f>
        <v>0</v>
      </c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R183" s="192" t="s">
        <v>161</v>
      </c>
      <c r="AT183" s="192" t="s">
        <v>218</v>
      </c>
      <c r="AU183" s="192" t="s">
        <v>88</v>
      </c>
      <c r="AY183" s="18" t="s">
        <v>142</v>
      </c>
      <c r="BE183" s="193">
        <f>IF(N183="základná",J183,0)</f>
        <v>0</v>
      </c>
      <c r="BF183" s="193">
        <f>IF(N183="znížená",J183,0)</f>
        <v>2432.25</v>
      </c>
      <c r="BG183" s="193">
        <f>IF(N183="zákl. prenesená",J183,0)</f>
        <v>0</v>
      </c>
      <c r="BH183" s="193">
        <f>IF(N183="zníž. prenesená",J183,0)</f>
        <v>0</v>
      </c>
      <c r="BI183" s="193">
        <f>IF(N183="nulová",J183,0)</f>
        <v>0</v>
      </c>
      <c r="BJ183" s="18" t="s">
        <v>88</v>
      </c>
      <c r="BK183" s="193">
        <f>ROUND(I183*H183,2)</f>
        <v>2432.25</v>
      </c>
      <c r="BL183" s="18" t="s">
        <v>148</v>
      </c>
      <c r="BM183" s="192" t="s">
        <v>227</v>
      </c>
    </row>
    <row r="184" s="13" customFormat="1">
      <c r="A184" s="13"/>
      <c r="B184" s="194"/>
      <c r="C184" s="13"/>
      <c r="D184" s="195" t="s">
        <v>149</v>
      </c>
      <c r="E184" s="196" t="s">
        <v>1</v>
      </c>
      <c r="F184" s="197" t="s">
        <v>504</v>
      </c>
      <c r="G184" s="13"/>
      <c r="H184" s="198">
        <v>2432.25</v>
      </c>
      <c r="I184" s="13"/>
      <c r="J184" s="13"/>
      <c r="K184" s="13"/>
      <c r="L184" s="194"/>
      <c r="M184" s="199"/>
      <c r="N184" s="200"/>
      <c r="O184" s="200"/>
      <c r="P184" s="200"/>
      <c r="Q184" s="200"/>
      <c r="R184" s="200"/>
      <c r="S184" s="200"/>
      <c r="T184" s="20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6" t="s">
        <v>149</v>
      </c>
      <c r="AU184" s="196" t="s">
        <v>88</v>
      </c>
      <c r="AV184" s="13" t="s">
        <v>88</v>
      </c>
      <c r="AW184" s="13" t="s">
        <v>31</v>
      </c>
      <c r="AX184" s="13" t="s">
        <v>75</v>
      </c>
      <c r="AY184" s="196" t="s">
        <v>142</v>
      </c>
    </row>
    <row r="185" s="14" customFormat="1">
      <c r="A185" s="14"/>
      <c r="B185" s="202"/>
      <c r="C185" s="14"/>
      <c r="D185" s="195" t="s">
        <v>149</v>
      </c>
      <c r="E185" s="203" t="s">
        <v>1</v>
      </c>
      <c r="F185" s="204" t="s">
        <v>151</v>
      </c>
      <c r="G185" s="14"/>
      <c r="H185" s="205">
        <v>2432.25</v>
      </c>
      <c r="I185" s="14"/>
      <c r="J185" s="14"/>
      <c r="K185" s="14"/>
      <c r="L185" s="202"/>
      <c r="M185" s="206"/>
      <c r="N185" s="207"/>
      <c r="O185" s="207"/>
      <c r="P185" s="207"/>
      <c r="Q185" s="207"/>
      <c r="R185" s="207"/>
      <c r="S185" s="207"/>
      <c r="T185" s="208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03" t="s">
        <v>149</v>
      </c>
      <c r="AU185" s="203" t="s">
        <v>88</v>
      </c>
      <c r="AV185" s="14" t="s">
        <v>148</v>
      </c>
      <c r="AW185" s="14" t="s">
        <v>31</v>
      </c>
      <c r="AX185" s="14" t="s">
        <v>82</v>
      </c>
      <c r="AY185" s="203" t="s">
        <v>142</v>
      </c>
    </row>
    <row r="186" s="12" customFormat="1" ht="22.8" customHeight="1">
      <c r="A186" s="12"/>
      <c r="B186" s="168"/>
      <c r="C186" s="12"/>
      <c r="D186" s="169" t="s">
        <v>74</v>
      </c>
      <c r="E186" s="178" t="s">
        <v>163</v>
      </c>
      <c r="F186" s="178" t="s">
        <v>243</v>
      </c>
      <c r="G186" s="12"/>
      <c r="H186" s="12"/>
      <c r="I186" s="12"/>
      <c r="J186" s="179">
        <f>BK186</f>
        <v>772676.21000000008</v>
      </c>
      <c r="K186" s="12"/>
      <c r="L186" s="168"/>
      <c r="M186" s="172"/>
      <c r="N186" s="173"/>
      <c r="O186" s="173"/>
      <c r="P186" s="174">
        <f>SUM(P187:P231)</f>
        <v>332.3121073457765</v>
      </c>
      <c r="Q186" s="173"/>
      <c r="R186" s="174">
        <f>SUM(R187:R231)</f>
        <v>47397739.773599997</v>
      </c>
      <c r="S186" s="173"/>
      <c r="T186" s="175">
        <f>SUM(T187:T231)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169" t="s">
        <v>82</v>
      </c>
      <c r="AT186" s="176" t="s">
        <v>74</v>
      </c>
      <c r="AU186" s="176" t="s">
        <v>82</v>
      </c>
      <c r="AY186" s="169" t="s">
        <v>142</v>
      </c>
      <c r="BK186" s="177">
        <f>SUM(BK187:BK231)</f>
        <v>772676.21000000008</v>
      </c>
    </row>
    <row r="187" s="2" customFormat="1" ht="33" customHeight="1">
      <c r="A187" s="31"/>
      <c r="B187" s="180"/>
      <c r="C187" s="181" t="s">
        <v>7</v>
      </c>
      <c r="D187" s="181" t="s">
        <v>144</v>
      </c>
      <c r="E187" s="182" t="s">
        <v>245</v>
      </c>
      <c r="F187" s="183" t="s">
        <v>246</v>
      </c>
      <c r="G187" s="184" t="s">
        <v>166</v>
      </c>
      <c r="H187" s="185">
        <v>3978</v>
      </c>
      <c r="I187" s="186">
        <v>10.07</v>
      </c>
      <c r="J187" s="186">
        <f>ROUND(I187*H187,2)</f>
        <v>40058.459999999999</v>
      </c>
      <c r="K187" s="187"/>
      <c r="L187" s="32"/>
      <c r="M187" s="188" t="s">
        <v>1</v>
      </c>
      <c r="N187" s="189" t="s">
        <v>41</v>
      </c>
      <c r="O187" s="190">
        <v>0.0283553875236294</v>
      </c>
      <c r="P187" s="190">
        <f>O187*H187</f>
        <v>112.79773156899775</v>
      </c>
      <c r="Q187" s="190">
        <v>0.33000000000000002</v>
      </c>
      <c r="R187" s="190">
        <f>Q187*H187</f>
        <v>1312.74</v>
      </c>
      <c r="S187" s="190">
        <v>0</v>
      </c>
      <c r="T187" s="191">
        <f>S187*H187</f>
        <v>0</v>
      </c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92" t="s">
        <v>148</v>
      </c>
      <c r="AT187" s="192" t="s">
        <v>144</v>
      </c>
      <c r="AU187" s="192" t="s">
        <v>88</v>
      </c>
      <c r="AY187" s="18" t="s">
        <v>142</v>
      </c>
      <c r="BE187" s="193">
        <f>IF(N187="základná",J187,0)</f>
        <v>0</v>
      </c>
      <c r="BF187" s="193">
        <f>IF(N187="znížená",J187,0)</f>
        <v>40058.459999999999</v>
      </c>
      <c r="BG187" s="193">
        <f>IF(N187="zákl. prenesená",J187,0)</f>
        <v>0</v>
      </c>
      <c r="BH187" s="193">
        <f>IF(N187="zníž. prenesená",J187,0)</f>
        <v>0</v>
      </c>
      <c r="BI187" s="193">
        <f>IF(N187="nulová",J187,0)</f>
        <v>0</v>
      </c>
      <c r="BJ187" s="18" t="s">
        <v>88</v>
      </c>
      <c r="BK187" s="193">
        <f>ROUND(I187*H187,2)</f>
        <v>40058.459999999999</v>
      </c>
      <c r="BL187" s="18" t="s">
        <v>148</v>
      </c>
      <c r="BM187" s="192" t="s">
        <v>232</v>
      </c>
    </row>
    <row r="188" s="13" customFormat="1">
      <c r="A188" s="13"/>
      <c r="B188" s="194"/>
      <c r="C188" s="13"/>
      <c r="D188" s="195" t="s">
        <v>149</v>
      </c>
      <c r="E188" s="196" t="s">
        <v>1</v>
      </c>
      <c r="F188" s="197" t="s">
        <v>505</v>
      </c>
      <c r="G188" s="13"/>
      <c r="H188" s="198">
        <v>164</v>
      </c>
      <c r="I188" s="13"/>
      <c r="J188" s="13"/>
      <c r="K188" s="13"/>
      <c r="L188" s="194"/>
      <c r="M188" s="199"/>
      <c r="N188" s="200"/>
      <c r="O188" s="200"/>
      <c r="P188" s="200"/>
      <c r="Q188" s="200"/>
      <c r="R188" s="200"/>
      <c r="S188" s="200"/>
      <c r="T188" s="20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6" t="s">
        <v>149</v>
      </c>
      <c r="AU188" s="196" t="s">
        <v>88</v>
      </c>
      <c r="AV188" s="13" t="s">
        <v>88</v>
      </c>
      <c r="AW188" s="13" t="s">
        <v>31</v>
      </c>
      <c r="AX188" s="13" t="s">
        <v>75</v>
      </c>
      <c r="AY188" s="196" t="s">
        <v>142</v>
      </c>
    </row>
    <row r="189" s="13" customFormat="1">
      <c r="A189" s="13"/>
      <c r="B189" s="194"/>
      <c r="C189" s="13"/>
      <c r="D189" s="195" t="s">
        <v>149</v>
      </c>
      <c r="E189" s="196" t="s">
        <v>1</v>
      </c>
      <c r="F189" s="197" t="s">
        <v>506</v>
      </c>
      <c r="G189" s="13"/>
      <c r="H189" s="198">
        <v>2725</v>
      </c>
      <c r="I189" s="13"/>
      <c r="J189" s="13"/>
      <c r="K189" s="13"/>
      <c r="L189" s="194"/>
      <c r="M189" s="199"/>
      <c r="N189" s="200"/>
      <c r="O189" s="200"/>
      <c r="P189" s="200"/>
      <c r="Q189" s="200"/>
      <c r="R189" s="200"/>
      <c r="S189" s="200"/>
      <c r="T189" s="20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196" t="s">
        <v>149</v>
      </c>
      <c r="AU189" s="196" t="s">
        <v>88</v>
      </c>
      <c r="AV189" s="13" t="s">
        <v>88</v>
      </c>
      <c r="AW189" s="13" t="s">
        <v>31</v>
      </c>
      <c r="AX189" s="13" t="s">
        <v>75</v>
      </c>
      <c r="AY189" s="196" t="s">
        <v>142</v>
      </c>
    </row>
    <row r="190" s="13" customFormat="1">
      <c r="A190" s="13"/>
      <c r="B190" s="194"/>
      <c r="C190" s="13"/>
      <c r="D190" s="195" t="s">
        <v>149</v>
      </c>
      <c r="E190" s="196" t="s">
        <v>1</v>
      </c>
      <c r="F190" s="197" t="s">
        <v>507</v>
      </c>
      <c r="G190" s="13"/>
      <c r="H190" s="198">
        <v>769</v>
      </c>
      <c r="I190" s="13"/>
      <c r="J190" s="13"/>
      <c r="K190" s="13"/>
      <c r="L190" s="194"/>
      <c r="M190" s="199"/>
      <c r="N190" s="200"/>
      <c r="O190" s="200"/>
      <c r="P190" s="200"/>
      <c r="Q190" s="200"/>
      <c r="R190" s="200"/>
      <c r="S190" s="200"/>
      <c r="T190" s="20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96" t="s">
        <v>149</v>
      </c>
      <c r="AU190" s="196" t="s">
        <v>88</v>
      </c>
      <c r="AV190" s="13" t="s">
        <v>88</v>
      </c>
      <c r="AW190" s="13" t="s">
        <v>31</v>
      </c>
      <c r="AX190" s="13" t="s">
        <v>75</v>
      </c>
      <c r="AY190" s="196" t="s">
        <v>142</v>
      </c>
    </row>
    <row r="191" s="13" customFormat="1">
      <c r="A191" s="13"/>
      <c r="B191" s="194"/>
      <c r="C191" s="13"/>
      <c r="D191" s="195" t="s">
        <v>149</v>
      </c>
      <c r="E191" s="196" t="s">
        <v>1</v>
      </c>
      <c r="F191" s="197" t="s">
        <v>508</v>
      </c>
      <c r="G191" s="13"/>
      <c r="H191" s="198">
        <v>320</v>
      </c>
      <c r="I191" s="13"/>
      <c r="J191" s="13"/>
      <c r="K191" s="13"/>
      <c r="L191" s="194"/>
      <c r="M191" s="199"/>
      <c r="N191" s="200"/>
      <c r="O191" s="200"/>
      <c r="P191" s="200"/>
      <c r="Q191" s="200"/>
      <c r="R191" s="200"/>
      <c r="S191" s="200"/>
      <c r="T191" s="20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96" t="s">
        <v>149</v>
      </c>
      <c r="AU191" s="196" t="s">
        <v>88</v>
      </c>
      <c r="AV191" s="13" t="s">
        <v>88</v>
      </c>
      <c r="AW191" s="13" t="s">
        <v>31</v>
      </c>
      <c r="AX191" s="13" t="s">
        <v>75</v>
      </c>
      <c r="AY191" s="196" t="s">
        <v>142</v>
      </c>
    </row>
    <row r="192" s="14" customFormat="1">
      <c r="A192" s="14"/>
      <c r="B192" s="202"/>
      <c r="C192" s="14"/>
      <c r="D192" s="195" t="s">
        <v>149</v>
      </c>
      <c r="E192" s="203" t="s">
        <v>1</v>
      </c>
      <c r="F192" s="204" t="s">
        <v>151</v>
      </c>
      <c r="G192" s="14"/>
      <c r="H192" s="205">
        <v>3978</v>
      </c>
      <c r="I192" s="14"/>
      <c r="J192" s="14"/>
      <c r="K192" s="14"/>
      <c r="L192" s="202"/>
      <c r="M192" s="206"/>
      <c r="N192" s="207"/>
      <c r="O192" s="207"/>
      <c r="P192" s="207"/>
      <c r="Q192" s="207"/>
      <c r="R192" s="207"/>
      <c r="S192" s="207"/>
      <c r="T192" s="208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03" t="s">
        <v>149</v>
      </c>
      <c r="AU192" s="203" t="s">
        <v>88</v>
      </c>
      <c r="AV192" s="14" t="s">
        <v>148</v>
      </c>
      <c r="AW192" s="14" t="s">
        <v>31</v>
      </c>
      <c r="AX192" s="14" t="s">
        <v>82</v>
      </c>
      <c r="AY192" s="203" t="s">
        <v>142</v>
      </c>
    </row>
    <row r="193" s="2" customFormat="1" ht="33" customHeight="1">
      <c r="A193" s="31"/>
      <c r="B193" s="180"/>
      <c r="C193" s="181" t="s">
        <v>234</v>
      </c>
      <c r="D193" s="181" t="s">
        <v>144</v>
      </c>
      <c r="E193" s="182" t="s">
        <v>248</v>
      </c>
      <c r="F193" s="183" t="s">
        <v>249</v>
      </c>
      <c r="G193" s="184" t="s">
        <v>166</v>
      </c>
      <c r="H193" s="185">
        <v>3978</v>
      </c>
      <c r="I193" s="186">
        <v>10.32</v>
      </c>
      <c r="J193" s="186">
        <f>ROUND(I193*H193,2)</f>
        <v>41052.959999999999</v>
      </c>
      <c r="K193" s="187"/>
      <c r="L193" s="32"/>
      <c r="M193" s="188" t="s">
        <v>1</v>
      </c>
      <c r="N193" s="189" t="s">
        <v>41</v>
      </c>
      <c r="O193" s="190">
        <v>0.0283553875236294</v>
      </c>
      <c r="P193" s="190">
        <f>O193*H193</f>
        <v>112.79773156899775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148</v>
      </c>
      <c r="AT193" s="192" t="s">
        <v>144</v>
      </c>
      <c r="AU193" s="192" t="s">
        <v>88</v>
      </c>
      <c r="AY193" s="18" t="s">
        <v>142</v>
      </c>
      <c r="BE193" s="193">
        <f>IF(N193="základná",J193,0)</f>
        <v>0</v>
      </c>
      <c r="BF193" s="193">
        <f>IF(N193="znížená",J193,0)</f>
        <v>41052.959999999999</v>
      </c>
      <c r="BG193" s="193">
        <f>IF(N193="zákl. prenesená",J193,0)</f>
        <v>0</v>
      </c>
      <c r="BH193" s="193">
        <f>IF(N193="zníž. prenesená",J193,0)</f>
        <v>0</v>
      </c>
      <c r="BI193" s="193">
        <f>IF(N193="nulová",J193,0)</f>
        <v>0</v>
      </c>
      <c r="BJ193" s="18" t="s">
        <v>88</v>
      </c>
      <c r="BK193" s="193">
        <f>ROUND(I193*H193,2)</f>
        <v>41052.959999999999</v>
      </c>
      <c r="BL193" s="18" t="s">
        <v>148</v>
      </c>
      <c r="BM193" s="192" t="s">
        <v>237</v>
      </c>
    </row>
    <row r="194" s="13" customFormat="1">
      <c r="A194" s="13"/>
      <c r="B194" s="194"/>
      <c r="C194" s="13"/>
      <c r="D194" s="195" t="s">
        <v>149</v>
      </c>
      <c r="E194" s="196" t="s">
        <v>1</v>
      </c>
      <c r="F194" s="197" t="s">
        <v>502</v>
      </c>
      <c r="G194" s="13"/>
      <c r="H194" s="198">
        <v>3978</v>
      </c>
      <c r="I194" s="13"/>
      <c r="J194" s="13"/>
      <c r="K194" s="13"/>
      <c r="L194" s="194"/>
      <c r="M194" s="199"/>
      <c r="N194" s="200"/>
      <c r="O194" s="200"/>
      <c r="P194" s="200"/>
      <c r="Q194" s="200"/>
      <c r="R194" s="200"/>
      <c r="S194" s="200"/>
      <c r="T194" s="20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6" t="s">
        <v>149</v>
      </c>
      <c r="AU194" s="196" t="s">
        <v>88</v>
      </c>
      <c r="AV194" s="13" t="s">
        <v>88</v>
      </c>
      <c r="AW194" s="13" t="s">
        <v>31</v>
      </c>
      <c r="AX194" s="13" t="s">
        <v>75</v>
      </c>
      <c r="AY194" s="196" t="s">
        <v>142</v>
      </c>
    </row>
    <row r="195" s="14" customFormat="1">
      <c r="A195" s="14"/>
      <c r="B195" s="202"/>
      <c r="C195" s="14"/>
      <c r="D195" s="195" t="s">
        <v>149</v>
      </c>
      <c r="E195" s="203" t="s">
        <v>1</v>
      </c>
      <c r="F195" s="204" t="s">
        <v>151</v>
      </c>
      <c r="G195" s="14"/>
      <c r="H195" s="205">
        <v>3978</v>
      </c>
      <c r="I195" s="14"/>
      <c r="J195" s="14"/>
      <c r="K195" s="14"/>
      <c r="L195" s="202"/>
      <c r="M195" s="206"/>
      <c r="N195" s="207"/>
      <c r="O195" s="207"/>
      <c r="P195" s="207"/>
      <c r="Q195" s="207"/>
      <c r="R195" s="207"/>
      <c r="S195" s="207"/>
      <c r="T195" s="20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3" t="s">
        <v>149</v>
      </c>
      <c r="AU195" s="203" t="s">
        <v>88</v>
      </c>
      <c r="AV195" s="14" t="s">
        <v>148</v>
      </c>
      <c r="AW195" s="14" t="s">
        <v>31</v>
      </c>
      <c r="AX195" s="14" t="s">
        <v>82</v>
      </c>
      <c r="AY195" s="203" t="s">
        <v>142</v>
      </c>
    </row>
    <row r="196" s="2" customFormat="1" ht="37.8" customHeight="1">
      <c r="A196" s="31"/>
      <c r="B196" s="180"/>
      <c r="C196" s="181" t="s">
        <v>191</v>
      </c>
      <c r="D196" s="181" t="s">
        <v>144</v>
      </c>
      <c r="E196" s="182" t="s">
        <v>252</v>
      </c>
      <c r="F196" s="183" t="s">
        <v>253</v>
      </c>
      <c r="G196" s="184" t="s">
        <v>166</v>
      </c>
      <c r="H196" s="185">
        <v>707</v>
      </c>
      <c r="I196" s="186">
        <v>4.2400000000000002</v>
      </c>
      <c r="J196" s="186">
        <f>ROUND(I196*H196,2)</f>
        <v>2997.6799999999998</v>
      </c>
      <c r="K196" s="187"/>
      <c r="L196" s="32"/>
      <c r="M196" s="188" t="s">
        <v>1</v>
      </c>
      <c r="N196" s="189" t="s">
        <v>41</v>
      </c>
      <c r="O196" s="190">
        <v>0.016744186046511601</v>
      </c>
      <c r="P196" s="190">
        <f>O196*H196</f>
        <v>11.838139534883702</v>
      </c>
      <c r="Q196" s="190">
        <v>0.11</v>
      </c>
      <c r="R196" s="190">
        <f>Q196*H196</f>
        <v>77.769999999999996</v>
      </c>
      <c r="S196" s="190">
        <v>0</v>
      </c>
      <c r="T196" s="19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2" t="s">
        <v>148</v>
      </c>
      <c r="AT196" s="192" t="s">
        <v>144</v>
      </c>
      <c r="AU196" s="192" t="s">
        <v>88</v>
      </c>
      <c r="AY196" s="18" t="s">
        <v>142</v>
      </c>
      <c r="BE196" s="193">
        <f>IF(N196="základná",J196,0)</f>
        <v>0</v>
      </c>
      <c r="BF196" s="193">
        <f>IF(N196="znížená",J196,0)</f>
        <v>2997.6799999999998</v>
      </c>
      <c r="BG196" s="193">
        <f>IF(N196="zákl. prenesená",J196,0)</f>
        <v>0</v>
      </c>
      <c r="BH196" s="193">
        <f>IF(N196="zníž. prenesená",J196,0)</f>
        <v>0</v>
      </c>
      <c r="BI196" s="193">
        <f>IF(N196="nulová",J196,0)</f>
        <v>0</v>
      </c>
      <c r="BJ196" s="18" t="s">
        <v>88</v>
      </c>
      <c r="BK196" s="193">
        <f>ROUND(I196*H196,2)</f>
        <v>2997.6799999999998</v>
      </c>
      <c r="BL196" s="18" t="s">
        <v>148</v>
      </c>
      <c r="BM196" s="192" t="s">
        <v>241</v>
      </c>
    </row>
    <row r="197" s="13" customFormat="1">
      <c r="A197" s="13"/>
      <c r="B197" s="194"/>
      <c r="C197" s="13"/>
      <c r="D197" s="195" t="s">
        <v>149</v>
      </c>
      <c r="E197" s="196" t="s">
        <v>1</v>
      </c>
      <c r="F197" s="197" t="s">
        <v>509</v>
      </c>
      <c r="G197" s="13"/>
      <c r="H197" s="198">
        <v>707</v>
      </c>
      <c r="I197" s="13"/>
      <c r="J197" s="13"/>
      <c r="K197" s="13"/>
      <c r="L197" s="194"/>
      <c r="M197" s="199"/>
      <c r="N197" s="200"/>
      <c r="O197" s="200"/>
      <c r="P197" s="200"/>
      <c r="Q197" s="200"/>
      <c r="R197" s="200"/>
      <c r="S197" s="200"/>
      <c r="T197" s="20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6" t="s">
        <v>149</v>
      </c>
      <c r="AU197" s="196" t="s">
        <v>88</v>
      </c>
      <c r="AV197" s="13" t="s">
        <v>88</v>
      </c>
      <c r="AW197" s="13" t="s">
        <v>31</v>
      </c>
      <c r="AX197" s="13" t="s">
        <v>75</v>
      </c>
      <c r="AY197" s="196" t="s">
        <v>142</v>
      </c>
    </row>
    <row r="198" s="14" customFormat="1">
      <c r="A198" s="14"/>
      <c r="B198" s="202"/>
      <c r="C198" s="14"/>
      <c r="D198" s="195" t="s">
        <v>149</v>
      </c>
      <c r="E198" s="203" t="s">
        <v>1</v>
      </c>
      <c r="F198" s="204" t="s">
        <v>151</v>
      </c>
      <c r="G198" s="14"/>
      <c r="H198" s="205">
        <v>707</v>
      </c>
      <c r="I198" s="14"/>
      <c r="J198" s="14"/>
      <c r="K198" s="14"/>
      <c r="L198" s="202"/>
      <c r="M198" s="206"/>
      <c r="N198" s="207"/>
      <c r="O198" s="207"/>
      <c r="P198" s="207"/>
      <c r="Q198" s="207"/>
      <c r="R198" s="207"/>
      <c r="S198" s="207"/>
      <c r="T198" s="20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3" t="s">
        <v>149</v>
      </c>
      <c r="AU198" s="203" t="s">
        <v>88</v>
      </c>
      <c r="AV198" s="14" t="s">
        <v>148</v>
      </c>
      <c r="AW198" s="14" t="s">
        <v>31</v>
      </c>
      <c r="AX198" s="14" t="s">
        <v>82</v>
      </c>
      <c r="AY198" s="203" t="s">
        <v>142</v>
      </c>
    </row>
    <row r="199" s="2" customFormat="1" ht="24.15" customHeight="1">
      <c r="A199" s="31"/>
      <c r="B199" s="180"/>
      <c r="C199" s="181" t="s">
        <v>244</v>
      </c>
      <c r="D199" s="181" t="s">
        <v>144</v>
      </c>
      <c r="E199" s="182" t="s">
        <v>256</v>
      </c>
      <c r="F199" s="183" t="s">
        <v>257</v>
      </c>
      <c r="G199" s="184" t="s">
        <v>166</v>
      </c>
      <c r="H199" s="185">
        <v>2115</v>
      </c>
      <c r="I199" s="186">
        <v>0.91000000000000003</v>
      </c>
      <c r="J199" s="186">
        <f>ROUND(I199*H199,2)</f>
        <v>1924.6500000000001</v>
      </c>
      <c r="K199" s="187"/>
      <c r="L199" s="32"/>
      <c r="M199" s="188" t="s">
        <v>1</v>
      </c>
      <c r="N199" s="189" t="s">
        <v>41</v>
      </c>
      <c r="O199" s="190">
        <v>0</v>
      </c>
      <c r="P199" s="190">
        <f>O199*H199</f>
        <v>0</v>
      </c>
      <c r="Q199" s="190">
        <v>12.711</v>
      </c>
      <c r="R199" s="190">
        <f>Q199*H199</f>
        <v>26883.764999999999</v>
      </c>
      <c r="S199" s="190">
        <v>0</v>
      </c>
      <c r="T199" s="19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148</v>
      </c>
      <c r="AT199" s="192" t="s">
        <v>144</v>
      </c>
      <c r="AU199" s="192" t="s">
        <v>88</v>
      </c>
      <c r="AY199" s="18" t="s">
        <v>142</v>
      </c>
      <c r="BE199" s="193">
        <f>IF(N199="základná",J199,0)</f>
        <v>0</v>
      </c>
      <c r="BF199" s="193">
        <f>IF(N199="znížená",J199,0)</f>
        <v>1924.6500000000001</v>
      </c>
      <c r="BG199" s="193">
        <f>IF(N199="zákl. prenesená",J199,0)</f>
        <v>0</v>
      </c>
      <c r="BH199" s="193">
        <f>IF(N199="zníž. prenesená",J199,0)</f>
        <v>0</v>
      </c>
      <c r="BI199" s="193">
        <f>IF(N199="nulová",J199,0)</f>
        <v>0</v>
      </c>
      <c r="BJ199" s="18" t="s">
        <v>88</v>
      </c>
      <c r="BK199" s="193">
        <f>ROUND(I199*H199,2)</f>
        <v>1924.6500000000001</v>
      </c>
      <c r="BL199" s="18" t="s">
        <v>148</v>
      </c>
      <c r="BM199" s="192" t="s">
        <v>247</v>
      </c>
    </row>
    <row r="200" s="13" customFormat="1">
      <c r="A200" s="13"/>
      <c r="B200" s="194"/>
      <c r="C200" s="13"/>
      <c r="D200" s="195" t="s">
        <v>149</v>
      </c>
      <c r="E200" s="196" t="s">
        <v>1</v>
      </c>
      <c r="F200" s="197" t="s">
        <v>503</v>
      </c>
      <c r="G200" s="13"/>
      <c r="H200" s="198">
        <v>2115</v>
      </c>
      <c r="I200" s="13"/>
      <c r="J200" s="13"/>
      <c r="K200" s="13"/>
      <c r="L200" s="194"/>
      <c r="M200" s="199"/>
      <c r="N200" s="200"/>
      <c r="O200" s="200"/>
      <c r="P200" s="200"/>
      <c r="Q200" s="200"/>
      <c r="R200" s="200"/>
      <c r="S200" s="200"/>
      <c r="T200" s="20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6" t="s">
        <v>149</v>
      </c>
      <c r="AU200" s="196" t="s">
        <v>88</v>
      </c>
      <c r="AV200" s="13" t="s">
        <v>88</v>
      </c>
      <c r="AW200" s="13" t="s">
        <v>31</v>
      </c>
      <c r="AX200" s="13" t="s">
        <v>75</v>
      </c>
      <c r="AY200" s="196" t="s">
        <v>142</v>
      </c>
    </row>
    <row r="201" s="14" customFormat="1">
      <c r="A201" s="14"/>
      <c r="B201" s="202"/>
      <c r="C201" s="14"/>
      <c r="D201" s="195" t="s">
        <v>149</v>
      </c>
      <c r="E201" s="203" t="s">
        <v>1</v>
      </c>
      <c r="F201" s="204" t="s">
        <v>151</v>
      </c>
      <c r="G201" s="14"/>
      <c r="H201" s="205">
        <v>2115</v>
      </c>
      <c r="I201" s="14"/>
      <c r="J201" s="14"/>
      <c r="K201" s="14"/>
      <c r="L201" s="202"/>
      <c r="M201" s="206"/>
      <c r="N201" s="207"/>
      <c r="O201" s="207"/>
      <c r="P201" s="207"/>
      <c r="Q201" s="207"/>
      <c r="R201" s="207"/>
      <c r="S201" s="207"/>
      <c r="T201" s="208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03" t="s">
        <v>149</v>
      </c>
      <c r="AU201" s="203" t="s">
        <v>88</v>
      </c>
      <c r="AV201" s="14" t="s">
        <v>148</v>
      </c>
      <c r="AW201" s="14" t="s">
        <v>31</v>
      </c>
      <c r="AX201" s="14" t="s">
        <v>82</v>
      </c>
      <c r="AY201" s="203" t="s">
        <v>142</v>
      </c>
    </row>
    <row r="202" s="2" customFormat="1" ht="24.15" customHeight="1">
      <c r="A202" s="31"/>
      <c r="B202" s="180"/>
      <c r="C202" s="181" t="s">
        <v>195</v>
      </c>
      <c r="D202" s="181" t="s">
        <v>144</v>
      </c>
      <c r="E202" s="182" t="s">
        <v>260</v>
      </c>
      <c r="F202" s="183" t="s">
        <v>261</v>
      </c>
      <c r="G202" s="184" t="s">
        <v>166</v>
      </c>
      <c r="H202" s="185">
        <v>23659</v>
      </c>
      <c r="I202" s="186">
        <v>0.69999999999999996</v>
      </c>
      <c r="J202" s="186">
        <f>ROUND(I202*H202,2)</f>
        <v>16561.299999999999</v>
      </c>
      <c r="K202" s="187"/>
      <c r="L202" s="32"/>
      <c r="M202" s="188" t="s">
        <v>1</v>
      </c>
      <c r="N202" s="189" t="s">
        <v>41</v>
      </c>
      <c r="O202" s="190">
        <v>0</v>
      </c>
      <c r="P202" s="190">
        <f>O202*H202</f>
        <v>0</v>
      </c>
      <c r="Q202" s="190">
        <v>14.432</v>
      </c>
      <c r="R202" s="190">
        <f>Q202*H202</f>
        <v>341446.68800000002</v>
      </c>
      <c r="S202" s="190">
        <v>0</v>
      </c>
      <c r="T202" s="191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2" t="s">
        <v>148</v>
      </c>
      <c r="AT202" s="192" t="s">
        <v>144</v>
      </c>
      <c r="AU202" s="192" t="s">
        <v>88</v>
      </c>
      <c r="AY202" s="18" t="s">
        <v>142</v>
      </c>
      <c r="BE202" s="193">
        <f>IF(N202="základná",J202,0)</f>
        <v>0</v>
      </c>
      <c r="BF202" s="193">
        <f>IF(N202="znížená",J202,0)</f>
        <v>16561.299999999999</v>
      </c>
      <c r="BG202" s="193">
        <f>IF(N202="zákl. prenesená",J202,0)</f>
        <v>0</v>
      </c>
      <c r="BH202" s="193">
        <f>IF(N202="zníž. prenesená",J202,0)</f>
        <v>0</v>
      </c>
      <c r="BI202" s="193">
        <f>IF(N202="nulová",J202,0)</f>
        <v>0</v>
      </c>
      <c r="BJ202" s="18" t="s">
        <v>88</v>
      </c>
      <c r="BK202" s="193">
        <f>ROUND(I202*H202,2)</f>
        <v>16561.299999999999</v>
      </c>
      <c r="BL202" s="18" t="s">
        <v>148</v>
      </c>
      <c r="BM202" s="192" t="s">
        <v>250</v>
      </c>
    </row>
    <row r="203" s="13" customFormat="1">
      <c r="A203" s="13"/>
      <c r="B203" s="194"/>
      <c r="C203" s="13"/>
      <c r="D203" s="195" t="s">
        <v>149</v>
      </c>
      <c r="E203" s="196" t="s">
        <v>1</v>
      </c>
      <c r="F203" s="197" t="s">
        <v>503</v>
      </c>
      <c r="G203" s="13"/>
      <c r="H203" s="198">
        <v>2115</v>
      </c>
      <c r="I203" s="13"/>
      <c r="J203" s="13"/>
      <c r="K203" s="13"/>
      <c r="L203" s="194"/>
      <c r="M203" s="199"/>
      <c r="N203" s="200"/>
      <c r="O203" s="200"/>
      <c r="P203" s="200"/>
      <c r="Q203" s="200"/>
      <c r="R203" s="200"/>
      <c r="S203" s="200"/>
      <c r="T203" s="20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96" t="s">
        <v>149</v>
      </c>
      <c r="AU203" s="196" t="s">
        <v>88</v>
      </c>
      <c r="AV203" s="13" t="s">
        <v>88</v>
      </c>
      <c r="AW203" s="13" t="s">
        <v>31</v>
      </c>
      <c r="AX203" s="13" t="s">
        <v>75</v>
      </c>
      <c r="AY203" s="196" t="s">
        <v>142</v>
      </c>
    </row>
    <row r="204" s="13" customFormat="1">
      <c r="A204" s="13"/>
      <c r="B204" s="194"/>
      <c r="C204" s="13"/>
      <c r="D204" s="195" t="s">
        <v>149</v>
      </c>
      <c r="E204" s="196" t="s">
        <v>1</v>
      </c>
      <c r="F204" s="197" t="s">
        <v>510</v>
      </c>
      <c r="G204" s="13"/>
      <c r="H204" s="198">
        <v>10772</v>
      </c>
      <c r="I204" s="13"/>
      <c r="J204" s="13"/>
      <c r="K204" s="13"/>
      <c r="L204" s="194"/>
      <c r="M204" s="199"/>
      <c r="N204" s="200"/>
      <c r="O204" s="200"/>
      <c r="P204" s="200"/>
      <c r="Q204" s="200"/>
      <c r="R204" s="200"/>
      <c r="S204" s="200"/>
      <c r="T204" s="20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96" t="s">
        <v>149</v>
      </c>
      <c r="AU204" s="196" t="s">
        <v>88</v>
      </c>
      <c r="AV204" s="13" t="s">
        <v>88</v>
      </c>
      <c r="AW204" s="13" t="s">
        <v>31</v>
      </c>
      <c r="AX204" s="13" t="s">
        <v>75</v>
      </c>
      <c r="AY204" s="196" t="s">
        <v>142</v>
      </c>
    </row>
    <row r="205" s="13" customFormat="1">
      <c r="A205" s="13"/>
      <c r="B205" s="194"/>
      <c r="C205" s="13"/>
      <c r="D205" s="195" t="s">
        <v>149</v>
      </c>
      <c r="E205" s="196" t="s">
        <v>1</v>
      </c>
      <c r="F205" s="197" t="s">
        <v>510</v>
      </c>
      <c r="G205" s="13"/>
      <c r="H205" s="198">
        <v>10772</v>
      </c>
      <c r="I205" s="13"/>
      <c r="J205" s="13"/>
      <c r="K205" s="13"/>
      <c r="L205" s="194"/>
      <c r="M205" s="199"/>
      <c r="N205" s="200"/>
      <c r="O205" s="200"/>
      <c r="P205" s="200"/>
      <c r="Q205" s="200"/>
      <c r="R205" s="200"/>
      <c r="S205" s="200"/>
      <c r="T205" s="20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96" t="s">
        <v>149</v>
      </c>
      <c r="AU205" s="196" t="s">
        <v>88</v>
      </c>
      <c r="AV205" s="13" t="s">
        <v>88</v>
      </c>
      <c r="AW205" s="13" t="s">
        <v>31</v>
      </c>
      <c r="AX205" s="13" t="s">
        <v>75</v>
      </c>
      <c r="AY205" s="196" t="s">
        <v>142</v>
      </c>
    </row>
    <row r="206" s="14" customFormat="1">
      <c r="A206" s="14"/>
      <c r="B206" s="202"/>
      <c r="C206" s="14"/>
      <c r="D206" s="195" t="s">
        <v>149</v>
      </c>
      <c r="E206" s="203" t="s">
        <v>1</v>
      </c>
      <c r="F206" s="204" t="s">
        <v>151</v>
      </c>
      <c r="G206" s="14"/>
      <c r="H206" s="205">
        <v>23659</v>
      </c>
      <c r="I206" s="14"/>
      <c r="J206" s="14"/>
      <c r="K206" s="14"/>
      <c r="L206" s="202"/>
      <c r="M206" s="206"/>
      <c r="N206" s="207"/>
      <c r="O206" s="207"/>
      <c r="P206" s="207"/>
      <c r="Q206" s="207"/>
      <c r="R206" s="207"/>
      <c r="S206" s="207"/>
      <c r="T206" s="20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03" t="s">
        <v>149</v>
      </c>
      <c r="AU206" s="203" t="s">
        <v>88</v>
      </c>
      <c r="AV206" s="14" t="s">
        <v>148</v>
      </c>
      <c r="AW206" s="14" t="s">
        <v>31</v>
      </c>
      <c r="AX206" s="14" t="s">
        <v>82</v>
      </c>
      <c r="AY206" s="203" t="s">
        <v>142</v>
      </c>
    </row>
    <row r="207" s="2" customFormat="1" ht="24.15" customHeight="1">
      <c r="A207" s="31"/>
      <c r="B207" s="180"/>
      <c r="C207" s="181" t="s">
        <v>251</v>
      </c>
      <c r="D207" s="181" t="s">
        <v>144</v>
      </c>
      <c r="E207" s="182" t="s">
        <v>264</v>
      </c>
      <c r="F207" s="183" t="s">
        <v>408</v>
      </c>
      <c r="G207" s="184" t="s">
        <v>166</v>
      </c>
      <c r="H207" s="185">
        <v>12887</v>
      </c>
      <c r="I207" s="186">
        <v>17.02</v>
      </c>
      <c r="J207" s="186">
        <f>ROUND(I207*H207,2)</f>
        <v>219336.73999999999</v>
      </c>
      <c r="K207" s="187"/>
      <c r="L207" s="32"/>
      <c r="M207" s="188" t="s">
        <v>1</v>
      </c>
      <c r="N207" s="189" t="s">
        <v>41</v>
      </c>
      <c r="O207" s="190">
        <v>0</v>
      </c>
      <c r="P207" s="190">
        <f>O207*H207</f>
        <v>0</v>
      </c>
      <c r="Q207" s="190">
        <v>1369.501</v>
      </c>
      <c r="R207" s="190">
        <f>Q207*H207</f>
        <v>17648759.386999998</v>
      </c>
      <c r="S207" s="190">
        <v>0</v>
      </c>
      <c r="T207" s="19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92" t="s">
        <v>148</v>
      </c>
      <c r="AT207" s="192" t="s">
        <v>144</v>
      </c>
      <c r="AU207" s="192" t="s">
        <v>88</v>
      </c>
      <c r="AY207" s="18" t="s">
        <v>142</v>
      </c>
      <c r="BE207" s="193">
        <f>IF(N207="základná",J207,0)</f>
        <v>0</v>
      </c>
      <c r="BF207" s="193">
        <f>IF(N207="znížená",J207,0)</f>
        <v>219336.73999999999</v>
      </c>
      <c r="BG207" s="193">
        <f>IF(N207="zákl. prenesená",J207,0)</f>
        <v>0</v>
      </c>
      <c r="BH207" s="193">
        <f>IF(N207="zníž. prenesená",J207,0)</f>
        <v>0</v>
      </c>
      <c r="BI207" s="193">
        <f>IF(N207="nulová",J207,0)</f>
        <v>0</v>
      </c>
      <c r="BJ207" s="18" t="s">
        <v>88</v>
      </c>
      <c r="BK207" s="193">
        <f>ROUND(I207*H207,2)</f>
        <v>219336.73999999999</v>
      </c>
      <c r="BL207" s="18" t="s">
        <v>148</v>
      </c>
      <c r="BM207" s="192" t="s">
        <v>254</v>
      </c>
    </row>
    <row r="208" s="13" customFormat="1">
      <c r="A208" s="13"/>
      <c r="B208" s="194"/>
      <c r="C208" s="13"/>
      <c r="D208" s="195" t="s">
        <v>149</v>
      </c>
      <c r="E208" s="196" t="s">
        <v>1</v>
      </c>
      <c r="F208" s="197" t="s">
        <v>488</v>
      </c>
      <c r="G208" s="13"/>
      <c r="H208" s="198">
        <v>3520</v>
      </c>
      <c r="I208" s="13"/>
      <c r="J208" s="13"/>
      <c r="K208" s="13"/>
      <c r="L208" s="194"/>
      <c r="M208" s="199"/>
      <c r="N208" s="200"/>
      <c r="O208" s="200"/>
      <c r="P208" s="200"/>
      <c r="Q208" s="200"/>
      <c r="R208" s="200"/>
      <c r="S208" s="200"/>
      <c r="T208" s="20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196" t="s">
        <v>149</v>
      </c>
      <c r="AU208" s="196" t="s">
        <v>88</v>
      </c>
      <c r="AV208" s="13" t="s">
        <v>88</v>
      </c>
      <c r="AW208" s="13" t="s">
        <v>31</v>
      </c>
      <c r="AX208" s="13" t="s">
        <v>75</v>
      </c>
      <c r="AY208" s="196" t="s">
        <v>142</v>
      </c>
    </row>
    <row r="209" s="13" customFormat="1">
      <c r="A209" s="13"/>
      <c r="B209" s="194"/>
      <c r="C209" s="13"/>
      <c r="D209" s="195" t="s">
        <v>149</v>
      </c>
      <c r="E209" s="196" t="s">
        <v>1</v>
      </c>
      <c r="F209" s="197" t="s">
        <v>489</v>
      </c>
      <c r="G209" s="13"/>
      <c r="H209" s="198">
        <v>207</v>
      </c>
      <c r="I209" s="13"/>
      <c r="J209" s="13"/>
      <c r="K209" s="13"/>
      <c r="L209" s="194"/>
      <c r="M209" s="199"/>
      <c r="N209" s="200"/>
      <c r="O209" s="200"/>
      <c r="P209" s="200"/>
      <c r="Q209" s="200"/>
      <c r="R209" s="200"/>
      <c r="S209" s="200"/>
      <c r="T209" s="20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6" t="s">
        <v>149</v>
      </c>
      <c r="AU209" s="196" t="s">
        <v>88</v>
      </c>
      <c r="AV209" s="13" t="s">
        <v>88</v>
      </c>
      <c r="AW209" s="13" t="s">
        <v>31</v>
      </c>
      <c r="AX209" s="13" t="s">
        <v>75</v>
      </c>
      <c r="AY209" s="196" t="s">
        <v>142</v>
      </c>
    </row>
    <row r="210" s="13" customFormat="1">
      <c r="A210" s="13"/>
      <c r="B210" s="194"/>
      <c r="C210" s="13"/>
      <c r="D210" s="195" t="s">
        <v>149</v>
      </c>
      <c r="E210" s="196" t="s">
        <v>1</v>
      </c>
      <c r="F210" s="197" t="s">
        <v>511</v>
      </c>
      <c r="G210" s="13"/>
      <c r="H210" s="198">
        <v>6022</v>
      </c>
      <c r="I210" s="13"/>
      <c r="J210" s="13"/>
      <c r="K210" s="13"/>
      <c r="L210" s="194"/>
      <c r="M210" s="199"/>
      <c r="N210" s="200"/>
      <c r="O210" s="200"/>
      <c r="P210" s="200"/>
      <c r="Q210" s="200"/>
      <c r="R210" s="200"/>
      <c r="S210" s="200"/>
      <c r="T210" s="20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96" t="s">
        <v>149</v>
      </c>
      <c r="AU210" s="196" t="s">
        <v>88</v>
      </c>
      <c r="AV210" s="13" t="s">
        <v>88</v>
      </c>
      <c r="AW210" s="13" t="s">
        <v>31</v>
      </c>
      <c r="AX210" s="13" t="s">
        <v>75</v>
      </c>
      <c r="AY210" s="196" t="s">
        <v>142</v>
      </c>
    </row>
    <row r="211" s="13" customFormat="1">
      <c r="A211" s="13"/>
      <c r="B211" s="194"/>
      <c r="C211" s="13"/>
      <c r="D211" s="195" t="s">
        <v>149</v>
      </c>
      <c r="E211" s="196" t="s">
        <v>1</v>
      </c>
      <c r="F211" s="197" t="s">
        <v>512</v>
      </c>
      <c r="G211" s="13"/>
      <c r="H211" s="198">
        <v>3138</v>
      </c>
      <c r="I211" s="13"/>
      <c r="J211" s="13"/>
      <c r="K211" s="13"/>
      <c r="L211" s="194"/>
      <c r="M211" s="199"/>
      <c r="N211" s="200"/>
      <c r="O211" s="200"/>
      <c r="P211" s="200"/>
      <c r="Q211" s="200"/>
      <c r="R211" s="200"/>
      <c r="S211" s="200"/>
      <c r="T211" s="20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96" t="s">
        <v>149</v>
      </c>
      <c r="AU211" s="196" t="s">
        <v>88</v>
      </c>
      <c r="AV211" s="13" t="s">
        <v>88</v>
      </c>
      <c r="AW211" s="13" t="s">
        <v>31</v>
      </c>
      <c r="AX211" s="13" t="s">
        <v>75</v>
      </c>
      <c r="AY211" s="196" t="s">
        <v>142</v>
      </c>
    </row>
    <row r="212" s="14" customFormat="1">
      <c r="A212" s="14"/>
      <c r="B212" s="202"/>
      <c r="C212" s="14"/>
      <c r="D212" s="195" t="s">
        <v>149</v>
      </c>
      <c r="E212" s="203" t="s">
        <v>1</v>
      </c>
      <c r="F212" s="204" t="s">
        <v>151</v>
      </c>
      <c r="G212" s="14"/>
      <c r="H212" s="205">
        <v>12887</v>
      </c>
      <c r="I212" s="14"/>
      <c r="J212" s="14"/>
      <c r="K212" s="14"/>
      <c r="L212" s="202"/>
      <c r="M212" s="206"/>
      <c r="N212" s="207"/>
      <c r="O212" s="207"/>
      <c r="P212" s="207"/>
      <c r="Q212" s="207"/>
      <c r="R212" s="207"/>
      <c r="S212" s="207"/>
      <c r="T212" s="20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03" t="s">
        <v>149</v>
      </c>
      <c r="AU212" s="203" t="s">
        <v>88</v>
      </c>
      <c r="AV212" s="14" t="s">
        <v>148</v>
      </c>
      <c r="AW212" s="14" t="s">
        <v>31</v>
      </c>
      <c r="AX212" s="14" t="s">
        <v>82</v>
      </c>
      <c r="AY212" s="203" t="s">
        <v>142</v>
      </c>
    </row>
    <row r="213" s="2" customFormat="1" ht="33" customHeight="1">
      <c r="A213" s="31"/>
      <c r="B213" s="180"/>
      <c r="C213" s="181" t="s">
        <v>199</v>
      </c>
      <c r="D213" s="181" t="s">
        <v>144</v>
      </c>
      <c r="E213" s="182" t="s">
        <v>268</v>
      </c>
      <c r="F213" s="183" t="s">
        <v>269</v>
      </c>
      <c r="G213" s="184" t="s">
        <v>166</v>
      </c>
      <c r="H213" s="185">
        <v>3948</v>
      </c>
      <c r="I213" s="186">
        <v>17.02</v>
      </c>
      <c r="J213" s="186">
        <f>ROUND(I213*H213,2)</f>
        <v>67194.960000000006</v>
      </c>
      <c r="K213" s="187"/>
      <c r="L213" s="32"/>
      <c r="M213" s="188" t="s">
        <v>1</v>
      </c>
      <c r="N213" s="189" t="s">
        <v>41</v>
      </c>
      <c r="O213" s="190">
        <v>0</v>
      </c>
      <c r="P213" s="190">
        <f>O213*H213</f>
        <v>0</v>
      </c>
      <c r="Q213" s="190">
        <v>0</v>
      </c>
      <c r="R213" s="190">
        <f>Q213*H213</f>
        <v>0</v>
      </c>
      <c r="S213" s="190">
        <v>0</v>
      </c>
      <c r="T213" s="191">
        <f>S213*H213</f>
        <v>0</v>
      </c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R213" s="192" t="s">
        <v>148</v>
      </c>
      <c r="AT213" s="192" t="s">
        <v>144</v>
      </c>
      <c r="AU213" s="192" t="s">
        <v>88</v>
      </c>
      <c r="AY213" s="18" t="s">
        <v>142</v>
      </c>
      <c r="BE213" s="193">
        <f>IF(N213="základná",J213,0)</f>
        <v>0</v>
      </c>
      <c r="BF213" s="193">
        <f>IF(N213="znížená",J213,0)</f>
        <v>67194.960000000006</v>
      </c>
      <c r="BG213" s="193">
        <f>IF(N213="zákl. prenesená",J213,0)</f>
        <v>0</v>
      </c>
      <c r="BH213" s="193">
        <f>IF(N213="zníž. prenesená",J213,0)</f>
        <v>0</v>
      </c>
      <c r="BI213" s="193">
        <f>IF(N213="nulová",J213,0)</f>
        <v>0</v>
      </c>
      <c r="BJ213" s="18" t="s">
        <v>88</v>
      </c>
      <c r="BK213" s="193">
        <f>ROUND(I213*H213,2)</f>
        <v>67194.960000000006</v>
      </c>
      <c r="BL213" s="18" t="s">
        <v>148</v>
      </c>
      <c r="BM213" s="192" t="s">
        <v>258</v>
      </c>
    </row>
    <row r="214" s="13" customFormat="1">
      <c r="A214" s="13"/>
      <c r="B214" s="194"/>
      <c r="C214" s="13"/>
      <c r="D214" s="195" t="s">
        <v>149</v>
      </c>
      <c r="E214" s="196" t="s">
        <v>1</v>
      </c>
      <c r="F214" s="197" t="s">
        <v>513</v>
      </c>
      <c r="G214" s="13"/>
      <c r="H214" s="198">
        <v>164</v>
      </c>
      <c r="I214" s="13"/>
      <c r="J214" s="13"/>
      <c r="K214" s="13"/>
      <c r="L214" s="194"/>
      <c r="M214" s="199"/>
      <c r="N214" s="200"/>
      <c r="O214" s="200"/>
      <c r="P214" s="200"/>
      <c r="Q214" s="200"/>
      <c r="R214" s="200"/>
      <c r="S214" s="200"/>
      <c r="T214" s="20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196" t="s">
        <v>149</v>
      </c>
      <c r="AU214" s="196" t="s">
        <v>88</v>
      </c>
      <c r="AV214" s="13" t="s">
        <v>88</v>
      </c>
      <c r="AW214" s="13" t="s">
        <v>31</v>
      </c>
      <c r="AX214" s="13" t="s">
        <v>75</v>
      </c>
      <c r="AY214" s="196" t="s">
        <v>142</v>
      </c>
    </row>
    <row r="215" s="13" customFormat="1">
      <c r="A215" s="13"/>
      <c r="B215" s="194"/>
      <c r="C215" s="13"/>
      <c r="D215" s="195" t="s">
        <v>149</v>
      </c>
      <c r="E215" s="196" t="s">
        <v>1</v>
      </c>
      <c r="F215" s="197" t="s">
        <v>506</v>
      </c>
      <c r="G215" s="13"/>
      <c r="H215" s="198">
        <v>2725</v>
      </c>
      <c r="I215" s="13"/>
      <c r="J215" s="13"/>
      <c r="K215" s="13"/>
      <c r="L215" s="194"/>
      <c r="M215" s="199"/>
      <c r="N215" s="200"/>
      <c r="O215" s="200"/>
      <c r="P215" s="200"/>
      <c r="Q215" s="200"/>
      <c r="R215" s="200"/>
      <c r="S215" s="200"/>
      <c r="T215" s="20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196" t="s">
        <v>149</v>
      </c>
      <c r="AU215" s="196" t="s">
        <v>88</v>
      </c>
      <c r="AV215" s="13" t="s">
        <v>88</v>
      </c>
      <c r="AW215" s="13" t="s">
        <v>31</v>
      </c>
      <c r="AX215" s="13" t="s">
        <v>75</v>
      </c>
      <c r="AY215" s="196" t="s">
        <v>142</v>
      </c>
    </row>
    <row r="216" s="13" customFormat="1">
      <c r="A216" s="13"/>
      <c r="B216" s="194"/>
      <c r="C216" s="13"/>
      <c r="D216" s="195" t="s">
        <v>149</v>
      </c>
      <c r="E216" s="196" t="s">
        <v>1</v>
      </c>
      <c r="F216" s="197" t="s">
        <v>514</v>
      </c>
      <c r="G216" s="13"/>
      <c r="H216" s="198">
        <v>739</v>
      </c>
      <c r="I216" s="13"/>
      <c r="J216" s="13"/>
      <c r="K216" s="13"/>
      <c r="L216" s="194"/>
      <c r="M216" s="199"/>
      <c r="N216" s="200"/>
      <c r="O216" s="200"/>
      <c r="P216" s="200"/>
      <c r="Q216" s="200"/>
      <c r="R216" s="200"/>
      <c r="S216" s="200"/>
      <c r="T216" s="20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196" t="s">
        <v>149</v>
      </c>
      <c r="AU216" s="196" t="s">
        <v>88</v>
      </c>
      <c r="AV216" s="13" t="s">
        <v>88</v>
      </c>
      <c r="AW216" s="13" t="s">
        <v>31</v>
      </c>
      <c r="AX216" s="13" t="s">
        <v>75</v>
      </c>
      <c r="AY216" s="196" t="s">
        <v>142</v>
      </c>
    </row>
    <row r="217" s="13" customFormat="1">
      <c r="A217" s="13"/>
      <c r="B217" s="194"/>
      <c r="C217" s="13"/>
      <c r="D217" s="195" t="s">
        <v>149</v>
      </c>
      <c r="E217" s="196" t="s">
        <v>1</v>
      </c>
      <c r="F217" s="197" t="s">
        <v>508</v>
      </c>
      <c r="G217" s="13"/>
      <c r="H217" s="198">
        <v>320</v>
      </c>
      <c r="I217" s="13"/>
      <c r="J217" s="13"/>
      <c r="K217" s="13"/>
      <c r="L217" s="194"/>
      <c r="M217" s="199"/>
      <c r="N217" s="200"/>
      <c r="O217" s="200"/>
      <c r="P217" s="200"/>
      <c r="Q217" s="200"/>
      <c r="R217" s="200"/>
      <c r="S217" s="200"/>
      <c r="T217" s="20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196" t="s">
        <v>149</v>
      </c>
      <c r="AU217" s="196" t="s">
        <v>88</v>
      </c>
      <c r="AV217" s="13" t="s">
        <v>88</v>
      </c>
      <c r="AW217" s="13" t="s">
        <v>31</v>
      </c>
      <c r="AX217" s="13" t="s">
        <v>75</v>
      </c>
      <c r="AY217" s="196" t="s">
        <v>142</v>
      </c>
    </row>
    <row r="218" s="14" customFormat="1">
      <c r="A218" s="14"/>
      <c r="B218" s="202"/>
      <c r="C218" s="14"/>
      <c r="D218" s="195" t="s">
        <v>149</v>
      </c>
      <c r="E218" s="203" t="s">
        <v>1</v>
      </c>
      <c r="F218" s="204" t="s">
        <v>151</v>
      </c>
      <c r="G218" s="14"/>
      <c r="H218" s="205">
        <v>3948</v>
      </c>
      <c r="I218" s="14"/>
      <c r="J218" s="14"/>
      <c r="K218" s="14"/>
      <c r="L218" s="202"/>
      <c r="M218" s="206"/>
      <c r="N218" s="207"/>
      <c r="O218" s="207"/>
      <c r="P218" s="207"/>
      <c r="Q218" s="207"/>
      <c r="R218" s="207"/>
      <c r="S218" s="207"/>
      <c r="T218" s="208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03" t="s">
        <v>149</v>
      </c>
      <c r="AU218" s="203" t="s">
        <v>88</v>
      </c>
      <c r="AV218" s="14" t="s">
        <v>148</v>
      </c>
      <c r="AW218" s="14" t="s">
        <v>31</v>
      </c>
      <c r="AX218" s="14" t="s">
        <v>82</v>
      </c>
      <c r="AY218" s="203" t="s">
        <v>142</v>
      </c>
    </row>
    <row r="219" s="2" customFormat="1" ht="33" customHeight="1">
      <c r="A219" s="31"/>
      <c r="B219" s="180"/>
      <c r="C219" s="181" t="s">
        <v>259</v>
      </c>
      <c r="D219" s="181" t="s">
        <v>144</v>
      </c>
      <c r="E219" s="182" t="s">
        <v>271</v>
      </c>
      <c r="F219" s="183" t="s">
        <v>272</v>
      </c>
      <c r="G219" s="184" t="s">
        <v>166</v>
      </c>
      <c r="H219" s="185">
        <v>2115</v>
      </c>
      <c r="I219" s="186">
        <v>15.84</v>
      </c>
      <c r="J219" s="186">
        <f>ROUND(I219*H219,2)</f>
        <v>33501.599999999999</v>
      </c>
      <c r="K219" s="187"/>
      <c r="L219" s="32"/>
      <c r="M219" s="188" t="s">
        <v>1</v>
      </c>
      <c r="N219" s="189" t="s">
        <v>41</v>
      </c>
      <c r="O219" s="190">
        <v>0.044859813084112202</v>
      </c>
      <c r="P219" s="190">
        <f>O219*H219</f>
        <v>94.878504672897307</v>
      </c>
      <c r="Q219" s="190">
        <v>0</v>
      </c>
      <c r="R219" s="190">
        <f>Q219*H219</f>
        <v>0</v>
      </c>
      <c r="S219" s="190">
        <v>0</v>
      </c>
      <c r="T219" s="19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92" t="s">
        <v>148</v>
      </c>
      <c r="AT219" s="192" t="s">
        <v>144</v>
      </c>
      <c r="AU219" s="192" t="s">
        <v>88</v>
      </c>
      <c r="AY219" s="18" t="s">
        <v>142</v>
      </c>
      <c r="BE219" s="193">
        <f>IF(N219="základná",J219,0)</f>
        <v>0</v>
      </c>
      <c r="BF219" s="193">
        <f>IF(N219="znížená",J219,0)</f>
        <v>33501.599999999999</v>
      </c>
      <c r="BG219" s="193">
        <f>IF(N219="zákl. prenesená",J219,0)</f>
        <v>0</v>
      </c>
      <c r="BH219" s="193">
        <f>IF(N219="zníž. prenesená",J219,0)</f>
        <v>0</v>
      </c>
      <c r="BI219" s="193">
        <f>IF(N219="nulová",J219,0)</f>
        <v>0</v>
      </c>
      <c r="BJ219" s="18" t="s">
        <v>88</v>
      </c>
      <c r="BK219" s="193">
        <f>ROUND(I219*H219,2)</f>
        <v>33501.599999999999</v>
      </c>
      <c r="BL219" s="18" t="s">
        <v>148</v>
      </c>
      <c r="BM219" s="192" t="s">
        <v>262</v>
      </c>
    </row>
    <row r="220" s="13" customFormat="1">
      <c r="A220" s="13"/>
      <c r="B220" s="194"/>
      <c r="C220" s="13"/>
      <c r="D220" s="195" t="s">
        <v>149</v>
      </c>
      <c r="E220" s="196" t="s">
        <v>1</v>
      </c>
      <c r="F220" s="197" t="s">
        <v>503</v>
      </c>
      <c r="G220" s="13"/>
      <c r="H220" s="198">
        <v>2115</v>
      </c>
      <c r="I220" s="13"/>
      <c r="J220" s="13"/>
      <c r="K220" s="13"/>
      <c r="L220" s="194"/>
      <c r="M220" s="199"/>
      <c r="N220" s="200"/>
      <c r="O220" s="200"/>
      <c r="P220" s="200"/>
      <c r="Q220" s="200"/>
      <c r="R220" s="200"/>
      <c r="S220" s="200"/>
      <c r="T220" s="20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6" t="s">
        <v>149</v>
      </c>
      <c r="AU220" s="196" t="s">
        <v>88</v>
      </c>
      <c r="AV220" s="13" t="s">
        <v>88</v>
      </c>
      <c r="AW220" s="13" t="s">
        <v>31</v>
      </c>
      <c r="AX220" s="13" t="s">
        <v>75</v>
      </c>
      <c r="AY220" s="196" t="s">
        <v>142</v>
      </c>
    </row>
    <row r="221" s="14" customFormat="1">
      <c r="A221" s="14"/>
      <c r="B221" s="202"/>
      <c r="C221" s="14"/>
      <c r="D221" s="195" t="s">
        <v>149</v>
      </c>
      <c r="E221" s="203" t="s">
        <v>1</v>
      </c>
      <c r="F221" s="204" t="s">
        <v>151</v>
      </c>
      <c r="G221" s="14"/>
      <c r="H221" s="205">
        <v>2115</v>
      </c>
      <c r="I221" s="14"/>
      <c r="J221" s="14"/>
      <c r="K221" s="14"/>
      <c r="L221" s="202"/>
      <c r="M221" s="206"/>
      <c r="N221" s="207"/>
      <c r="O221" s="207"/>
      <c r="P221" s="207"/>
      <c r="Q221" s="207"/>
      <c r="R221" s="207"/>
      <c r="S221" s="207"/>
      <c r="T221" s="208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03" t="s">
        <v>149</v>
      </c>
      <c r="AU221" s="203" t="s">
        <v>88</v>
      </c>
      <c r="AV221" s="14" t="s">
        <v>148</v>
      </c>
      <c r="AW221" s="14" t="s">
        <v>31</v>
      </c>
      <c r="AX221" s="14" t="s">
        <v>82</v>
      </c>
      <c r="AY221" s="203" t="s">
        <v>142</v>
      </c>
    </row>
    <row r="222" s="2" customFormat="1" ht="21.75" customHeight="1">
      <c r="A222" s="31"/>
      <c r="B222" s="180"/>
      <c r="C222" s="181" t="s">
        <v>204</v>
      </c>
      <c r="D222" s="181" t="s">
        <v>144</v>
      </c>
      <c r="E222" s="182" t="s">
        <v>275</v>
      </c>
      <c r="F222" s="183" t="s">
        <v>276</v>
      </c>
      <c r="G222" s="184" t="s">
        <v>166</v>
      </c>
      <c r="H222" s="185">
        <v>2115</v>
      </c>
      <c r="I222" s="186">
        <v>28.75</v>
      </c>
      <c r="J222" s="186">
        <f>ROUND(I222*H222,2)</f>
        <v>60806.25</v>
      </c>
      <c r="K222" s="187"/>
      <c r="L222" s="32"/>
      <c r="M222" s="188" t="s">
        <v>1</v>
      </c>
      <c r="N222" s="189" t="s">
        <v>41</v>
      </c>
      <c r="O222" s="190">
        <v>0</v>
      </c>
      <c r="P222" s="190">
        <f>O222*H222</f>
        <v>0</v>
      </c>
      <c r="Q222" s="190">
        <v>839.65499999999997</v>
      </c>
      <c r="R222" s="190">
        <f>Q222*H222</f>
        <v>1775870.325</v>
      </c>
      <c r="S222" s="190">
        <v>0</v>
      </c>
      <c r="T222" s="191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2" t="s">
        <v>148</v>
      </c>
      <c r="AT222" s="192" t="s">
        <v>144</v>
      </c>
      <c r="AU222" s="192" t="s">
        <v>88</v>
      </c>
      <c r="AY222" s="18" t="s">
        <v>142</v>
      </c>
      <c r="BE222" s="193">
        <f>IF(N222="základná",J222,0)</f>
        <v>0</v>
      </c>
      <c r="BF222" s="193">
        <f>IF(N222="znížená",J222,0)</f>
        <v>60806.25</v>
      </c>
      <c r="BG222" s="193">
        <f>IF(N222="zákl. prenesená",J222,0)</f>
        <v>0</v>
      </c>
      <c r="BH222" s="193">
        <f>IF(N222="zníž. prenesená",J222,0)</f>
        <v>0</v>
      </c>
      <c r="BI222" s="193">
        <f>IF(N222="nulová",J222,0)</f>
        <v>0</v>
      </c>
      <c r="BJ222" s="18" t="s">
        <v>88</v>
      </c>
      <c r="BK222" s="193">
        <f>ROUND(I222*H222,2)</f>
        <v>60806.25</v>
      </c>
      <c r="BL222" s="18" t="s">
        <v>148</v>
      </c>
      <c r="BM222" s="192" t="s">
        <v>266</v>
      </c>
    </row>
    <row r="223" s="13" customFormat="1">
      <c r="A223" s="13"/>
      <c r="B223" s="194"/>
      <c r="C223" s="13"/>
      <c r="D223" s="195" t="s">
        <v>149</v>
      </c>
      <c r="E223" s="196" t="s">
        <v>1</v>
      </c>
      <c r="F223" s="197" t="s">
        <v>503</v>
      </c>
      <c r="G223" s="13"/>
      <c r="H223" s="198">
        <v>2115</v>
      </c>
      <c r="I223" s="13"/>
      <c r="J223" s="13"/>
      <c r="K223" s="13"/>
      <c r="L223" s="194"/>
      <c r="M223" s="199"/>
      <c r="N223" s="200"/>
      <c r="O223" s="200"/>
      <c r="P223" s="200"/>
      <c r="Q223" s="200"/>
      <c r="R223" s="200"/>
      <c r="S223" s="200"/>
      <c r="T223" s="20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6" t="s">
        <v>149</v>
      </c>
      <c r="AU223" s="196" t="s">
        <v>88</v>
      </c>
      <c r="AV223" s="13" t="s">
        <v>88</v>
      </c>
      <c r="AW223" s="13" t="s">
        <v>31</v>
      </c>
      <c r="AX223" s="13" t="s">
        <v>75</v>
      </c>
      <c r="AY223" s="196" t="s">
        <v>142</v>
      </c>
    </row>
    <row r="224" s="14" customFormat="1">
      <c r="A224" s="14"/>
      <c r="B224" s="202"/>
      <c r="C224" s="14"/>
      <c r="D224" s="195" t="s">
        <v>149</v>
      </c>
      <c r="E224" s="203" t="s">
        <v>1</v>
      </c>
      <c r="F224" s="204" t="s">
        <v>151</v>
      </c>
      <c r="G224" s="14"/>
      <c r="H224" s="205">
        <v>2115</v>
      </c>
      <c r="I224" s="14"/>
      <c r="J224" s="14"/>
      <c r="K224" s="14"/>
      <c r="L224" s="202"/>
      <c r="M224" s="206"/>
      <c r="N224" s="207"/>
      <c r="O224" s="207"/>
      <c r="P224" s="207"/>
      <c r="Q224" s="207"/>
      <c r="R224" s="207"/>
      <c r="S224" s="207"/>
      <c r="T224" s="208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03" t="s">
        <v>149</v>
      </c>
      <c r="AU224" s="203" t="s">
        <v>88</v>
      </c>
      <c r="AV224" s="14" t="s">
        <v>148</v>
      </c>
      <c r="AW224" s="14" t="s">
        <v>31</v>
      </c>
      <c r="AX224" s="14" t="s">
        <v>82</v>
      </c>
      <c r="AY224" s="203" t="s">
        <v>142</v>
      </c>
    </row>
    <row r="225" s="2" customFormat="1" ht="24.15" customHeight="1">
      <c r="A225" s="31"/>
      <c r="B225" s="180"/>
      <c r="C225" s="181" t="s">
        <v>267</v>
      </c>
      <c r="D225" s="181" t="s">
        <v>144</v>
      </c>
      <c r="E225" s="182" t="s">
        <v>278</v>
      </c>
      <c r="F225" s="183" t="s">
        <v>279</v>
      </c>
      <c r="G225" s="184" t="s">
        <v>166</v>
      </c>
      <c r="H225" s="185">
        <v>12887</v>
      </c>
      <c r="I225" s="186">
        <v>16.59</v>
      </c>
      <c r="J225" s="186">
        <f>ROUND(I225*H225,2)</f>
        <v>213795.32999999999</v>
      </c>
      <c r="K225" s="187"/>
      <c r="L225" s="32"/>
      <c r="M225" s="188" t="s">
        <v>1</v>
      </c>
      <c r="N225" s="189" t="s">
        <v>41</v>
      </c>
      <c r="O225" s="190">
        <v>0</v>
      </c>
      <c r="P225" s="190">
        <f>O225*H225</f>
        <v>0</v>
      </c>
      <c r="Q225" s="190">
        <v>1945.9369999999999</v>
      </c>
      <c r="R225" s="190">
        <f>Q225*H225</f>
        <v>25077290.118999999</v>
      </c>
      <c r="S225" s="190">
        <v>0</v>
      </c>
      <c r="T225" s="191">
        <f>S225*H225</f>
        <v>0</v>
      </c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R225" s="192" t="s">
        <v>148</v>
      </c>
      <c r="AT225" s="192" t="s">
        <v>144</v>
      </c>
      <c r="AU225" s="192" t="s">
        <v>88</v>
      </c>
      <c r="AY225" s="18" t="s">
        <v>142</v>
      </c>
      <c r="BE225" s="193">
        <f>IF(N225="základná",J225,0)</f>
        <v>0</v>
      </c>
      <c r="BF225" s="193">
        <f>IF(N225="znížená",J225,0)</f>
        <v>213795.32999999999</v>
      </c>
      <c r="BG225" s="193">
        <f>IF(N225="zákl. prenesená",J225,0)</f>
        <v>0</v>
      </c>
      <c r="BH225" s="193">
        <f>IF(N225="zníž. prenesená",J225,0)</f>
        <v>0</v>
      </c>
      <c r="BI225" s="193">
        <f>IF(N225="nulová",J225,0)</f>
        <v>0</v>
      </c>
      <c r="BJ225" s="18" t="s">
        <v>88</v>
      </c>
      <c r="BK225" s="193">
        <f>ROUND(I225*H225,2)</f>
        <v>213795.32999999999</v>
      </c>
      <c r="BL225" s="18" t="s">
        <v>148</v>
      </c>
      <c r="BM225" s="192" t="s">
        <v>270</v>
      </c>
    </row>
    <row r="226" s="13" customFormat="1">
      <c r="A226" s="13"/>
      <c r="B226" s="194"/>
      <c r="C226" s="13"/>
      <c r="D226" s="195" t="s">
        <v>149</v>
      </c>
      <c r="E226" s="196" t="s">
        <v>1</v>
      </c>
      <c r="F226" s="197" t="s">
        <v>510</v>
      </c>
      <c r="G226" s="13"/>
      <c r="H226" s="198">
        <v>10772</v>
      </c>
      <c r="I226" s="13"/>
      <c r="J226" s="13"/>
      <c r="K226" s="13"/>
      <c r="L226" s="194"/>
      <c r="M226" s="199"/>
      <c r="N226" s="200"/>
      <c r="O226" s="200"/>
      <c r="P226" s="200"/>
      <c r="Q226" s="200"/>
      <c r="R226" s="200"/>
      <c r="S226" s="200"/>
      <c r="T226" s="20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196" t="s">
        <v>149</v>
      </c>
      <c r="AU226" s="196" t="s">
        <v>88</v>
      </c>
      <c r="AV226" s="13" t="s">
        <v>88</v>
      </c>
      <c r="AW226" s="13" t="s">
        <v>31</v>
      </c>
      <c r="AX226" s="13" t="s">
        <v>75</v>
      </c>
      <c r="AY226" s="196" t="s">
        <v>142</v>
      </c>
    </row>
    <row r="227" s="13" customFormat="1">
      <c r="A227" s="13"/>
      <c r="B227" s="194"/>
      <c r="C227" s="13"/>
      <c r="D227" s="195" t="s">
        <v>149</v>
      </c>
      <c r="E227" s="196" t="s">
        <v>1</v>
      </c>
      <c r="F227" s="197" t="s">
        <v>515</v>
      </c>
      <c r="G227" s="13"/>
      <c r="H227" s="198">
        <v>2115</v>
      </c>
      <c r="I227" s="13"/>
      <c r="J227" s="13"/>
      <c r="K227" s="13"/>
      <c r="L227" s="194"/>
      <c r="M227" s="199"/>
      <c r="N227" s="200"/>
      <c r="O227" s="200"/>
      <c r="P227" s="200"/>
      <c r="Q227" s="200"/>
      <c r="R227" s="200"/>
      <c r="S227" s="200"/>
      <c r="T227" s="20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6" t="s">
        <v>149</v>
      </c>
      <c r="AU227" s="196" t="s">
        <v>88</v>
      </c>
      <c r="AV227" s="13" t="s">
        <v>88</v>
      </c>
      <c r="AW227" s="13" t="s">
        <v>31</v>
      </c>
      <c r="AX227" s="13" t="s">
        <v>75</v>
      </c>
      <c r="AY227" s="196" t="s">
        <v>142</v>
      </c>
    </row>
    <row r="228" s="14" customFormat="1">
      <c r="A228" s="14"/>
      <c r="B228" s="202"/>
      <c r="C228" s="14"/>
      <c r="D228" s="195" t="s">
        <v>149</v>
      </c>
      <c r="E228" s="203" t="s">
        <v>1</v>
      </c>
      <c r="F228" s="204" t="s">
        <v>151</v>
      </c>
      <c r="G228" s="14"/>
      <c r="H228" s="205">
        <v>12887</v>
      </c>
      <c r="I228" s="14"/>
      <c r="J228" s="14"/>
      <c r="K228" s="14"/>
      <c r="L228" s="202"/>
      <c r="M228" s="206"/>
      <c r="N228" s="207"/>
      <c r="O228" s="207"/>
      <c r="P228" s="207"/>
      <c r="Q228" s="207"/>
      <c r="R228" s="207"/>
      <c r="S228" s="207"/>
      <c r="T228" s="20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03" t="s">
        <v>149</v>
      </c>
      <c r="AU228" s="203" t="s">
        <v>88</v>
      </c>
      <c r="AV228" s="14" t="s">
        <v>148</v>
      </c>
      <c r="AW228" s="14" t="s">
        <v>31</v>
      </c>
      <c r="AX228" s="14" t="s">
        <v>82</v>
      </c>
      <c r="AY228" s="203" t="s">
        <v>142</v>
      </c>
    </row>
    <row r="229" s="2" customFormat="1" ht="21.75" customHeight="1">
      <c r="A229" s="31"/>
      <c r="B229" s="180"/>
      <c r="C229" s="209" t="s">
        <v>209</v>
      </c>
      <c r="D229" s="209" t="s">
        <v>218</v>
      </c>
      <c r="E229" s="210" t="s">
        <v>282</v>
      </c>
      <c r="F229" s="211" t="s">
        <v>283</v>
      </c>
      <c r="G229" s="212" t="s">
        <v>166</v>
      </c>
      <c r="H229" s="213">
        <v>4145.3999999999996</v>
      </c>
      <c r="I229" s="214">
        <v>18.199999999999999</v>
      </c>
      <c r="J229" s="214">
        <f>ROUND(I229*H229,2)</f>
        <v>75446.279999999999</v>
      </c>
      <c r="K229" s="215"/>
      <c r="L229" s="216"/>
      <c r="M229" s="217" t="s">
        <v>1</v>
      </c>
      <c r="N229" s="218" t="s">
        <v>41</v>
      </c>
      <c r="O229" s="190">
        <v>0</v>
      </c>
      <c r="P229" s="190">
        <f>O229*H229</f>
        <v>0</v>
      </c>
      <c r="Q229" s="190">
        <v>609.37400000000002</v>
      </c>
      <c r="R229" s="190">
        <f>Q229*H229</f>
        <v>2526098.9795999997</v>
      </c>
      <c r="S229" s="190">
        <v>0</v>
      </c>
      <c r="T229" s="191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92" t="s">
        <v>161</v>
      </c>
      <c r="AT229" s="192" t="s">
        <v>218</v>
      </c>
      <c r="AU229" s="192" t="s">
        <v>88</v>
      </c>
      <c r="AY229" s="18" t="s">
        <v>142</v>
      </c>
      <c r="BE229" s="193">
        <f>IF(N229="základná",J229,0)</f>
        <v>0</v>
      </c>
      <c r="BF229" s="193">
        <f>IF(N229="znížená",J229,0)</f>
        <v>75446.279999999999</v>
      </c>
      <c r="BG229" s="193">
        <f>IF(N229="zákl. prenesená",J229,0)</f>
        <v>0</v>
      </c>
      <c r="BH229" s="193">
        <f>IF(N229="zníž. prenesená",J229,0)</f>
        <v>0</v>
      </c>
      <c r="BI229" s="193">
        <f>IF(N229="nulová",J229,0)</f>
        <v>0</v>
      </c>
      <c r="BJ229" s="18" t="s">
        <v>88</v>
      </c>
      <c r="BK229" s="193">
        <f>ROUND(I229*H229,2)</f>
        <v>75446.279999999999</v>
      </c>
      <c r="BL229" s="18" t="s">
        <v>148</v>
      </c>
      <c r="BM229" s="192" t="s">
        <v>273</v>
      </c>
    </row>
    <row r="230" s="13" customFormat="1">
      <c r="A230" s="13"/>
      <c r="B230" s="194"/>
      <c r="C230" s="13"/>
      <c r="D230" s="195" t="s">
        <v>149</v>
      </c>
      <c r="E230" s="196" t="s">
        <v>1</v>
      </c>
      <c r="F230" s="197" t="s">
        <v>516</v>
      </c>
      <c r="G230" s="13"/>
      <c r="H230" s="198">
        <v>4145.3999999999996</v>
      </c>
      <c r="I230" s="13"/>
      <c r="J230" s="13"/>
      <c r="K230" s="13"/>
      <c r="L230" s="194"/>
      <c r="M230" s="199"/>
      <c r="N230" s="200"/>
      <c r="O230" s="200"/>
      <c r="P230" s="200"/>
      <c r="Q230" s="200"/>
      <c r="R230" s="200"/>
      <c r="S230" s="200"/>
      <c r="T230" s="20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96" t="s">
        <v>149</v>
      </c>
      <c r="AU230" s="196" t="s">
        <v>88</v>
      </c>
      <c r="AV230" s="13" t="s">
        <v>88</v>
      </c>
      <c r="AW230" s="13" t="s">
        <v>31</v>
      </c>
      <c r="AX230" s="13" t="s">
        <v>75</v>
      </c>
      <c r="AY230" s="196" t="s">
        <v>142</v>
      </c>
    </row>
    <row r="231" s="14" customFormat="1">
      <c r="A231" s="14"/>
      <c r="B231" s="202"/>
      <c r="C231" s="14"/>
      <c r="D231" s="195" t="s">
        <v>149</v>
      </c>
      <c r="E231" s="203" t="s">
        <v>1</v>
      </c>
      <c r="F231" s="204" t="s">
        <v>151</v>
      </c>
      <c r="G231" s="14"/>
      <c r="H231" s="205">
        <v>4145.3999999999996</v>
      </c>
      <c r="I231" s="14"/>
      <c r="J231" s="14"/>
      <c r="K231" s="14"/>
      <c r="L231" s="202"/>
      <c r="M231" s="206"/>
      <c r="N231" s="207"/>
      <c r="O231" s="207"/>
      <c r="P231" s="207"/>
      <c r="Q231" s="207"/>
      <c r="R231" s="207"/>
      <c r="S231" s="207"/>
      <c r="T231" s="20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03" t="s">
        <v>149</v>
      </c>
      <c r="AU231" s="203" t="s">
        <v>88</v>
      </c>
      <c r="AV231" s="14" t="s">
        <v>148</v>
      </c>
      <c r="AW231" s="14" t="s">
        <v>31</v>
      </c>
      <c r="AX231" s="14" t="s">
        <v>82</v>
      </c>
      <c r="AY231" s="203" t="s">
        <v>142</v>
      </c>
    </row>
    <row r="232" s="12" customFormat="1" ht="22.8" customHeight="1">
      <c r="A232" s="12"/>
      <c r="B232" s="168"/>
      <c r="C232" s="12"/>
      <c r="D232" s="169" t="s">
        <v>74</v>
      </c>
      <c r="E232" s="178" t="s">
        <v>179</v>
      </c>
      <c r="F232" s="178" t="s">
        <v>301</v>
      </c>
      <c r="G232" s="12"/>
      <c r="H232" s="12"/>
      <c r="I232" s="12"/>
      <c r="J232" s="179">
        <f>BK232</f>
        <v>144639.52000000002</v>
      </c>
      <c r="K232" s="12"/>
      <c r="L232" s="168"/>
      <c r="M232" s="172"/>
      <c r="N232" s="173"/>
      <c r="O232" s="173"/>
      <c r="P232" s="174">
        <f>SUM(P233:P279)</f>
        <v>2244.9155099999998</v>
      </c>
      <c r="Q232" s="173"/>
      <c r="R232" s="174">
        <f>SUM(R233:R279)</f>
        <v>284979.38789149997</v>
      </c>
      <c r="S232" s="173"/>
      <c r="T232" s="175">
        <f>SUM(T233:T279)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69" t="s">
        <v>82</v>
      </c>
      <c r="AT232" s="176" t="s">
        <v>74</v>
      </c>
      <c r="AU232" s="176" t="s">
        <v>82</v>
      </c>
      <c r="AY232" s="169" t="s">
        <v>142</v>
      </c>
      <c r="BK232" s="177">
        <f>SUM(BK233:BK279)</f>
        <v>144639.52000000002</v>
      </c>
    </row>
    <row r="233" s="2" customFormat="1" ht="33" customHeight="1">
      <c r="A233" s="31"/>
      <c r="B233" s="180"/>
      <c r="C233" s="181" t="s">
        <v>274</v>
      </c>
      <c r="D233" s="181" t="s">
        <v>144</v>
      </c>
      <c r="E233" s="182" t="s">
        <v>313</v>
      </c>
      <c r="F233" s="183" t="s">
        <v>314</v>
      </c>
      <c r="G233" s="184" t="s">
        <v>203</v>
      </c>
      <c r="H233" s="185">
        <v>2093.5</v>
      </c>
      <c r="I233" s="186">
        <v>11.35</v>
      </c>
      <c r="J233" s="186">
        <f>ROUND(I233*H233,2)</f>
        <v>23761.23</v>
      </c>
      <c r="K233" s="187"/>
      <c r="L233" s="32"/>
      <c r="M233" s="188" t="s">
        <v>1</v>
      </c>
      <c r="N233" s="189" t="s">
        <v>41</v>
      </c>
      <c r="O233" s="190">
        <v>0</v>
      </c>
      <c r="P233" s="190">
        <f>O233*H233</f>
        <v>0</v>
      </c>
      <c r="Q233" s="190">
        <v>0</v>
      </c>
      <c r="R233" s="190">
        <f>Q233*H233</f>
        <v>0</v>
      </c>
      <c r="S233" s="190">
        <v>0</v>
      </c>
      <c r="T233" s="191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92" t="s">
        <v>148</v>
      </c>
      <c r="AT233" s="192" t="s">
        <v>144</v>
      </c>
      <c r="AU233" s="192" t="s">
        <v>88</v>
      </c>
      <c r="AY233" s="18" t="s">
        <v>142</v>
      </c>
      <c r="BE233" s="193">
        <f>IF(N233="základná",J233,0)</f>
        <v>0</v>
      </c>
      <c r="BF233" s="193">
        <f>IF(N233="znížená",J233,0)</f>
        <v>23761.23</v>
      </c>
      <c r="BG233" s="193">
        <f>IF(N233="zákl. prenesená",J233,0)</f>
        <v>0</v>
      </c>
      <c r="BH233" s="193">
        <f>IF(N233="zníž. prenesená",J233,0)</f>
        <v>0</v>
      </c>
      <c r="BI233" s="193">
        <f>IF(N233="nulová",J233,0)</f>
        <v>0</v>
      </c>
      <c r="BJ233" s="18" t="s">
        <v>88</v>
      </c>
      <c r="BK233" s="193">
        <f>ROUND(I233*H233,2)</f>
        <v>23761.23</v>
      </c>
      <c r="BL233" s="18" t="s">
        <v>148</v>
      </c>
      <c r="BM233" s="192" t="s">
        <v>277</v>
      </c>
    </row>
    <row r="234" s="13" customFormat="1">
      <c r="A234" s="13"/>
      <c r="B234" s="194"/>
      <c r="C234" s="13"/>
      <c r="D234" s="195" t="s">
        <v>149</v>
      </c>
      <c r="E234" s="196" t="s">
        <v>1</v>
      </c>
      <c r="F234" s="197" t="s">
        <v>517</v>
      </c>
      <c r="G234" s="13"/>
      <c r="H234" s="198">
        <v>2093.5</v>
      </c>
      <c r="I234" s="13"/>
      <c r="J234" s="13"/>
      <c r="K234" s="13"/>
      <c r="L234" s="194"/>
      <c r="M234" s="199"/>
      <c r="N234" s="200"/>
      <c r="O234" s="200"/>
      <c r="P234" s="200"/>
      <c r="Q234" s="200"/>
      <c r="R234" s="200"/>
      <c r="S234" s="200"/>
      <c r="T234" s="20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96" t="s">
        <v>149</v>
      </c>
      <c r="AU234" s="196" t="s">
        <v>88</v>
      </c>
      <c r="AV234" s="13" t="s">
        <v>88</v>
      </c>
      <c r="AW234" s="13" t="s">
        <v>31</v>
      </c>
      <c r="AX234" s="13" t="s">
        <v>75</v>
      </c>
      <c r="AY234" s="196" t="s">
        <v>142</v>
      </c>
    </row>
    <row r="235" s="14" customFormat="1">
      <c r="A235" s="14"/>
      <c r="B235" s="202"/>
      <c r="C235" s="14"/>
      <c r="D235" s="195" t="s">
        <v>149</v>
      </c>
      <c r="E235" s="203" t="s">
        <v>1</v>
      </c>
      <c r="F235" s="204" t="s">
        <v>151</v>
      </c>
      <c r="G235" s="14"/>
      <c r="H235" s="205">
        <v>2093.5</v>
      </c>
      <c r="I235" s="14"/>
      <c r="J235" s="14"/>
      <c r="K235" s="14"/>
      <c r="L235" s="202"/>
      <c r="M235" s="206"/>
      <c r="N235" s="207"/>
      <c r="O235" s="207"/>
      <c r="P235" s="207"/>
      <c r="Q235" s="207"/>
      <c r="R235" s="207"/>
      <c r="S235" s="207"/>
      <c r="T235" s="20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03" t="s">
        <v>149</v>
      </c>
      <c r="AU235" s="203" t="s">
        <v>88</v>
      </c>
      <c r="AV235" s="14" t="s">
        <v>148</v>
      </c>
      <c r="AW235" s="14" t="s">
        <v>31</v>
      </c>
      <c r="AX235" s="14" t="s">
        <v>82</v>
      </c>
      <c r="AY235" s="203" t="s">
        <v>142</v>
      </c>
    </row>
    <row r="236" s="2" customFormat="1" ht="24.15" customHeight="1">
      <c r="A236" s="31"/>
      <c r="B236" s="180"/>
      <c r="C236" s="181" t="s">
        <v>213</v>
      </c>
      <c r="D236" s="181" t="s">
        <v>144</v>
      </c>
      <c r="E236" s="182" t="s">
        <v>318</v>
      </c>
      <c r="F236" s="183" t="s">
        <v>319</v>
      </c>
      <c r="G236" s="184" t="s">
        <v>147</v>
      </c>
      <c r="H236" s="185">
        <v>153.27500000000001</v>
      </c>
      <c r="I236" s="186">
        <v>142.86000000000001</v>
      </c>
      <c r="J236" s="186">
        <f>ROUND(I236*H236,2)</f>
        <v>21896.869999999999</v>
      </c>
      <c r="K236" s="187"/>
      <c r="L236" s="32"/>
      <c r="M236" s="188" t="s">
        <v>1</v>
      </c>
      <c r="N236" s="189" t="s">
        <v>41</v>
      </c>
      <c r="O236" s="190">
        <v>0</v>
      </c>
      <c r="P236" s="190">
        <f>O236*H236</f>
        <v>0</v>
      </c>
      <c r="Q236" s="190">
        <v>2.1793</v>
      </c>
      <c r="R236" s="190">
        <f>Q236*H236</f>
        <v>334.03220750000003</v>
      </c>
      <c r="S236" s="190">
        <v>0</v>
      </c>
      <c r="T236" s="191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2" t="s">
        <v>148</v>
      </c>
      <c r="AT236" s="192" t="s">
        <v>144</v>
      </c>
      <c r="AU236" s="192" t="s">
        <v>88</v>
      </c>
      <c r="AY236" s="18" t="s">
        <v>142</v>
      </c>
      <c r="BE236" s="193">
        <f>IF(N236="základná",J236,0)</f>
        <v>0</v>
      </c>
      <c r="BF236" s="193">
        <f>IF(N236="znížená",J236,0)</f>
        <v>21896.869999999999</v>
      </c>
      <c r="BG236" s="193">
        <f>IF(N236="zákl. prenesená",J236,0)</f>
        <v>0</v>
      </c>
      <c r="BH236" s="193">
        <f>IF(N236="zníž. prenesená",J236,0)</f>
        <v>0</v>
      </c>
      <c r="BI236" s="193">
        <f>IF(N236="nulová",J236,0)</f>
        <v>0</v>
      </c>
      <c r="BJ236" s="18" t="s">
        <v>88</v>
      </c>
      <c r="BK236" s="193">
        <f>ROUND(I236*H236,2)</f>
        <v>21896.869999999999</v>
      </c>
      <c r="BL236" s="18" t="s">
        <v>148</v>
      </c>
      <c r="BM236" s="192" t="s">
        <v>280</v>
      </c>
    </row>
    <row r="237" s="13" customFormat="1">
      <c r="A237" s="13"/>
      <c r="B237" s="194"/>
      <c r="C237" s="13"/>
      <c r="D237" s="195" t="s">
        <v>149</v>
      </c>
      <c r="E237" s="196" t="s">
        <v>1</v>
      </c>
      <c r="F237" s="197" t="s">
        <v>518</v>
      </c>
      <c r="G237" s="13"/>
      <c r="H237" s="198">
        <v>70.700000000000003</v>
      </c>
      <c r="I237" s="13"/>
      <c r="J237" s="13"/>
      <c r="K237" s="13"/>
      <c r="L237" s="194"/>
      <c r="M237" s="199"/>
      <c r="N237" s="200"/>
      <c r="O237" s="200"/>
      <c r="P237" s="200"/>
      <c r="Q237" s="200"/>
      <c r="R237" s="200"/>
      <c r="S237" s="200"/>
      <c r="T237" s="20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196" t="s">
        <v>149</v>
      </c>
      <c r="AU237" s="196" t="s">
        <v>88</v>
      </c>
      <c r="AV237" s="13" t="s">
        <v>88</v>
      </c>
      <c r="AW237" s="13" t="s">
        <v>31</v>
      </c>
      <c r="AX237" s="13" t="s">
        <v>75</v>
      </c>
      <c r="AY237" s="196" t="s">
        <v>142</v>
      </c>
    </row>
    <row r="238" s="13" customFormat="1">
      <c r="A238" s="13"/>
      <c r="B238" s="194"/>
      <c r="C238" s="13"/>
      <c r="D238" s="195" t="s">
        <v>149</v>
      </c>
      <c r="E238" s="196" t="s">
        <v>1</v>
      </c>
      <c r="F238" s="197" t="s">
        <v>519</v>
      </c>
      <c r="G238" s="13"/>
      <c r="H238" s="198">
        <v>7.9349999999999996</v>
      </c>
      <c r="I238" s="13"/>
      <c r="J238" s="13"/>
      <c r="K238" s="13"/>
      <c r="L238" s="194"/>
      <c r="M238" s="199"/>
      <c r="N238" s="200"/>
      <c r="O238" s="200"/>
      <c r="P238" s="200"/>
      <c r="Q238" s="200"/>
      <c r="R238" s="200"/>
      <c r="S238" s="200"/>
      <c r="T238" s="20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196" t="s">
        <v>149</v>
      </c>
      <c r="AU238" s="196" t="s">
        <v>88</v>
      </c>
      <c r="AV238" s="13" t="s">
        <v>88</v>
      </c>
      <c r="AW238" s="13" t="s">
        <v>31</v>
      </c>
      <c r="AX238" s="13" t="s">
        <v>75</v>
      </c>
      <c r="AY238" s="196" t="s">
        <v>142</v>
      </c>
    </row>
    <row r="239" s="13" customFormat="1">
      <c r="A239" s="13"/>
      <c r="B239" s="194"/>
      <c r="C239" s="13"/>
      <c r="D239" s="195" t="s">
        <v>149</v>
      </c>
      <c r="E239" s="196" t="s">
        <v>1</v>
      </c>
      <c r="F239" s="197" t="s">
        <v>520</v>
      </c>
      <c r="G239" s="13"/>
      <c r="H239" s="198">
        <v>11.835000000000001</v>
      </c>
      <c r="I239" s="13"/>
      <c r="J239" s="13"/>
      <c r="K239" s="13"/>
      <c r="L239" s="194"/>
      <c r="M239" s="199"/>
      <c r="N239" s="200"/>
      <c r="O239" s="200"/>
      <c r="P239" s="200"/>
      <c r="Q239" s="200"/>
      <c r="R239" s="200"/>
      <c r="S239" s="200"/>
      <c r="T239" s="20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196" t="s">
        <v>149</v>
      </c>
      <c r="AU239" s="196" t="s">
        <v>88</v>
      </c>
      <c r="AV239" s="13" t="s">
        <v>88</v>
      </c>
      <c r="AW239" s="13" t="s">
        <v>31</v>
      </c>
      <c r="AX239" s="13" t="s">
        <v>75</v>
      </c>
      <c r="AY239" s="196" t="s">
        <v>142</v>
      </c>
    </row>
    <row r="240" s="13" customFormat="1">
      <c r="A240" s="13"/>
      <c r="B240" s="194"/>
      <c r="C240" s="13"/>
      <c r="D240" s="195" t="s">
        <v>149</v>
      </c>
      <c r="E240" s="196" t="s">
        <v>1</v>
      </c>
      <c r="F240" s="197" t="s">
        <v>521</v>
      </c>
      <c r="G240" s="13"/>
      <c r="H240" s="198">
        <v>62.805</v>
      </c>
      <c r="I240" s="13"/>
      <c r="J240" s="13"/>
      <c r="K240" s="13"/>
      <c r="L240" s="194"/>
      <c r="M240" s="199"/>
      <c r="N240" s="200"/>
      <c r="O240" s="200"/>
      <c r="P240" s="200"/>
      <c r="Q240" s="200"/>
      <c r="R240" s="200"/>
      <c r="S240" s="200"/>
      <c r="T240" s="20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196" t="s">
        <v>149</v>
      </c>
      <c r="AU240" s="196" t="s">
        <v>88</v>
      </c>
      <c r="AV240" s="13" t="s">
        <v>88</v>
      </c>
      <c r="AW240" s="13" t="s">
        <v>31</v>
      </c>
      <c r="AX240" s="13" t="s">
        <v>75</v>
      </c>
      <c r="AY240" s="196" t="s">
        <v>142</v>
      </c>
    </row>
    <row r="241" s="14" customFormat="1">
      <c r="A241" s="14"/>
      <c r="B241" s="202"/>
      <c r="C241" s="14"/>
      <c r="D241" s="195" t="s">
        <v>149</v>
      </c>
      <c r="E241" s="203" t="s">
        <v>1</v>
      </c>
      <c r="F241" s="204" t="s">
        <v>151</v>
      </c>
      <c r="G241" s="14"/>
      <c r="H241" s="205">
        <v>153.27500000000001</v>
      </c>
      <c r="I241" s="14"/>
      <c r="J241" s="14"/>
      <c r="K241" s="14"/>
      <c r="L241" s="202"/>
      <c r="M241" s="206"/>
      <c r="N241" s="207"/>
      <c r="O241" s="207"/>
      <c r="P241" s="207"/>
      <c r="Q241" s="207"/>
      <c r="R241" s="207"/>
      <c r="S241" s="207"/>
      <c r="T241" s="208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03" t="s">
        <v>149</v>
      </c>
      <c r="AU241" s="203" t="s">
        <v>88</v>
      </c>
      <c r="AV241" s="14" t="s">
        <v>148</v>
      </c>
      <c r="AW241" s="14" t="s">
        <v>31</v>
      </c>
      <c r="AX241" s="14" t="s">
        <v>82</v>
      </c>
      <c r="AY241" s="203" t="s">
        <v>142</v>
      </c>
    </row>
    <row r="242" s="2" customFormat="1" ht="33" customHeight="1">
      <c r="A242" s="31"/>
      <c r="B242" s="180"/>
      <c r="C242" s="181" t="s">
        <v>281</v>
      </c>
      <c r="D242" s="181" t="s">
        <v>144</v>
      </c>
      <c r="E242" s="182" t="s">
        <v>325</v>
      </c>
      <c r="F242" s="183" t="s">
        <v>326</v>
      </c>
      <c r="G242" s="184" t="s">
        <v>327</v>
      </c>
      <c r="H242" s="185">
        <v>3546.4699999999998</v>
      </c>
      <c r="I242" s="186">
        <v>4.2199999999999998</v>
      </c>
      <c r="J242" s="186">
        <f>ROUND(I242*H242,2)</f>
        <v>14966.1</v>
      </c>
      <c r="K242" s="187"/>
      <c r="L242" s="32"/>
      <c r="M242" s="188" t="s">
        <v>1</v>
      </c>
      <c r="N242" s="189" t="s">
        <v>41</v>
      </c>
      <c r="O242" s="190">
        <v>0.63300000000000001</v>
      </c>
      <c r="P242" s="190">
        <f>O242*H242</f>
        <v>2244.9155099999998</v>
      </c>
      <c r="Q242" s="190">
        <v>0</v>
      </c>
      <c r="R242" s="190">
        <f>Q242*H242</f>
        <v>0</v>
      </c>
      <c r="S242" s="190">
        <v>0</v>
      </c>
      <c r="T242" s="191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2" t="s">
        <v>148</v>
      </c>
      <c r="AT242" s="192" t="s">
        <v>144</v>
      </c>
      <c r="AU242" s="192" t="s">
        <v>88</v>
      </c>
      <c r="AY242" s="18" t="s">
        <v>142</v>
      </c>
      <c r="BE242" s="193">
        <f>IF(N242="základná",J242,0)</f>
        <v>0</v>
      </c>
      <c r="BF242" s="193">
        <f>IF(N242="znížená",J242,0)</f>
        <v>14966.1</v>
      </c>
      <c r="BG242" s="193">
        <f>IF(N242="zákl. prenesená",J242,0)</f>
        <v>0</v>
      </c>
      <c r="BH242" s="193">
        <f>IF(N242="zníž. prenesená",J242,0)</f>
        <v>0</v>
      </c>
      <c r="BI242" s="193">
        <f>IF(N242="nulová",J242,0)</f>
        <v>0</v>
      </c>
      <c r="BJ242" s="18" t="s">
        <v>88</v>
      </c>
      <c r="BK242" s="193">
        <f>ROUND(I242*H242,2)</f>
        <v>14966.1</v>
      </c>
      <c r="BL242" s="18" t="s">
        <v>148</v>
      </c>
      <c r="BM242" s="192" t="s">
        <v>284</v>
      </c>
    </row>
    <row r="243" s="2" customFormat="1" ht="24.15" customHeight="1">
      <c r="A243" s="31"/>
      <c r="B243" s="180"/>
      <c r="C243" s="181" t="s">
        <v>217</v>
      </c>
      <c r="D243" s="181" t="s">
        <v>144</v>
      </c>
      <c r="E243" s="182" t="s">
        <v>330</v>
      </c>
      <c r="F243" s="183" t="s">
        <v>331</v>
      </c>
      <c r="G243" s="184" t="s">
        <v>327</v>
      </c>
      <c r="H243" s="185">
        <v>3546.4699999999998</v>
      </c>
      <c r="I243" s="186">
        <v>0.23000000000000001</v>
      </c>
      <c r="J243" s="186">
        <f>ROUND(I243*H243,2)</f>
        <v>815.69000000000005</v>
      </c>
      <c r="K243" s="187"/>
      <c r="L243" s="32"/>
      <c r="M243" s="188" t="s">
        <v>1</v>
      </c>
      <c r="N243" s="189" t="s">
        <v>41</v>
      </c>
      <c r="O243" s="190">
        <v>0</v>
      </c>
      <c r="P243" s="190">
        <f>O243*H243</f>
        <v>0</v>
      </c>
      <c r="Q243" s="190">
        <v>0</v>
      </c>
      <c r="R243" s="190">
        <f>Q243*H243</f>
        <v>0</v>
      </c>
      <c r="S243" s="190">
        <v>0</v>
      </c>
      <c r="T243" s="191">
        <f>S243*H243</f>
        <v>0</v>
      </c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R243" s="192" t="s">
        <v>148</v>
      </c>
      <c r="AT243" s="192" t="s">
        <v>144</v>
      </c>
      <c r="AU243" s="192" t="s">
        <v>88</v>
      </c>
      <c r="AY243" s="18" t="s">
        <v>142</v>
      </c>
      <c r="BE243" s="193">
        <f>IF(N243="základná",J243,0)</f>
        <v>0</v>
      </c>
      <c r="BF243" s="193">
        <f>IF(N243="znížená",J243,0)</f>
        <v>815.69000000000005</v>
      </c>
      <c r="BG243" s="193">
        <f>IF(N243="zákl. prenesená",J243,0)</f>
        <v>0</v>
      </c>
      <c r="BH243" s="193">
        <f>IF(N243="zníž. prenesená",J243,0)</f>
        <v>0</v>
      </c>
      <c r="BI243" s="193">
        <f>IF(N243="nulová",J243,0)</f>
        <v>0</v>
      </c>
      <c r="BJ243" s="18" t="s">
        <v>88</v>
      </c>
      <c r="BK243" s="193">
        <f>ROUND(I243*H243,2)</f>
        <v>815.69000000000005</v>
      </c>
      <c r="BL243" s="18" t="s">
        <v>148</v>
      </c>
      <c r="BM243" s="192" t="s">
        <v>290</v>
      </c>
    </row>
    <row r="244" s="13" customFormat="1">
      <c r="A244" s="13"/>
      <c r="B244" s="194"/>
      <c r="C244" s="13"/>
      <c r="D244" s="195" t="s">
        <v>149</v>
      </c>
      <c r="E244" s="196" t="s">
        <v>1</v>
      </c>
      <c r="F244" s="197" t="s">
        <v>522</v>
      </c>
      <c r="G244" s="13"/>
      <c r="H244" s="198">
        <v>3546.4699999999998</v>
      </c>
      <c r="I244" s="13"/>
      <c r="J244" s="13"/>
      <c r="K244" s="13"/>
      <c r="L244" s="194"/>
      <c r="M244" s="199"/>
      <c r="N244" s="200"/>
      <c r="O244" s="200"/>
      <c r="P244" s="200"/>
      <c r="Q244" s="200"/>
      <c r="R244" s="200"/>
      <c r="S244" s="200"/>
      <c r="T244" s="20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6" t="s">
        <v>149</v>
      </c>
      <c r="AU244" s="196" t="s">
        <v>88</v>
      </c>
      <c r="AV244" s="13" t="s">
        <v>88</v>
      </c>
      <c r="AW244" s="13" t="s">
        <v>31</v>
      </c>
      <c r="AX244" s="13" t="s">
        <v>75</v>
      </c>
      <c r="AY244" s="196" t="s">
        <v>142</v>
      </c>
    </row>
    <row r="245" s="14" customFormat="1">
      <c r="A245" s="14"/>
      <c r="B245" s="202"/>
      <c r="C245" s="14"/>
      <c r="D245" s="195" t="s">
        <v>149</v>
      </c>
      <c r="E245" s="203" t="s">
        <v>1</v>
      </c>
      <c r="F245" s="204" t="s">
        <v>151</v>
      </c>
      <c r="G245" s="14"/>
      <c r="H245" s="205">
        <v>3546.4699999999998</v>
      </c>
      <c r="I245" s="14"/>
      <c r="J245" s="14"/>
      <c r="K245" s="14"/>
      <c r="L245" s="202"/>
      <c r="M245" s="206"/>
      <c r="N245" s="207"/>
      <c r="O245" s="207"/>
      <c r="P245" s="207"/>
      <c r="Q245" s="207"/>
      <c r="R245" s="207"/>
      <c r="S245" s="207"/>
      <c r="T245" s="208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03" t="s">
        <v>149</v>
      </c>
      <c r="AU245" s="203" t="s">
        <v>88</v>
      </c>
      <c r="AV245" s="14" t="s">
        <v>148</v>
      </c>
      <c r="AW245" s="14" t="s">
        <v>31</v>
      </c>
      <c r="AX245" s="14" t="s">
        <v>82</v>
      </c>
      <c r="AY245" s="203" t="s">
        <v>142</v>
      </c>
    </row>
    <row r="246" s="2" customFormat="1" ht="24.15" customHeight="1">
      <c r="A246" s="31"/>
      <c r="B246" s="180"/>
      <c r="C246" s="181" t="s">
        <v>293</v>
      </c>
      <c r="D246" s="181" t="s">
        <v>144</v>
      </c>
      <c r="E246" s="182" t="s">
        <v>334</v>
      </c>
      <c r="F246" s="183" t="s">
        <v>335</v>
      </c>
      <c r="G246" s="184" t="s">
        <v>327</v>
      </c>
      <c r="H246" s="185">
        <v>3546.4699999999998</v>
      </c>
      <c r="I246" s="186">
        <v>1.1299999999999999</v>
      </c>
      <c r="J246" s="186">
        <f>ROUND(I246*H246,2)</f>
        <v>4007.5100000000002</v>
      </c>
      <c r="K246" s="187"/>
      <c r="L246" s="32"/>
      <c r="M246" s="188" t="s">
        <v>1</v>
      </c>
      <c r="N246" s="189" t="s">
        <v>41</v>
      </c>
      <c r="O246" s="190">
        <v>0</v>
      </c>
      <c r="P246" s="190">
        <f>O246*H246</f>
        <v>0</v>
      </c>
      <c r="Q246" s="190">
        <v>0</v>
      </c>
      <c r="R246" s="190">
        <f>Q246*H246</f>
        <v>0</v>
      </c>
      <c r="S246" s="190">
        <v>0</v>
      </c>
      <c r="T246" s="191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2" t="s">
        <v>148</v>
      </c>
      <c r="AT246" s="192" t="s">
        <v>144</v>
      </c>
      <c r="AU246" s="192" t="s">
        <v>88</v>
      </c>
      <c r="AY246" s="18" t="s">
        <v>142</v>
      </c>
      <c r="BE246" s="193">
        <f>IF(N246="základná",J246,0)</f>
        <v>0</v>
      </c>
      <c r="BF246" s="193">
        <f>IF(N246="znížená",J246,0)</f>
        <v>4007.5100000000002</v>
      </c>
      <c r="BG246" s="193">
        <f>IF(N246="zákl. prenesená",J246,0)</f>
        <v>0</v>
      </c>
      <c r="BH246" s="193">
        <f>IF(N246="zníž. prenesená",J246,0)</f>
        <v>0</v>
      </c>
      <c r="BI246" s="193">
        <f>IF(N246="nulová",J246,0)</f>
        <v>0</v>
      </c>
      <c r="BJ246" s="18" t="s">
        <v>88</v>
      </c>
      <c r="BK246" s="193">
        <f>ROUND(I246*H246,2)</f>
        <v>4007.5100000000002</v>
      </c>
      <c r="BL246" s="18" t="s">
        <v>148</v>
      </c>
      <c r="BM246" s="192" t="s">
        <v>297</v>
      </c>
    </row>
    <row r="247" s="2" customFormat="1" ht="24.15" customHeight="1">
      <c r="A247" s="31"/>
      <c r="B247" s="180"/>
      <c r="C247" s="181" t="s">
        <v>221</v>
      </c>
      <c r="D247" s="181" t="s">
        <v>144</v>
      </c>
      <c r="E247" s="182" t="s">
        <v>338</v>
      </c>
      <c r="F247" s="183" t="s">
        <v>339</v>
      </c>
      <c r="G247" s="184" t="s">
        <v>203</v>
      </c>
      <c r="H247" s="185">
        <v>1677.5999999999999</v>
      </c>
      <c r="I247" s="186">
        <v>21.989999999999998</v>
      </c>
      <c r="J247" s="186">
        <f>ROUND(I247*H247,2)</f>
        <v>36890.419999999998</v>
      </c>
      <c r="K247" s="187"/>
      <c r="L247" s="32"/>
      <c r="M247" s="188" t="s">
        <v>1</v>
      </c>
      <c r="N247" s="189" t="s">
        <v>41</v>
      </c>
      <c r="O247" s="190">
        <v>0</v>
      </c>
      <c r="P247" s="190">
        <f>O247*H247</f>
        <v>0</v>
      </c>
      <c r="Q247" s="190">
        <v>0</v>
      </c>
      <c r="R247" s="190">
        <f>Q247*H247</f>
        <v>0</v>
      </c>
      <c r="S247" s="190">
        <v>0</v>
      </c>
      <c r="T247" s="191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92" t="s">
        <v>148</v>
      </c>
      <c r="AT247" s="192" t="s">
        <v>144</v>
      </c>
      <c r="AU247" s="192" t="s">
        <v>88</v>
      </c>
      <c r="AY247" s="18" t="s">
        <v>142</v>
      </c>
      <c r="BE247" s="193">
        <f>IF(N247="základná",J247,0)</f>
        <v>0</v>
      </c>
      <c r="BF247" s="193">
        <f>IF(N247="znížená",J247,0)</f>
        <v>36890.419999999998</v>
      </c>
      <c r="BG247" s="193">
        <f>IF(N247="zákl. prenesená",J247,0)</f>
        <v>0</v>
      </c>
      <c r="BH247" s="193">
        <f>IF(N247="zníž. prenesená",J247,0)</f>
        <v>0</v>
      </c>
      <c r="BI247" s="193">
        <f>IF(N247="nulová",J247,0)</f>
        <v>0</v>
      </c>
      <c r="BJ247" s="18" t="s">
        <v>88</v>
      </c>
      <c r="BK247" s="193">
        <f>ROUND(I247*H247,2)</f>
        <v>36890.419999999998</v>
      </c>
      <c r="BL247" s="18" t="s">
        <v>148</v>
      </c>
      <c r="BM247" s="192" t="s">
        <v>300</v>
      </c>
    </row>
    <row r="248" s="13" customFormat="1">
      <c r="A248" s="13"/>
      <c r="B248" s="194"/>
      <c r="C248" s="13"/>
      <c r="D248" s="195" t="s">
        <v>149</v>
      </c>
      <c r="E248" s="196" t="s">
        <v>1</v>
      </c>
      <c r="F248" s="197" t="s">
        <v>496</v>
      </c>
      <c r="G248" s="13"/>
      <c r="H248" s="198">
        <v>1414</v>
      </c>
      <c r="I248" s="13"/>
      <c r="J248" s="13"/>
      <c r="K248" s="13"/>
      <c r="L248" s="194"/>
      <c r="M248" s="199"/>
      <c r="N248" s="200"/>
      <c r="O248" s="200"/>
      <c r="P248" s="200"/>
      <c r="Q248" s="200"/>
      <c r="R248" s="200"/>
      <c r="S248" s="200"/>
      <c r="T248" s="20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196" t="s">
        <v>149</v>
      </c>
      <c r="AU248" s="196" t="s">
        <v>88</v>
      </c>
      <c r="AV248" s="13" t="s">
        <v>88</v>
      </c>
      <c r="AW248" s="13" t="s">
        <v>31</v>
      </c>
      <c r="AX248" s="13" t="s">
        <v>75</v>
      </c>
      <c r="AY248" s="196" t="s">
        <v>142</v>
      </c>
    </row>
    <row r="249" s="13" customFormat="1">
      <c r="A249" s="13"/>
      <c r="B249" s="194"/>
      <c r="C249" s="13"/>
      <c r="D249" s="195" t="s">
        <v>149</v>
      </c>
      <c r="E249" s="196" t="s">
        <v>1</v>
      </c>
      <c r="F249" s="197" t="s">
        <v>523</v>
      </c>
      <c r="G249" s="13"/>
      <c r="H249" s="198">
        <v>105.8</v>
      </c>
      <c r="I249" s="13"/>
      <c r="J249" s="13"/>
      <c r="K249" s="13"/>
      <c r="L249" s="194"/>
      <c r="M249" s="199"/>
      <c r="N249" s="200"/>
      <c r="O249" s="200"/>
      <c r="P249" s="200"/>
      <c r="Q249" s="200"/>
      <c r="R249" s="200"/>
      <c r="S249" s="200"/>
      <c r="T249" s="20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196" t="s">
        <v>149</v>
      </c>
      <c r="AU249" s="196" t="s">
        <v>88</v>
      </c>
      <c r="AV249" s="13" t="s">
        <v>88</v>
      </c>
      <c r="AW249" s="13" t="s">
        <v>31</v>
      </c>
      <c r="AX249" s="13" t="s">
        <v>75</v>
      </c>
      <c r="AY249" s="196" t="s">
        <v>142</v>
      </c>
    </row>
    <row r="250" s="13" customFormat="1">
      <c r="A250" s="13"/>
      <c r="B250" s="194"/>
      <c r="C250" s="13"/>
      <c r="D250" s="195" t="s">
        <v>149</v>
      </c>
      <c r="E250" s="196" t="s">
        <v>1</v>
      </c>
      <c r="F250" s="197" t="s">
        <v>524</v>
      </c>
      <c r="G250" s="13"/>
      <c r="H250" s="198">
        <v>157.80000000000001</v>
      </c>
      <c r="I250" s="13"/>
      <c r="J250" s="13"/>
      <c r="K250" s="13"/>
      <c r="L250" s="194"/>
      <c r="M250" s="199"/>
      <c r="N250" s="200"/>
      <c r="O250" s="200"/>
      <c r="P250" s="200"/>
      <c r="Q250" s="200"/>
      <c r="R250" s="200"/>
      <c r="S250" s="200"/>
      <c r="T250" s="20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196" t="s">
        <v>149</v>
      </c>
      <c r="AU250" s="196" t="s">
        <v>88</v>
      </c>
      <c r="AV250" s="13" t="s">
        <v>88</v>
      </c>
      <c r="AW250" s="13" t="s">
        <v>31</v>
      </c>
      <c r="AX250" s="13" t="s">
        <v>75</v>
      </c>
      <c r="AY250" s="196" t="s">
        <v>142</v>
      </c>
    </row>
    <row r="251" s="14" customFormat="1">
      <c r="A251" s="14"/>
      <c r="B251" s="202"/>
      <c r="C251" s="14"/>
      <c r="D251" s="195" t="s">
        <v>149</v>
      </c>
      <c r="E251" s="203" t="s">
        <v>1</v>
      </c>
      <c r="F251" s="204" t="s">
        <v>151</v>
      </c>
      <c r="G251" s="14"/>
      <c r="H251" s="205">
        <v>1677.5999999999999</v>
      </c>
      <c r="I251" s="14"/>
      <c r="J251" s="14"/>
      <c r="K251" s="14"/>
      <c r="L251" s="202"/>
      <c r="M251" s="206"/>
      <c r="N251" s="207"/>
      <c r="O251" s="207"/>
      <c r="P251" s="207"/>
      <c r="Q251" s="207"/>
      <c r="R251" s="207"/>
      <c r="S251" s="207"/>
      <c r="T251" s="208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03" t="s">
        <v>149</v>
      </c>
      <c r="AU251" s="203" t="s">
        <v>88</v>
      </c>
      <c r="AV251" s="14" t="s">
        <v>148</v>
      </c>
      <c r="AW251" s="14" t="s">
        <v>31</v>
      </c>
      <c r="AX251" s="14" t="s">
        <v>82</v>
      </c>
      <c r="AY251" s="203" t="s">
        <v>142</v>
      </c>
    </row>
    <row r="252" s="2" customFormat="1" ht="21.75" customHeight="1">
      <c r="A252" s="31"/>
      <c r="B252" s="180"/>
      <c r="C252" s="181" t="s">
        <v>302</v>
      </c>
      <c r="D252" s="181" t="s">
        <v>144</v>
      </c>
      <c r="E252" s="182" t="s">
        <v>344</v>
      </c>
      <c r="F252" s="183" t="s">
        <v>345</v>
      </c>
      <c r="G252" s="184" t="s">
        <v>327</v>
      </c>
      <c r="H252" s="185">
        <v>1912.4749999999999</v>
      </c>
      <c r="I252" s="186">
        <v>9.0800000000000001</v>
      </c>
      <c r="J252" s="186">
        <f>ROUND(I252*H252,2)</f>
        <v>17365.27</v>
      </c>
      <c r="K252" s="187"/>
      <c r="L252" s="32"/>
      <c r="M252" s="188" t="s">
        <v>1</v>
      </c>
      <c r="N252" s="189" t="s">
        <v>41</v>
      </c>
      <c r="O252" s="190">
        <v>0</v>
      </c>
      <c r="P252" s="190">
        <f>O252*H252</f>
        <v>0</v>
      </c>
      <c r="Q252" s="190">
        <v>0</v>
      </c>
      <c r="R252" s="190">
        <f>Q252*H252</f>
        <v>0</v>
      </c>
      <c r="S252" s="190">
        <v>0</v>
      </c>
      <c r="T252" s="191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2" t="s">
        <v>148</v>
      </c>
      <c r="AT252" s="192" t="s">
        <v>144</v>
      </c>
      <c r="AU252" s="192" t="s">
        <v>88</v>
      </c>
      <c r="AY252" s="18" t="s">
        <v>142</v>
      </c>
      <c r="BE252" s="193">
        <f>IF(N252="základná",J252,0)</f>
        <v>0</v>
      </c>
      <c r="BF252" s="193">
        <f>IF(N252="znížená",J252,0)</f>
        <v>17365.27</v>
      </c>
      <c r="BG252" s="193">
        <f>IF(N252="zákl. prenesená",J252,0)</f>
        <v>0</v>
      </c>
      <c r="BH252" s="193">
        <f>IF(N252="zníž. prenesená",J252,0)</f>
        <v>0</v>
      </c>
      <c r="BI252" s="193">
        <f>IF(N252="nulová",J252,0)</f>
        <v>0</v>
      </c>
      <c r="BJ252" s="18" t="s">
        <v>88</v>
      </c>
      <c r="BK252" s="193">
        <f>ROUND(I252*H252,2)</f>
        <v>17365.27</v>
      </c>
      <c r="BL252" s="18" t="s">
        <v>148</v>
      </c>
      <c r="BM252" s="192" t="s">
        <v>305</v>
      </c>
    </row>
    <row r="253" s="13" customFormat="1">
      <c r="A253" s="13"/>
      <c r="B253" s="194"/>
      <c r="C253" s="13"/>
      <c r="D253" s="195" t="s">
        <v>149</v>
      </c>
      <c r="E253" s="196" t="s">
        <v>1</v>
      </c>
      <c r="F253" s="197" t="s">
        <v>525</v>
      </c>
      <c r="G253" s="13"/>
      <c r="H253" s="198">
        <v>14720</v>
      </c>
      <c r="I253" s="13"/>
      <c r="J253" s="13"/>
      <c r="K253" s="13"/>
      <c r="L253" s="194"/>
      <c r="M253" s="199"/>
      <c r="N253" s="200"/>
      <c r="O253" s="200"/>
      <c r="P253" s="200"/>
      <c r="Q253" s="200"/>
      <c r="R253" s="200"/>
      <c r="S253" s="200"/>
      <c r="T253" s="20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196" t="s">
        <v>149</v>
      </c>
      <c r="AU253" s="196" t="s">
        <v>88</v>
      </c>
      <c r="AV253" s="13" t="s">
        <v>88</v>
      </c>
      <c r="AW253" s="13" t="s">
        <v>31</v>
      </c>
      <c r="AX253" s="13" t="s">
        <v>75</v>
      </c>
      <c r="AY253" s="196" t="s">
        <v>142</v>
      </c>
    </row>
    <row r="254" s="13" customFormat="1">
      <c r="A254" s="13"/>
      <c r="B254" s="194"/>
      <c r="C254" s="13"/>
      <c r="D254" s="195" t="s">
        <v>149</v>
      </c>
      <c r="E254" s="196" t="s">
        <v>1</v>
      </c>
      <c r="F254" s="197" t="s">
        <v>526</v>
      </c>
      <c r="G254" s="13"/>
      <c r="H254" s="198">
        <v>-12807.525</v>
      </c>
      <c r="I254" s="13"/>
      <c r="J254" s="13"/>
      <c r="K254" s="13"/>
      <c r="L254" s="194"/>
      <c r="M254" s="199"/>
      <c r="N254" s="200"/>
      <c r="O254" s="200"/>
      <c r="P254" s="200"/>
      <c r="Q254" s="200"/>
      <c r="R254" s="200"/>
      <c r="S254" s="200"/>
      <c r="T254" s="20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96" t="s">
        <v>149</v>
      </c>
      <c r="AU254" s="196" t="s">
        <v>88</v>
      </c>
      <c r="AV254" s="13" t="s">
        <v>88</v>
      </c>
      <c r="AW254" s="13" t="s">
        <v>31</v>
      </c>
      <c r="AX254" s="13" t="s">
        <v>75</v>
      </c>
      <c r="AY254" s="196" t="s">
        <v>142</v>
      </c>
    </row>
    <row r="255" s="14" customFormat="1">
      <c r="A255" s="14"/>
      <c r="B255" s="202"/>
      <c r="C255" s="14"/>
      <c r="D255" s="195" t="s">
        <v>149</v>
      </c>
      <c r="E255" s="203" t="s">
        <v>1</v>
      </c>
      <c r="F255" s="204" t="s">
        <v>151</v>
      </c>
      <c r="G255" s="14"/>
      <c r="H255" s="205">
        <v>1912.4750000000004</v>
      </c>
      <c r="I255" s="14"/>
      <c r="J255" s="14"/>
      <c r="K255" s="14"/>
      <c r="L255" s="202"/>
      <c r="M255" s="206"/>
      <c r="N255" s="207"/>
      <c r="O255" s="207"/>
      <c r="P255" s="207"/>
      <c r="Q255" s="207"/>
      <c r="R255" s="207"/>
      <c r="S255" s="207"/>
      <c r="T255" s="208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03" t="s">
        <v>149</v>
      </c>
      <c r="AU255" s="203" t="s">
        <v>88</v>
      </c>
      <c r="AV255" s="14" t="s">
        <v>148</v>
      </c>
      <c r="AW255" s="14" t="s">
        <v>31</v>
      </c>
      <c r="AX255" s="14" t="s">
        <v>82</v>
      </c>
      <c r="AY255" s="203" t="s">
        <v>142</v>
      </c>
    </row>
    <row r="256" s="2" customFormat="1" ht="16.5" customHeight="1">
      <c r="A256" s="31"/>
      <c r="B256" s="180"/>
      <c r="C256" s="181" t="s">
        <v>227</v>
      </c>
      <c r="D256" s="181" t="s">
        <v>144</v>
      </c>
      <c r="E256" s="182" t="s">
        <v>349</v>
      </c>
      <c r="F256" s="183" t="s">
        <v>350</v>
      </c>
      <c r="G256" s="184" t="s">
        <v>327</v>
      </c>
      <c r="H256" s="185">
        <v>3341.4400000000001</v>
      </c>
      <c r="I256" s="186">
        <v>1.1299999999999999</v>
      </c>
      <c r="J256" s="186">
        <f>ROUND(I256*H256,2)</f>
        <v>3775.8299999999999</v>
      </c>
      <c r="K256" s="187"/>
      <c r="L256" s="32"/>
      <c r="M256" s="188" t="s">
        <v>1</v>
      </c>
      <c r="N256" s="189" t="s">
        <v>41</v>
      </c>
      <c r="O256" s="190">
        <v>0</v>
      </c>
      <c r="P256" s="190">
        <f>O256*H256</f>
        <v>0</v>
      </c>
      <c r="Q256" s="190">
        <v>0</v>
      </c>
      <c r="R256" s="190">
        <f>Q256*H256</f>
        <v>0</v>
      </c>
      <c r="S256" s="190">
        <v>0</v>
      </c>
      <c r="T256" s="191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2" t="s">
        <v>148</v>
      </c>
      <c r="AT256" s="192" t="s">
        <v>144</v>
      </c>
      <c r="AU256" s="192" t="s">
        <v>88</v>
      </c>
      <c r="AY256" s="18" t="s">
        <v>142</v>
      </c>
      <c r="BE256" s="193">
        <f>IF(N256="základná",J256,0)</f>
        <v>0</v>
      </c>
      <c r="BF256" s="193">
        <f>IF(N256="znížená",J256,0)</f>
        <v>3775.8299999999999</v>
      </c>
      <c r="BG256" s="193">
        <f>IF(N256="zákl. prenesená",J256,0)</f>
        <v>0</v>
      </c>
      <c r="BH256" s="193">
        <f>IF(N256="zníž. prenesená",J256,0)</f>
        <v>0</v>
      </c>
      <c r="BI256" s="193">
        <f>IF(N256="nulová",J256,0)</f>
        <v>0</v>
      </c>
      <c r="BJ256" s="18" t="s">
        <v>88</v>
      </c>
      <c r="BK256" s="193">
        <f>ROUND(I256*H256,2)</f>
        <v>3775.8299999999999</v>
      </c>
      <c r="BL256" s="18" t="s">
        <v>148</v>
      </c>
      <c r="BM256" s="192" t="s">
        <v>308</v>
      </c>
    </row>
    <row r="257" s="13" customFormat="1">
      <c r="A257" s="13"/>
      <c r="B257" s="194"/>
      <c r="C257" s="13"/>
      <c r="D257" s="195" t="s">
        <v>149</v>
      </c>
      <c r="E257" s="196" t="s">
        <v>1</v>
      </c>
      <c r="F257" s="197" t="s">
        <v>527</v>
      </c>
      <c r="G257" s="13"/>
      <c r="H257" s="198">
        <v>3341.4400000000001</v>
      </c>
      <c r="I257" s="13"/>
      <c r="J257" s="13"/>
      <c r="K257" s="13"/>
      <c r="L257" s="194"/>
      <c r="M257" s="199"/>
      <c r="N257" s="200"/>
      <c r="O257" s="200"/>
      <c r="P257" s="200"/>
      <c r="Q257" s="200"/>
      <c r="R257" s="200"/>
      <c r="S257" s="200"/>
      <c r="T257" s="20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196" t="s">
        <v>149</v>
      </c>
      <c r="AU257" s="196" t="s">
        <v>88</v>
      </c>
      <c r="AV257" s="13" t="s">
        <v>88</v>
      </c>
      <c r="AW257" s="13" t="s">
        <v>31</v>
      </c>
      <c r="AX257" s="13" t="s">
        <v>75</v>
      </c>
      <c r="AY257" s="196" t="s">
        <v>142</v>
      </c>
    </row>
    <row r="258" s="14" customFormat="1">
      <c r="A258" s="14"/>
      <c r="B258" s="202"/>
      <c r="C258" s="14"/>
      <c r="D258" s="195" t="s">
        <v>149</v>
      </c>
      <c r="E258" s="203" t="s">
        <v>1</v>
      </c>
      <c r="F258" s="204" t="s">
        <v>151</v>
      </c>
      <c r="G258" s="14"/>
      <c r="H258" s="205">
        <v>3341.4400000000001</v>
      </c>
      <c r="I258" s="14"/>
      <c r="J258" s="14"/>
      <c r="K258" s="14"/>
      <c r="L258" s="202"/>
      <c r="M258" s="206"/>
      <c r="N258" s="207"/>
      <c r="O258" s="207"/>
      <c r="P258" s="207"/>
      <c r="Q258" s="207"/>
      <c r="R258" s="207"/>
      <c r="S258" s="207"/>
      <c r="T258" s="208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03" t="s">
        <v>149</v>
      </c>
      <c r="AU258" s="203" t="s">
        <v>88</v>
      </c>
      <c r="AV258" s="14" t="s">
        <v>148</v>
      </c>
      <c r="AW258" s="14" t="s">
        <v>31</v>
      </c>
      <c r="AX258" s="14" t="s">
        <v>82</v>
      </c>
      <c r="AY258" s="203" t="s">
        <v>142</v>
      </c>
    </row>
    <row r="259" s="2" customFormat="1" ht="24.15" customHeight="1">
      <c r="A259" s="31"/>
      <c r="B259" s="180"/>
      <c r="C259" s="209" t="s">
        <v>309</v>
      </c>
      <c r="D259" s="209" t="s">
        <v>218</v>
      </c>
      <c r="E259" s="210" t="s">
        <v>353</v>
      </c>
      <c r="F259" s="211" t="s">
        <v>354</v>
      </c>
      <c r="G259" s="212" t="s">
        <v>355</v>
      </c>
      <c r="H259" s="213">
        <v>1442.28</v>
      </c>
      <c r="I259" s="214">
        <v>8.3300000000000001</v>
      </c>
      <c r="J259" s="214">
        <f>ROUND(I259*H259,2)</f>
        <v>12014.190000000001</v>
      </c>
      <c r="K259" s="215"/>
      <c r="L259" s="216"/>
      <c r="M259" s="217" t="s">
        <v>1</v>
      </c>
      <c r="N259" s="218" t="s">
        <v>41</v>
      </c>
      <c r="O259" s="190">
        <v>0</v>
      </c>
      <c r="P259" s="190">
        <f>O259*H259</f>
        <v>0</v>
      </c>
      <c r="Q259" s="190">
        <v>122.59399999999999</v>
      </c>
      <c r="R259" s="190">
        <f>Q259*H259</f>
        <v>176814.87432</v>
      </c>
      <c r="S259" s="190">
        <v>0</v>
      </c>
      <c r="T259" s="191">
        <f>S259*H259</f>
        <v>0</v>
      </c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R259" s="192" t="s">
        <v>161</v>
      </c>
      <c r="AT259" s="192" t="s">
        <v>218</v>
      </c>
      <c r="AU259" s="192" t="s">
        <v>88</v>
      </c>
      <c r="AY259" s="18" t="s">
        <v>142</v>
      </c>
      <c r="BE259" s="193">
        <f>IF(N259="základná",J259,0)</f>
        <v>0</v>
      </c>
      <c r="BF259" s="193">
        <f>IF(N259="znížená",J259,0)</f>
        <v>12014.190000000001</v>
      </c>
      <c r="BG259" s="193">
        <f>IF(N259="zákl. prenesená",J259,0)</f>
        <v>0</v>
      </c>
      <c r="BH259" s="193">
        <f>IF(N259="zníž. prenesená",J259,0)</f>
        <v>0</v>
      </c>
      <c r="BI259" s="193">
        <f>IF(N259="nulová",J259,0)</f>
        <v>0</v>
      </c>
      <c r="BJ259" s="18" t="s">
        <v>88</v>
      </c>
      <c r="BK259" s="193">
        <f>ROUND(I259*H259,2)</f>
        <v>12014.190000000001</v>
      </c>
      <c r="BL259" s="18" t="s">
        <v>148</v>
      </c>
      <c r="BM259" s="192" t="s">
        <v>312</v>
      </c>
    </row>
    <row r="260" s="13" customFormat="1">
      <c r="A260" s="13"/>
      <c r="B260" s="194"/>
      <c r="C260" s="13"/>
      <c r="D260" s="195" t="s">
        <v>149</v>
      </c>
      <c r="E260" s="196" t="s">
        <v>1</v>
      </c>
      <c r="F260" s="197" t="s">
        <v>528</v>
      </c>
      <c r="G260" s="13"/>
      <c r="H260" s="198">
        <v>116.994</v>
      </c>
      <c r="I260" s="13"/>
      <c r="J260" s="13"/>
      <c r="K260" s="13"/>
      <c r="L260" s="194"/>
      <c r="M260" s="199"/>
      <c r="N260" s="200"/>
      <c r="O260" s="200"/>
      <c r="P260" s="200"/>
      <c r="Q260" s="200"/>
      <c r="R260" s="200"/>
      <c r="S260" s="200"/>
      <c r="T260" s="20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196" t="s">
        <v>149</v>
      </c>
      <c r="AU260" s="196" t="s">
        <v>88</v>
      </c>
      <c r="AV260" s="13" t="s">
        <v>88</v>
      </c>
      <c r="AW260" s="13" t="s">
        <v>31</v>
      </c>
      <c r="AX260" s="13" t="s">
        <v>75</v>
      </c>
      <c r="AY260" s="196" t="s">
        <v>142</v>
      </c>
    </row>
    <row r="261" s="13" customFormat="1">
      <c r="A261" s="13"/>
      <c r="B261" s="194"/>
      <c r="C261" s="13"/>
      <c r="D261" s="195" t="s">
        <v>149</v>
      </c>
      <c r="E261" s="196" t="s">
        <v>1</v>
      </c>
      <c r="F261" s="197" t="s">
        <v>529</v>
      </c>
      <c r="G261" s="13"/>
      <c r="H261" s="198">
        <v>925.24199999999996</v>
      </c>
      <c r="I261" s="13"/>
      <c r="J261" s="13"/>
      <c r="K261" s="13"/>
      <c r="L261" s="194"/>
      <c r="M261" s="199"/>
      <c r="N261" s="200"/>
      <c r="O261" s="200"/>
      <c r="P261" s="200"/>
      <c r="Q261" s="200"/>
      <c r="R261" s="200"/>
      <c r="S261" s="200"/>
      <c r="T261" s="20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96" t="s">
        <v>149</v>
      </c>
      <c r="AU261" s="196" t="s">
        <v>88</v>
      </c>
      <c r="AV261" s="13" t="s">
        <v>88</v>
      </c>
      <c r="AW261" s="13" t="s">
        <v>31</v>
      </c>
      <c r="AX261" s="13" t="s">
        <v>75</v>
      </c>
      <c r="AY261" s="196" t="s">
        <v>142</v>
      </c>
    </row>
    <row r="262" s="13" customFormat="1">
      <c r="A262" s="13"/>
      <c r="B262" s="194"/>
      <c r="C262" s="13"/>
      <c r="D262" s="195" t="s">
        <v>149</v>
      </c>
      <c r="E262" s="196" t="s">
        <v>1</v>
      </c>
      <c r="F262" s="197" t="s">
        <v>530</v>
      </c>
      <c r="G262" s="13"/>
      <c r="H262" s="198">
        <v>275.80799999999999</v>
      </c>
      <c r="I262" s="13"/>
      <c r="J262" s="13"/>
      <c r="K262" s="13"/>
      <c r="L262" s="194"/>
      <c r="M262" s="199"/>
      <c r="N262" s="200"/>
      <c r="O262" s="200"/>
      <c r="P262" s="200"/>
      <c r="Q262" s="200"/>
      <c r="R262" s="200"/>
      <c r="S262" s="200"/>
      <c r="T262" s="20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96" t="s">
        <v>149</v>
      </c>
      <c r="AU262" s="196" t="s">
        <v>88</v>
      </c>
      <c r="AV262" s="13" t="s">
        <v>88</v>
      </c>
      <c r="AW262" s="13" t="s">
        <v>31</v>
      </c>
      <c r="AX262" s="13" t="s">
        <v>75</v>
      </c>
      <c r="AY262" s="196" t="s">
        <v>142</v>
      </c>
    </row>
    <row r="263" s="13" customFormat="1">
      <c r="A263" s="13"/>
      <c r="B263" s="194"/>
      <c r="C263" s="13"/>
      <c r="D263" s="195" t="s">
        <v>149</v>
      </c>
      <c r="E263" s="196" t="s">
        <v>1</v>
      </c>
      <c r="F263" s="197" t="s">
        <v>531</v>
      </c>
      <c r="G263" s="13"/>
      <c r="H263" s="198">
        <v>124.236</v>
      </c>
      <c r="I263" s="13"/>
      <c r="J263" s="13"/>
      <c r="K263" s="13"/>
      <c r="L263" s="194"/>
      <c r="M263" s="199"/>
      <c r="N263" s="200"/>
      <c r="O263" s="200"/>
      <c r="P263" s="200"/>
      <c r="Q263" s="200"/>
      <c r="R263" s="200"/>
      <c r="S263" s="200"/>
      <c r="T263" s="20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196" t="s">
        <v>149</v>
      </c>
      <c r="AU263" s="196" t="s">
        <v>88</v>
      </c>
      <c r="AV263" s="13" t="s">
        <v>88</v>
      </c>
      <c r="AW263" s="13" t="s">
        <v>31</v>
      </c>
      <c r="AX263" s="13" t="s">
        <v>75</v>
      </c>
      <c r="AY263" s="196" t="s">
        <v>142</v>
      </c>
    </row>
    <row r="264" s="14" customFormat="1">
      <c r="A264" s="14"/>
      <c r="B264" s="202"/>
      <c r="C264" s="14"/>
      <c r="D264" s="195" t="s">
        <v>149</v>
      </c>
      <c r="E264" s="203" t="s">
        <v>1</v>
      </c>
      <c r="F264" s="204" t="s">
        <v>151</v>
      </c>
      <c r="G264" s="14"/>
      <c r="H264" s="205">
        <v>1442.28</v>
      </c>
      <c r="I264" s="14"/>
      <c r="J264" s="14"/>
      <c r="K264" s="14"/>
      <c r="L264" s="202"/>
      <c r="M264" s="206"/>
      <c r="N264" s="207"/>
      <c r="O264" s="207"/>
      <c r="P264" s="207"/>
      <c r="Q264" s="207"/>
      <c r="R264" s="207"/>
      <c r="S264" s="207"/>
      <c r="T264" s="20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03" t="s">
        <v>149</v>
      </c>
      <c r="AU264" s="203" t="s">
        <v>88</v>
      </c>
      <c r="AV264" s="14" t="s">
        <v>148</v>
      </c>
      <c r="AW264" s="14" t="s">
        <v>31</v>
      </c>
      <c r="AX264" s="14" t="s">
        <v>82</v>
      </c>
      <c r="AY264" s="203" t="s">
        <v>142</v>
      </c>
    </row>
    <row r="265" s="2" customFormat="1" ht="24.15" customHeight="1">
      <c r="A265" s="31"/>
      <c r="B265" s="180"/>
      <c r="C265" s="209" t="s">
        <v>232</v>
      </c>
      <c r="D265" s="209" t="s">
        <v>218</v>
      </c>
      <c r="E265" s="210" t="s">
        <v>359</v>
      </c>
      <c r="F265" s="211" t="s">
        <v>532</v>
      </c>
      <c r="G265" s="212" t="s">
        <v>355</v>
      </c>
      <c r="H265" s="213">
        <v>107.916</v>
      </c>
      <c r="I265" s="214">
        <v>10.48</v>
      </c>
      <c r="J265" s="214">
        <f>ROUND(I265*H265,2)</f>
        <v>1130.96</v>
      </c>
      <c r="K265" s="215"/>
      <c r="L265" s="216"/>
      <c r="M265" s="217" t="s">
        <v>1</v>
      </c>
      <c r="N265" s="218" t="s">
        <v>41</v>
      </c>
      <c r="O265" s="190">
        <v>0</v>
      </c>
      <c r="P265" s="190">
        <f>O265*H265</f>
        <v>0</v>
      </c>
      <c r="Q265" s="190">
        <v>7.0149999999999997</v>
      </c>
      <c r="R265" s="190">
        <f>Q265*H265</f>
        <v>757.03073999999992</v>
      </c>
      <c r="S265" s="190">
        <v>0</v>
      </c>
      <c r="T265" s="191">
        <f>S265*H265</f>
        <v>0</v>
      </c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R265" s="192" t="s">
        <v>161</v>
      </c>
      <c r="AT265" s="192" t="s">
        <v>218</v>
      </c>
      <c r="AU265" s="192" t="s">
        <v>88</v>
      </c>
      <c r="AY265" s="18" t="s">
        <v>142</v>
      </c>
      <c r="BE265" s="193">
        <f>IF(N265="základná",J265,0)</f>
        <v>0</v>
      </c>
      <c r="BF265" s="193">
        <f>IF(N265="znížená",J265,0)</f>
        <v>1130.96</v>
      </c>
      <c r="BG265" s="193">
        <f>IF(N265="zákl. prenesená",J265,0)</f>
        <v>0</v>
      </c>
      <c r="BH265" s="193">
        <f>IF(N265="zníž. prenesená",J265,0)</f>
        <v>0</v>
      </c>
      <c r="BI265" s="193">
        <f>IF(N265="nulová",J265,0)</f>
        <v>0</v>
      </c>
      <c r="BJ265" s="18" t="s">
        <v>88</v>
      </c>
      <c r="BK265" s="193">
        <f>ROUND(I265*H265,2)</f>
        <v>1130.96</v>
      </c>
      <c r="BL265" s="18" t="s">
        <v>148</v>
      </c>
      <c r="BM265" s="192" t="s">
        <v>315</v>
      </c>
    </row>
    <row r="266" s="13" customFormat="1">
      <c r="A266" s="13"/>
      <c r="B266" s="194"/>
      <c r="C266" s="13"/>
      <c r="D266" s="195" t="s">
        <v>149</v>
      </c>
      <c r="E266" s="196" t="s">
        <v>1</v>
      </c>
      <c r="F266" s="197" t="s">
        <v>533</v>
      </c>
      <c r="G266" s="13"/>
      <c r="H266" s="198">
        <v>21.420000000000002</v>
      </c>
      <c r="I266" s="13"/>
      <c r="J266" s="13"/>
      <c r="K266" s="13"/>
      <c r="L266" s="194"/>
      <c r="M266" s="199"/>
      <c r="N266" s="200"/>
      <c r="O266" s="200"/>
      <c r="P266" s="200"/>
      <c r="Q266" s="200"/>
      <c r="R266" s="200"/>
      <c r="S266" s="200"/>
      <c r="T266" s="20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196" t="s">
        <v>149</v>
      </c>
      <c r="AU266" s="196" t="s">
        <v>88</v>
      </c>
      <c r="AV266" s="13" t="s">
        <v>88</v>
      </c>
      <c r="AW266" s="13" t="s">
        <v>31</v>
      </c>
      <c r="AX266" s="13" t="s">
        <v>75</v>
      </c>
      <c r="AY266" s="196" t="s">
        <v>142</v>
      </c>
    </row>
    <row r="267" s="13" customFormat="1">
      <c r="A267" s="13"/>
      <c r="B267" s="194"/>
      <c r="C267" s="13"/>
      <c r="D267" s="195" t="s">
        <v>149</v>
      </c>
      <c r="E267" s="196" t="s">
        <v>1</v>
      </c>
      <c r="F267" s="197" t="s">
        <v>534</v>
      </c>
      <c r="G267" s="13"/>
      <c r="H267" s="198">
        <v>58.445999999999998</v>
      </c>
      <c r="I267" s="13"/>
      <c r="J267" s="13"/>
      <c r="K267" s="13"/>
      <c r="L267" s="194"/>
      <c r="M267" s="199"/>
      <c r="N267" s="200"/>
      <c r="O267" s="200"/>
      <c r="P267" s="200"/>
      <c r="Q267" s="200"/>
      <c r="R267" s="200"/>
      <c r="S267" s="200"/>
      <c r="T267" s="20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96" t="s">
        <v>149</v>
      </c>
      <c r="AU267" s="196" t="s">
        <v>88</v>
      </c>
      <c r="AV267" s="13" t="s">
        <v>88</v>
      </c>
      <c r="AW267" s="13" t="s">
        <v>31</v>
      </c>
      <c r="AX267" s="13" t="s">
        <v>75</v>
      </c>
      <c r="AY267" s="196" t="s">
        <v>142</v>
      </c>
    </row>
    <row r="268" s="13" customFormat="1">
      <c r="A268" s="13"/>
      <c r="B268" s="194"/>
      <c r="C268" s="13"/>
      <c r="D268" s="195" t="s">
        <v>149</v>
      </c>
      <c r="E268" s="196" t="s">
        <v>1</v>
      </c>
      <c r="F268" s="197" t="s">
        <v>535</v>
      </c>
      <c r="G268" s="13"/>
      <c r="H268" s="198">
        <v>28.050000000000001</v>
      </c>
      <c r="I268" s="13"/>
      <c r="J268" s="13"/>
      <c r="K268" s="13"/>
      <c r="L268" s="194"/>
      <c r="M268" s="199"/>
      <c r="N268" s="200"/>
      <c r="O268" s="200"/>
      <c r="P268" s="200"/>
      <c r="Q268" s="200"/>
      <c r="R268" s="200"/>
      <c r="S268" s="200"/>
      <c r="T268" s="20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196" t="s">
        <v>149</v>
      </c>
      <c r="AU268" s="196" t="s">
        <v>88</v>
      </c>
      <c r="AV268" s="13" t="s">
        <v>88</v>
      </c>
      <c r="AW268" s="13" t="s">
        <v>31</v>
      </c>
      <c r="AX268" s="13" t="s">
        <v>75</v>
      </c>
      <c r="AY268" s="196" t="s">
        <v>142</v>
      </c>
    </row>
    <row r="269" s="14" customFormat="1">
      <c r="A269" s="14"/>
      <c r="B269" s="202"/>
      <c r="C269" s="14"/>
      <c r="D269" s="195" t="s">
        <v>149</v>
      </c>
      <c r="E269" s="203" t="s">
        <v>1</v>
      </c>
      <c r="F269" s="204" t="s">
        <v>151</v>
      </c>
      <c r="G269" s="14"/>
      <c r="H269" s="205">
        <v>107.916</v>
      </c>
      <c r="I269" s="14"/>
      <c r="J269" s="14"/>
      <c r="K269" s="14"/>
      <c r="L269" s="202"/>
      <c r="M269" s="206"/>
      <c r="N269" s="207"/>
      <c r="O269" s="207"/>
      <c r="P269" s="207"/>
      <c r="Q269" s="207"/>
      <c r="R269" s="207"/>
      <c r="S269" s="207"/>
      <c r="T269" s="208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03" t="s">
        <v>149</v>
      </c>
      <c r="AU269" s="203" t="s">
        <v>88</v>
      </c>
      <c r="AV269" s="14" t="s">
        <v>148</v>
      </c>
      <c r="AW269" s="14" t="s">
        <v>31</v>
      </c>
      <c r="AX269" s="14" t="s">
        <v>82</v>
      </c>
      <c r="AY269" s="203" t="s">
        <v>142</v>
      </c>
    </row>
    <row r="270" s="2" customFormat="1" ht="24.15" customHeight="1">
      <c r="A270" s="31"/>
      <c r="B270" s="180"/>
      <c r="C270" s="209" t="s">
        <v>317</v>
      </c>
      <c r="D270" s="209" t="s">
        <v>218</v>
      </c>
      <c r="E270" s="210" t="s">
        <v>363</v>
      </c>
      <c r="F270" s="211" t="s">
        <v>536</v>
      </c>
      <c r="G270" s="212" t="s">
        <v>355</v>
      </c>
      <c r="H270" s="213">
        <v>160.95599999999999</v>
      </c>
      <c r="I270" s="214">
        <v>13.050000000000001</v>
      </c>
      <c r="J270" s="214">
        <f>ROUND(I270*H270,2)</f>
        <v>2100.48</v>
      </c>
      <c r="K270" s="215"/>
      <c r="L270" s="216"/>
      <c r="M270" s="217" t="s">
        <v>1</v>
      </c>
      <c r="N270" s="218" t="s">
        <v>41</v>
      </c>
      <c r="O270" s="190">
        <v>0</v>
      </c>
      <c r="P270" s="190">
        <f>O270*H270</f>
        <v>0</v>
      </c>
      <c r="Q270" s="190">
        <v>13.648999999999999</v>
      </c>
      <c r="R270" s="190">
        <f>Q270*H270</f>
        <v>2196.8884439999997</v>
      </c>
      <c r="S270" s="190">
        <v>0</v>
      </c>
      <c r="T270" s="191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2" t="s">
        <v>161</v>
      </c>
      <c r="AT270" s="192" t="s">
        <v>218</v>
      </c>
      <c r="AU270" s="192" t="s">
        <v>88</v>
      </c>
      <c r="AY270" s="18" t="s">
        <v>142</v>
      </c>
      <c r="BE270" s="193">
        <f>IF(N270="základná",J270,0)</f>
        <v>0</v>
      </c>
      <c r="BF270" s="193">
        <f>IF(N270="znížená",J270,0)</f>
        <v>2100.48</v>
      </c>
      <c r="BG270" s="193">
        <f>IF(N270="zákl. prenesená",J270,0)</f>
        <v>0</v>
      </c>
      <c r="BH270" s="193">
        <f>IF(N270="zníž. prenesená",J270,0)</f>
        <v>0</v>
      </c>
      <c r="BI270" s="193">
        <f>IF(N270="nulová",J270,0)</f>
        <v>0</v>
      </c>
      <c r="BJ270" s="18" t="s">
        <v>88</v>
      </c>
      <c r="BK270" s="193">
        <f>ROUND(I270*H270,2)</f>
        <v>2100.48</v>
      </c>
      <c r="BL270" s="18" t="s">
        <v>148</v>
      </c>
      <c r="BM270" s="192" t="s">
        <v>320</v>
      </c>
    </row>
    <row r="271" s="13" customFormat="1">
      <c r="A271" s="13"/>
      <c r="B271" s="194"/>
      <c r="C271" s="13"/>
      <c r="D271" s="195" t="s">
        <v>149</v>
      </c>
      <c r="E271" s="196" t="s">
        <v>1</v>
      </c>
      <c r="F271" s="197" t="s">
        <v>537</v>
      </c>
      <c r="G271" s="13"/>
      <c r="H271" s="198">
        <v>10.199999999999999</v>
      </c>
      <c r="I271" s="13"/>
      <c r="J271" s="13"/>
      <c r="K271" s="13"/>
      <c r="L271" s="194"/>
      <c r="M271" s="199"/>
      <c r="N271" s="200"/>
      <c r="O271" s="200"/>
      <c r="P271" s="200"/>
      <c r="Q271" s="200"/>
      <c r="R271" s="200"/>
      <c r="S271" s="200"/>
      <c r="T271" s="20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96" t="s">
        <v>149</v>
      </c>
      <c r="AU271" s="196" t="s">
        <v>88</v>
      </c>
      <c r="AV271" s="13" t="s">
        <v>88</v>
      </c>
      <c r="AW271" s="13" t="s">
        <v>31</v>
      </c>
      <c r="AX271" s="13" t="s">
        <v>75</v>
      </c>
      <c r="AY271" s="196" t="s">
        <v>142</v>
      </c>
    </row>
    <row r="272" s="13" customFormat="1">
      <c r="A272" s="13"/>
      <c r="B272" s="194"/>
      <c r="C272" s="13"/>
      <c r="D272" s="195" t="s">
        <v>149</v>
      </c>
      <c r="E272" s="196" t="s">
        <v>1</v>
      </c>
      <c r="F272" s="197" t="s">
        <v>538</v>
      </c>
      <c r="G272" s="13"/>
      <c r="H272" s="198">
        <v>135.45599999999999</v>
      </c>
      <c r="I272" s="13"/>
      <c r="J272" s="13"/>
      <c r="K272" s="13"/>
      <c r="L272" s="194"/>
      <c r="M272" s="199"/>
      <c r="N272" s="200"/>
      <c r="O272" s="200"/>
      <c r="P272" s="200"/>
      <c r="Q272" s="200"/>
      <c r="R272" s="200"/>
      <c r="S272" s="200"/>
      <c r="T272" s="20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96" t="s">
        <v>149</v>
      </c>
      <c r="AU272" s="196" t="s">
        <v>88</v>
      </c>
      <c r="AV272" s="13" t="s">
        <v>88</v>
      </c>
      <c r="AW272" s="13" t="s">
        <v>31</v>
      </c>
      <c r="AX272" s="13" t="s">
        <v>75</v>
      </c>
      <c r="AY272" s="196" t="s">
        <v>142</v>
      </c>
    </row>
    <row r="273" s="13" customFormat="1">
      <c r="A273" s="13"/>
      <c r="B273" s="194"/>
      <c r="C273" s="13"/>
      <c r="D273" s="195" t="s">
        <v>149</v>
      </c>
      <c r="E273" s="196" t="s">
        <v>1</v>
      </c>
      <c r="F273" s="197" t="s">
        <v>539</v>
      </c>
      <c r="G273" s="13"/>
      <c r="H273" s="198">
        <v>1.02</v>
      </c>
      <c r="I273" s="13"/>
      <c r="J273" s="13"/>
      <c r="K273" s="13"/>
      <c r="L273" s="194"/>
      <c r="M273" s="199"/>
      <c r="N273" s="200"/>
      <c r="O273" s="200"/>
      <c r="P273" s="200"/>
      <c r="Q273" s="200"/>
      <c r="R273" s="200"/>
      <c r="S273" s="200"/>
      <c r="T273" s="20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196" t="s">
        <v>149</v>
      </c>
      <c r="AU273" s="196" t="s">
        <v>88</v>
      </c>
      <c r="AV273" s="13" t="s">
        <v>88</v>
      </c>
      <c r="AW273" s="13" t="s">
        <v>31</v>
      </c>
      <c r="AX273" s="13" t="s">
        <v>75</v>
      </c>
      <c r="AY273" s="196" t="s">
        <v>142</v>
      </c>
    </row>
    <row r="274" s="13" customFormat="1">
      <c r="A274" s="13"/>
      <c r="B274" s="194"/>
      <c r="C274" s="13"/>
      <c r="D274" s="195" t="s">
        <v>149</v>
      </c>
      <c r="E274" s="196" t="s">
        <v>1</v>
      </c>
      <c r="F274" s="197" t="s">
        <v>540</v>
      </c>
      <c r="G274" s="13"/>
      <c r="H274" s="198">
        <v>14.279999999999999</v>
      </c>
      <c r="I274" s="13"/>
      <c r="J274" s="13"/>
      <c r="K274" s="13"/>
      <c r="L274" s="194"/>
      <c r="M274" s="199"/>
      <c r="N274" s="200"/>
      <c r="O274" s="200"/>
      <c r="P274" s="200"/>
      <c r="Q274" s="200"/>
      <c r="R274" s="200"/>
      <c r="S274" s="200"/>
      <c r="T274" s="20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196" t="s">
        <v>149</v>
      </c>
      <c r="AU274" s="196" t="s">
        <v>88</v>
      </c>
      <c r="AV274" s="13" t="s">
        <v>88</v>
      </c>
      <c r="AW274" s="13" t="s">
        <v>31</v>
      </c>
      <c r="AX274" s="13" t="s">
        <v>75</v>
      </c>
      <c r="AY274" s="196" t="s">
        <v>142</v>
      </c>
    </row>
    <row r="275" s="14" customFormat="1">
      <c r="A275" s="14"/>
      <c r="B275" s="202"/>
      <c r="C275" s="14"/>
      <c r="D275" s="195" t="s">
        <v>149</v>
      </c>
      <c r="E275" s="203" t="s">
        <v>1</v>
      </c>
      <c r="F275" s="204" t="s">
        <v>151</v>
      </c>
      <c r="G275" s="14"/>
      <c r="H275" s="205">
        <v>160.95599999999999</v>
      </c>
      <c r="I275" s="14"/>
      <c r="J275" s="14"/>
      <c r="K275" s="14"/>
      <c r="L275" s="202"/>
      <c r="M275" s="206"/>
      <c r="N275" s="207"/>
      <c r="O275" s="207"/>
      <c r="P275" s="207"/>
      <c r="Q275" s="207"/>
      <c r="R275" s="207"/>
      <c r="S275" s="207"/>
      <c r="T275" s="208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03" t="s">
        <v>149</v>
      </c>
      <c r="AU275" s="203" t="s">
        <v>88</v>
      </c>
      <c r="AV275" s="14" t="s">
        <v>148</v>
      </c>
      <c r="AW275" s="14" t="s">
        <v>31</v>
      </c>
      <c r="AX275" s="14" t="s">
        <v>82</v>
      </c>
      <c r="AY275" s="203" t="s">
        <v>142</v>
      </c>
    </row>
    <row r="276" s="2" customFormat="1" ht="21.75" customHeight="1">
      <c r="A276" s="31"/>
      <c r="B276" s="180"/>
      <c r="C276" s="209" t="s">
        <v>237</v>
      </c>
      <c r="D276" s="209" t="s">
        <v>218</v>
      </c>
      <c r="E276" s="210" t="s">
        <v>367</v>
      </c>
      <c r="F276" s="211" t="s">
        <v>368</v>
      </c>
      <c r="G276" s="212" t="s">
        <v>355</v>
      </c>
      <c r="H276" s="213">
        <v>2135.3699999999999</v>
      </c>
      <c r="I276" s="214">
        <v>2.77</v>
      </c>
      <c r="J276" s="214">
        <f>ROUND(I276*H276,2)</f>
        <v>5914.9700000000003</v>
      </c>
      <c r="K276" s="215"/>
      <c r="L276" s="216"/>
      <c r="M276" s="217" t="s">
        <v>1</v>
      </c>
      <c r="N276" s="218" t="s">
        <v>41</v>
      </c>
      <c r="O276" s="190">
        <v>0</v>
      </c>
      <c r="P276" s="190">
        <f>O276*H276</f>
        <v>0</v>
      </c>
      <c r="Q276" s="190">
        <v>49.113999999999997</v>
      </c>
      <c r="R276" s="190">
        <f>Q276*H276</f>
        <v>104876.56217999999</v>
      </c>
      <c r="S276" s="190">
        <v>0</v>
      </c>
      <c r="T276" s="191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2" t="s">
        <v>161</v>
      </c>
      <c r="AT276" s="192" t="s">
        <v>218</v>
      </c>
      <c r="AU276" s="192" t="s">
        <v>88</v>
      </c>
      <c r="AY276" s="18" t="s">
        <v>142</v>
      </c>
      <c r="BE276" s="193">
        <f>IF(N276="základná",J276,0)</f>
        <v>0</v>
      </c>
      <c r="BF276" s="193">
        <f>IF(N276="znížená",J276,0)</f>
        <v>5914.9700000000003</v>
      </c>
      <c r="BG276" s="193">
        <f>IF(N276="zákl. prenesená",J276,0)</f>
        <v>0</v>
      </c>
      <c r="BH276" s="193">
        <f>IF(N276="zníž. prenesená",J276,0)</f>
        <v>0</v>
      </c>
      <c r="BI276" s="193">
        <f>IF(N276="nulová",J276,0)</f>
        <v>0</v>
      </c>
      <c r="BJ276" s="18" t="s">
        <v>88</v>
      </c>
      <c r="BK276" s="193">
        <f>ROUND(I276*H276,2)</f>
        <v>5914.9700000000003</v>
      </c>
      <c r="BL276" s="18" t="s">
        <v>148</v>
      </c>
      <c r="BM276" s="192" t="s">
        <v>328</v>
      </c>
    </row>
    <row r="277" s="13" customFormat="1">
      <c r="A277" s="13"/>
      <c r="B277" s="194"/>
      <c r="C277" s="13"/>
      <c r="D277" s="195" t="s">
        <v>149</v>
      </c>
      <c r="E277" s="196" t="s">
        <v>1</v>
      </c>
      <c r="F277" s="197" t="s">
        <v>541</v>
      </c>
      <c r="G277" s="13"/>
      <c r="H277" s="198">
        <v>123.93000000000001</v>
      </c>
      <c r="I277" s="13"/>
      <c r="J277" s="13"/>
      <c r="K277" s="13"/>
      <c r="L277" s="194"/>
      <c r="M277" s="199"/>
      <c r="N277" s="200"/>
      <c r="O277" s="200"/>
      <c r="P277" s="200"/>
      <c r="Q277" s="200"/>
      <c r="R277" s="200"/>
      <c r="S277" s="200"/>
      <c r="T277" s="20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96" t="s">
        <v>149</v>
      </c>
      <c r="AU277" s="196" t="s">
        <v>88</v>
      </c>
      <c r="AV277" s="13" t="s">
        <v>88</v>
      </c>
      <c r="AW277" s="13" t="s">
        <v>31</v>
      </c>
      <c r="AX277" s="13" t="s">
        <v>75</v>
      </c>
      <c r="AY277" s="196" t="s">
        <v>142</v>
      </c>
    </row>
    <row r="278" s="13" customFormat="1">
      <c r="A278" s="13"/>
      <c r="B278" s="194"/>
      <c r="C278" s="13"/>
      <c r="D278" s="195" t="s">
        <v>149</v>
      </c>
      <c r="E278" s="196" t="s">
        <v>1</v>
      </c>
      <c r="F278" s="197" t="s">
        <v>542</v>
      </c>
      <c r="G278" s="13"/>
      <c r="H278" s="198">
        <v>2011.4400000000001</v>
      </c>
      <c r="I278" s="13"/>
      <c r="J278" s="13"/>
      <c r="K278" s="13"/>
      <c r="L278" s="194"/>
      <c r="M278" s="199"/>
      <c r="N278" s="200"/>
      <c r="O278" s="200"/>
      <c r="P278" s="200"/>
      <c r="Q278" s="200"/>
      <c r="R278" s="200"/>
      <c r="S278" s="200"/>
      <c r="T278" s="20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196" t="s">
        <v>149</v>
      </c>
      <c r="AU278" s="196" t="s">
        <v>88</v>
      </c>
      <c r="AV278" s="13" t="s">
        <v>88</v>
      </c>
      <c r="AW278" s="13" t="s">
        <v>31</v>
      </c>
      <c r="AX278" s="13" t="s">
        <v>75</v>
      </c>
      <c r="AY278" s="196" t="s">
        <v>142</v>
      </c>
    </row>
    <row r="279" s="14" customFormat="1">
      <c r="A279" s="14"/>
      <c r="B279" s="202"/>
      <c r="C279" s="14"/>
      <c r="D279" s="195" t="s">
        <v>149</v>
      </c>
      <c r="E279" s="203" t="s">
        <v>1</v>
      </c>
      <c r="F279" s="204" t="s">
        <v>151</v>
      </c>
      <c r="G279" s="14"/>
      <c r="H279" s="205">
        <v>2135.3699999999999</v>
      </c>
      <c r="I279" s="14"/>
      <c r="J279" s="14"/>
      <c r="K279" s="14"/>
      <c r="L279" s="202"/>
      <c r="M279" s="206"/>
      <c r="N279" s="207"/>
      <c r="O279" s="207"/>
      <c r="P279" s="207"/>
      <c r="Q279" s="207"/>
      <c r="R279" s="207"/>
      <c r="S279" s="207"/>
      <c r="T279" s="20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03" t="s">
        <v>149</v>
      </c>
      <c r="AU279" s="203" t="s">
        <v>88</v>
      </c>
      <c r="AV279" s="14" t="s">
        <v>148</v>
      </c>
      <c r="AW279" s="14" t="s">
        <v>31</v>
      </c>
      <c r="AX279" s="14" t="s">
        <v>82</v>
      </c>
      <c r="AY279" s="203" t="s">
        <v>142</v>
      </c>
    </row>
    <row r="280" s="12" customFormat="1" ht="22.8" customHeight="1">
      <c r="A280" s="12"/>
      <c r="B280" s="168"/>
      <c r="C280" s="12"/>
      <c r="D280" s="169" t="s">
        <v>74</v>
      </c>
      <c r="E280" s="178" t="s">
        <v>371</v>
      </c>
      <c r="F280" s="178" t="s">
        <v>372</v>
      </c>
      <c r="G280" s="12"/>
      <c r="H280" s="12"/>
      <c r="I280" s="12"/>
      <c r="J280" s="179">
        <f>BK280</f>
        <v>11733.610000000001</v>
      </c>
      <c r="K280" s="12"/>
      <c r="L280" s="168"/>
      <c r="M280" s="172"/>
      <c r="N280" s="173"/>
      <c r="O280" s="173"/>
      <c r="P280" s="174">
        <f>P281</f>
        <v>0</v>
      </c>
      <c r="Q280" s="173"/>
      <c r="R280" s="174">
        <f>R281</f>
        <v>0</v>
      </c>
      <c r="S280" s="173"/>
      <c r="T280" s="175">
        <f>T281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69" t="s">
        <v>82</v>
      </c>
      <c r="AT280" s="176" t="s">
        <v>74</v>
      </c>
      <c r="AU280" s="176" t="s">
        <v>82</v>
      </c>
      <c r="AY280" s="169" t="s">
        <v>142</v>
      </c>
      <c r="BK280" s="177">
        <f>BK281</f>
        <v>11733.610000000001</v>
      </c>
    </row>
    <row r="281" s="2" customFormat="1" ht="33" customHeight="1">
      <c r="A281" s="31"/>
      <c r="B281" s="180"/>
      <c r="C281" s="181" t="s">
        <v>329</v>
      </c>
      <c r="D281" s="181" t="s">
        <v>144</v>
      </c>
      <c r="E281" s="182" t="s">
        <v>373</v>
      </c>
      <c r="F281" s="183" t="s">
        <v>374</v>
      </c>
      <c r="G281" s="184" t="s">
        <v>327</v>
      </c>
      <c r="H281" s="185">
        <v>10383.723</v>
      </c>
      <c r="I281" s="186">
        <v>1.1299999999999999</v>
      </c>
      <c r="J281" s="186">
        <f>ROUND(I281*H281,2)</f>
        <v>11733.610000000001</v>
      </c>
      <c r="K281" s="187"/>
      <c r="L281" s="32"/>
      <c r="M281" s="225" t="s">
        <v>1</v>
      </c>
      <c r="N281" s="226" t="s">
        <v>41</v>
      </c>
      <c r="O281" s="227">
        <v>0</v>
      </c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R281" s="192" t="s">
        <v>148</v>
      </c>
      <c r="AT281" s="192" t="s">
        <v>144</v>
      </c>
      <c r="AU281" s="192" t="s">
        <v>88</v>
      </c>
      <c r="AY281" s="18" t="s">
        <v>142</v>
      </c>
      <c r="BE281" s="193">
        <f>IF(N281="základná",J281,0)</f>
        <v>0</v>
      </c>
      <c r="BF281" s="193">
        <f>IF(N281="znížená",J281,0)</f>
        <v>11733.610000000001</v>
      </c>
      <c r="BG281" s="193">
        <f>IF(N281="zákl. prenesená",J281,0)</f>
        <v>0</v>
      </c>
      <c r="BH281" s="193">
        <f>IF(N281="zníž. prenesená",J281,0)</f>
        <v>0</v>
      </c>
      <c r="BI281" s="193">
        <f>IF(N281="nulová",J281,0)</f>
        <v>0</v>
      </c>
      <c r="BJ281" s="18" t="s">
        <v>88</v>
      </c>
      <c r="BK281" s="193">
        <f>ROUND(I281*H281,2)</f>
        <v>11733.610000000001</v>
      </c>
      <c r="BL281" s="18" t="s">
        <v>148</v>
      </c>
      <c r="BM281" s="192" t="s">
        <v>332</v>
      </c>
    </row>
    <row r="282" s="2" customFormat="1" ht="6.96" customHeight="1">
      <c r="A282" s="31"/>
      <c r="B282" s="57"/>
      <c r="C282" s="58"/>
      <c r="D282" s="58"/>
      <c r="E282" s="58"/>
      <c r="F282" s="58"/>
      <c r="G282" s="58"/>
      <c r="H282" s="58"/>
      <c r="I282" s="58"/>
      <c r="J282" s="58"/>
      <c r="K282" s="58"/>
      <c r="L282" s="32"/>
      <c r="M282" s="31"/>
      <c r="O282" s="31"/>
      <c r="P282" s="31"/>
      <c r="Q282" s="31"/>
      <c r="R282" s="31"/>
      <c r="S282" s="31"/>
      <c r="T282" s="31"/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</row>
  </sheetData>
  <autoFilter ref="C121:K281"/>
  <mergeCells count="8">
    <mergeCell ref="E7:H7"/>
    <mergeCell ref="E9:H9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5"/>
    </row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75</v>
      </c>
    </row>
    <row r="4" s="1" customFormat="1" ht="24.96" customHeight="1">
      <c r="B4" s="21"/>
      <c r="D4" s="22" t="s">
        <v>111</v>
      </c>
      <c r="L4" s="21"/>
      <c r="M4" s="126" t="s">
        <v>9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28" t="s">
        <v>13</v>
      </c>
      <c r="L6" s="21"/>
    </row>
    <row r="7" s="1" customFormat="1" ht="26.25" customHeight="1">
      <c r="B7" s="21"/>
      <c r="E7" s="127" t="str">
        <f>'Rekapitulácia stavby'!K6</f>
        <v>Rekonštrukcia miestnych komunikácií a chodníkov v meste Trstená a jej prímestských častí</v>
      </c>
      <c r="F7" s="28"/>
      <c r="G7" s="28"/>
      <c r="H7" s="28"/>
      <c r="L7" s="21"/>
    </row>
    <row r="8" s="2" customFormat="1" ht="12" customHeight="1">
      <c r="A8" s="31"/>
      <c r="B8" s="32"/>
      <c r="C8" s="31"/>
      <c r="D8" s="28" t="s">
        <v>112</v>
      </c>
      <c r="E8" s="31"/>
      <c r="F8" s="31"/>
      <c r="G8" s="31"/>
      <c r="H8" s="31"/>
      <c r="I8" s="31"/>
      <c r="J8" s="31"/>
      <c r="K8" s="31"/>
      <c r="L8" s="52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="2" customFormat="1" ht="16.5" customHeight="1">
      <c r="A9" s="31"/>
      <c r="B9" s="32"/>
      <c r="C9" s="31"/>
      <c r="D9" s="31"/>
      <c r="E9" s="64" t="s">
        <v>543</v>
      </c>
      <c r="F9" s="31"/>
      <c r="G9" s="31"/>
      <c r="H9" s="31"/>
      <c r="I9" s="31"/>
      <c r="J9" s="31"/>
      <c r="K9" s="31"/>
      <c r="L9" s="52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="2" customFormat="1">
      <c r="A10" s="31"/>
      <c r="B10" s="32"/>
      <c r="C10" s="31"/>
      <c r="D10" s="31"/>
      <c r="E10" s="31"/>
      <c r="F10" s="31"/>
      <c r="G10" s="31"/>
      <c r="H10" s="31"/>
      <c r="I10" s="31"/>
      <c r="J10" s="31"/>
      <c r="K10" s="31"/>
      <c r="L10" s="52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="2" customFormat="1" ht="12" customHeight="1">
      <c r="A11" s="31"/>
      <c r="B11" s="32"/>
      <c r="C11" s="31"/>
      <c r="D11" s="28" t="s">
        <v>15</v>
      </c>
      <c r="E11" s="31"/>
      <c r="F11" s="25" t="s">
        <v>1</v>
      </c>
      <c r="G11" s="31"/>
      <c r="H11" s="31"/>
      <c r="I11" s="28" t="s">
        <v>16</v>
      </c>
      <c r="J11" s="25" t="s">
        <v>1</v>
      </c>
      <c r="K11" s="31"/>
      <c r="L11" s="52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="2" customFormat="1" ht="12" customHeight="1">
      <c r="A12" s="31"/>
      <c r="B12" s="32"/>
      <c r="C12" s="31"/>
      <c r="D12" s="28" t="s">
        <v>17</v>
      </c>
      <c r="E12" s="31"/>
      <c r="F12" s="25" t="s">
        <v>18</v>
      </c>
      <c r="G12" s="31"/>
      <c r="H12" s="31"/>
      <c r="I12" s="28" t="s">
        <v>19</v>
      </c>
      <c r="J12" s="66" t="str">
        <f>'Rekapitulácia stavby'!AN8</f>
        <v>11. 3. 2022</v>
      </c>
      <c r="K12" s="31"/>
      <c r="L12" s="52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="2" customFormat="1" ht="10.8" customHeight="1">
      <c r="A13" s="31"/>
      <c r="B13" s="32"/>
      <c r="C13" s="31"/>
      <c r="D13" s="31"/>
      <c r="E13" s="31"/>
      <c r="F13" s="31"/>
      <c r="G13" s="31"/>
      <c r="H13" s="31"/>
      <c r="I13" s="31"/>
      <c r="J13" s="31"/>
      <c r="K13" s="31"/>
      <c r="L13" s="52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="2" customFormat="1" ht="12" customHeight="1">
      <c r="A14" s="31"/>
      <c r="B14" s="32"/>
      <c r="C14" s="31"/>
      <c r="D14" s="28" t="s">
        <v>21</v>
      </c>
      <c r="E14" s="31"/>
      <c r="F14" s="31"/>
      <c r="G14" s="31"/>
      <c r="H14" s="31"/>
      <c r="I14" s="28" t="s">
        <v>22</v>
      </c>
      <c r="J14" s="25" t="s">
        <v>1</v>
      </c>
      <c r="K14" s="31"/>
      <c r="L14" s="52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="2" customFormat="1" ht="18" customHeight="1">
      <c r="A15" s="31"/>
      <c r="B15" s="32"/>
      <c r="C15" s="31"/>
      <c r="D15" s="31"/>
      <c r="E15" s="25" t="s">
        <v>23</v>
      </c>
      <c r="F15" s="31"/>
      <c r="G15" s="31"/>
      <c r="H15" s="31"/>
      <c r="I15" s="28" t="s">
        <v>24</v>
      </c>
      <c r="J15" s="25" t="s">
        <v>1</v>
      </c>
      <c r="K15" s="31"/>
      <c r="L15" s="52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="2" customFormat="1" ht="6.96" customHeight="1">
      <c r="A16" s="31"/>
      <c r="B16" s="32"/>
      <c r="C16" s="31"/>
      <c r="D16" s="31"/>
      <c r="E16" s="31"/>
      <c r="F16" s="31"/>
      <c r="G16" s="31"/>
      <c r="H16" s="31"/>
      <c r="I16" s="31"/>
      <c r="J16" s="31"/>
      <c r="K16" s="31"/>
      <c r="L16" s="52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="2" customFormat="1" ht="12" customHeight="1">
      <c r="A17" s="31"/>
      <c r="B17" s="32"/>
      <c r="C17" s="31"/>
      <c r="D17" s="28" t="s">
        <v>25</v>
      </c>
      <c r="E17" s="31"/>
      <c r="F17" s="31"/>
      <c r="G17" s="31"/>
      <c r="H17" s="31"/>
      <c r="I17" s="28" t="s">
        <v>22</v>
      </c>
      <c r="J17" s="25" t="s">
        <v>26</v>
      </c>
      <c r="K17" s="31"/>
      <c r="L17" s="52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="2" customFormat="1" ht="18" customHeight="1">
      <c r="A18" s="31"/>
      <c r="B18" s="32"/>
      <c r="C18" s="31"/>
      <c r="D18" s="31"/>
      <c r="E18" s="25" t="s">
        <v>27</v>
      </c>
      <c r="F18" s="31"/>
      <c r="G18" s="31"/>
      <c r="H18" s="31"/>
      <c r="I18" s="28" t="s">
        <v>24</v>
      </c>
      <c r="J18" s="25" t="s">
        <v>28</v>
      </c>
      <c r="K18" s="31"/>
      <c r="L18" s="52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="2" customFormat="1" ht="6.96" customHeight="1">
      <c r="A19" s="31"/>
      <c r="B19" s="32"/>
      <c r="C19" s="31"/>
      <c r="D19" s="31"/>
      <c r="E19" s="31"/>
      <c r="F19" s="31"/>
      <c r="G19" s="31"/>
      <c r="H19" s="31"/>
      <c r="I19" s="31"/>
      <c r="J19" s="31"/>
      <c r="K19" s="31"/>
      <c r="L19" s="52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="2" customFormat="1" ht="12" customHeight="1">
      <c r="A20" s="31"/>
      <c r="B20" s="32"/>
      <c r="C20" s="31"/>
      <c r="D20" s="28" t="s">
        <v>29</v>
      </c>
      <c r="E20" s="31"/>
      <c r="F20" s="31"/>
      <c r="G20" s="31"/>
      <c r="H20" s="31"/>
      <c r="I20" s="28" t="s">
        <v>22</v>
      </c>
      <c r="J20" s="25" t="s">
        <v>1</v>
      </c>
      <c r="K20" s="31"/>
      <c r="L20" s="52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="2" customFormat="1" ht="18" customHeight="1">
      <c r="A21" s="31"/>
      <c r="B21" s="32"/>
      <c r="C21" s="31"/>
      <c r="D21" s="31"/>
      <c r="E21" s="25" t="s">
        <v>30</v>
      </c>
      <c r="F21" s="31"/>
      <c r="G21" s="31"/>
      <c r="H21" s="31"/>
      <c r="I21" s="28" t="s">
        <v>24</v>
      </c>
      <c r="J21" s="25" t="s">
        <v>1</v>
      </c>
      <c r="K21" s="31"/>
      <c r="L21" s="52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="2" customFormat="1" ht="6.96" customHeight="1">
      <c r="A22" s="31"/>
      <c r="B22" s="32"/>
      <c r="C22" s="31"/>
      <c r="D22" s="31"/>
      <c r="E22" s="31"/>
      <c r="F22" s="31"/>
      <c r="G22" s="31"/>
      <c r="H22" s="31"/>
      <c r="I22" s="31"/>
      <c r="J22" s="31"/>
      <c r="K22" s="31"/>
      <c r="L22" s="52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="2" customFormat="1" ht="12" customHeight="1">
      <c r="A23" s="31"/>
      <c r="B23" s="32"/>
      <c r="C23" s="31"/>
      <c r="D23" s="28" t="s">
        <v>32</v>
      </c>
      <c r="E23" s="31"/>
      <c r="F23" s="31"/>
      <c r="G23" s="31"/>
      <c r="H23" s="31"/>
      <c r="I23" s="28" t="s">
        <v>22</v>
      </c>
      <c r="J23" s="25" t="str">
        <f>IF('Rekapitulácia stavby'!AN19="","",'Rekapitulácia stavby'!AN19)</f>
        <v/>
      </c>
      <c r="K23" s="31"/>
      <c r="L23" s="52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="2" customFormat="1" ht="18" customHeight="1">
      <c r="A24" s="31"/>
      <c r="B24" s="32"/>
      <c r="C24" s="31"/>
      <c r="D24" s="31"/>
      <c r="E24" s="25" t="str">
        <f>IF('Rekapitulácia stavby'!E20="","",'Rekapitulácia stavby'!E20)</f>
        <v xml:space="preserve"> </v>
      </c>
      <c r="F24" s="31"/>
      <c r="G24" s="31"/>
      <c r="H24" s="31"/>
      <c r="I24" s="28" t="s">
        <v>24</v>
      </c>
      <c r="J24" s="25" t="str">
        <f>IF('Rekapitulácia stavby'!AN20="","",'Rekapitulácia stavby'!AN20)</f>
        <v/>
      </c>
      <c r="K24" s="31"/>
      <c r="L24" s="52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="2" customFormat="1" ht="6.96" customHeight="1">
      <c r="A25" s="31"/>
      <c r="B25" s="32"/>
      <c r="C25" s="31"/>
      <c r="D25" s="31"/>
      <c r="E25" s="31"/>
      <c r="F25" s="31"/>
      <c r="G25" s="31"/>
      <c r="H25" s="31"/>
      <c r="I25" s="31"/>
      <c r="J25" s="31"/>
      <c r="K25" s="31"/>
      <c r="L25" s="52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="2" customFormat="1" ht="12" customHeight="1">
      <c r="A26" s="31"/>
      <c r="B26" s="32"/>
      <c r="C26" s="31"/>
      <c r="D26" s="28" t="s">
        <v>34</v>
      </c>
      <c r="E26" s="31"/>
      <c r="F26" s="31"/>
      <c r="G26" s="31"/>
      <c r="H26" s="31"/>
      <c r="I26" s="31"/>
      <c r="J26" s="31"/>
      <c r="K26" s="31"/>
      <c r="L26" s="52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="8" customFormat="1" ht="16.5" customHeight="1">
      <c r="A27" s="128"/>
      <c r="B27" s="129"/>
      <c r="C27" s="128"/>
      <c r="D27" s="128"/>
      <c r="E27" s="29" t="s">
        <v>1</v>
      </c>
      <c r="F27" s="29"/>
      <c r="G27" s="29"/>
      <c r="H27" s="29"/>
      <c r="I27" s="128"/>
      <c r="J27" s="128"/>
      <c r="K27" s="128"/>
      <c r="L27" s="130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52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="2" customFormat="1" ht="6.96" customHeight="1">
      <c r="A29" s="31"/>
      <c r="B29" s="32"/>
      <c r="C29" s="31"/>
      <c r="D29" s="87"/>
      <c r="E29" s="87"/>
      <c r="F29" s="87"/>
      <c r="G29" s="87"/>
      <c r="H29" s="87"/>
      <c r="I29" s="87"/>
      <c r="J29" s="87"/>
      <c r="K29" s="87"/>
      <c r="L29" s="52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="2" customFormat="1" ht="25.44" customHeight="1">
      <c r="A30" s="31"/>
      <c r="B30" s="32"/>
      <c r="C30" s="31"/>
      <c r="D30" s="131" t="s">
        <v>35</v>
      </c>
      <c r="E30" s="31"/>
      <c r="F30" s="31"/>
      <c r="G30" s="31"/>
      <c r="H30" s="31"/>
      <c r="I30" s="31"/>
      <c r="J30" s="93">
        <f>ROUND(J122, 2)</f>
        <v>245956.67999999999</v>
      </c>
      <c r="K30" s="31"/>
      <c r="L30" s="52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="2" customFormat="1" ht="6.96" customHeight="1">
      <c r="A31" s="31"/>
      <c r="B31" s="32"/>
      <c r="C31" s="31"/>
      <c r="D31" s="87"/>
      <c r="E31" s="87"/>
      <c r="F31" s="87"/>
      <c r="G31" s="87"/>
      <c r="H31" s="87"/>
      <c r="I31" s="87"/>
      <c r="J31" s="87"/>
      <c r="K31" s="87"/>
      <c r="L31" s="52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="2" customFormat="1" ht="14.4" customHeight="1">
      <c r="A32" s="31"/>
      <c r="B32" s="32"/>
      <c r="C32" s="31"/>
      <c r="D32" s="31"/>
      <c r="E32" s="31"/>
      <c r="F32" s="36" t="s">
        <v>37</v>
      </c>
      <c r="G32" s="31"/>
      <c r="H32" s="31"/>
      <c r="I32" s="36" t="s">
        <v>36</v>
      </c>
      <c r="J32" s="36" t="s">
        <v>38</v>
      </c>
      <c r="K32" s="31"/>
      <c r="L32" s="52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="2" customFormat="1" ht="14.4" customHeight="1">
      <c r="A33" s="31"/>
      <c r="B33" s="32"/>
      <c r="C33" s="31"/>
      <c r="D33" s="132" t="s">
        <v>39</v>
      </c>
      <c r="E33" s="38" t="s">
        <v>40</v>
      </c>
      <c r="F33" s="133">
        <f>ROUND((SUM(BE122:BE205)),  2)</f>
        <v>0</v>
      </c>
      <c r="G33" s="134"/>
      <c r="H33" s="134"/>
      <c r="I33" s="135">
        <v>0.20000000000000001</v>
      </c>
      <c r="J33" s="133">
        <f>ROUND(((SUM(BE122:BE205))*I33),  2)</f>
        <v>0</v>
      </c>
      <c r="K33" s="31"/>
      <c r="L33" s="52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="2" customFormat="1" ht="14.4" customHeight="1">
      <c r="A34" s="31"/>
      <c r="B34" s="32"/>
      <c r="C34" s="31"/>
      <c r="D34" s="31"/>
      <c r="E34" s="38" t="s">
        <v>41</v>
      </c>
      <c r="F34" s="136">
        <f>ROUND((SUM(BF122:BF205)),  2)</f>
        <v>245956.67999999999</v>
      </c>
      <c r="G34" s="31"/>
      <c r="H34" s="31"/>
      <c r="I34" s="137">
        <v>0.20000000000000001</v>
      </c>
      <c r="J34" s="136">
        <f>ROUND(((SUM(BF122:BF205))*I34),  2)</f>
        <v>49191.339999999997</v>
      </c>
      <c r="K34" s="31"/>
      <c r="L34" s="52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hidden="1" s="2" customFormat="1" ht="14.4" customHeight="1">
      <c r="A35" s="31"/>
      <c r="B35" s="32"/>
      <c r="C35" s="31"/>
      <c r="D35" s="31"/>
      <c r="E35" s="28" t="s">
        <v>42</v>
      </c>
      <c r="F35" s="136">
        <f>ROUND((SUM(BG122:BG205)),  2)</f>
        <v>0</v>
      </c>
      <c r="G35" s="31"/>
      <c r="H35" s="31"/>
      <c r="I35" s="137">
        <v>0.20000000000000001</v>
      </c>
      <c r="J35" s="136">
        <f>0</f>
        <v>0</v>
      </c>
      <c r="K35" s="31"/>
      <c r="L35" s="52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hidden="1" s="2" customFormat="1" ht="14.4" customHeight="1">
      <c r="A36" s="31"/>
      <c r="B36" s="32"/>
      <c r="C36" s="31"/>
      <c r="D36" s="31"/>
      <c r="E36" s="28" t="s">
        <v>43</v>
      </c>
      <c r="F36" s="136">
        <f>ROUND((SUM(BH122:BH205)),  2)</f>
        <v>0</v>
      </c>
      <c r="G36" s="31"/>
      <c r="H36" s="31"/>
      <c r="I36" s="137">
        <v>0.20000000000000001</v>
      </c>
      <c r="J36" s="136">
        <f>0</f>
        <v>0</v>
      </c>
      <c r="K36" s="31"/>
      <c r="L36" s="52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hidden="1" s="2" customFormat="1" ht="14.4" customHeight="1">
      <c r="A37" s="31"/>
      <c r="B37" s="32"/>
      <c r="C37" s="31"/>
      <c r="D37" s="31"/>
      <c r="E37" s="38" t="s">
        <v>44</v>
      </c>
      <c r="F37" s="133">
        <f>ROUND((SUM(BI122:BI205)),  2)</f>
        <v>0</v>
      </c>
      <c r="G37" s="134"/>
      <c r="H37" s="134"/>
      <c r="I37" s="135">
        <v>0</v>
      </c>
      <c r="J37" s="133">
        <f>0</f>
        <v>0</v>
      </c>
      <c r="K37" s="31"/>
      <c r="L37" s="52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="2" customFormat="1" ht="6.96" customHeight="1">
      <c r="A38" s="31"/>
      <c r="B38" s="32"/>
      <c r="C38" s="31"/>
      <c r="D38" s="31"/>
      <c r="E38" s="31"/>
      <c r="F38" s="31"/>
      <c r="G38" s="31"/>
      <c r="H38" s="31"/>
      <c r="I38" s="31"/>
      <c r="J38" s="31"/>
      <c r="K38" s="31"/>
      <c r="L38" s="52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="2" customFormat="1" ht="25.44" customHeight="1">
      <c r="A39" s="31"/>
      <c r="B39" s="32"/>
      <c r="C39" s="138"/>
      <c r="D39" s="139" t="s">
        <v>45</v>
      </c>
      <c r="E39" s="78"/>
      <c r="F39" s="78"/>
      <c r="G39" s="140" t="s">
        <v>46</v>
      </c>
      <c r="H39" s="141" t="s">
        <v>47</v>
      </c>
      <c r="I39" s="78"/>
      <c r="J39" s="142">
        <f>SUM(J30:J37)</f>
        <v>295148.02000000002</v>
      </c>
      <c r="K39" s="143"/>
      <c r="L39" s="52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="2" customFormat="1" ht="14.4" customHeight="1">
      <c r="A40" s="31"/>
      <c r="B40" s="32"/>
      <c r="C40" s="31"/>
      <c r="D40" s="31"/>
      <c r="E40" s="31"/>
      <c r="F40" s="31"/>
      <c r="G40" s="31"/>
      <c r="H40" s="31"/>
      <c r="I40" s="31"/>
      <c r="J40" s="31"/>
      <c r="K40" s="31"/>
      <c r="L40" s="52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2"/>
      <c r="D50" s="53" t="s">
        <v>48</v>
      </c>
      <c r="E50" s="54"/>
      <c r="F50" s="54"/>
      <c r="G50" s="53" t="s">
        <v>49</v>
      </c>
      <c r="H50" s="54"/>
      <c r="I50" s="54"/>
      <c r="J50" s="54"/>
      <c r="K50" s="54"/>
      <c r="L50" s="52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1"/>
      <c r="B61" s="32"/>
      <c r="C61" s="31"/>
      <c r="D61" s="55" t="s">
        <v>50</v>
      </c>
      <c r="E61" s="34"/>
      <c r="F61" s="144" t="s">
        <v>51</v>
      </c>
      <c r="G61" s="55" t="s">
        <v>50</v>
      </c>
      <c r="H61" s="34"/>
      <c r="I61" s="34"/>
      <c r="J61" s="145" t="s">
        <v>51</v>
      </c>
      <c r="K61" s="34"/>
      <c r="L61" s="52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1"/>
      <c r="B65" s="32"/>
      <c r="C65" s="31"/>
      <c r="D65" s="53" t="s">
        <v>52</v>
      </c>
      <c r="E65" s="56"/>
      <c r="F65" s="56"/>
      <c r="G65" s="53" t="s">
        <v>53</v>
      </c>
      <c r="H65" s="56"/>
      <c r="I65" s="56"/>
      <c r="J65" s="56"/>
      <c r="K65" s="56"/>
      <c r="L65" s="52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1"/>
      <c r="B76" s="32"/>
      <c r="C76" s="31"/>
      <c r="D76" s="55" t="s">
        <v>50</v>
      </c>
      <c r="E76" s="34"/>
      <c r="F76" s="144" t="s">
        <v>51</v>
      </c>
      <c r="G76" s="55" t="s">
        <v>50</v>
      </c>
      <c r="H76" s="34"/>
      <c r="I76" s="34"/>
      <c r="J76" s="145" t="s">
        <v>51</v>
      </c>
      <c r="K76" s="34"/>
      <c r="L76" s="52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="2" customFormat="1" ht="14.4" customHeight="1">
      <c r="A77" s="31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hidden="1" s="2" customFormat="1" ht="6.96" customHeight="1">
      <c r="A81" s="31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hidden="1" s="2" customFormat="1" ht="24.96" customHeight="1">
      <c r="A82" s="31"/>
      <c r="B82" s="32"/>
      <c r="C82" s="22" t="s">
        <v>116</v>
      </c>
      <c r="D82" s="31"/>
      <c r="E82" s="31"/>
      <c r="F82" s="31"/>
      <c r="G82" s="31"/>
      <c r="H82" s="31"/>
      <c r="I82" s="31"/>
      <c r="J82" s="31"/>
      <c r="K82" s="31"/>
      <c r="L82" s="52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hidden="1" s="2" customFormat="1" ht="6.96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52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hidden="1" s="2" customFormat="1" ht="12" customHeight="1">
      <c r="A84" s="31"/>
      <c r="B84" s="32"/>
      <c r="C84" s="28" t="s">
        <v>13</v>
      </c>
      <c r="D84" s="31"/>
      <c r="E84" s="31"/>
      <c r="F84" s="31"/>
      <c r="G84" s="31"/>
      <c r="H84" s="31"/>
      <c r="I84" s="31"/>
      <c r="J84" s="31"/>
      <c r="K84" s="31"/>
      <c r="L84" s="52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hidden="1" s="2" customFormat="1" ht="26.25" customHeight="1">
      <c r="A85" s="31"/>
      <c r="B85" s="32"/>
      <c r="C85" s="31"/>
      <c r="D85" s="31"/>
      <c r="E85" s="127" t="str">
        <f>E7</f>
        <v>Rekonštrukcia miestnych komunikácií a chodníkov v meste Trstená a jej prímestských častí</v>
      </c>
      <c r="F85" s="28"/>
      <c r="G85" s="28"/>
      <c r="H85" s="28"/>
      <c r="I85" s="31"/>
      <c r="J85" s="31"/>
      <c r="K85" s="31"/>
      <c r="L85" s="52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hidden="1" s="2" customFormat="1" ht="12" customHeight="1">
      <c r="A86" s="31"/>
      <c r="B86" s="32"/>
      <c r="C86" s="28" t="s">
        <v>112</v>
      </c>
      <c r="D86" s="31"/>
      <c r="E86" s="31"/>
      <c r="F86" s="31"/>
      <c r="G86" s="31"/>
      <c r="H86" s="31"/>
      <c r="I86" s="31"/>
      <c r="J86" s="31"/>
      <c r="K86" s="31"/>
      <c r="L86" s="52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hidden="1" s="2" customFormat="1" ht="16.5" customHeight="1">
      <c r="A87" s="31"/>
      <c r="B87" s="32"/>
      <c r="C87" s="31"/>
      <c r="D87" s="31"/>
      <c r="E87" s="64" t="str">
        <f>E9</f>
        <v>SO 08 - Chodníky na cintorínoch</v>
      </c>
      <c r="F87" s="31"/>
      <c r="G87" s="31"/>
      <c r="H87" s="31"/>
      <c r="I87" s="31"/>
      <c r="J87" s="31"/>
      <c r="K87" s="31"/>
      <c r="L87" s="52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hidden="1" s="2" customFormat="1" ht="6.96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52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hidden="1" s="2" customFormat="1" ht="12" customHeight="1">
      <c r="A89" s="31"/>
      <c r="B89" s="32"/>
      <c r="C89" s="28" t="s">
        <v>17</v>
      </c>
      <c r="D89" s="31"/>
      <c r="E89" s="31"/>
      <c r="F89" s="25" t="str">
        <f>F12</f>
        <v>Trstená</v>
      </c>
      <c r="G89" s="31"/>
      <c r="H89" s="31"/>
      <c r="I89" s="28" t="s">
        <v>19</v>
      </c>
      <c r="J89" s="66" t="str">
        <f>IF(J12="","",J12)</f>
        <v>11. 3. 2022</v>
      </c>
      <c r="K89" s="31"/>
      <c r="L89" s="52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hidden="1" s="2" customFormat="1" ht="6.96" customHeight="1">
      <c r="A90" s="31"/>
      <c r="B90" s="32"/>
      <c r="C90" s="31"/>
      <c r="D90" s="31"/>
      <c r="E90" s="31"/>
      <c r="F90" s="31"/>
      <c r="G90" s="31"/>
      <c r="H90" s="31"/>
      <c r="I90" s="31"/>
      <c r="J90" s="31"/>
      <c r="K90" s="31"/>
      <c r="L90" s="52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hidden="1" s="2" customFormat="1" ht="40.05" customHeight="1">
      <c r="A91" s="31"/>
      <c r="B91" s="32"/>
      <c r="C91" s="28" t="s">
        <v>21</v>
      </c>
      <c r="D91" s="31"/>
      <c r="E91" s="31"/>
      <c r="F91" s="25" t="str">
        <f>E15</f>
        <v>Mesto Trstená</v>
      </c>
      <c r="G91" s="31"/>
      <c r="H91" s="31"/>
      <c r="I91" s="28" t="s">
        <v>29</v>
      </c>
      <c r="J91" s="29" t="str">
        <f>E21</f>
        <v>A-PROJEKT -Ing. Ján Potoma Námestie Š.N.Hýroša 12,</v>
      </c>
      <c r="K91" s="31"/>
      <c r="L91" s="52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hidden="1" s="2" customFormat="1" ht="15.15" customHeight="1">
      <c r="A92" s="31"/>
      <c r="B92" s="32"/>
      <c r="C92" s="28" t="s">
        <v>25</v>
      </c>
      <c r="D92" s="31"/>
      <c r="E92" s="31"/>
      <c r="F92" s="25" t="str">
        <f>IF(E18="","",E18)</f>
        <v>Cestné stavby Liptovský Mikuláš, s. r. o.</v>
      </c>
      <c r="G92" s="31"/>
      <c r="H92" s="31"/>
      <c r="I92" s="28" t="s">
        <v>32</v>
      </c>
      <c r="J92" s="29" t="str">
        <f>E24</f>
        <v xml:space="preserve"> </v>
      </c>
      <c r="K92" s="31"/>
      <c r="L92" s="52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hidden="1" s="2" customFormat="1" ht="10.32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52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hidden="1" s="2" customFormat="1" ht="29.28" customHeight="1">
      <c r="A94" s="31"/>
      <c r="B94" s="32"/>
      <c r="C94" s="146" t="s">
        <v>117</v>
      </c>
      <c r="D94" s="138"/>
      <c r="E94" s="138"/>
      <c r="F94" s="138"/>
      <c r="G94" s="138"/>
      <c r="H94" s="138"/>
      <c r="I94" s="138"/>
      <c r="J94" s="147" t="s">
        <v>118</v>
      </c>
      <c r="K94" s="138"/>
      <c r="L94" s="52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hidden="1" s="2" customFormat="1" ht="10.32" customHeight="1">
      <c r="A95" s="31"/>
      <c r="B95" s="32"/>
      <c r="C95" s="31"/>
      <c r="D95" s="31"/>
      <c r="E95" s="31"/>
      <c r="F95" s="31"/>
      <c r="G95" s="31"/>
      <c r="H95" s="31"/>
      <c r="I95" s="31"/>
      <c r="J95" s="31"/>
      <c r="K95" s="31"/>
      <c r="L95" s="52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hidden="1" s="2" customFormat="1" ht="22.8" customHeight="1">
      <c r="A96" s="31"/>
      <c r="B96" s="32"/>
      <c r="C96" s="148" t="s">
        <v>119</v>
      </c>
      <c r="D96" s="31"/>
      <c r="E96" s="31"/>
      <c r="F96" s="31"/>
      <c r="G96" s="31"/>
      <c r="H96" s="31"/>
      <c r="I96" s="31"/>
      <c r="J96" s="93">
        <f>J122</f>
        <v>245956.67999999999</v>
      </c>
      <c r="K96" s="31"/>
      <c r="L96" s="52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8" t="s">
        <v>120</v>
      </c>
    </row>
    <row r="97" hidden="1" s="9" customFormat="1" ht="24.96" customHeight="1">
      <c r="A97" s="9"/>
      <c r="B97" s="149"/>
      <c r="C97" s="9"/>
      <c r="D97" s="150" t="s">
        <v>121</v>
      </c>
      <c r="E97" s="151"/>
      <c r="F97" s="151"/>
      <c r="G97" s="151"/>
      <c r="H97" s="151"/>
      <c r="I97" s="151"/>
      <c r="J97" s="152">
        <f>J123</f>
        <v>0</v>
      </c>
      <c r="K97" s="9"/>
      <c r="L97" s="14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9" customFormat="1" ht="24.96" customHeight="1">
      <c r="A98" s="9"/>
      <c r="B98" s="149"/>
      <c r="C98" s="9"/>
      <c r="D98" s="150" t="s">
        <v>544</v>
      </c>
      <c r="E98" s="151"/>
      <c r="F98" s="151"/>
      <c r="G98" s="151"/>
      <c r="H98" s="151"/>
      <c r="I98" s="151"/>
      <c r="J98" s="152">
        <f>J124</f>
        <v>42011.539999999994</v>
      </c>
      <c r="K98" s="9"/>
      <c r="L98" s="14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hidden="1" s="9" customFormat="1" ht="24.96" customHeight="1">
      <c r="A99" s="9"/>
      <c r="B99" s="149"/>
      <c r="C99" s="9"/>
      <c r="D99" s="150" t="s">
        <v>545</v>
      </c>
      <c r="E99" s="151"/>
      <c r="F99" s="151"/>
      <c r="G99" s="151"/>
      <c r="H99" s="151"/>
      <c r="I99" s="151"/>
      <c r="J99" s="152">
        <f>J152</f>
        <v>9756.4500000000007</v>
      </c>
      <c r="K99" s="9"/>
      <c r="L99" s="14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hidden="1" s="9" customFormat="1" ht="24.96" customHeight="1">
      <c r="A100" s="9"/>
      <c r="B100" s="149"/>
      <c r="C100" s="9"/>
      <c r="D100" s="150" t="s">
        <v>546</v>
      </c>
      <c r="E100" s="151"/>
      <c r="F100" s="151"/>
      <c r="G100" s="151"/>
      <c r="H100" s="151"/>
      <c r="I100" s="151"/>
      <c r="J100" s="152">
        <f>J158</f>
        <v>151077.95999999999</v>
      </c>
      <c r="K100" s="9"/>
      <c r="L100" s="14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49"/>
      <c r="C101" s="9"/>
      <c r="D101" s="150" t="s">
        <v>547</v>
      </c>
      <c r="E101" s="151"/>
      <c r="F101" s="151"/>
      <c r="G101" s="151"/>
      <c r="H101" s="151"/>
      <c r="I101" s="151"/>
      <c r="J101" s="152">
        <f>J179</f>
        <v>39479.440000000002</v>
      </c>
      <c r="K101" s="9"/>
      <c r="L101" s="14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9" customFormat="1" ht="24.96" customHeight="1">
      <c r="A102" s="9"/>
      <c r="B102" s="149"/>
      <c r="C102" s="9"/>
      <c r="D102" s="150" t="s">
        <v>548</v>
      </c>
      <c r="E102" s="151"/>
      <c r="F102" s="151"/>
      <c r="G102" s="151"/>
      <c r="H102" s="151"/>
      <c r="I102" s="151"/>
      <c r="J102" s="152">
        <f>J204</f>
        <v>3631.29</v>
      </c>
      <c r="K102" s="9"/>
      <c r="L102" s="14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2" customFormat="1" ht="21.84" customHeight="1">
      <c r="A103" s="31"/>
      <c r="B103" s="32"/>
      <c r="C103" s="31"/>
      <c r="D103" s="31"/>
      <c r="E103" s="31"/>
      <c r="F103" s="31"/>
      <c r="G103" s="31"/>
      <c r="H103" s="31"/>
      <c r="I103" s="31"/>
      <c r="J103" s="31"/>
      <c r="K103" s="31"/>
      <c r="L103" s="52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hidden="1" s="2" customFormat="1" ht="6.96" customHeight="1">
      <c r="A104" s="31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hidden="1"/>
    <row r="106" hidden="1"/>
    <row r="107" hidden="1"/>
    <row r="108" s="2" customFormat="1" ht="6.96" customHeight="1">
      <c r="A108" s="31"/>
      <c r="B108" s="59"/>
      <c r="C108" s="60"/>
      <c r="D108" s="60"/>
      <c r="E108" s="60"/>
      <c r="F108" s="60"/>
      <c r="G108" s="60"/>
      <c r="H108" s="60"/>
      <c r="I108" s="60"/>
      <c r="J108" s="60"/>
      <c r="K108" s="60"/>
      <c r="L108" s="52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="2" customFormat="1" ht="24.96" customHeight="1">
      <c r="A109" s="31"/>
      <c r="B109" s="32"/>
      <c r="C109" s="22" t="s">
        <v>128</v>
      </c>
      <c r="D109" s="31"/>
      <c r="E109" s="31"/>
      <c r="F109" s="31"/>
      <c r="G109" s="31"/>
      <c r="H109" s="31"/>
      <c r="I109" s="31"/>
      <c r="J109" s="31"/>
      <c r="K109" s="31"/>
      <c r="L109" s="52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="2" customFormat="1" ht="6.96" customHeight="1">
      <c r="A110" s="31"/>
      <c r="B110" s="32"/>
      <c r="C110" s="31"/>
      <c r="D110" s="31"/>
      <c r="E110" s="31"/>
      <c r="F110" s="31"/>
      <c r="G110" s="31"/>
      <c r="H110" s="31"/>
      <c r="I110" s="31"/>
      <c r="J110" s="31"/>
      <c r="K110" s="31"/>
      <c r="L110" s="52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="2" customFormat="1" ht="12" customHeight="1">
      <c r="A111" s="31"/>
      <c r="B111" s="32"/>
      <c r="C111" s="28" t="s">
        <v>13</v>
      </c>
      <c r="D111" s="31"/>
      <c r="E111" s="31"/>
      <c r="F111" s="31"/>
      <c r="G111" s="31"/>
      <c r="H111" s="31"/>
      <c r="I111" s="31"/>
      <c r="J111" s="31"/>
      <c r="K111" s="31"/>
      <c r="L111" s="52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="2" customFormat="1" ht="26.25" customHeight="1">
      <c r="A112" s="31"/>
      <c r="B112" s="32"/>
      <c r="C112" s="31"/>
      <c r="D112" s="31"/>
      <c r="E112" s="127" t="str">
        <f>E7</f>
        <v>Rekonštrukcia miestnych komunikácií a chodníkov v meste Trstená a jej prímestských častí</v>
      </c>
      <c r="F112" s="28"/>
      <c r="G112" s="28"/>
      <c r="H112" s="28"/>
      <c r="I112" s="31"/>
      <c r="J112" s="31"/>
      <c r="K112" s="31"/>
      <c r="L112" s="52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="2" customFormat="1" ht="12" customHeight="1">
      <c r="A113" s="31"/>
      <c r="B113" s="32"/>
      <c r="C113" s="28" t="s">
        <v>112</v>
      </c>
      <c r="D113" s="31"/>
      <c r="E113" s="31"/>
      <c r="F113" s="31"/>
      <c r="G113" s="31"/>
      <c r="H113" s="31"/>
      <c r="I113" s="31"/>
      <c r="J113" s="31"/>
      <c r="K113" s="31"/>
      <c r="L113" s="52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="2" customFormat="1" ht="16.5" customHeight="1">
      <c r="A114" s="31"/>
      <c r="B114" s="32"/>
      <c r="C114" s="31"/>
      <c r="D114" s="31"/>
      <c r="E114" s="64" t="str">
        <f>E9</f>
        <v>SO 08 - Chodníky na cintorínoch</v>
      </c>
      <c r="F114" s="31"/>
      <c r="G114" s="31"/>
      <c r="H114" s="31"/>
      <c r="I114" s="31"/>
      <c r="J114" s="31"/>
      <c r="K114" s="31"/>
      <c r="L114" s="52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="2" customFormat="1" ht="6.96" customHeight="1">
      <c r="A115" s="31"/>
      <c r="B115" s="32"/>
      <c r="C115" s="31"/>
      <c r="D115" s="31"/>
      <c r="E115" s="31"/>
      <c r="F115" s="31"/>
      <c r="G115" s="31"/>
      <c r="H115" s="31"/>
      <c r="I115" s="31"/>
      <c r="J115" s="31"/>
      <c r="K115" s="31"/>
      <c r="L115" s="52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="2" customFormat="1" ht="12" customHeight="1">
      <c r="A116" s="31"/>
      <c r="B116" s="32"/>
      <c r="C116" s="28" t="s">
        <v>17</v>
      </c>
      <c r="D116" s="31"/>
      <c r="E116" s="31"/>
      <c r="F116" s="25" t="str">
        <f>F12</f>
        <v>Trstená</v>
      </c>
      <c r="G116" s="31"/>
      <c r="H116" s="31"/>
      <c r="I116" s="28" t="s">
        <v>19</v>
      </c>
      <c r="J116" s="66" t="str">
        <f>IF(J12="","",J12)</f>
        <v>11. 3. 2022</v>
      </c>
      <c r="K116" s="31"/>
      <c r="L116" s="52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="2" customFormat="1" ht="6.96" customHeight="1">
      <c r="A117" s="31"/>
      <c r="B117" s="32"/>
      <c r="C117" s="31"/>
      <c r="D117" s="31"/>
      <c r="E117" s="31"/>
      <c r="F117" s="31"/>
      <c r="G117" s="31"/>
      <c r="H117" s="31"/>
      <c r="I117" s="31"/>
      <c r="J117" s="31"/>
      <c r="K117" s="31"/>
      <c r="L117" s="52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="2" customFormat="1" ht="40.05" customHeight="1">
      <c r="A118" s="31"/>
      <c r="B118" s="32"/>
      <c r="C118" s="28" t="s">
        <v>21</v>
      </c>
      <c r="D118" s="31"/>
      <c r="E118" s="31"/>
      <c r="F118" s="25" t="str">
        <f>E15</f>
        <v>Mesto Trstená</v>
      </c>
      <c r="G118" s="31"/>
      <c r="H118" s="31"/>
      <c r="I118" s="28" t="s">
        <v>29</v>
      </c>
      <c r="J118" s="29" t="str">
        <f>E21</f>
        <v>A-PROJEKT -Ing. Ján Potoma Námestie Š.N.Hýroša 12,</v>
      </c>
      <c r="K118" s="31"/>
      <c r="L118" s="52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="2" customFormat="1" ht="15.15" customHeight="1">
      <c r="A119" s="31"/>
      <c r="B119" s="32"/>
      <c r="C119" s="28" t="s">
        <v>25</v>
      </c>
      <c r="D119" s="31"/>
      <c r="E119" s="31"/>
      <c r="F119" s="25" t="str">
        <f>IF(E18="","",E18)</f>
        <v>Cestné stavby Liptovský Mikuláš, s. r. o.</v>
      </c>
      <c r="G119" s="31"/>
      <c r="H119" s="31"/>
      <c r="I119" s="28" t="s">
        <v>32</v>
      </c>
      <c r="J119" s="29" t="str">
        <f>E24</f>
        <v xml:space="preserve"> </v>
      </c>
      <c r="K119" s="31"/>
      <c r="L119" s="52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="2" customFormat="1" ht="10.32" customHeight="1">
      <c r="A120" s="31"/>
      <c r="B120" s="32"/>
      <c r="C120" s="31"/>
      <c r="D120" s="31"/>
      <c r="E120" s="31"/>
      <c r="F120" s="31"/>
      <c r="G120" s="31"/>
      <c r="H120" s="31"/>
      <c r="I120" s="31"/>
      <c r="J120" s="31"/>
      <c r="K120" s="31"/>
      <c r="L120" s="52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="11" customFormat="1" ht="29.28" customHeight="1">
      <c r="A121" s="157"/>
      <c r="B121" s="158"/>
      <c r="C121" s="159" t="s">
        <v>129</v>
      </c>
      <c r="D121" s="160" t="s">
        <v>60</v>
      </c>
      <c r="E121" s="160" t="s">
        <v>56</v>
      </c>
      <c r="F121" s="160" t="s">
        <v>57</v>
      </c>
      <c r="G121" s="160" t="s">
        <v>130</v>
      </c>
      <c r="H121" s="160" t="s">
        <v>131</v>
      </c>
      <c r="I121" s="160" t="s">
        <v>132</v>
      </c>
      <c r="J121" s="161" t="s">
        <v>118</v>
      </c>
      <c r="K121" s="162" t="s">
        <v>133</v>
      </c>
      <c r="L121" s="163"/>
      <c r="M121" s="83" t="s">
        <v>1</v>
      </c>
      <c r="N121" s="84" t="s">
        <v>39</v>
      </c>
      <c r="O121" s="84" t="s">
        <v>134</v>
      </c>
      <c r="P121" s="84" t="s">
        <v>135</v>
      </c>
      <c r="Q121" s="84" t="s">
        <v>136</v>
      </c>
      <c r="R121" s="84" t="s">
        <v>137</v>
      </c>
      <c r="S121" s="84" t="s">
        <v>138</v>
      </c>
      <c r="T121" s="85" t="s">
        <v>139</v>
      </c>
      <c r="U121" s="157"/>
      <c r="V121" s="157"/>
      <c r="W121" s="157"/>
      <c r="X121" s="157"/>
      <c r="Y121" s="157"/>
      <c r="Z121" s="157"/>
      <c r="AA121" s="157"/>
      <c r="AB121" s="157"/>
      <c r="AC121" s="157"/>
      <c r="AD121" s="157"/>
      <c r="AE121" s="157"/>
    </row>
    <row r="122" s="2" customFormat="1" ht="22.8" customHeight="1">
      <c r="A122" s="31"/>
      <c r="B122" s="32"/>
      <c r="C122" s="90" t="s">
        <v>119</v>
      </c>
      <c r="D122" s="31"/>
      <c r="E122" s="31"/>
      <c r="F122" s="31"/>
      <c r="G122" s="31"/>
      <c r="H122" s="31"/>
      <c r="I122" s="31"/>
      <c r="J122" s="164">
        <f>BK122</f>
        <v>245956.67999999999</v>
      </c>
      <c r="K122" s="31"/>
      <c r="L122" s="32"/>
      <c r="M122" s="86"/>
      <c r="N122" s="70"/>
      <c r="O122" s="87"/>
      <c r="P122" s="165">
        <f>P123+P124+P152+P158+P179+P204</f>
        <v>703.67312129297306</v>
      </c>
      <c r="Q122" s="87"/>
      <c r="R122" s="165">
        <f>R123+R124+R152+R158+R179+R204</f>
        <v>1236215.3284680001</v>
      </c>
      <c r="S122" s="87"/>
      <c r="T122" s="166">
        <f>T123+T124+T152+T158+T179+T204</f>
        <v>466062.78100000002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8" t="s">
        <v>74</v>
      </c>
      <c r="AU122" s="18" t="s">
        <v>120</v>
      </c>
      <c r="BK122" s="167">
        <f>BK123+BK124+BK152+BK158+BK179+BK204</f>
        <v>245956.67999999999</v>
      </c>
    </row>
    <row r="123" s="12" customFormat="1" ht="25.92" customHeight="1">
      <c r="A123" s="12"/>
      <c r="B123" s="168"/>
      <c r="C123" s="12"/>
      <c r="D123" s="169" t="s">
        <v>74</v>
      </c>
      <c r="E123" s="170" t="s">
        <v>140</v>
      </c>
      <c r="F123" s="170" t="s">
        <v>141</v>
      </c>
      <c r="G123" s="12"/>
      <c r="H123" s="12"/>
      <c r="I123" s="12"/>
      <c r="J123" s="171">
        <f>BK123</f>
        <v>0</v>
      </c>
      <c r="K123" s="12"/>
      <c r="L123" s="168"/>
      <c r="M123" s="172"/>
      <c r="N123" s="173"/>
      <c r="O123" s="173"/>
      <c r="P123" s="174">
        <v>0</v>
      </c>
      <c r="Q123" s="173"/>
      <c r="R123" s="174">
        <v>0</v>
      </c>
      <c r="S123" s="173"/>
      <c r="T123" s="175"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9" t="s">
        <v>82</v>
      </c>
      <c r="AT123" s="176" t="s">
        <v>74</v>
      </c>
      <c r="AU123" s="176" t="s">
        <v>75</v>
      </c>
      <c r="AY123" s="169" t="s">
        <v>142</v>
      </c>
      <c r="BK123" s="177">
        <v>0</v>
      </c>
    </row>
    <row r="124" s="12" customFormat="1" ht="25.92" customHeight="1">
      <c r="A124" s="12"/>
      <c r="B124" s="168"/>
      <c r="C124" s="12"/>
      <c r="D124" s="169" t="s">
        <v>74</v>
      </c>
      <c r="E124" s="170" t="s">
        <v>82</v>
      </c>
      <c r="F124" s="170" t="s">
        <v>143</v>
      </c>
      <c r="G124" s="12"/>
      <c r="H124" s="12"/>
      <c r="I124" s="12"/>
      <c r="J124" s="171">
        <f>BK124</f>
        <v>42011.539999999994</v>
      </c>
      <c r="K124" s="12"/>
      <c r="L124" s="168"/>
      <c r="M124" s="172"/>
      <c r="N124" s="173"/>
      <c r="O124" s="173"/>
      <c r="P124" s="174">
        <f>SUM(P125:P151)</f>
        <v>294.59917659165023</v>
      </c>
      <c r="Q124" s="173"/>
      <c r="R124" s="174">
        <f>SUM(R125:R151)</f>
        <v>0</v>
      </c>
      <c r="S124" s="173"/>
      <c r="T124" s="175">
        <f>SUM(T125:T151)</f>
        <v>466062.78100000002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9" t="s">
        <v>82</v>
      </c>
      <c r="AT124" s="176" t="s">
        <v>74</v>
      </c>
      <c r="AU124" s="176" t="s">
        <v>75</v>
      </c>
      <c r="AY124" s="169" t="s">
        <v>142</v>
      </c>
      <c r="BK124" s="177">
        <f>SUM(BK125:BK151)</f>
        <v>42011.539999999994</v>
      </c>
    </row>
    <row r="125" s="2" customFormat="1" ht="24.15" customHeight="1">
      <c r="A125" s="31"/>
      <c r="B125" s="180"/>
      <c r="C125" s="181" t="s">
        <v>82</v>
      </c>
      <c r="D125" s="181" t="s">
        <v>144</v>
      </c>
      <c r="E125" s="182" t="s">
        <v>474</v>
      </c>
      <c r="F125" s="183" t="s">
        <v>475</v>
      </c>
      <c r="G125" s="184" t="s">
        <v>147</v>
      </c>
      <c r="H125" s="185">
        <v>1152.6300000000001</v>
      </c>
      <c r="I125" s="186">
        <v>4.6299999999999999</v>
      </c>
      <c r="J125" s="186">
        <f>ROUND(I125*H125,2)</f>
        <v>5336.6800000000003</v>
      </c>
      <c r="K125" s="187"/>
      <c r="L125" s="32"/>
      <c r="M125" s="188" t="s">
        <v>1</v>
      </c>
      <c r="N125" s="189" t="s">
        <v>41</v>
      </c>
      <c r="O125" s="190">
        <v>0.081945060433523106</v>
      </c>
      <c r="P125" s="190">
        <f>O125*H125</f>
        <v>94.45233500749174</v>
      </c>
      <c r="Q125" s="190">
        <v>0</v>
      </c>
      <c r="R125" s="190">
        <f>Q125*H125</f>
        <v>0</v>
      </c>
      <c r="S125" s="190">
        <v>0</v>
      </c>
      <c r="T125" s="191">
        <f>S125*H125</f>
        <v>0</v>
      </c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R125" s="192" t="s">
        <v>148</v>
      </c>
      <c r="AT125" s="192" t="s">
        <v>144</v>
      </c>
      <c r="AU125" s="192" t="s">
        <v>82</v>
      </c>
      <c r="AY125" s="18" t="s">
        <v>142</v>
      </c>
      <c r="BE125" s="193">
        <f>IF(N125="základná",J125,0)</f>
        <v>0</v>
      </c>
      <c r="BF125" s="193">
        <f>IF(N125="znížená",J125,0)</f>
        <v>5336.6800000000003</v>
      </c>
      <c r="BG125" s="193">
        <f>IF(N125="zákl. prenesená",J125,0)</f>
        <v>0</v>
      </c>
      <c r="BH125" s="193">
        <f>IF(N125="zníž. prenesená",J125,0)</f>
        <v>0</v>
      </c>
      <c r="BI125" s="193">
        <f>IF(N125="nulová",J125,0)</f>
        <v>0</v>
      </c>
      <c r="BJ125" s="18" t="s">
        <v>88</v>
      </c>
      <c r="BK125" s="193">
        <f>ROUND(I125*H125,2)</f>
        <v>5336.6800000000003</v>
      </c>
      <c r="BL125" s="18" t="s">
        <v>148</v>
      </c>
      <c r="BM125" s="192" t="s">
        <v>88</v>
      </c>
    </row>
    <row r="126" s="13" customFormat="1">
      <c r="A126" s="13"/>
      <c r="B126" s="194"/>
      <c r="C126" s="13"/>
      <c r="D126" s="195" t="s">
        <v>149</v>
      </c>
      <c r="E126" s="196" t="s">
        <v>1</v>
      </c>
      <c r="F126" s="197" t="s">
        <v>549</v>
      </c>
      <c r="G126" s="13"/>
      <c r="H126" s="198">
        <v>566.03999999999996</v>
      </c>
      <c r="I126" s="13"/>
      <c r="J126" s="13"/>
      <c r="K126" s="13"/>
      <c r="L126" s="194"/>
      <c r="M126" s="199"/>
      <c r="N126" s="200"/>
      <c r="O126" s="200"/>
      <c r="P126" s="200"/>
      <c r="Q126" s="200"/>
      <c r="R126" s="200"/>
      <c r="S126" s="200"/>
      <c r="T126" s="20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96" t="s">
        <v>149</v>
      </c>
      <c r="AU126" s="196" t="s">
        <v>82</v>
      </c>
      <c r="AV126" s="13" t="s">
        <v>88</v>
      </c>
      <c r="AW126" s="13" t="s">
        <v>31</v>
      </c>
      <c r="AX126" s="13" t="s">
        <v>75</v>
      </c>
      <c r="AY126" s="196" t="s">
        <v>142</v>
      </c>
    </row>
    <row r="127" s="13" customFormat="1">
      <c r="A127" s="13"/>
      <c r="B127" s="194"/>
      <c r="C127" s="13"/>
      <c r="D127" s="195" t="s">
        <v>149</v>
      </c>
      <c r="E127" s="196" t="s">
        <v>1</v>
      </c>
      <c r="F127" s="197" t="s">
        <v>550</v>
      </c>
      <c r="G127" s="13"/>
      <c r="H127" s="198">
        <v>513.45000000000005</v>
      </c>
      <c r="I127" s="13"/>
      <c r="J127" s="13"/>
      <c r="K127" s="13"/>
      <c r="L127" s="194"/>
      <c r="M127" s="199"/>
      <c r="N127" s="200"/>
      <c r="O127" s="200"/>
      <c r="P127" s="200"/>
      <c r="Q127" s="200"/>
      <c r="R127" s="200"/>
      <c r="S127" s="200"/>
      <c r="T127" s="20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96" t="s">
        <v>149</v>
      </c>
      <c r="AU127" s="196" t="s">
        <v>82</v>
      </c>
      <c r="AV127" s="13" t="s">
        <v>88</v>
      </c>
      <c r="AW127" s="13" t="s">
        <v>31</v>
      </c>
      <c r="AX127" s="13" t="s">
        <v>75</v>
      </c>
      <c r="AY127" s="196" t="s">
        <v>142</v>
      </c>
    </row>
    <row r="128" s="13" customFormat="1">
      <c r="A128" s="13"/>
      <c r="B128" s="194"/>
      <c r="C128" s="13"/>
      <c r="D128" s="195" t="s">
        <v>149</v>
      </c>
      <c r="E128" s="196" t="s">
        <v>1</v>
      </c>
      <c r="F128" s="197" t="s">
        <v>551</v>
      </c>
      <c r="G128" s="13"/>
      <c r="H128" s="198">
        <v>73.140000000000001</v>
      </c>
      <c r="I128" s="13"/>
      <c r="J128" s="13"/>
      <c r="K128" s="13"/>
      <c r="L128" s="194"/>
      <c r="M128" s="199"/>
      <c r="N128" s="200"/>
      <c r="O128" s="200"/>
      <c r="P128" s="200"/>
      <c r="Q128" s="200"/>
      <c r="R128" s="200"/>
      <c r="S128" s="200"/>
      <c r="T128" s="20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96" t="s">
        <v>149</v>
      </c>
      <c r="AU128" s="196" t="s">
        <v>82</v>
      </c>
      <c r="AV128" s="13" t="s">
        <v>88</v>
      </c>
      <c r="AW128" s="13" t="s">
        <v>31</v>
      </c>
      <c r="AX128" s="13" t="s">
        <v>75</v>
      </c>
      <c r="AY128" s="196" t="s">
        <v>142</v>
      </c>
    </row>
    <row r="129" s="14" customFormat="1">
      <c r="A129" s="14"/>
      <c r="B129" s="202"/>
      <c r="C129" s="14"/>
      <c r="D129" s="195" t="s">
        <v>149</v>
      </c>
      <c r="E129" s="203" t="s">
        <v>1</v>
      </c>
      <c r="F129" s="204" t="s">
        <v>151</v>
      </c>
      <c r="G129" s="14"/>
      <c r="H129" s="205">
        <v>1152.6300000000001</v>
      </c>
      <c r="I129" s="14"/>
      <c r="J129" s="14"/>
      <c r="K129" s="14"/>
      <c r="L129" s="202"/>
      <c r="M129" s="206"/>
      <c r="N129" s="207"/>
      <c r="O129" s="207"/>
      <c r="P129" s="207"/>
      <c r="Q129" s="207"/>
      <c r="R129" s="207"/>
      <c r="S129" s="207"/>
      <c r="T129" s="20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03" t="s">
        <v>149</v>
      </c>
      <c r="AU129" s="203" t="s">
        <v>82</v>
      </c>
      <c r="AV129" s="14" t="s">
        <v>148</v>
      </c>
      <c r="AW129" s="14" t="s">
        <v>31</v>
      </c>
      <c r="AX129" s="14" t="s">
        <v>82</v>
      </c>
      <c r="AY129" s="203" t="s">
        <v>142</v>
      </c>
    </row>
    <row r="130" s="2" customFormat="1" ht="24.15" customHeight="1">
      <c r="A130" s="31"/>
      <c r="B130" s="180"/>
      <c r="C130" s="181" t="s">
        <v>88</v>
      </c>
      <c r="D130" s="181" t="s">
        <v>144</v>
      </c>
      <c r="E130" s="182" t="s">
        <v>152</v>
      </c>
      <c r="F130" s="183" t="s">
        <v>153</v>
      </c>
      <c r="G130" s="184" t="s">
        <v>147</v>
      </c>
      <c r="H130" s="185">
        <v>1152.6300000000001</v>
      </c>
      <c r="I130" s="186">
        <v>0.23000000000000001</v>
      </c>
      <c r="J130" s="186">
        <f>ROUND(I130*H130,2)</f>
        <v>265.10000000000002</v>
      </c>
      <c r="K130" s="187"/>
      <c r="L130" s="32"/>
      <c r="M130" s="188" t="s">
        <v>1</v>
      </c>
      <c r="N130" s="189" t="s">
        <v>41</v>
      </c>
      <c r="O130" s="190">
        <v>0</v>
      </c>
      <c r="P130" s="190">
        <f>O130*H130</f>
        <v>0</v>
      </c>
      <c r="Q130" s="190">
        <v>0</v>
      </c>
      <c r="R130" s="190">
        <f>Q130*H130</f>
        <v>0</v>
      </c>
      <c r="S130" s="190">
        <v>0</v>
      </c>
      <c r="T130" s="191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2" t="s">
        <v>148</v>
      </c>
      <c r="AT130" s="192" t="s">
        <v>144</v>
      </c>
      <c r="AU130" s="192" t="s">
        <v>82</v>
      </c>
      <c r="AY130" s="18" t="s">
        <v>142</v>
      </c>
      <c r="BE130" s="193">
        <f>IF(N130="základná",J130,0)</f>
        <v>0</v>
      </c>
      <c r="BF130" s="193">
        <f>IF(N130="znížená",J130,0)</f>
        <v>265.10000000000002</v>
      </c>
      <c r="BG130" s="193">
        <f>IF(N130="zákl. prenesená",J130,0)</f>
        <v>0</v>
      </c>
      <c r="BH130" s="193">
        <f>IF(N130="zníž. prenesená",J130,0)</f>
        <v>0</v>
      </c>
      <c r="BI130" s="193">
        <f>IF(N130="nulová",J130,0)</f>
        <v>0</v>
      </c>
      <c r="BJ130" s="18" t="s">
        <v>88</v>
      </c>
      <c r="BK130" s="193">
        <f>ROUND(I130*H130,2)</f>
        <v>265.10000000000002</v>
      </c>
      <c r="BL130" s="18" t="s">
        <v>148</v>
      </c>
      <c r="BM130" s="192" t="s">
        <v>148</v>
      </c>
    </row>
    <row r="131" s="2" customFormat="1" ht="24.15" customHeight="1">
      <c r="A131" s="31"/>
      <c r="B131" s="180"/>
      <c r="C131" s="181" t="s">
        <v>154</v>
      </c>
      <c r="D131" s="181" t="s">
        <v>144</v>
      </c>
      <c r="E131" s="182" t="s">
        <v>155</v>
      </c>
      <c r="F131" s="183" t="s">
        <v>156</v>
      </c>
      <c r="G131" s="184" t="s">
        <v>157</v>
      </c>
      <c r="H131" s="185">
        <v>1152.6300000000001</v>
      </c>
      <c r="I131" s="186">
        <v>1.1299999999999999</v>
      </c>
      <c r="J131" s="186">
        <f>ROUND(I131*H131,2)</f>
        <v>1302.47</v>
      </c>
      <c r="K131" s="187"/>
      <c r="L131" s="32"/>
      <c r="M131" s="188" t="s">
        <v>1</v>
      </c>
      <c r="N131" s="189" t="s">
        <v>41</v>
      </c>
      <c r="O131" s="190">
        <v>0</v>
      </c>
      <c r="P131" s="190">
        <f>O131*H131</f>
        <v>0</v>
      </c>
      <c r="Q131" s="190">
        <v>0</v>
      </c>
      <c r="R131" s="190">
        <f>Q131*H131</f>
        <v>0</v>
      </c>
      <c r="S131" s="190">
        <v>0</v>
      </c>
      <c r="T131" s="191">
        <f>S131*H131</f>
        <v>0</v>
      </c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92" t="s">
        <v>148</v>
      </c>
      <c r="AT131" s="192" t="s">
        <v>144</v>
      </c>
      <c r="AU131" s="192" t="s">
        <v>82</v>
      </c>
      <c r="AY131" s="18" t="s">
        <v>142</v>
      </c>
      <c r="BE131" s="193">
        <f>IF(N131="základná",J131,0)</f>
        <v>0</v>
      </c>
      <c r="BF131" s="193">
        <f>IF(N131="znížená",J131,0)</f>
        <v>1302.47</v>
      </c>
      <c r="BG131" s="193">
        <f>IF(N131="zákl. prenesená",J131,0)</f>
        <v>0</v>
      </c>
      <c r="BH131" s="193">
        <f>IF(N131="zníž. prenesená",J131,0)</f>
        <v>0</v>
      </c>
      <c r="BI131" s="193">
        <f>IF(N131="nulová",J131,0)</f>
        <v>0</v>
      </c>
      <c r="BJ131" s="18" t="s">
        <v>88</v>
      </c>
      <c r="BK131" s="193">
        <f>ROUND(I131*H131,2)</f>
        <v>1302.47</v>
      </c>
      <c r="BL131" s="18" t="s">
        <v>148</v>
      </c>
      <c r="BM131" s="192" t="s">
        <v>158</v>
      </c>
    </row>
    <row r="132" s="2" customFormat="1" ht="21.75" customHeight="1">
      <c r="A132" s="31"/>
      <c r="B132" s="180"/>
      <c r="C132" s="181" t="s">
        <v>148</v>
      </c>
      <c r="D132" s="181" t="s">
        <v>144</v>
      </c>
      <c r="E132" s="182" t="s">
        <v>441</v>
      </c>
      <c r="F132" s="183" t="s">
        <v>442</v>
      </c>
      <c r="G132" s="184" t="s">
        <v>157</v>
      </c>
      <c r="H132" s="185">
        <v>991.35000000000002</v>
      </c>
      <c r="I132" s="186">
        <v>3.5600000000000001</v>
      </c>
      <c r="J132" s="186">
        <f>ROUND(I132*H132,2)</f>
        <v>3529.21</v>
      </c>
      <c r="K132" s="187"/>
      <c r="L132" s="32"/>
      <c r="M132" s="188" t="s">
        <v>1</v>
      </c>
      <c r="N132" s="189" t="s">
        <v>41</v>
      </c>
      <c r="O132" s="190">
        <v>0</v>
      </c>
      <c r="P132" s="190">
        <f>O132*H132</f>
        <v>0</v>
      </c>
      <c r="Q132" s="190">
        <v>0</v>
      </c>
      <c r="R132" s="190">
        <f>Q132*H132</f>
        <v>0</v>
      </c>
      <c r="S132" s="190">
        <v>0</v>
      </c>
      <c r="T132" s="191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2" t="s">
        <v>148</v>
      </c>
      <c r="AT132" s="192" t="s">
        <v>144</v>
      </c>
      <c r="AU132" s="192" t="s">
        <v>82</v>
      </c>
      <c r="AY132" s="18" t="s">
        <v>142</v>
      </c>
      <c r="BE132" s="193">
        <f>IF(N132="základná",J132,0)</f>
        <v>0</v>
      </c>
      <c r="BF132" s="193">
        <f>IF(N132="znížená",J132,0)</f>
        <v>3529.21</v>
      </c>
      <c r="BG132" s="193">
        <f>IF(N132="zákl. prenesená",J132,0)</f>
        <v>0</v>
      </c>
      <c r="BH132" s="193">
        <f>IF(N132="zníž. prenesená",J132,0)</f>
        <v>0</v>
      </c>
      <c r="BI132" s="193">
        <f>IF(N132="nulová",J132,0)</f>
        <v>0</v>
      </c>
      <c r="BJ132" s="18" t="s">
        <v>88</v>
      </c>
      <c r="BK132" s="193">
        <f>ROUND(I132*H132,2)</f>
        <v>3529.21</v>
      </c>
      <c r="BL132" s="18" t="s">
        <v>148</v>
      </c>
      <c r="BM132" s="192" t="s">
        <v>161</v>
      </c>
    </row>
    <row r="133" s="13" customFormat="1">
      <c r="A133" s="13"/>
      <c r="B133" s="194"/>
      <c r="C133" s="13"/>
      <c r="D133" s="195" t="s">
        <v>149</v>
      </c>
      <c r="E133" s="196" t="s">
        <v>1</v>
      </c>
      <c r="F133" s="197" t="s">
        <v>552</v>
      </c>
      <c r="G133" s="13"/>
      <c r="H133" s="198">
        <v>991.35000000000002</v>
      </c>
      <c r="I133" s="13"/>
      <c r="J133" s="13"/>
      <c r="K133" s="13"/>
      <c r="L133" s="194"/>
      <c r="M133" s="199"/>
      <c r="N133" s="200"/>
      <c r="O133" s="200"/>
      <c r="P133" s="200"/>
      <c r="Q133" s="200"/>
      <c r="R133" s="200"/>
      <c r="S133" s="200"/>
      <c r="T133" s="20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96" t="s">
        <v>149</v>
      </c>
      <c r="AU133" s="196" t="s">
        <v>82</v>
      </c>
      <c r="AV133" s="13" t="s">
        <v>88</v>
      </c>
      <c r="AW133" s="13" t="s">
        <v>31</v>
      </c>
      <c r="AX133" s="13" t="s">
        <v>75</v>
      </c>
      <c r="AY133" s="196" t="s">
        <v>142</v>
      </c>
    </row>
    <row r="134" s="14" customFormat="1">
      <c r="A134" s="14"/>
      <c r="B134" s="202"/>
      <c r="C134" s="14"/>
      <c r="D134" s="195" t="s">
        <v>149</v>
      </c>
      <c r="E134" s="203" t="s">
        <v>1</v>
      </c>
      <c r="F134" s="204" t="s">
        <v>151</v>
      </c>
      <c r="G134" s="14"/>
      <c r="H134" s="205">
        <v>991.35000000000002</v>
      </c>
      <c r="I134" s="14"/>
      <c r="J134" s="14"/>
      <c r="K134" s="14"/>
      <c r="L134" s="202"/>
      <c r="M134" s="206"/>
      <c r="N134" s="207"/>
      <c r="O134" s="207"/>
      <c r="P134" s="207"/>
      <c r="Q134" s="207"/>
      <c r="R134" s="207"/>
      <c r="S134" s="207"/>
      <c r="T134" s="208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03" t="s">
        <v>149</v>
      </c>
      <c r="AU134" s="203" t="s">
        <v>82</v>
      </c>
      <c r="AV134" s="14" t="s">
        <v>148</v>
      </c>
      <c r="AW134" s="14" t="s">
        <v>31</v>
      </c>
      <c r="AX134" s="14" t="s">
        <v>82</v>
      </c>
      <c r="AY134" s="203" t="s">
        <v>142</v>
      </c>
    </row>
    <row r="135" s="2" customFormat="1" ht="24.15" customHeight="1">
      <c r="A135" s="31"/>
      <c r="B135" s="180"/>
      <c r="C135" s="181" t="s">
        <v>163</v>
      </c>
      <c r="D135" s="181" t="s">
        <v>144</v>
      </c>
      <c r="E135" s="182" t="s">
        <v>159</v>
      </c>
      <c r="F135" s="183" t="s">
        <v>160</v>
      </c>
      <c r="G135" s="184" t="s">
        <v>147</v>
      </c>
      <c r="H135" s="185">
        <v>1152.6300000000001</v>
      </c>
      <c r="I135" s="186">
        <v>1.1299999999999999</v>
      </c>
      <c r="J135" s="186">
        <f>ROUND(I135*H135,2)</f>
        <v>1302.47</v>
      </c>
      <c r="K135" s="187"/>
      <c r="L135" s="32"/>
      <c r="M135" s="188" t="s">
        <v>1</v>
      </c>
      <c r="N135" s="189" t="s">
        <v>41</v>
      </c>
      <c r="O135" s="190">
        <v>0</v>
      </c>
      <c r="P135" s="190">
        <f>O135*H135</f>
        <v>0</v>
      </c>
      <c r="Q135" s="190">
        <v>0</v>
      </c>
      <c r="R135" s="190">
        <f>Q135*H135</f>
        <v>0</v>
      </c>
      <c r="S135" s="190">
        <v>0</v>
      </c>
      <c r="T135" s="191">
        <f>S135*H135</f>
        <v>0</v>
      </c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R135" s="192" t="s">
        <v>148</v>
      </c>
      <c r="AT135" s="192" t="s">
        <v>144</v>
      </c>
      <c r="AU135" s="192" t="s">
        <v>82</v>
      </c>
      <c r="AY135" s="18" t="s">
        <v>142</v>
      </c>
      <c r="BE135" s="193">
        <f>IF(N135="základná",J135,0)</f>
        <v>0</v>
      </c>
      <c r="BF135" s="193">
        <f>IF(N135="znížená",J135,0)</f>
        <v>1302.47</v>
      </c>
      <c r="BG135" s="193">
        <f>IF(N135="zákl. prenesená",J135,0)</f>
        <v>0</v>
      </c>
      <c r="BH135" s="193">
        <f>IF(N135="zníž. prenesená",J135,0)</f>
        <v>0</v>
      </c>
      <c r="BI135" s="193">
        <f>IF(N135="nulová",J135,0)</f>
        <v>0</v>
      </c>
      <c r="BJ135" s="18" t="s">
        <v>88</v>
      </c>
      <c r="BK135" s="193">
        <f>ROUND(I135*H135,2)</f>
        <v>1302.47</v>
      </c>
      <c r="BL135" s="18" t="s">
        <v>148</v>
      </c>
      <c r="BM135" s="192" t="s">
        <v>167</v>
      </c>
    </row>
    <row r="136" s="2" customFormat="1" ht="16.5" customHeight="1">
      <c r="A136" s="31"/>
      <c r="B136" s="180"/>
      <c r="C136" s="181" t="s">
        <v>158</v>
      </c>
      <c r="D136" s="181" t="s">
        <v>144</v>
      </c>
      <c r="E136" s="182" t="s">
        <v>443</v>
      </c>
      <c r="F136" s="183" t="s">
        <v>444</v>
      </c>
      <c r="G136" s="184" t="s">
        <v>147</v>
      </c>
      <c r="H136" s="185">
        <v>991.35000000000002</v>
      </c>
      <c r="I136" s="186">
        <v>12.07</v>
      </c>
      <c r="J136" s="186">
        <f>ROUND(I136*H136,2)</f>
        <v>11965.59</v>
      </c>
      <c r="K136" s="187"/>
      <c r="L136" s="32"/>
      <c r="M136" s="188" t="s">
        <v>1</v>
      </c>
      <c r="N136" s="189" t="s">
        <v>41</v>
      </c>
      <c r="O136" s="190">
        <v>0</v>
      </c>
      <c r="P136" s="190">
        <f>O136*H136</f>
        <v>0</v>
      </c>
      <c r="Q136" s="190">
        <v>0</v>
      </c>
      <c r="R136" s="190">
        <f>Q136*H136</f>
        <v>0</v>
      </c>
      <c r="S136" s="190">
        <v>0</v>
      </c>
      <c r="T136" s="19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2" t="s">
        <v>148</v>
      </c>
      <c r="AT136" s="192" t="s">
        <v>144</v>
      </c>
      <c r="AU136" s="192" t="s">
        <v>82</v>
      </c>
      <c r="AY136" s="18" t="s">
        <v>142</v>
      </c>
      <c r="BE136" s="193">
        <f>IF(N136="základná",J136,0)</f>
        <v>0</v>
      </c>
      <c r="BF136" s="193">
        <f>IF(N136="znížená",J136,0)</f>
        <v>11965.59</v>
      </c>
      <c r="BG136" s="193">
        <f>IF(N136="zákl. prenesená",J136,0)</f>
        <v>0</v>
      </c>
      <c r="BH136" s="193">
        <f>IF(N136="zníž. prenesená",J136,0)</f>
        <v>0</v>
      </c>
      <c r="BI136" s="193">
        <f>IF(N136="nulová",J136,0)</f>
        <v>0</v>
      </c>
      <c r="BJ136" s="18" t="s">
        <v>88</v>
      </c>
      <c r="BK136" s="193">
        <f>ROUND(I136*H136,2)</f>
        <v>11965.59</v>
      </c>
      <c r="BL136" s="18" t="s">
        <v>148</v>
      </c>
      <c r="BM136" s="192" t="s">
        <v>169</v>
      </c>
    </row>
    <row r="137" s="13" customFormat="1">
      <c r="A137" s="13"/>
      <c r="B137" s="194"/>
      <c r="C137" s="13"/>
      <c r="D137" s="195" t="s">
        <v>149</v>
      </c>
      <c r="E137" s="196" t="s">
        <v>1</v>
      </c>
      <c r="F137" s="197" t="s">
        <v>553</v>
      </c>
      <c r="G137" s="13"/>
      <c r="H137" s="198">
        <v>991.35000000000002</v>
      </c>
      <c r="I137" s="13"/>
      <c r="J137" s="13"/>
      <c r="K137" s="13"/>
      <c r="L137" s="194"/>
      <c r="M137" s="199"/>
      <c r="N137" s="200"/>
      <c r="O137" s="200"/>
      <c r="P137" s="200"/>
      <c r="Q137" s="200"/>
      <c r="R137" s="200"/>
      <c r="S137" s="200"/>
      <c r="T137" s="20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96" t="s">
        <v>149</v>
      </c>
      <c r="AU137" s="196" t="s">
        <v>82</v>
      </c>
      <c r="AV137" s="13" t="s">
        <v>88</v>
      </c>
      <c r="AW137" s="13" t="s">
        <v>31</v>
      </c>
      <c r="AX137" s="13" t="s">
        <v>75</v>
      </c>
      <c r="AY137" s="196" t="s">
        <v>142</v>
      </c>
    </row>
    <row r="138" s="14" customFormat="1">
      <c r="A138" s="14"/>
      <c r="B138" s="202"/>
      <c r="C138" s="14"/>
      <c r="D138" s="195" t="s">
        <v>149</v>
      </c>
      <c r="E138" s="203" t="s">
        <v>1</v>
      </c>
      <c r="F138" s="204" t="s">
        <v>151</v>
      </c>
      <c r="G138" s="14"/>
      <c r="H138" s="205">
        <v>991.35000000000002</v>
      </c>
      <c r="I138" s="14"/>
      <c r="J138" s="14"/>
      <c r="K138" s="14"/>
      <c r="L138" s="202"/>
      <c r="M138" s="206"/>
      <c r="N138" s="207"/>
      <c r="O138" s="207"/>
      <c r="P138" s="207"/>
      <c r="Q138" s="207"/>
      <c r="R138" s="207"/>
      <c r="S138" s="207"/>
      <c r="T138" s="20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03" t="s">
        <v>149</v>
      </c>
      <c r="AU138" s="203" t="s">
        <v>82</v>
      </c>
      <c r="AV138" s="14" t="s">
        <v>148</v>
      </c>
      <c r="AW138" s="14" t="s">
        <v>31</v>
      </c>
      <c r="AX138" s="14" t="s">
        <v>82</v>
      </c>
      <c r="AY138" s="203" t="s">
        <v>142</v>
      </c>
    </row>
    <row r="139" s="2" customFormat="1" ht="24.15" customHeight="1">
      <c r="A139" s="31"/>
      <c r="B139" s="180"/>
      <c r="C139" s="181" t="s">
        <v>171</v>
      </c>
      <c r="D139" s="181" t="s">
        <v>144</v>
      </c>
      <c r="E139" s="182" t="s">
        <v>483</v>
      </c>
      <c r="F139" s="183" t="s">
        <v>484</v>
      </c>
      <c r="G139" s="184" t="s">
        <v>147</v>
      </c>
      <c r="H139" s="185">
        <v>161.28</v>
      </c>
      <c r="I139" s="186">
        <v>56.57</v>
      </c>
      <c r="J139" s="186">
        <f>ROUND(I139*H139,2)</f>
        <v>9123.6100000000006</v>
      </c>
      <c r="K139" s="187"/>
      <c r="L139" s="32"/>
      <c r="M139" s="188" t="s">
        <v>1</v>
      </c>
      <c r="N139" s="189" t="s">
        <v>41</v>
      </c>
      <c r="O139" s="190">
        <v>0.18859028760018901</v>
      </c>
      <c r="P139" s="190">
        <f>O139*H139</f>
        <v>30.415841584158482</v>
      </c>
      <c r="Q139" s="190">
        <v>0</v>
      </c>
      <c r="R139" s="190">
        <f>Q139*H139</f>
        <v>0</v>
      </c>
      <c r="S139" s="190">
        <v>0</v>
      </c>
      <c r="T139" s="19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92" t="s">
        <v>148</v>
      </c>
      <c r="AT139" s="192" t="s">
        <v>144</v>
      </c>
      <c r="AU139" s="192" t="s">
        <v>82</v>
      </c>
      <c r="AY139" s="18" t="s">
        <v>142</v>
      </c>
      <c r="BE139" s="193">
        <f>IF(N139="základná",J139,0)</f>
        <v>0</v>
      </c>
      <c r="BF139" s="193">
        <f>IF(N139="znížená",J139,0)</f>
        <v>9123.6100000000006</v>
      </c>
      <c r="BG139" s="193">
        <f>IF(N139="zákl. prenesená",J139,0)</f>
        <v>0</v>
      </c>
      <c r="BH139" s="193">
        <f>IF(N139="zníž. prenesená",J139,0)</f>
        <v>0</v>
      </c>
      <c r="BI139" s="193">
        <f>IF(N139="nulová",J139,0)</f>
        <v>0</v>
      </c>
      <c r="BJ139" s="18" t="s">
        <v>88</v>
      </c>
      <c r="BK139" s="193">
        <f>ROUND(I139*H139,2)</f>
        <v>9123.6100000000006</v>
      </c>
      <c r="BL139" s="18" t="s">
        <v>148</v>
      </c>
      <c r="BM139" s="192" t="s">
        <v>174</v>
      </c>
    </row>
    <row r="140" s="13" customFormat="1">
      <c r="A140" s="13"/>
      <c r="B140" s="194"/>
      <c r="C140" s="13"/>
      <c r="D140" s="195" t="s">
        <v>149</v>
      </c>
      <c r="E140" s="196" t="s">
        <v>1</v>
      </c>
      <c r="F140" s="197" t="s">
        <v>554</v>
      </c>
      <c r="G140" s="13"/>
      <c r="H140" s="198">
        <v>120.06</v>
      </c>
      <c r="I140" s="13"/>
      <c r="J140" s="13"/>
      <c r="K140" s="13"/>
      <c r="L140" s="194"/>
      <c r="M140" s="199"/>
      <c r="N140" s="200"/>
      <c r="O140" s="200"/>
      <c r="P140" s="200"/>
      <c r="Q140" s="200"/>
      <c r="R140" s="200"/>
      <c r="S140" s="200"/>
      <c r="T140" s="20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96" t="s">
        <v>149</v>
      </c>
      <c r="AU140" s="196" t="s">
        <v>82</v>
      </c>
      <c r="AV140" s="13" t="s">
        <v>88</v>
      </c>
      <c r="AW140" s="13" t="s">
        <v>31</v>
      </c>
      <c r="AX140" s="13" t="s">
        <v>75</v>
      </c>
      <c r="AY140" s="196" t="s">
        <v>142</v>
      </c>
    </row>
    <row r="141" s="13" customFormat="1">
      <c r="A141" s="13"/>
      <c r="B141" s="194"/>
      <c r="C141" s="13"/>
      <c r="D141" s="195" t="s">
        <v>149</v>
      </c>
      <c r="E141" s="196" t="s">
        <v>1</v>
      </c>
      <c r="F141" s="197" t="s">
        <v>555</v>
      </c>
      <c r="G141" s="13"/>
      <c r="H141" s="198">
        <v>19.98</v>
      </c>
      <c r="I141" s="13"/>
      <c r="J141" s="13"/>
      <c r="K141" s="13"/>
      <c r="L141" s="194"/>
      <c r="M141" s="199"/>
      <c r="N141" s="200"/>
      <c r="O141" s="200"/>
      <c r="P141" s="200"/>
      <c r="Q141" s="200"/>
      <c r="R141" s="200"/>
      <c r="S141" s="200"/>
      <c r="T141" s="20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96" t="s">
        <v>149</v>
      </c>
      <c r="AU141" s="196" t="s">
        <v>82</v>
      </c>
      <c r="AV141" s="13" t="s">
        <v>88</v>
      </c>
      <c r="AW141" s="13" t="s">
        <v>31</v>
      </c>
      <c r="AX141" s="13" t="s">
        <v>75</v>
      </c>
      <c r="AY141" s="196" t="s">
        <v>142</v>
      </c>
    </row>
    <row r="142" s="13" customFormat="1">
      <c r="A142" s="13"/>
      <c r="B142" s="194"/>
      <c r="C142" s="13"/>
      <c r="D142" s="195" t="s">
        <v>149</v>
      </c>
      <c r="E142" s="196" t="s">
        <v>1</v>
      </c>
      <c r="F142" s="197" t="s">
        <v>556</v>
      </c>
      <c r="G142" s="13"/>
      <c r="H142" s="198">
        <v>21.239999999999998</v>
      </c>
      <c r="I142" s="13"/>
      <c r="J142" s="13"/>
      <c r="K142" s="13"/>
      <c r="L142" s="194"/>
      <c r="M142" s="199"/>
      <c r="N142" s="200"/>
      <c r="O142" s="200"/>
      <c r="P142" s="200"/>
      <c r="Q142" s="200"/>
      <c r="R142" s="200"/>
      <c r="S142" s="200"/>
      <c r="T142" s="20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96" t="s">
        <v>149</v>
      </c>
      <c r="AU142" s="196" t="s">
        <v>82</v>
      </c>
      <c r="AV142" s="13" t="s">
        <v>88</v>
      </c>
      <c r="AW142" s="13" t="s">
        <v>31</v>
      </c>
      <c r="AX142" s="13" t="s">
        <v>75</v>
      </c>
      <c r="AY142" s="196" t="s">
        <v>142</v>
      </c>
    </row>
    <row r="143" s="14" customFormat="1">
      <c r="A143" s="14"/>
      <c r="B143" s="202"/>
      <c r="C143" s="14"/>
      <c r="D143" s="195" t="s">
        <v>149</v>
      </c>
      <c r="E143" s="203" t="s">
        <v>1</v>
      </c>
      <c r="F143" s="204" t="s">
        <v>151</v>
      </c>
      <c r="G143" s="14"/>
      <c r="H143" s="205">
        <v>161.28</v>
      </c>
      <c r="I143" s="14"/>
      <c r="J143" s="14"/>
      <c r="K143" s="14"/>
      <c r="L143" s="202"/>
      <c r="M143" s="206"/>
      <c r="N143" s="207"/>
      <c r="O143" s="207"/>
      <c r="P143" s="207"/>
      <c r="Q143" s="207"/>
      <c r="R143" s="207"/>
      <c r="S143" s="207"/>
      <c r="T143" s="20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03" t="s">
        <v>149</v>
      </c>
      <c r="AU143" s="203" t="s">
        <v>82</v>
      </c>
      <c r="AV143" s="14" t="s">
        <v>148</v>
      </c>
      <c r="AW143" s="14" t="s">
        <v>31</v>
      </c>
      <c r="AX143" s="14" t="s">
        <v>82</v>
      </c>
      <c r="AY143" s="203" t="s">
        <v>142</v>
      </c>
    </row>
    <row r="144" s="2" customFormat="1" ht="24.15" customHeight="1">
      <c r="A144" s="31"/>
      <c r="B144" s="180"/>
      <c r="C144" s="181" t="s">
        <v>161</v>
      </c>
      <c r="D144" s="181" t="s">
        <v>144</v>
      </c>
      <c r="E144" s="182" t="s">
        <v>164</v>
      </c>
      <c r="F144" s="183" t="s">
        <v>165</v>
      </c>
      <c r="G144" s="184" t="s">
        <v>166</v>
      </c>
      <c r="H144" s="185">
        <v>2673</v>
      </c>
      <c r="I144" s="186">
        <v>0.77000000000000002</v>
      </c>
      <c r="J144" s="186">
        <f>ROUND(I144*H144,2)</f>
        <v>2058.21</v>
      </c>
      <c r="K144" s="187"/>
      <c r="L144" s="32"/>
      <c r="M144" s="188" t="s">
        <v>1</v>
      </c>
      <c r="N144" s="189" t="s">
        <v>41</v>
      </c>
      <c r="O144" s="190">
        <v>0.017000000000000001</v>
      </c>
      <c r="P144" s="190">
        <f>O144*H144</f>
        <v>45.441000000000002</v>
      </c>
      <c r="Q144" s="190">
        <v>0</v>
      </c>
      <c r="R144" s="190">
        <f>Q144*H144</f>
        <v>0</v>
      </c>
      <c r="S144" s="190">
        <v>0</v>
      </c>
      <c r="T144" s="191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2" t="s">
        <v>148</v>
      </c>
      <c r="AT144" s="192" t="s">
        <v>144</v>
      </c>
      <c r="AU144" s="192" t="s">
        <v>82</v>
      </c>
      <c r="AY144" s="18" t="s">
        <v>142</v>
      </c>
      <c r="BE144" s="193">
        <f>IF(N144="základná",J144,0)</f>
        <v>0</v>
      </c>
      <c r="BF144" s="193">
        <f>IF(N144="znížená",J144,0)</f>
        <v>2058.21</v>
      </c>
      <c r="BG144" s="193">
        <f>IF(N144="zákl. prenesená",J144,0)</f>
        <v>0</v>
      </c>
      <c r="BH144" s="193">
        <f>IF(N144="zníž. prenesená",J144,0)</f>
        <v>0</v>
      </c>
      <c r="BI144" s="193">
        <f>IF(N144="nulová",J144,0)</f>
        <v>0</v>
      </c>
      <c r="BJ144" s="18" t="s">
        <v>88</v>
      </c>
      <c r="BK144" s="193">
        <f>ROUND(I144*H144,2)</f>
        <v>2058.21</v>
      </c>
      <c r="BL144" s="18" t="s">
        <v>148</v>
      </c>
      <c r="BM144" s="192" t="s">
        <v>177</v>
      </c>
    </row>
    <row r="145" s="13" customFormat="1">
      <c r="A145" s="13"/>
      <c r="B145" s="194"/>
      <c r="C145" s="13"/>
      <c r="D145" s="195" t="s">
        <v>149</v>
      </c>
      <c r="E145" s="196" t="s">
        <v>1</v>
      </c>
      <c r="F145" s="197" t="s">
        <v>557</v>
      </c>
      <c r="G145" s="13"/>
      <c r="H145" s="198">
        <v>2415</v>
      </c>
      <c r="I145" s="13"/>
      <c r="J145" s="13"/>
      <c r="K145" s="13"/>
      <c r="L145" s="194"/>
      <c r="M145" s="199"/>
      <c r="N145" s="200"/>
      <c r="O145" s="200"/>
      <c r="P145" s="200"/>
      <c r="Q145" s="200"/>
      <c r="R145" s="200"/>
      <c r="S145" s="200"/>
      <c r="T145" s="20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96" t="s">
        <v>149</v>
      </c>
      <c r="AU145" s="196" t="s">
        <v>82</v>
      </c>
      <c r="AV145" s="13" t="s">
        <v>88</v>
      </c>
      <c r="AW145" s="13" t="s">
        <v>31</v>
      </c>
      <c r="AX145" s="13" t="s">
        <v>75</v>
      </c>
      <c r="AY145" s="196" t="s">
        <v>142</v>
      </c>
    </row>
    <row r="146" s="13" customFormat="1">
      <c r="A146" s="13"/>
      <c r="B146" s="194"/>
      <c r="C146" s="13"/>
      <c r="D146" s="195" t="s">
        <v>149</v>
      </c>
      <c r="E146" s="196" t="s">
        <v>1</v>
      </c>
      <c r="F146" s="197" t="s">
        <v>558</v>
      </c>
      <c r="G146" s="13"/>
      <c r="H146" s="198">
        <v>120</v>
      </c>
      <c r="I146" s="13"/>
      <c r="J146" s="13"/>
      <c r="K146" s="13"/>
      <c r="L146" s="194"/>
      <c r="M146" s="199"/>
      <c r="N146" s="200"/>
      <c r="O146" s="200"/>
      <c r="P146" s="200"/>
      <c r="Q146" s="200"/>
      <c r="R146" s="200"/>
      <c r="S146" s="200"/>
      <c r="T146" s="20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96" t="s">
        <v>149</v>
      </c>
      <c r="AU146" s="196" t="s">
        <v>82</v>
      </c>
      <c r="AV146" s="13" t="s">
        <v>88</v>
      </c>
      <c r="AW146" s="13" t="s">
        <v>31</v>
      </c>
      <c r="AX146" s="13" t="s">
        <v>75</v>
      </c>
      <c r="AY146" s="196" t="s">
        <v>142</v>
      </c>
    </row>
    <row r="147" s="13" customFormat="1">
      <c r="A147" s="13"/>
      <c r="B147" s="194"/>
      <c r="C147" s="13"/>
      <c r="D147" s="195" t="s">
        <v>149</v>
      </c>
      <c r="E147" s="196" t="s">
        <v>1</v>
      </c>
      <c r="F147" s="197" t="s">
        <v>559</v>
      </c>
      <c r="G147" s="13"/>
      <c r="H147" s="198">
        <v>138</v>
      </c>
      <c r="I147" s="13"/>
      <c r="J147" s="13"/>
      <c r="K147" s="13"/>
      <c r="L147" s="194"/>
      <c r="M147" s="199"/>
      <c r="N147" s="200"/>
      <c r="O147" s="200"/>
      <c r="P147" s="200"/>
      <c r="Q147" s="200"/>
      <c r="R147" s="200"/>
      <c r="S147" s="200"/>
      <c r="T147" s="20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96" t="s">
        <v>149</v>
      </c>
      <c r="AU147" s="196" t="s">
        <v>82</v>
      </c>
      <c r="AV147" s="13" t="s">
        <v>88</v>
      </c>
      <c r="AW147" s="13" t="s">
        <v>31</v>
      </c>
      <c r="AX147" s="13" t="s">
        <v>75</v>
      </c>
      <c r="AY147" s="196" t="s">
        <v>142</v>
      </c>
    </row>
    <row r="148" s="14" customFormat="1">
      <c r="A148" s="14"/>
      <c r="B148" s="202"/>
      <c r="C148" s="14"/>
      <c r="D148" s="195" t="s">
        <v>149</v>
      </c>
      <c r="E148" s="203" t="s">
        <v>1</v>
      </c>
      <c r="F148" s="204" t="s">
        <v>151</v>
      </c>
      <c r="G148" s="14"/>
      <c r="H148" s="205">
        <v>2673</v>
      </c>
      <c r="I148" s="14"/>
      <c r="J148" s="14"/>
      <c r="K148" s="14"/>
      <c r="L148" s="202"/>
      <c r="M148" s="206"/>
      <c r="N148" s="207"/>
      <c r="O148" s="207"/>
      <c r="P148" s="207"/>
      <c r="Q148" s="207"/>
      <c r="R148" s="207"/>
      <c r="S148" s="207"/>
      <c r="T148" s="20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03" t="s">
        <v>149</v>
      </c>
      <c r="AU148" s="203" t="s">
        <v>82</v>
      </c>
      <c r="AV148" s="14" t="s">
        <v>148</v>
      </c>
      <c r="AW148" s="14" t="s">
        <v>31</v>
      </c>
      <c r="AX148" s="14" t="s">
        <v>82</v>
      </c>
      <c r="AY148" s="203" t="s">
        <v>142</v>
      </c>
    </row>
    <row r="149" s="2" customFormat="1" ht="24.15" customHeight="1">
      <c r="A149" s="31"/>
      <c r="B149" s="180"/>
      <c r="C149" s="181" t="s">
        <v>179</v>
      </c>
      <c r="D149" s="181" t="s">
        <v>144</v>
      </c>
      <c r="E149" s="182" t="s">
        <v>560</v>
      </c>
      <c r="F149" s="183" t="s">
        <v>561</v>
      </c>
      <c r="G149" s="184" t="s">
        <v>166</v>
      </c>
      <c r="H149" s="185">
        <v>138</v>
      </c>
      <c r="I149" s="186">
        <v>2.79</v>
      </c>
      <c r="J149" s="186">
        <f>ROUND(I149*H149,2)</f>
        <v>385.01999999999998</v>
      </c>
      <c r="K149" s="187"/>
      <c r="L149" s="32"/>
      <c r="M149" s="188" t="s">
        <v>1</v>
      </c>
      <c r="N149" s="189" t="s">
        <v>41</v>
      </c>
      <c r="O149" s="190">
        <v>0.114</v>
      </c>
      <c r="P149" s="190">
        <f>O149*H149</f>
        <v>15.732000000000001</v>
      </c>
      <c r="Q149" s="190">
        <v>0</v>
      </c>
      <c r="R149" s="190">
        <f>Q149*H149</f>
        <v>0</v>
      </c>
      <c r="S149" s="190">
        <v>39.744</v>
      </c>
      <c r="T149" s="191">
        <f>S149*H149</f>
        <v>5484.6719999999996</v>
      </c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92" t="s">
        <v>148</v>
      </c>
      <c r="AT149" s="192" t="s">
        <v>144</v>
      </c>
      <c r="AU149" s="192" t="s">
        <v>82</v>
      </c>
      <c r="AY149" s="18" t="s">
        <v>142</v>
      </c>
      <c r="BE149" s="193">
        <f>IF(N149="základná",J149,0)</f>
        <v>0</v>
      </c>
      <c r="BF149" s="193">
        <f>IF(N149="znížená",J149,0)</f>
        <v>385.01999999999998</v>
      </c>
      <c r="BG149" s="193">
        <f>IF(N149="zákl. prenesená",J149,0)</f>
        <v>0</v>
      </c>
      <c r="BH149" s="193">
        <f>IF(N149="zníž. prenesená",J149,0)</f>
        <v>0</v>
      </c>
      <c r="BI149" s="193">
        <f>IF(N149="nulová",J149,0)</f>
        <v>0</v>
      </c>
      <c r="BJ149" s="18" t="s">
        <v>88</v>
      </c>
      <c r="BK149" s="193">
        <f>ROUND(I149*H149,2)</f>
        <v>385.01999999999998</v>
      </c>
      <c r="BL149" s="18" t="s">
        <v>148</v>
      </c>
      <c r="BM149" s="192" t="s">
        <v>182</v>
      </c>
    </row>
    <row r="150" s="2" customFormat="1" ht="24.15" customHeight="1">
      <c r="A150" s="31"/>
      <c r="B150" s="180"/>
      <c r="C150" s="181" t="s">
        <v>167</v>
      </c>
      <c r="D150" s="181" t="s">
        <v>144</v>
      </c>
      <c r="E150" s="182" t="s">
        <v>562</v>
      </c>
      <c r="F150" s="183" t="s">
        <v>563</v>
      </c>
      <c r="G150" s="184" t="s">
        <v>166</v>
      </c>
      <c r="H150" s="185">
        <v>1467</v>
      </c>
      <c r="I150" s="186">
        <v>2.54</v>
      </c>
      <c r="J150" s="186">
        <f>ROUND(I150*H150,2)</f>
        <v>3726.1799999999998</v>
      </c>
      <c r="K150" s="187"/>
      <c r="L150" s="32"/>
      <c r="M150" s="188" t="s">
        <v>1</v>
      </c>
      <c r="N150" s="189" t="s">
        <v>41</v>
      </c>
      <c r="O150" s="190">
        <v>0.073999999999999996</v>
      </c>
      <c r="P150" s="190">
        <f>O150*H150</f>
        <v>108.55799999999999</v>
      </c>
      <c r="Q150" s="190">
        <v>0</v>
      </c>
      <c r="R150" s="190">
        <f>Q150*H150</f>
        <v>0</v>
      </c>
      <c r="S150" s="190">
        <v>265.52699999999999</v>
      </c>
      <c r="T150" s="191">
        <f>S150*H150</f>
        <v>389528.109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2" t="s">
        <v>148</v>
      </c>
      <c r="AT150" s="192" t="s">
        <v>144</v>
      </c>
      <c r="AU150" s="192" t="s">
        <v>82</v>
      </c>
      <c r="AY150" s="18" t="s">
        <v>142</v>
      </c>
      <c r="BE150" s="193">
        <f>IF(N150="základná",J150,0)</f>
        <v>0</v>
      </c>
      <c r="BF150" s="193">
        <f>IF(N150="znížená",J150,0)</f>
        <v>3726.1799999999998</v>
      </c>
      <c r="BG150" s="193">
        <f>IF(N150="zákl. prenesená",J150,0)</f>
        <v>0</v>
      </c>
      <c r="BH150" s="193">
        <f>IF(N150="zníž. prenesená",J150,0)</f>
        <v>0</v>
      </c>
      <c r="BI150" s="193">
        <f>IF(N150="nulová",J150,0)</f>
        <v>0</v>
      </c>
      <c r="BJ150" s="18" t="s">
        <v>88</v>
      </c>
      <c r="BK150" s="193">
        <f>ROUND(I150*H150,2)</f>
        <v>3726.1799999999998</v>
      </c>
      <c r="BL150" s="18" t="s">
        <v>148</v>
      </c>
      <c r="BM150" s="192" t="s">
        <v>7</v>
      </c>
    </row>
    <row r="151" s="2" customFormat="1" ht="24.15" customHeight="1">
      <c r="A151" s="31"/>
      <c r="B151" s="180"/>
      <c r="C151" s="181" t="s">
        <v>188</v>
      </c>
      <c r="D151" s="181" t="s">
        <v>144</v>
      </c>
      <c r="E151" s="182" t="s">
        <v>201</v>
      </c>
      <c r="F151" s="183" t="s">
        <v>202</v>
      </c>
      <c r="G151" s="184" t="s">
        <v>203</v>
      </c>
      <c r="H151" s="185">
        <v>700</v>
      </c>
      <c r="I151" s="186">
        <v>4.3099999999999996</v>
      </c>
      <c r="J151" s="186">
        <f>ROUND(I151*H151,2)</f>
        <v>3017</v>
      </c>
      <c r="K151" s="187"/>
      <c r="L151" s="32"/>
      <c r="M151" s="188" t="s">
        <v>1</v>
      </c>
      <c r="N151" s="189" t="s">
        <v>41</v>
      </c>
      <c r="O151" s="190">
        <v>0</v>
      </c>
      <c r="P151" s="190">
        <f>O151*H151</f>
        <v>0</v>
      </c>
      <c r="Q151" s="190">
        <v>0</v>
      </c>
      <c r="R151" s="190">
        <f>Q151*H151</f>
        <v>0</v>
      </c>
      <c r="S151" s="190">
        <v>101.5</v>
      </c>
      <c r="T151" s="191">
        <f>S151*H151</f>
        <v>71050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92" t="s">
        <v>148</v>
      </c>
      <c r="AT151" s="192" t="s">
        <v>144</v>
      </c>
      <c r="AU151" s="192" t="s">
        <v>82</v>
      </c>
      <c r="AY151" s="18" t="s">
        <v>142</v>
      </c>
      <c r="BE151" s="193">
        <f>IF(N151="základná",J151,0)</f>
        <v>0</v>
      </c>
      <c r="BF151" s="193">
        <f>IF(N151="znížená",J151,0)</f>
        <v>3017</v>
      </c>
      <c r="BG151" s="193">
        <f>IF(N151="zákl. prenesená",J151,0)</f>
        <v>0</v>
      </c>
      <c r="BH151" s="193">
        <f>IF(N151="zníž. prenesená",J151,0)</f>
        <v>0</v>
      </c>
      <c r="BI151" s="193">
        <f>IF(N151="nulová",J151,0)</f>
        <v>0</v>
      </c>
      <c r="BJ151" s="18" t="s">
        <v>88</v>
      </c>
      <c r="BK151" s="193">
        <f>ROUND(I151*H151,2)</f>
        <v>3017</v>
      </c>
      <c r="BL151" s="18" t="s">
        <v>148</v>
      </c>
      <c r="BM151" s="192" t="s">
        <v>191</v>
      </c>
    </row>
    <row r="152" s="12" customFormat="1" ht="25.92" customHeight="1">
      <c r="A152" s="12"/>
      <c r="B152" s="168"/>
      <c r="C152" s="12"/>
      <c r="D152" s="169" t="s">
        <v>74</v>
      </c>
      <c r="E152" s="170" t="s">
        <v>148</v>
      </c>
      <c r="F152" s="170" t="s">
        <v>229</v>
      </c>
      <c r="G152" s="12"/>
      <c r="H152" s="12"/>
      <c r="I152" s="12"/>
      <c r="J152" s="171">
        <f>BK152</f>
        <v>9756.4500000000007</v>
      </c>
      <c r="K152" s="12"/>
      <c r="L152" s="168"/>
      <c r="M152" s="172"/>
      <c r="N152" s="173"/>
      <c r="O152" s="173"/>
      <c r="P152" s="174">
        <f>SUM(P153:P157)</f>
        <v>0</v>
      </c>
      <c r="Q152" s="173"/>
      <c r="R152" s="174">
        <f>SUM(R153:R157)</f>
        <v>411.642</v>
      </c>
      <c r="S152" s="173"/>
      <c r="T152" s="175">
        <f>SUM(T153:T157)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69" t="s">
        <v>82</v>
      </c>
      <c r="AT152" s="176" t="s">
        <v>74</v>
      </c>
      <c r="AU152" s="176" t="s">
        <v>75</v>
      </c>
      <c r="AY152" s="169" t="s">
        <v>142</v>
      </c>
      <c r="BK152" s="177">
        <f>SUM(BK153:BK157)</f>
        <v>9756.4500000000007</v>
      </c>
    </row>
    <row r="153" s="2" customFormat="1" ht="33" customHeight="1">
      <c r="A153" s="31"/>
      <c r="B153" s="180"/>
      <c r="C153" s="181" t="s">
        <v>169</v>
      </c>
      <c r="D153" s="181" t="s">
        <v>144</v>
      </c>
      <c r="E153" s="182" t="s">
        <v>230</v>
      </c>
      <c r="F153" s="183" t="s">
        <v>501</v>
      </c>
      <c r="G153" s="184" t="s">
        <v>166</v>
      </c>
      <c r="H153" s="185">
        <v>2673</v>
      </c>
      <c r="I153" s="186">
        <v>3.6499999999999999</v>
      </c>
      <c r="J153" s="186">
        <f>ROUND(I153*H153,2)</f>
        <v>9756.4500000000007</v>
      </c>
      <c r="K153" s="187"/>
      <c r="L153" s="32"/>
      <c r="M153" s="188" t="s">
        <v>1</v>
      </c>
      <c r="N153" s="189" t="s">
        <v>41</v>
      </c>
      <c r="O153" s="190">
        <v>0</v>
      </c>
      <c r="P153" s="190">
        <f>O153*H153</f>
        <v>0</v>
      </c>
      <c r="Q153" s="190">
        <v>0.154</v>
      </c>
      <c r="R153" s="190">
        <f>Q153*H153</f>
        <v>411.642</v>
      </c>
      <c r="S153" s="190">
        <v>0</v>
      </c>
      <c r="T153" s="19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92" t="s">
        <v>148</v>
      </c>
      <c r="AT153" s="192" t="s">
        <v>144</v>
      </c>
      <c r="AU153" s="192" t="s">
        <v>82</v>
      </c>
      <c r="AY153" s="18" t="s">
        <v>142</v>
      </c>
      <c r="BE153" s="193">
        <f>IF(N153="základná",J153,0)</f>
        <v>0</v>
      </c>
      <c r="BF153" s="193">
        <f>IF(N153="znížená",J153,0)</f>
        <v>9756.4500000000007</v>
      </c>
      <c r="BG153" s="193">
        <f>IF(N153="zákl. prenesená",J153,0)</f>
        <v>0</v>
      </c>
      <c r="BH153" s="193">
        <f>IF(N153="zníž. prenesená",J153,0)</f>
        <v>0</v>
      </c>
      <c r="BI153" s="193">
        <f>IF(N153="nulová",J153,0)</f>
        <v>0</v>
      </c>
      <c r="BJ153" s="18" t="s">
        <v>88</v>
      </c>
      <c r="BK153" s="193">
        <f>ROUND(I153*H153,2)</f>
        <v>9756.4500000000007</v>
      </c>
      <c r="BL153" s="18" t="s">
        <v>148</v>
      </c>
      <c r="BM153" s="192" t="s">
        <v>195</v>
      </c>
    </row>
    <row r="154" s="13" customFormat="1">
      <c r="A154" s="13"/>
      <c r="B154" s="194"/>
      <c r="C154" s="13"/>
      <c r="D154" s="195" t="s">
        <v>149</v>
      </c>
      <c r="E154" s="196" t="s">
        <v>1</v>
      </c>
      <c r="F154" s="197" t="s">
        <v>557</v>
      </c>
      <c r="G154" s="13"/>
      <c r="H154" s="198">
        <v>2415</v>
      </c>
      <c r="I154" s="13"/>
      <c r="J154" s="13"/>
      <c r="K154" s="13"/>
      <c r="L154" s="194"/>
      <c r="M154" s="199"/>
      <c r="N154" s="200"/>
      <c r="O154" s="200"/>
      <c r="P154" s="200"/>
      <c r="Q154" s="200"/>
      <c r="R154" s="200"/>
      <c r="S154" s="200"/>
      <c r="T154" s="20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96" t="s">
        <v>149</v>
      </c>
      <c r="AU154" s="196" t="s">
        <v>82</v>
      </c>
      <c r="AV154" s="13" t="s">
        <v>88</v>
      </c>
      <c r="AW154" s="13" t="s">
        <v>31</v>
      </c>
      <c r="AX154" s="13" t="s">
        <v>75</v>
      </c>
      <c r="AY154" s="196" t="s">
        <v>142</v>
      </c>
    </row>
    <row r="155" s="13" customFormat="1">
      <c r="A155" s="13"/>
      <c r="B155" s="194"/>
      <c r="C155" s="13"/>
      <c r="D155" s="195" t="s">
        <v>149</v>
      </c>
      <c r="E155" s="196" t="s">
        <v>1</v>
      </c>
      <c r="F155" s="197" t="s">
        <v>558</v>
      </c>
      <c r="G155" s="13"/>
      <c r="H155" s="198">
        <v>120</v>
      </c>
      <c r="I155" s="13"/>
      <c r="J155" s="13"/>
      <c r="K155" s="13"/>
      <c r="L155" s="194"/>
      <c r="M155" s="199"/>
      <c r="N155" s="200"/>
      <c r="O155" s="200"/>
      <c r="P155" s="200"/>
      <c r="Q155" s="200"/>
      <c r="R155" s="200"/>
      <c r="S155" s="200"/>
      <c r="T155" s="20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96" t="s">
        <v>149</v>
      </c>
      <c r="AU155" s="196" t="s">
        <v>82</v>
      </c>
      <c r="AV155" s="13" t="s">
        <v>88</v>
      </c>
      <c r="AW155" s="13" t="s">
        <v>31</v>
      </c>
      <c r="AX155" s="13" t="s">
        <v>75</v>
      </c>
      <c r="AY155" s="196" t="s">
        <v>142</v>
      </c>
    </row>
    <row r="156" s="13" customFormat="1">
      <c r="A156" s="13"/>
      <c r="B156" s="194"/>
      <c r="C156" s="13"/>
      <c r="D156" s="195" t="s">
        <v>149</v>
      </c>
      <c r="E156" s="196" t="s">
        <v>1</v>
      </c>
      <c r="F156" s="197" t="s">
        <v>559</v>
      </c>
      <c r="G156" s="13"/>
      <c r="H156" s="198">
        <v>138</v>
      </c>
      <c r="I156" s="13"/>
      <c r="J156" s="13"/>
      <c r="K156" s="13"/>
      <c r="L156" s="194"/>
      <c r="M156" s="199"/>
      <c r="N156" s="200"/>
      <c r="O156" s="200"/>
      <c r="P156" s="200"/>
      <c r="Q156" s="200"/>
      <c r="R156" s="200"/>
      <c r="S156" s="200"/>
      <c r="T156" s="20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96" t="s">
        <v>149</v>
      </c>
      <c r="AU156" s="196" t="s">
        <v>82</v>
      </c>
      <c r="AV156" s="13" t="s">
        <v>88</v>
      </c>
      <c r="AW156" s="13" t="s">
        <v>31</v>
      </c>
      <c r="AX156" s="13" t="s">
        <v>75</v>
      </c>
      <c r="AY156" s="196" t="s">
        <v>142</v>
      </c>
    </row>
    <row r="157" s="14" customFormat="1">
      <c r="A157" s="14"/>
      <c r="B157" s="202"/>
      <c r="C157" s="14"/>
      <c r="D157" s="195" t="s">
        <v>149</v>
      </c>
      <c r="E157" s="203" t="s">
        <v>1</v>
      </c>
      <c r="F157" s="204" t="s">
        <v>151</v>
      </c>
      <c r="G157" s="14"/>
      <c r="H157" s="205">
        <v>2673</v>
      </c>
      <c r="I157" s="14"/>
      <c r="J157" s="14"/>
      <c r="K157" s="14"/>
      <c r="L157" s="202"/>
      <c r="M157" s="206"/>
      <c r="N157" s="207"/>
      <c r="O157" s="207"/>
      <c r="P157" s="207"/>
      <c r="Q157" s="207"/>
      <c r="R157" s="207"/>
      <c r="S157" s="207"/>
      <c r="T157" s="208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03" t="s">
        <v>149</v>
      </c>
      <c r="AU157" s="203" t="s">
        <v>82</v>
      </c>
      <c r="AV157" s="14" t="s">
        <v>148</v>
      </c>
      <c r="AW157" s="14" t="s">
        <v>31</v>
      </c>
      <c r="AX157" s="14" t="s">
        <v>82</v>
      </c>
      <c r="AY157" s="203" t="s">
        <v>142</v>
      </c>
    </row>
    <row r="158" s="12" customFormat="1" ht="25.92" customHeight="1">
      <c r="A158" s="12"/>
      <c r="B158" s="168"/>
      <c r="C158" s="12"/>
      <c r="D158" s="169" t="s">
        <v>74</v>
      </c>
      <c r="E158" s="170" t="s">
        <v>163</v>
      </c>
      <c r="F158" s="170" t="s">
        <v>243</v>
      </c>
      <c r="G158" s="12"/>
      <c r="H158" s="12"/>
      <c r="I158" s="12"/>
      <c r="J158" s="171">
        <f>BK158</f>
        <v>151077.95999999999</v>
      </c>
      <c r="K158" s="12"/>
      <c r="L158" s="168"/>
      <c r="M158" s="172"/>
      <c r="N158" s="173"/>
      <c r="O158" s="173"/>
      <c r="P158" s="174">
        <f>SUM(P159:P178)</f>
        <v>151.58790170132278</v>
      </c>
      <c r="Q158" s="173"/>
      <c r="R158" s="174">
        <f>SUM(R159:R178)</f>
        <v>1158844.1337000001</v>
      </c>
      <c r="S158" s="173"/>
      <c r="T158" s="175">
        <f>SUM(T159:T178)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69" t="s">
        <v>82</v>
      </c>
      <c r="AT158" s="176" t="s">
        <v>74</v>
      </c>
      <c r="AU158" s="176" t="s">
        <v>75</v>
      </c>
      <c r="AY158" s="169" t="s">
        <v>142</v>
      </c>
      <c r="BK158" s="177">
        <f>SUM(BK159:BK178)</f>
        <v>151077.95999999999</v>
      </c>
    </row>
    <row r="159" s="2" customFormat="1" ht="33" customHeight="1">
      <c r="A159" s="31"/>
      <c r="B159" s="180"/>
      <c r="C159" s="181" t="s">
        <v>196</v>
      </c>
      <c r="D159" s="181" t="s">
        <v>144</v>
      </c>
      <c r="E159" s="182" t="s">
        <v>245</v>
      </c>
      <c r="F159" s="183" t="s">
        <v>246</v>
      </c>
      <c r="G159" s="184" t="s">
        <v>166</v>
      </c>
      <c r="H159" s="185">
        <v>2673</v>
      </c>
      <c r="I159" s="186">
        <v>10.07</v>
      </c>
      <c r="J159" s="186">
        <f>ROUND(I159*H159,2)</f>
        <v>26917.110000000001</v>
      </c>
      <c r="K159" s="187"/>
      <c r="L159" s="32"/>
      <c r="M159" s="188" t="s">
        <v>1</v>
      </c>
      <c r="N159" s="189" t="s">
        <v>41</v>
      </c>
      <c r="O159" s="190">
        <v>0.0283553875236294</v>
      </c>
      <c r="P159" s="190">
        <f>O159*H159</f>
        <v>75.793950850661389</v>
      </c>
      <c r="Q159" s="190">
        <v>0.33000000000000002</v>
      </c>
      <c r="R159" s="190">
        <f>Q159*H159</f>
        <v>882.09000000000003</v>
      </c>
      <c r="S159" s="190">
        <v>0</v>
      </c>
      <c r="T159" s="19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92" t="s">
        <v>148</v>
      </c>
      <c r="AT159" s="192" t="s">
        <v>144</v>
      </c>
      <c r="AU159" s="192" t="s">
        <v>82</v>
      </c>
      <c r="AY159" s="18" t="s">
        <v>142</v>
      </c>
      <c r="BE159" s="193">
        <f>IF(N159="základná",J159,0)</f>
        <v>0</v>
      </c>
      <c r="BF159" s="193">
        <f>IF(N159="znížená",J159,0)</f>
        <v>26917.110000000001</v>
      </c>
      <c r="BG159" s="193">
        <f>IF(N159="zákl. prenesená",J159,0)</f>
        <v>0</v>
      </c>
      <c r="BH159" s="193">
        <f>IF(N159="zníž. prenesená",J159,0)</f>
        <v>0</v>
      </c>
      <c r="BI159" s="193">
        <f>IF(N159="nulová",J159,0)</f>
        <v>0</v>
      </c>
      <c r="BJ159" s="18" t="s">
        <v>88</v>
      </c>
      <c r="BK159" s="193">
        <f>ROUND(I159*H159,2)</f>
        <v>26917.110000000001</v>
      </c>
      <c r="BL159" s="18" t="s">
        <v>148</v>
      </c>
      <c r="BM159" s="192" t="s">
        <v>199</v>
      </c>
    </row>
    <row r="160" s="13" customFormat="1">
      <c r="A160" s="13"/>
      <c r="B160" s="194"/>
      <c r="C160" s="13"/>
      <c r="D160" s="195" t="s">
        <v>149</v>
      </c>
      <c r="E160" s="196" t="s">
        <v>1</v>
      </c>
      <c r="F160" s="197" t="s">
        <v>557</v>
      </c>
      <c r="G160" s="13"/>
      <c r="H160" s="198">
        <v>2415</v>
      </c>
      <c r="I160" s="13"/>
      <c r="J160" s="13"/>
      <c r="K160" s="13"/>
      <c r="L160" s="194"/>
      <c r="M160" s="199"/>
      <c r="N160" s="200"/>
      <c r="O160" s="200"/>
      <c r="P160" s="200"/>
      <c r="Q160" s="200"/>
      <c r="R160" s="200"/>
      <c r="S160" s="200"/>
      <c r="T160" s="20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96" t="s">
        <v>149</v>
      </c>
      <c r="AU160" s="196" t="s">
        <v>82</v>
      </c>
      <c r="AV160" s="13" t="s">
        <v>88</v>
      </c>
      <c r="AW160" s="13" t="s">
        <v>31</v>
      </c>
      <c r="AX160" s="13" t="s">
        <v>75</v>
      </c>
      <c r="AY160" s="196" t="s">
        <v>142</v>
      </c>
    </row>
    <row r="161" s="13" customFormat="1">
      <c r="A161" s="13"/>
      <c r="B161" s="194"/>
      <c r="C161" s="13"/>
      <c r="D161" s="195" t="s">
        <v>149</v>
      </c>
      <c r="E161" s="196" t="s">
        <v>1</v>
      </c>
      <c r="F161" s="197" t="s">
        <v>558</v>
      </c>
      <c r="G161" s="13"/>
      <c r="H161" s="198">
        <v>120</v>
      </c>
      <c r="I161" s="13"/>
      <c r="J161" s="13"/>
      <c r="K161" s="13"/>
      <c r="L161" s="194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6" t="s">
        <v>149</v>
      </c>
      <c r="AU161" s="196" t="s">
        <v>82</v>
      </c>
      <c r="AV161" s="13" t="s">
        <v>88</v>
      </c>
      <c r="AW161" s="13" t="s">
        <v>31</v>
      </c>
      <c r="AX161" s="13" t="s">
        <v>75</v>
      </c>
      <c r="AY161" s="196" t="s">
        <v>142</v>
      </c>
    </row>
    <row r="162" s="13" customFormat="1">
      <c r="A162" s="13"/>
      <c r="B162" s="194"/>
      <c r="C162" s="13"/>
      <c r="D162" s="195" t="s">
        <v>149</v>
      </c>
      <c r="E162" s="196" t="s">
        <v>1</v>
      </c>
      <c r="F162" s="197" t="s">
        <v>559</v>
      </c>
      <c r="G162" s="13"/>
      <c r="H162" s="198">
        <v>138</v>
      </c>
      <c r="I162" s="13"/>
      <c r="J162" s="13"/>
      <c r="K162" s="13"/>
      <c r="L162" s="194"/>
      <c r="M162" s="199"/>
      <c r="N162" s="200"/>
      <c r="O162" s="200"/>
      <c r="P162" s="200"/>
      <c r="Q162" s="200"/>
      <c r="R162" s="200"/>
      <c r="S162" s="200"/>
      <c r="T162" s="20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96" t="s">
        <v>149</v>
      </c>
      <c r="AU162" s="196" t="s">
        <v>82</v>
      </c>
      <c r="AV162" s="13" t="s">
        <v>88</v>
      </c>
      <c r="AW162" s="13" t="s">
        <v>31</v>
      </c>
      <c r="AX162" s="13" t="s">
        <v>75</v>
      </c>
      <c r="AY162" s="196" t="s">
        <v>142</v>
      </c>
    </row>
    <row r="163" s="14" customFormat="1">
      <c r="A163" s="14"/>
      <c r="B163" s="202"/>
      <c r="C163" s="14"/>
      <c r="D163" s="195" t="s">
        <v>149</v>
      </c>
      <c r="E163" s="203" t="s">
        <v>1</v>
      </c>
      <c r="F163" s="204" t="s">
        <v>151</v>
      </c>
      <c r="G163" s="14"/>
      <c r="H163" s="205">
        <v>2673</v>
      </c>
      <c r="I163" s="14"/>
      <c r="J163" s="14"/>
      <c r="K163" s="14"/>
      <c r="L163" s="202"/>
      <c r="M163" s="206"/>
      <c r="N163" s="207"/>
      <c r="O163" s="207"/>
      <c r="P163" s="207"/>
      <c r="Q163" s="207"/>
      <c r="R163" s="207"/>
      <c r="S163" s="207"/>
      <c r="T163" s="20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03" t="s">
        <v>149</v>
      </c>
      <c r="AU163" s="203" t="s">
        <v>82</v>
      </c>
      <c r="AV163" s="14" t="s">
        <v>148</v>
      </c>
      <c r="AW163" s="14" t="s">
        <v>31</v>
      </c>
      <c r="AX163" s="14" t="s">
        <v>82</v>
      </c>
      <c r="AY163" s="203" t="s">
        <v>142</v>
      </c>
    </row>
    <row r="164" s="2" customFormat="1" ht="33" customHeight="1">
      <c r="A164" s="31"/>
      <c r="B164" s="180"/>
      <c r="C164" s="181" t="s">
        <v>174</v>
      </c>
      <c r="D164" s="181" t="s">
        <v>144</v>
      </c>
      <c r="E164" s="182" t="s">
        <v>248</v>
      </c>
      <c r="F164" s="183" t="s">
        <v>249</v>
      </c>
      <c r="G164" s="184" t="s">
        <v>166</v>
      </c>
      <c r="H164" s="185">
        <v>2673</v>
      </c>
      <c r="I164" s="186">
        <v>10.32</v>
      </c>
      <c r="J164" s="186">
        <f>ROUND(I164*H164,2)</f>
        <v>27585.360000000001</v>
      </c>
      <c r="K164" s="187"/>
      <c r="L164" s="32"/>
      <c r="M164" s="188" t="s">
        <v>1</v>
      </c>
      <c r="N164" s="189" t="s">
        <v>41</v>
      </c>
      <c r="O164" s="190">
        <v>0.0283553875236294</v>
      </c>
      <c r="P164" s="190">
        <f>O164*H164</f>
        <v>75.793950850661389</v>
      </c>
      <c r="Q164" s="190">
        <v>0</v>
      </c>
      <c r="R164" s="190">
        <f>Q164*H164</f>
        <v>0</v>
      </c>
      <c r="S164" s="190">
        <v>0</v>
      </c>
      <c r="T164" s="191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2" t="s">
        <v>148</v>
      </c>
      <c r="AT164" s="192" t="s">
        <v>144</v>
      </c>
      <c r="AU164" s="192" t="s">
        <v>82</v>
      </c>
      <c r="AY164" s="18" t="s">
        <v>142</v>
      </c>
      <c r="BE164" s="193">
        <f>IF(N164="základná",J164,0)</f>
        <v>0</v>
      </c>
      <c r="BF164" s="193">
        <f>IF(N164="znížená",J164,0)</f>
        <v>27585.360000000001</v>
      </c>
      <c r="BG164" s="193">
        <f>IF(N164="zákl. prenesená",J164,0)</f>
        <v>0</v>
      </c>
      <c r="BH164" s="193">
        <f>IF(N164="zníž. prenesená",J164,0)</f>
        <v>0</v>
      </c>
      <c r="BI164" s="193">
        <f>IF(N164="nulová",J164,0)</f>
        <v>0</v>
      </c>
      <c r="BJ164" s="18" t="s">
        <v>88</v>
      </c>
      <c r="BK164" s="193">
        <f>ROUND(I164*H164,2)</f>
        <v>27585.360000000001</v>
      </c>
      <c r="BL164" s="18" t="s">
        <v>148</v>
      </c>
      <c r="BM164" s="192" t="s">
        <v>204</v>
      </c>
    </row>
    <row r="165" s="13" customFormat="1">
      <c r="A165" s="13"/>
      <c r="B165" s="194"/>
      <c r="C165" s="13"/>
      <c r="D165" s="195" t="s">
        <v>149</v>
      </c>
      <c r="E165" s="196" t="s">
        <v>1</v>
      </c>
      <c r="F165" s="197" t="s">
        <v>557</v>
      </c>
      <c r="G165" s="13"/>
      <c r="H165" s="198">
        <v>2415</v>
      </c>
      <c r="I165" s="13"/>
      <c r="J165" s="13"/>
      <c r="K165" s="13"/>
      <c r="L165" s="194"/>
      <c r="M165" s="199"/>
      <c r="N165" s="200"/>
      <c r="O165" s="200"/>
      <c r="P165" s="200"/>
      <c r="Q165" s="200"/>
      <c r="R165" s="200"/>
      <c r="S165" s="200"/>
      <c r="T165" s="20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96" t="s">
        <v>149</v>
      </c>
      <c r="AU165" s="196" t="s">
        <v>82</v>
      </c>
      <c r="AV165" s="13" t="s">
        <v>88</v>
      </c>
      <c r="AW165" s="13" t="s">
        <v>31</v>
      </c>
      <c r="AX165" s="13" t="s">
        <v>75</v>
      </c>
      <c r="AY165" s="196" t="s">
        <v>142</v>
      </c>
    </row>
    <row r="166" s="13" customFormat="1">
      <c r="A166" s="13"/>
      <c r="B166" s="194"/>
      <c r="C166" s="13"/>
      <c r="D166" s="195" t="s">
        <v>149</v>
      </c>
      <c r="E166" s="196" t="s">
        <v>1</v>
      </c>
      <c r="F166" s="197" t="s">
        <v>558</v>
      </c>
      <c r="G166" s="13"/>
      <c r="H166" s="198">
        <v>120</v>
      </c>
      <c r="I166" s="13"/>
      <c r="J166" s="13"/>
      <c r="K166" s="13"/>
      <c r="L166" s="194"/>
      <c r="M166" s="199"/>
      <c r="N166" s="200"/>
      <c r="O166" s="200"/>
      <c r="P166" s="200"/>
      <c r="Q166" s="200"/>
      <c r="R166" s="200"/>
      <c r="S166" s="200"/>
      <c r="T166" s="20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96" t="s">
        <v>149</v>
      </c>
      <c r="AU166" s="196" t="s">
        <v>82</v>
      </c>
      <c r="AV166" s="13" t="s">
        <v>88</v>
      </c>
      <c r="AW166" s="13" t="s">
        <v>31</v>
      </c>
      <c r="AX166" s="13" t="s">
        <v>75</v>
      </c>
      <c r="AY166" s="196" t="s">
        <v>142</v>
      </c>
    </row>
    <row r="167" s="13" customFormat="1">
      <c r="A167" s="13"/>
      <c r="B167" s="194"/>
      <c r="C167" s="13"/>
      <c r="D167" s="195" t="s">
        <v>149</v>
      </c>
      <c r="E167" s="196" t="s">
        <v>1</v>
      </c>
      <c r="F167" s="197" t="s">
        <v>559</v>
      </c>
      <c r="G167" s="13"/>
      <c r="H167" s="198">
        <v>138</v>
      </c>
      <c r="I167" s="13"/>
      <c r="J167" s="13"/>
      <c r="K167" s="13"/>
      <c r="L167" s="194"/>
      <c r="M167" s="199"/>
      <c r="N167" s="200"/>
      <c r="O167" s="200"/>
      <c r="P167" s="200"/>
      <c r="Q167" s="200"/>
      <c r="R167" s="200"/>
      <c r="S167" s="200"/>
      <c r="T167" s="20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96" t="s">
        <v>149</v>
      </c>
      <c r="AU167" s="196" t="s">
        <v>82</v>
      </c>
      <c r="AV167" s="13" t="s">
        <v>88</v>
      </c>
      <c r="AW167" s="13" t="s">
        <v>31</v>
      </c>
      <c r="AX167" s="13" t="s">
        <v>75</v>
      </c>
      <c r="AY167" s="196" t="s">
        <v>142</v>
      </c>
    </row>
    <row r="168" s="14" customFormat="1">
      <c r="A168" s="14"/>
      <c r="B168" s="202"/>
      <c r="C168" s="14"/>
      <c r="D168" s="195" t="s">
        <v>149</v>
      </c>
      <c r="E168" s="203" t="s">
        <v>1</v>
      </c>
      <c r="F168" s="204" t="s">
        <v>151</v>
      </c>
      <c r="G168" s="14"/>
      <c r="H168" s="205">
        <v>2673</v>
      </c>
      <c r="I168" s="14"/>
      <c r="J168" s="14"/>
      <c r="K168" s="14"/>
      <c r="L168" s="202"/>
      <c r="M168" s="206"/>
      <c r="N168" s="207"/>
      <c r="O168" s="207"/>
      <c r="P168" s="207"/>
      <c r="Q168" s="207"/>
      <c r="R168" s="207"/>
      <c r="S168" s="207"/>
      <c r="T168" s="208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03" t="s">
        <v>149</v>
      </c>
      <c r="AU168" s="203" t="s">
        <v>82</v>
      </c>
      <c r="AV168" s="14" t="s">
        <v>148</v>
      </c>
      <c r="AW168" s="14" t="s">
        <v>31</v>
      </c>
      <c r="AX168" s="14" t="s">
        <v>82</v>
      </c>
      <c r="AY168" s="203" t="s">
        <v>142</v>
      </c>
    </row>
    <row r="169" s="2" customFormat="1" ht="33" customHeight="1">
      <c r="A169" s="31"/>
      <c r="B169" s="180"/>
      <c r="C169" s="181" t="s">
        <v>206</v>
      </c>
      <c r="D169" s="181" t="s">
        <v>144</v>
      </c>
      <c r="E169" s="182" t="s">
        <v>268</v>
      </c>
      <c r="F169" s="183" t="s">
        <v>269</v>
      </c>
      <c r="G169" s="184" t="s">
        <v>166</v>
      </c>
      <c r="H169" s="185">
        <v>2673</v>
      </c>
      <c r="I169" s="186">
        <v>17.02</v>
      </c>
      <c r="J169" s="186">
        <f>ROUND(I169*H169,2)</f>
        <v>45494.459999999999</v>
      </c>
      <c r="K169" s="187"/>
      <c r="L169" s="32"/>
      <c r="M169" s="188" t="s">
        <v>1</v>
      </c>
      <c r="N169" s="189" t="s">
        <v>41</v>
      </c>
      <c r="O169" s="190">
        <v>0</v>
      </c>
      <c r="P169" s="190">
        <f>O169*H169</f>
        <v>0</v>
      </c>
      <c r="Q169" s="190">
        <v>0</v>
      </c>
      <c r="R169" s="190">
        <f>Q169*H169</f>
        <v>0</v>
      </c>
      <c r="S169" s="190">
        <v>0</v>
      </c>
      <c r="T169" s="19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92" t="s">
        <v>148</v>
      </c>
      <c r="AT169" s="192" t="s">
        <v>144</v>
      </c>
      <c r="AU169" s="192" t="s">
        <v>82</v>
      </c>
      <c r="AY169" s="18" t="s">
        <v>142</v>
      </c>
      <c r="BE169" s="193">
        <f>IF(N169="základná",J169,0)</f>
        <v>0</v>
      </c>
      <c r="BF169" s="193">
        <f>IF(N169="znížená",J169,0)</f>
        <v>45494.459999999999</v>
      </c>
      <c r="BG169" s="193">
        <f>IF(N169="zákl. prenesená",J169,0)</f>
        <v>0</v>
      </c>
      <c r="BH169" s="193">
        <f>IF(N169="zníž. prenesená",J169,0)</f>
        <v>0</v>
      </c>
      <c r="BI169" s="193">
        <f>IF(N169="nulová",J169,0)</f>
        <v>0</v>
      </c>
      <c r="BJ169" s="18" t="s">
        <v>88</v>
      </c>
      <c r="BK169" s="193">
        <f>ROUND(I169*H169,2)</f>
        <v>45494.459999999999</v>
      </c>
      <c r="BL169" s="18" t="s">
        <v>148</v>
      </c>
      <c r="BM169" s="192" t="s">
        <v>209</v>
      </c>
    </row>
    <row r="170" s="13" customFormat="1">
      <c r="A170" s="13"/>
      <c r="B170" s="194"/>
      <c r="C170" s="13"/>
      <c r="D170" s="195" t="s">
        <v>149</v>
      </c>
      <c r="E170" s="196" t="s">
        <v>1</v>
      </c>
      <c r="F170" s="197" t="s">
        <v>557</v>
      </c>
      <c r="G170" s="13"/>
      <c r="H170" s="198">
        <v>2415</v>
      </c>
      <c r="I170" s="13"/>
      <c r="J170" s="13"/>
      <c r="K170" s="13"/>
      <c r="L170" s="194"/>
      <c r="M170" s="199"/>
      <c r="N170" s="200"/>
      <c r="O170" s="200"/>
      <c r="P170" s="200"/>
      <c r="Q170" s="200"/>
      <c r="R170" s="200"/>
      <c r="S170" s="200"/>
      <c r="T170" s="20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96" t="s">
        <v>149</v>
      </c>
      <c r="AU170" s="196" t="s">
        <v>82</v>
      </c>
      <c r="AV170" s="13" t="s">
        <v>88</v>
      </c>
      <c r="AW170" s="13" t="s">
        <v>31</v>
      </c>
      <c r="AX170" s="13" t="s">
        <v>75</v>
      </c>
      <c r="AY170" s="196" t="s">
        <v>142</v>
      </c>
    </row>
    <row r="171" s="13" customFormat="1">
      <c r="A171" s="13"/>
      <c r="B171" s="194"/>
      <c r="C171" s="13"/>
      <c r="D171" s="195" t="s">
        <v>149</v>
      </c>
      <c r="E171" s="196" t="s">
        <v>1</v>
      </c>
      <c r="F171" s="197" t="s">
        <v>558</v>
      </c>
      <c r="G171" s="13"/>
      <c r="H171" s="198">
        <v>120</v>
      </c>
      <c r="I171" s="13"/>
      <c r="J171" s="13"/>
      <c r="K171" s="13"/>
      <c r="L171" s="194"/>
      <c r="M171" s="199"/>
      <c r="N171" s="200"/>
      <c r="O171" s="200"/>
      <c r="P171" s="200"/>
      <c r="Q171" s="200"/>
      <c r="R171" s="200"/>
      <c r="S171" s="200"/>
      <c r="T171" s="20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96" t="s">
        <v>149</v>
      </c>
      <c r="AU171" s="196" t="s">
        <v>82</v>
      </c>
      <c r="AV171" s="13" t="s">
        <v>88</v>
      </c>
      <c r="AW171" s="13" t="s">
        <v>31</v>
      </c>
      <c r="AX171" s="13" t="s">
        <v>75</v>
      </c>
      <c r="AY171" s="196" t="s">
        <v>142</v>
      </c>
    </row>
    <row r="172" s="13" customFormat="1">
      <c r="A172" s="13"/>
      <c r="B172" s="194"/>
      <c r="C172" s="13"/>
      <c r="D172" s="195" t="s">
        <v>149</v>
      </c>
      <c r="E172" s="196" t="s">
        <v>1</v>
      </c>
      <c r="F172" s="197" t="s">
        <v>559</v>
      </c>
      <c r="G172" s="13"/>
      <c r="H172" s="198">
        <v>138</v>
      </c>
      <c r="I172" s="13"/>
      <c r="J172" s="13"/>
      <c r="K172" s="13"/>
      <c r="L172" s="194"/>
      <c r="M172" s="199"/>
      <c r="N172" s="200"/>
      <c r="O172" s="200"/>
      <c r="P172" s="200"/>
      <c r="Q172" s="200"/>
      <c r="R172" s="200"/>
      <c r="S172" s="200"/>
      <c r="T172" s="20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96" t="s">
        <v>149</v>
      </c>
      <c r="AU172" s="196" t="s">
        <v>82</v>
      </c>
      <c r="AV172" s="13" t="s">
        <v>88</v>
      </c>
      <c r="AW172" s="13" t="s">
        <v>31</v>
      </c>
      <c r="AX172" s="13" t="s">
        <v>75</v>
      </c>
      <c r="AY172" s="196" t="s">
        <v>142</v>
      </c>
    </row>
    <row r="173" s="14" customFormat="1">
      <c r="A173" s="14"/>
      <c r="B173" s="202"/>
      <c r="C173" s="14"/>
      <c r="D173" s="195" t="s">
        <v>149</v>
      </c>
      <c r="E173" s="203" t="s">
        <v>1</v>
      </c>
      <c r="F173" s="204" t="s">
        <v>151</v>
      </c>
      <c r="G173" s="14"/>
      <c r="H173" s="205">
        <v>2673</v>
      </c>
      <c r="I173" s="14"/>
      <c r="J173" s="14"/>
      <c r="K173" s="14"/>
      <c r="L173" s="202"/>
      <c r="M173" s="206"/>
      <c r="N173" s="207"/>
      <c r="O173" s="207"/>
      <c r="P173" s="207"/>
      <c r="Q173" s="207"/>
      <c r="R173" s="207"/>
      <c r="S173" s="207"/>
      <c r="T173" s="20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03" t="s">
        <v>149</v>
      </c>
      <c r="AU173" s="203" t="s">
        <v>82</v>
      </c>
      <c r="AV173" s="14" t="s">
        <v>148</v>
      </c>
      <c r="AW173" s="14" t="s">
        <v>31</v>
      </c>
      <c r="AX173" s="14" t="s">
        <v>82</v>
      </c>
      <c r="AY173" s="203" t="s">
        <v>142</v>
      </c>
    </row>
    <row r="174" s="2" customFormat="1" ht="21.75" customHeight="1">
      <c r="A174" s="31"/>
      <c r="B174" s="180"/>
      <c r="C174" s="209" t="s">
        <v>177</v>
      </c>
      <c r="D174" s="209" t="s">
        <v>218</v>
      </c>
      <c r="E174" s="210" t="s">
        <v>282</v>
      </c>
      <c r="F174" s="211" t="s">
        <v>283</v>
      </c>
      <c r="G174" s="212" t="s">
        <v>166</v>
      </c>
      <c r="H174" s="213">
        <v>2806.6500000000001</v>
      </c>
      <c r="I174" s="214">
        <v>18.199999999999999</v>
      </c>
      <c r="J174" s="214">
        <f>ROUND(I174*H174,2)</f>
        <v>51081.029999999999</v>
      </c>
      <c r="K174" s="215"/>
      <c r="L174" s="216"/>
      <c r="M174" s="217" t="s">
        <v>1</v>
      </c>
      <c r="N174" s="218" t="s">
        <v>41</v>
      </c>
      <c r="O174" s="190">
        <v>0</v>
      </c>
      <c r="P174" s="190">
        <f>O174*H174</f>
        <v>0</v>
      </c>
      <c r="Q174" s="190">
        <v>412.57799999999997</v>
      </c>
      <c r="R174" s="190">
        <f>Q174*H174</f>
        <v>1157962.0437</v>
      </c>
      <c r="S174" s="190">
        <v>0</v>
      </c>
      <c r="T174" s="191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2" t="s">
        <v>161</v>
      </c>
      <c r="AT174" s="192" t="s">
        <v>218</v>
      </c>
      <c r="AU174" s="192" t="s">
        <v>82</v>
      </c>
      <c r="AY174" s="18" t="s">
        <v>142</v>
      </c>
      <c r="BE174" s="193">
        <f>IF(N174="základná",J174,0)</f>
        <v>0</v>
      </c>
      <c r="BF174" s="193">
        <f>IF(N174="znížená",J174,0)</f>
        <v>51081.029999999999</v>
      </c>
      <c r="BG174" s="193">
        <f>IF(N174="zákl. prenesená",J174,0)</f>
        <v>0</v>
      </c>
      <c r="BH174" s="193">
        <f>IF(N174="zníž. prenesená",J174,0)</f>
        <v>0</v>
      </c>
      <c r="BI174" s="193">
        <f>IF(N174="nulová",J174,0)</f>
        <v>0</v>
      </c>
      <c r="BJ174" s="18" t="s">
        <v>88</v>
      </c>
      <c r="BK174" s="193">
        <f>ROUND(I174*H174,2)</f>
        <v>51081.029999999999</v>
      </c>
      <c r="BL174" s="18" t="s">
        <v>148</v>
      </c>
      <c r="BM174" s="192" t="s">
        <v>213</v>
      </c>
    </row>
    <row r="175" s="13" customFormat="1">
      <c r="A175" s="13"/>
      <c r="B175" s="194"/>
      <c r="C175" s="13"/>
      <c r="D175" s="195" t="s">
        <v>149</v>
      </c>
      <c r="E175" s="196" t="s">
        <v>1</v>
      </c>
      <c r="F175" s="197" t="s">
        <v>564</v>
      </c>
      <c r="G175" s="13"/>
      <c r="H175" s="198">
        <v>2535.75</v>
      </c>
      <c r="I175" s="13"/>
      <c r="J175" s="13"/>
      <c r="K175" s="13"/>
      <c r="L175" s="194"/>
      <c r="M175" s="199"/>
      <c r="N175" s="200"/>
      <c r="O175" s="200"/>
      <c r="P175" s="200"/>
      <c r="Q175" s="200"/>
      <c r="R175" s="200"/>
      <c r="S175" s="200"/>
      <c r="T175" s="20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96" t="s">
        <v>149</v>
      </c>
      <c r="AU175" s="196" t="s">
        <v>82</v>
      </c>
      <c r="AV175" s="13" t="s">
        <v>88</v>
      </c>
      <c r="AW175" s="13" t="s">
        <v>31</v>
      </c>
      <c r="AX175" s="13" t="s">
        <v>75</v>
      </c>
      <c r="AY175" s="196" t="s">
        <v>142</v>
      </c>
    </row>
    <row r="176" s="13" customFormat="1">
      <c r="A176" s="13"/>
      <c r="B176" s="194"/>
      <c r="C176" s="13"/>
      <c r="D176" s="195" t="s">
        <v>149</v>
      </c>
      <c r="E176" s="196" t="s">
        <v>1</v>
      </c>
      <c r="F176" s="197" t="s">
        <v>565</v>
      </c>
      <c r="G176" s="13"/>
      <c r="H176" s="198">
        <v>126</v>
      </c>
      <c r="I176" s="13"/>
      <c r="J176" s="13"/>
      <c r="K176" s="13"/>
      <c r="L176" s="194"/>
      <c r="M176" s="199"/>
      <c r="N176" s="200"/>
      <c r="O176" s="200"/>
      <c r="P176" s="200"/>
      <c r="Q176" s="200"/>
      <c r="R176" s="200"/>
      <c r="S176" s="200"/>
      <c r="T176" s="20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96" t="s">
        <v>149</v>
      </c>
      <c r="AU176" s="196" t="s">
        <v>82</v>
      </c>
      <c r="AV176" s="13" t="s">
        <v>88</v>
      </c>
      <c r="AW176" s="13" t="s">
        <v>31</v>
      </c>
      <c r="AX176" s="13" t="s">
        <v>75</v>
      </c>
      <c r="AY176" s="196" t="s">
        <v>142</v>
      </c>
    </row>
    <row r="177" s="13" customFormat="1">
      <c r="A177" s="13"/>
      <c r="B177" s="194"/>
      <c r="C177" s="13"/>
      <c r="D177" s="195" t="s">
        <v>149</v>
      </c>
      <c r="E177" s="196" t="s">
        <v>1</v>
      </c>
      <c r="F177" s="197" t="s">
        <v>566</v>
      </c>
      <c r="G177" s="13"/>
      <c r="H177" s="198">
        <v>144.90000000000001</v>
      </c>
      <c r="I177" s="13"/>
      <c r="J177" s="13"/>
      <c r="K177" s="13"/>
      <c r="L177" s="194"/>
      <c r="M177" s="199"/>
      <c r="N177" s="200"/>
      <c r="O177" s="200"/>
      <c r="P177" s="200"/>
      <c r="Q177" s="200"/>
      <c r="R177" s="200"/>
      <c r="S177" s="200"/>
      <c r="T177" s="20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96" t="s">
        <v>149</v>
      </c>
      <c r="AU177" s="196" t="s">
        <v>82</v>
      </c>
      <c r="AV177" s="13" t="s">
        <v>88</v>
      </c>
      <c r="AW177" s="13" t="s">
        <v>31</v>
      </c>
      <c r="AX177" s="13" t="s">
        <v>75</v>
      </c>
      <c r="AY177" s="196" t="s">
        <v>142</v>
      </c>
    </row>
    <row r="178" s="14" customFormat="1">
      <c r="A178" s="14"/>
      <c r="B178" s="202"/>
      <c r="C178" s="14"/>
      <c r="D178" s="195" t="s">
        <v>149</v>
      </c>
      <c r="E178" s="203" t="s">
        <v>1</v>
      </c>
      <c r="F178" s="204" t="s">
        <v>151</v>
      </c>
      <c r="G178" s="14"/>
      <c r="H178" s="205">
        <v>2806.6500000000001</v>
      </c>
      <c r="I178" s="14"/>
      <c r="J178" s="14"/>
      <c r="K178" s="14"/>
      <c r="L178" s="202"/>
      <c r="M178" s="206"/>
      <c r="N178" s="207"/>
      <c r="O178" s="207"/>
      <c r="P178" s="207"/>
      <c r="Q178" s="207"/>
      <c r="R178" s="207"/>
      <c r="S178" s="207"/>
      <c r="T178" s="20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03" t="s">
        <v>149</v>
      </c>
      <c r="AU178" s="203" t="s">
        <v>82</v>
      </c>
      <c r="AV178" s="14" t="s">
        <v>148</v>
      </c>
      <c r="AW178" s="14" t="s">
        <v>31</v>
      </c>
      <c r="AX178" s="14" t="s">
        <v>82</v>
      </c>
      <c r="AY178" s="203" t="s">
        <v>142</v>
      </c>
    </row>
    <row r="179" s="12" customFormat="1" ht="25.92" customHeight="1">
      <c r="A179" s="12"/>
      <c r="B179" s="168"/>
      <c r="C179" s="12"/>
      <c r="D179" s="169" t="s">
        <v>74</v>
      </c>
      <c r="E179" s="170" t="s">
        <v>179</v>
      </c>
      <c r="F179" s="170" t="s">
        <v>301</v>
      </c>
      <c r="G179" s="12"/>
      <c r="H179" s="12"/>
      <c r="I179" s="12"/>
      <c r="J179" s="171">
        <f>BK179</f>
        <v>39479.440000000002</v>
      </c>
      <c r="K179" s="12"/>
      <c r="L179" s="168"/>
      <c r="M179" s="172"/>
      <c r="N179" s="173"/>
      <c r="O179" s="173"/>
      <c r="P179" s="174">
        <f>SUM(P180:P203)</f>
        <v>257.486043</v>
      </c>
      <c r="Q179" s="173"/>
      <c r="R179" s="174">
        <f>SUM(R180:R203)</f>
        <v>76959.552767999994</v>
      </c>
      <c r="S179" s="173"/>
      <c r="T179" s="175">
        <f>SUM(T180:T203)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69" t="s">
        <v>82</v>
      </c>
      <c r="AT179" s="176" t="s">
        <v>74</v>
      </c>
      <c r="AU179" s="176" t="s">
        <v>75</v>
      </c>
      <c r="AY179" s="169" t="s">
        <v>142</v>
      </c>
      <c r="BK179" s="177">
        <f>SUM(BK180:BK203)</f>
        <v>39479.440000000002</v>
      </c>
    </row>
    <row r="180" s="2" customFormat="1" ht="33" customHeight="1">
      <c r="A180" s="31"/>
      <c r="B180" s="180"/>
      <c r="C180" s="181" t="s">
        <v>214</v>
      </c>
      <c r="D180" s="181" t="s">
        <v>144</v>
      </c>
      <c r="E180" s="182" t="s">
        <v>313</v>
      </c>
      <c r="F180" s="183" t="s">
        <v>314</v>
      </c>
      <c r="G180" s="184" t="s">
        <v>203</v>
      </c>
      <c r="H180" s="185">
        <v>1792</v>
      </c>
      <c r="I180" s="186">
        <v>12.77</v>
      </c>
      <c r="J180" s="186">
        <f>ROUND(I180*H180,2)</f>
        <v>22883.84</v>
      </c>
      <c r="K180" s="187"/>
      <c r="L180" s="32"/>
      <c r="M180" s="188" t="s">
        <v>1</v>
      </c>
      <c r="N180" s="189" t="s">
        <v>41</v>
      </c>
      <c r="O180" s="190">
        <v>0</v>
      </c>
      <c r="P180" s="190">
        <f>O180*H180</f>
        <v>0</v>
      </c>
      <c r="Q180" s="190">
        <v>0</v>
      </c>
      <c r="R180" s="190">
        <f>Q180*H180</f>
        <v>0</v>
      </c>
      <c r="S180" s="190">
        <v>0</v>
      </c>
      <c r="T180" s="191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2" t="s">
        <v>148</v>
      </c>
      <c r="AT180" s="192" t="s">
        <v>144</v>
      </c>
      <c r="AU180" s="192" t="s">
        <v>82</v>
      </c>
      <c r="AY180" s="18" t="s">
        <v>142</v>
      </c>
      <c r="BE180" s="193">
        <f>IF(N180="základná",J180,0)</f>
        <v>0</v>
      </c>
      <c r="BF180" s="193">
        <f>IF(N180="znížená",J180,0)</f>
        <v>22883.84</v>
      </c>
      <c r="BG180" s="193">
        <f>IF(N180="zákl. prenesená",J180,0)</f>
        <v>0</v>
      </c>
      <c r="BH180" s="193">
        <f>IF(N180="zníž. prenesená",J180,0)</f>
        <v>0</v>
      </c>
      <c r="BI180" s="193">
        <f>IF(N180="nulová",J180,0)</f>
        <v>0</v>
      </c>
      <c r="BJ180" s="18" t="s">
        <v>88</v>
      </c>
      <c r="BK180" s="193">
        <f>ROUND(I180*H180,2)</f>
        <v>22883.84</v>
      </c>
      <c r="BL180" s="18" t="s">
        <v>148</v>
      </c>
      <c r="BM180" s="192" t="s">
        <v>217</v>
      </c>
    </row>
    <row r="181" s="13" customFormat="1">
      <c r="A181" s="13"/>
      <c r="B181" s="194"/>
      <c r="C181" s="13"/>
      <c r="D181" s="195" t="s">
        <v>149</v>
      </c>
      <c r="E181" s="196" t="s">
        <v>1</v>
      </c>
      <c r="F181" s="197" t="s">
        <v>567</v>
      </c>
      <c r="G181" s="13"/>
      <c r="H181" s="198">
        <v>1334</v>
      </c>
      <c r="I181" s="13"/>
      <c r="J181" s="13"/>
      <c r="K181" s="13"/>
      <c r="L181" s="194"/>
      <c r="M181" s="199"/>
      <c r="N181" s="200"/>
      <c r="O181" s="200"/>
      <c r="P181" s="200"/>
      <c r="Q181" s="200"/>
      <c r="R181" s="200"/>
      <c r="S181" s="200"/>
      <c r="T181" s="20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96" t="s">
        <v>149</v>
      </c>
      <c r="AU181" s="196" t="s">
        <v>82</v>
      </c>
      <c r="AV181" s="13" t="s">
        <v>88</v>
      </c>
      <c r="AW181" s="13" t="s">
        <v>31</v>
      </c>
      <c r="AX181" s="13" t="s">
        <v>75</v>
      </c>
      <c r="AY181" s="196" t="s">
        <v>142</v>
      </c>
    </row>
    <row r="182" s="13" customFormat="1">
      <c r="A182" s="13"/>
      <c r="B182" s="194"/>
      <c r="C182" s="13"/>
      <c r="D182" s="195" t="s">
        <v>149</v>
      </c>
      <c r="E182" s="196" t="s">
        <v>1</v>
      </c>
      <c r="F182" s="197" t="s">
        <v>568</v>
      </c>
      <c r="G182" s="13"/>
      <c r="H182" s="198">
        <v>222</v>
      </c>
      <c r="I182" s="13"/>
      <c r="J182" s="13"/>
      <c r="K182" s="13"/>
      <c r="L182" s="194"/>
      <c r="M182" s="199"/>
      <c r="N182" s="200"/>
      <c r="O182" s="200"/>
      <c r="P182" s="200"/>
      <c r="Q182" s="200"/>
      <c r="R182" s="200"/>
      <c r="S182" s="200"/>
      <c r="T182" s="20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96" t="s">
        <v>149</v>
      </c>
      <c r="AU182" s="196" t="s">
        <v>82</v>
      </c>
      <c r="AV182" s="13" t="s">
        <v>88</v>
      </c>
      <c r="AW182" s="13" t="s">
        <v>31</v>
      </c>
      <c r="AX182" s="13" t="s">
        <v>75</v>
      </c>
      <c r="AY182" s="196" t="s">
        <v>142</v>
      </c>
    </row>
    <row r="183" s="13" customFormat="1">
      <c r="A183" s="13"/>
      <c r="B183" s="194"/>
      <c r="C183" s="13"/>
      <c r="D183" s="195" t="s">
        <v>149</v>
      </c>
      <c r="E183" s="196" t="s">
        <v>1</v>
      </c>
      <c r="F183" s="197" t="s">
        <v>569</v>
      </c>
      <c r="G183" s="13"/>
      <c r="H183" s="198">
        <v>236</v>
      </c>
      <c r="I183" s="13"/>
      <c r="J183" s="13"/>
      <c r="K183" s="13"/>
      <c r="L183" s="194"/>
      <c r="M183" s="199"/>
      <c r="N183" s="200"/>
      <c r="O183" s="200"/>
      <c r="P183" s="200"/>
      <c r="Q183" s="200"/>
      <c r="R183" s="200"/>
      <c r="S183" s="200"/>
      <c r="T183" s="20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96" t="s">
        <v>149</v>
      </c>
      <c r="AU183" s="196" t="s">
        <v>82</v>
      </c>
      <c r="AV183" s="13" t="s">
        <v>88</v>
      </c>
      <c r="AW183" s="13" t="s">
        <v>31</v>
      </c>
      <c r="AX183" s="13" t="s">
        <v>75</v>
      </c>
      <c r="AY183" s="196" t="s">
        <v>142</v>
      </c>
    </row>
    <row r="184" s="14" customFormat="1">
      <c r="A184" s="14"/>
      <c r="B184" s="202"/>
      <c r="C184" s="14"/>
      <c r="D184" s="195" t="s">
        <v>149</v>
      </c>
      <c r="E184" s="203" t="s">
        <v>1</v>
      </c>
      <c r="F184" s="204" t="s">
        <v>151</v>
      </c>
      <c r="G184" s="14"/>
      <c r="H184" s="205">
        <v>1792</v>
      </c>
      <c r="I184" s="14"/>
      <c r="J184" s="14"/>
      <c r="K184" s="14"/>
      <c r="L184" s="202"/>
      <c r="M184" s="206"/>
      <c r="N184" s="207"/>
      <c r="O184" s="207"/>
      <c r="P184" s="207"/>
      <c r="Q184" s="207"/>
      <c r="R184" s="207"/>
      <c r="S184" s="207"/>
      <c r="T184" s="20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03" t="s">
        <v>149</v>
      </c>
      <c r="AU184" s="203" t="s">
        <v>82</v>
      </c>
      <c r="AV184" s="14" t="s">
        <v>148</v>
      </c>
      <c r="AW184" s="14" t="s">
        <v>31</v>
      </c>
      <c r="AX184" s="14" t="s">
        <v>82</v>
      </c>
      <c r="AY184" s="203" t="s">
        <v>142</v>
      </c>
    </row>
    <row r="185" s="2" customFormat="1" ht="24.15" customHeight="1">
      <c r="A185" s="31"/>
      <c r="B185" s="180"/>
      <c r="C185" s="181" t="s">
        <v>182</v>
      </c>
      <c r="D185" s="181" t="s">
        <v>144</v>
      </c>
      <c r="E185" s="182" t="s">
        <v>318</v>
      </c>
      <c r="F185" s="183" t="s">
        <v>319</v>
      </c>
      <c r="G185" s="184" t="s">
        <v>147</v>
      </c>
      <c r="H185" s="185">
        <v>53.759999999999998</v>
      </c>
      <c r="I185" s="186">
        <v>142.86000000000001</v>
      </c>
      <c r="J185" s="186">
        <f>ROUND(I185*H185,2)</f>
        <v>7680.1499999999996</v>
      </c>
      <c r="K185" s="187"/>
      <c r="L185" s="32"/>
      <c r="M185" s="188" t="s">
        <v>1</v>
      </c>
      <c r="N185" s="189" t="s">
        <v>41</v>
      </c>
      <c r="O185" s="190">
        <v>0</v>
      </c>
      <c r="P185" s="190">
        <f>O185*H185</f>
        <v>0</v>
      </c>
      <c r="Q185" s="190">
        <v>2.1793</v>
      </c>
      <c r="R185" s="190">
        <f>Q185*H185</f>
        <v>117.15916799999999</v>
      </c>
      <c r="S185" s="190">
        <v>0</v>
      </c>
      <c r="T185" s="191">
        <f>S185*H185</f>
        <v>0</v>
      </c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R185" s="192" t="s">
        <v>148</v>
      </c>
      <c r="AT185" s="192" t="s">
        <v>144</v>
      </c>
      <c r="AU185" s="192" t="s">
        <v>82</v>
      </c>
      <c r="AY185" s="18" t="s">
        <v>142</v>
      </c>
      <c r="BE185" s="193">
        <f>IF(N185="základná",J185,0)</f>
        <v>0</v>
      </c>
      <c r="BF185" s="193">
        <f>IF(N185="znížená",J185,0)</f>
        <v>7680.1499999999996</v>
      </c>
      <c r="BG185" s="193">
        <f>IF(N185="zákl. prenesená",J185,0)</f>
        <v>0</v>
      </c>
      <c r="BH185" s="193">
        <f>IF(N185="zníž. prenesená",J185,0)</f>
        <v>0</v>
      </c>
      <c r="BI185" s="193">
        <f>IF(N185="nulová",J185,0)</f>
        <v>0</v>
      </c>
      <c r="BJ185" s="18" t="s">
        <v>88</v>
      </c>
      <c r="BK185" s="193">
        <f>ROUND(I185*H185,2)</f>
        <v>7680.1499999999996</v>
      </c>
      <c r="BL185" s="18" t="s">
        <v>148</v>
      </c>
      <c r="BM185" s="192" t="s">
        <v>221</v>
      </c>
    </row>
    <row r="186" s="13" customFormat="1">
      <c r="A186" s="13"/>
      <c r="B186" s="194"/>
      <c r="C186" s="13"/>
      <c r="D186" s="195" t="s">
        <v>149</v>
      </c>
      <c r="E186" s="196" t="s">
        <v>1</v>
      </c>
      <c r="F186" s="197" t="s">
        <v>570</v>
      </c>
      <c r="G186" s="13"/>
      <c r="H186" s="198">
        <v>40.020000000000003</v>
      </c>
      <c r="I186" s="13"/>
      <c r="J186" s="13"/>
      <c r="K186" s="13"/>
      <c r="L186" s="194"/>
      <c r="M186" s="199"/>
      <c r="N186" s="200"/>
      <c r="O186" s="200"/>
      <c r="P186" s="200"/>
      <c r="Q186" s="200"/>
      <c r="R186" s="200"/>
      <c r="S186" s="200"/>
      <c r="T186" s="20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96" t="s">
        <v>149</v>
      </c>
      <c r="AU186" s="196" t="s">
        <v>82</v>
      </c>
      <c r="AV186" s="13" t="s">
        <v>88</v>
      </c>
      <c r="AW186" s="13" t="s">
        <v>31</v>
      </c>
      <c r="AX186" s="13" t="s">
        <v>75</v>
      </c>
      <c r="AY186" s="196" t="s">
        <v>142</v>
      </c>
    </row>
    <row r="187" s="13" customFormat="1">
      <c r="A187" s="13"/>
      <c r="B187" s="194"/>
      <c r="C187" s="13"/>
      <c r="D187" s="195" t="s">
        <v>149</v>
      </c>
      <c r="E187" s="196" t="s">
        <v>1</v>
      </c>
      <c r="F187" s="197" t="s">
        <v>571</v>
      </c>
      <c r="G187" s="13"/>
      <c r="H187" s="198">
        <v>6.6600000000000001</v>
      </c>
      <c r="I187" s="13"/>
      <c r="J187" s="13"/>
      <c r="K187" s="13"/>
      <c r="L187" s="194"/>
      <c r="M187" s="199"/>
      <c r="N187" s="200"/>
      <c r="O187" s="200"/>
      <c r="P187" s="200"/>
      <c r="Q187" s="200"/>
      <c r="R187" s="200"/>
      <c r="S187" s="200"/>
      <c r="T187" s="20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96" t="s">
        <v>149</v>
      </c>
      <c r="AU187" s="196" t="s">
        <v>82</v>
      </c>
      <c r="AV187" s="13" t="s">
        <v>88</v>
      </c>
      <c r="AW187" s="13" t="s">
        <v>31</v>
      </c>
      <c r="AX187" s="13" t="s">
        <v>75</v>
      </c>
      <c r="AY187" s="196" t="s">
        <v>142</v>
      </c>
    </row>
    <row r="188" s="13" customFormat="1">
      <c r="A188" s="13"/>
      <c r="B188" s="194"/>
      <c r="C188" s="13"/>
      <c r="D188" s="195" t="s">
        <v>149</v>
      </c>
      <c r="E188" s="196" t="s">
        <v>1</v>
      </c>
      <c r="F188" s="197" t="s">
        <v>572</v>
      </c>
      <c r="G188" s="13"/>
      <c r="H188" s="198">
        <v>7.0800000000000001</v>
      </c>
      <c r="I188" s="13"/>
      <c r="J188" s="13"/>
      <c r="K188" s="13"/>
      <c r="L188" s="194"/>
      <c r="M188" s="199"/>
      <c r="N188" s="200"/>
      <c r="O188" s="200"/>
      <c r="P188" s="200"/>
      <c r="Q188" s="200"/>
      <c r="R188" s="200"/>
      <c r="S188" s="200"/>
      <c r="T188" s="20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96" t="s">
        <v>149</v>
      </c>
      <c r="AU188" s="196" t="s">
        <v>82</v>
      </c>
      <c r="AV188" s="13" t="s">
        <v>88</v>
      </c>
      <c r="AW188" s="13" t="s">
        <v>31</v>
      </c>
      <c r="AX188" s="13" t="s">
        <v>75</v>
      </c>
      <c r="AY188" s="196" t="s">
        <v>142</v>
      </c>
    </row>
    <row r="189" s="14" customFormat="1">
      <c r="A189" s="14"/>
      <c r="B189" s="202"/>
      <c r="C189" s="14"/>
      <c r="D189" s="195" t="s">
        <v>149</v>
      </c>
      <c r="E189" s="203" t="s">
        <v>1</v>
      </c>
      <c r="F189" s="204" t="s">
        <v>151</v>
      </c>
      <c r="G189" s="14"/>
      <c r="H189" s="205">
        <v>53.760000000000005</v>
      </c>
      <c r="I189" s="14"/>
      <c r="J189" s="14"/>
      <c r="K189" s="14"/>
      <c r="L189" s="202"/>
      <c r="M189" s="206"/>
      <c r="N189" s="207"/>
      <c r="O189" s="207"/>
      <c r="P189" s="207"/>
      <c r="Q189" s="207"/>
      <c r="R189" s="207"/>
      <c r="S189" s="207"/>
      <c r="T189" s="20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03" t="s">
        <v>149</v>
      </c>
      <c r="AU189" s="203" t="s">
        <v>82</v>
      </c>
      <c r="AV189" s="14" t="s">
        <v>148</v>
      </c>
      <c r="AW189" s="14" t="s">
        <v>31</v>
      </c>
      <c r="AX189" s="14" t="s">
        <v>82</v>
      </c>
      <c r="AY189" s="203" t="s">
        <v>142</v>
      </c>
    </row>
    <row r="190" s="2" customFormat="1" ht="33" customHeight="1">
      <c r="A190" s="31"/>
      <c r="B190" s="180"/>
      <c r="C190" s="181" t="s">
        <v>223</v>
      </c>
      <c r="D190" s="181" t="s">
        <v>144</v>
      </c>
      <c r="E190" s="182" t="s">
        <v>325</v>
      </c>
      <c r="F190" s="183" t="s">
        <v>326</v>
      </c>
      <c r="G190" s="184" t="s">
        <v>327</v>
      </c>
      <c r="H190" s="185">
        <v>406.77100000000002</v>
      </c>
      <c r="I190" s="186">
        <v>4.2199999999999998</v>
      </c>
      <c r="J190" s="186">
        <f>ROUND(I190*H190,2)</f>
        <v>1716.5699999999999</v>
      </c>
      <c r="K190" s="187"/>
      <c r="L190" s="32"/>
      <c r="M190" s="188" t="s">
        <v>1</v>
      </c>
      <c r="N190" s="189" t="s">
        <v>41</v>
      </c>
      <c r="O190" s="190">
        <v>0.63300000000000001</v>
      </c>
      <c r="P190" s="190">
        <f>O190*H190</f>
        <v>257.486043</v>
      </c>
      <c r="Q190" s="190">
        <v>0</v>
      </c>
      <c r="R190" s="190">
        <f>Q190*H190</f>
        <v>0</v>
      </c>
      <c r="S190" s="190">
        <v>0</v>
      </c>
      <c r="T190" s="191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2" t="s">
        <v>148</v>
      </c>
      <c r="AT190" s="192" t="s">
        <v>144</v>
      </c>
      <c r="AU190" s="192" t="s">
        <v>82</v>
      </c>
      <c r="AY190" s="18" t="s">
        <v>142</v>
      </c>
      <c r="BE190" s="193">
        <f>IF(N190="základná",J190,0)</f>
        <v>0</v>
      </c>
      <c r="BF190" s="193">
        <f>IF(N190="znížená",J190,0)</f>
        <v>1716.5699999999999</v>
      </c>
      <c r="BG190" s="193">
        <f>IF(N190="zákl. prenesená",J190,0)</f>
        <v>0</v>
      </c>
      <c r="BH190" s="193">
        <f>IF(N190="zníž. prenesená",J190,0)</f>
        <v>0</v>
      </c>
      <c r="BI190" s="193">
        <f>IF(N190="nulová",J190,0)</f>
        <v>0</v>
      </c>
      <c r="BJ190" s="18" t="s">
        <v>88</v>
      </c>
      <c r="BK190" s="193">
        <f>ROUND(I190*H190,2)</f>
        <v>1716.5699999999999</v>
      </c>
      <c r="BL190" s="18" t="s">
        <v>148</v>
      </c>
      <c r="BM190" s="192" t="s">
        <v>227</v>
      </c>
    </row>
    <row r="191" s="2" customFormat="1" ht="24.15" customHeight="1">
      <c r="A191" s="31"/>
      <c r="B191" s="180"/>
      <c r="C191" s="181" t="s">
        <v>7</v>
      </c>
      <c r="D191" s="181" t="s">
        <v>144</v>
      </c>
      <c r="E191" s="182" t="s">
        <v>330</v>
      </c>
      <c r="F191" s="183" t="s">
        <v>331</v>
      </c>
      <c r="G191" s="184" t="s">
        <v>327</v>
      </c>
      <c r="H191" s="185">
        <v>406.77100000000002</v>
      </c>
      <c r="I191" s="186">
        <v>0.23000000000000001</v>
      </c>
      <c r="J191" s="186">
        <f>ROUND(I191*H191,2)</f>
        <v>93.560000000000002</v>
      </c>
      <c r="K191" s="187"/>
      <c r="L191" s="32"/>
      <c r="M191" s="188" t="s">
        <v>1</v>
      </c>
      <c r="N191" s="189" t="s">
        <v>41</v>
      </c>
      <c r="O191" s="190">
        <v>0</v>
      </c>
      <c r="P191" s="190">
        <f>O191*H191</f>
        <v>0</v>
      </c>
      <c r="Q191" s="190">
        <v>0</v>
      </c>
      <c r="R191" s="190">
        <f>Q191*H191</f>
        <v>0</v>
      </c>
      <c r="S191" s="190">
        <v>0</v>
      </c>
      <c r="T191" s="19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92" t="s">
        <v>148</v>
      </c>
      <c r="AT191" s="192" t="s">
        <v>144</v>
      </c>
      <c r="AU191" s="192" t="s">
        <v>82</v>
      </c>
      <c r="AY191" s="18" t="s">
        <v>142</v>
      </c>
      <c r="BE191" s="193">
        <f>IF(N191="základná",J191,0)</f>
        <v>0</v>
      </c>
      <c r="BF191" s="193">
        <f>IF(N191="znížená",J191,0)</f>
        <v>93.560000000000002</v>
      </c>
      <c r="BG191" s="193">
        <f>IF(N191="zákl. prenesená",J191,0)</f>
        <v>0</v>
      </c>
      <c r="BH191" s="193">
        <f>IF(N191="zníž. prenesená",J191,0)</f>
        <v>0</v>
      </c>
      <c r="BI191" s="193">
        <f>IF(N191="nulová",J191,0)</f>
        <v>0</v>
      </c>
      <c r="BJ191" s="18" t="s">
        <v>88</v>
      </c>
      <c r="BK191" s="193">
        <f>ROUND(I191*H191,2)</f>
        <v>93.560000000000002</v>
      </c>
      <c r="BL191" s="18" t="s">
        <v>148</v>
      </c>
      <c r="BM191" s="192" t="s">
        <v>232</v>
      </c>
    </row>
    <row r="192" s="2" customFormat="1" ht="24.15" customHeight="1">
      <c r="A192" s="31"/>
      <c r="B192" s="180"/>
      <c r="C192" s="181" t="s">
        <v>234</v>
      </c>
      <c r="D192" s="181" t="s">
        <v>144</v>
      </c>
      <c r="E192" s="182" t="s">
        <v>334</v>
      </c>
      <c r="F192" s="183" t="s">
        <v>335</v>
      </c>
      <c r="G192" s="184" t="s">
        <v>327</v>
      </c>
      <c r="H192" s="185">
        <v>406.77100000000002</v>
      </c>
      <c r="I192" s="186">
        <v>1.1299999999999999</v>
      </c>
      <c r="J192" s="186">
        <f>ROUND(I192*H192,2)</f>
        <v>459.64999999999998</v>
      </c>
      <c r="K192" s="187"/>
      <c r="L192" s="32"/>
      <c r="M192" s="188" t="s">
        <v>1</v>
      </c>
      <c r="N192" s="189" t="s">
        <v>41</v>
      </c>
      <c r="O192" s="190">
        <v>0</v>
      </c>
      <c r="P192" s="190">
        <f>O192*H192</f>
        <v>0</v>
      </c>
      <c r="Q192" s="190">
        <v>0</v>
      </c>
      <c r="R192" s="190">
        <f>Q192*H192</f>
        <v>0</v>
      </c>
      <c r="S192" s="190">
        <v>0</v>
      </c>
      <c r="T192" s="191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2" t="s">
        <v>148</v>
      </c>
      <c r="AT192" s="192" t="s">
        <v>144</v>
      </c>
      <c r="AU192" s="192" t="s">
        <v>82</v>
      </c>
      <c r="AY192" s="18" t="s">
        <v>142</v>
      </c>
      <c r="BE192" s="193">
        <f>IF(N192="základná",J192,0)</f>
        <v>0</v>
      </c>
      <c r="BF192" s="193">
        <f>IF(N192="znížená",J192,0)</f>
        <v>459.64999999999998</v>
      </c>
      <c r="BG192" s="193">
        <f>IF(N192="zákl. prenesená",J192,0)</f>
        <v>0</v>
      </c>
      <c r="BH192" s="193">
        <f>IF(N192="zníž. prenesená",J192,0)</f>
        <v>0</v>
      </c>
      <c r="BI192" s="193">
        <f>IF(N192="nulová",J192,0)</f>
        <v>0</v>
      </c>
      <c r="BJ192" s="18" t="s">
        <v>88</v>
      </c>
      <c r="BK192" s="193">
        <f>ROUND(I192*H192,2)</f>
        <v>459.64999999999998</v>
      </c>
      <c r="BL192" s="18" t="s">
        <v>148</v>
      </c>
      <c r="BM192" s="192" t="s">
        <v>237</v>
      </c>
    </row>
    <row r="193" s="2" customFormat="1" ht="21.75" customHeight="1">
      <c r="A193" s="31"/>
      <c r="B193" s="180"/>
      <c r="C193" s="181" t="s">
        <v>191</v>
      </c>
      <c r="D193" s="181" t="s">
        <v>144</v>
      </c>
      <c r="E193" s="182" t="s">
        <v>344</v>
      </c>
      <c r="F193" s="183" t="s">
        <v>345</v>
      </c>
      <c r="G193" s="184" t="s">
        <v>327</v>
      </c>
      <c r="H193" s="185">
        <v>141.244</v>
      </c>
      <c r="I193" s="186">
        <v>9.0800000000000001</v>
      </c>
      <c r="J193" s="186">
        <f>ROUND(I193*H193,2)</f>
        <v>1282.5</v>
      </c>
      <c r="K193" s="187"/>
      <c r="L193" s="32"/>
      <c r="M193" s="188" t="s">
        <v>1</v>
      </c>
      <c r="N193" s="189" t="s">
        <v>41</v>
      </c>
      <c r="O193" s="190">
        <v>0</v>
      </c>
      <c r="P193" s="190">
        <f>O193*H193</f>
        <v>0</v>
      </c>
      <c r="Q193" s="190">
        <v>0</v>
      </c>
      <c r="R193" s="190">
        <f>Q193*H193</f>
        <v>0</v>
      </c>
      <c r="S193" s="190">
        <v>0</v>
      </c>
      <c r="T193" s="191">
        <f>S193*H193</f>
        <v>0</v>
      </c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R193" s="192" t="s">
        <v>148</v>
      </c>
      <c r="AT193" s="192" t="s">
        <v>144</v>
      </c>
      <c r="AU193" s="192" t="s">
        <v>82</v>
      </c>
      <c r="AY193" s="18" t="s">
        <v>142</v>
      </c>
      <c r="BE193" s="193">
        <f>IF(N193="základná",J193,0)</f>
        <v>0</v>
      </c>
      <c r="BF193" s="193">
        <f>IF(N193="znížená",J193,0)</f>
        <v>1282.5</v>
      </c>
      <c r="BG193" s="193">
        <f>IF(N193="zákl. prenesená",J193,0)</f>
        <v>0</v>
      </c>
      <c r="BH193" s="193">
        <f>IF(N193="zníž. prenesená",J193,0)</f>
        <v>0</v>
      </c>
      <c r="BI193" s="193">
        <f>IF(N193="nulová",J193,0)</f>
        <v>0</v>
      </c>
      <c r="BJ193" s="18" t="s">
        <v>88</v>
      </c>
      <c r="BK193" s="193">
        <f>ROUND(I193*H193,2)</f>
        <v>1282.5</v>
      </c>
      <c r="BL193" s="18" t="s">
        <v>148</v>
      </c>
      <c r="BM193" s="192" t="s">
        <v>241</v>
      </c>
    </row>
    <row r="194" s="13" customFormat="1">
      <c r="A194" s="13"/>
      <c r="B194" s="194"/>
      <c r="C194" s="13"/>
      <c r="D194" s="195" t="s">
        <v>149</v>
      </c>
      <c r="E194" s="196" t="s">
        <v>1</v>
      </c>
      <c r="F194" s="197" t="s">
        <v>573</v>
      </c>
      <c r="G194" s="13"/>
      <c r="H194" s="198">
        <v>141.244</v>
      </c>
      <c r="I194" s="13"/>
      <c r="J194" s="13"/>
      <c r="K194" s="13"/>
      <c r="L194" s="194"/>
      <c r="M194" s="199"/>
      <c r="N194" s="200"/>
      <c r="O194" s="200"/>
      <c r="P194" s="200"/>
      <c r="Q194" s="200"/>
      <c r="R194" s="200"/>
      <c r="S194" s="200"/>
      <c r="T194" s="20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196" t="s">
        <v>149</v>
      </c>
      <c r="AU194" s="196" t="s">
        <v>82</v>
      </c>
      <c r="AV194" s="13" t="s">
        <v>88</v>
      </c>
      <c r="AW194" s="13" t="s">
        <v>31</v>
      </c>
      <c r="AX194" s="13" t="s">
        <v>75</v>
      </c>
      <c r="AY194" s="196" t="s">
        <v>142</v>
      </c>
    </row>
    <row r="195" s="14" customFormat="1">
      <c r="A195" s="14"/>
      <c r="B195" s="202"/>
      <c r="C195" s="14"/>
      <c r="D195" s="195" t="s">
        <v>149</v>
      </c>
      <c r="E195" s="203" t="s">
        <v>1</v>
      </c>
      <c r="F195" s="204" t="s">
        <v>151</v>
      </c>
      <c r="G195" s="14"/>
      <c r="H195" s="205">
        <v>141.244</v>
      </c>
      <c r="I195" s="14"/>
      <c r="J195" s="14"/>
      <c r="K195" s="14"/>
      <c r="L195" s="202"/>
      <c r="M195" s="206"/>
      <c r="N195" s="207"/>
      <c r="O195" s="207"/>
      <c r="P195" s="207"/>
      <c r="Q195" s="207"/>
      <c r="R195" s="207"/>
      <c r="S195" s="207"/>
      <c r="T195" s="20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03" t="s">
        <v>149</v>
      </c>
      <c r="AU195" s="203" t="s">
        <v>82</v>
      </c>
      <c r="AV195" s="14" t="s">
        <v>148</v>
      </c>
      <c r="AW195" s="14" t="s">
        <v>31</v>
      </c>
      <c r="AX195" s="14" t="s">
        <v>82</v>
      </c>
      <c r="AY195" s="203" t="s">
        <v>142</v>
      </c>
    </row>
    <row r="196" s="2" customFormat="1" ht="16.5" customHeight="1">
      <c r="A196" s="31"/>
      <c r="B196" s="180"/>
      <c r="C196" s="181" t="s">
        <v>244</v>
      </c>
      <c r="D196" s="181" t="s">
        <v>144</v>
      </c>
      <c r="E196" s="182" t="s">
        <v>349</v>
      </c>
      <c r="F196" s="183" t="s">
        <v>350</v>
      </c>
      <c r="G196" s="184" t="s">
        <v>327</v>
      </c>
      <c r="H196" s="185">
        <v>265.52699999999999</v>
      </c>
      <c r="I196" s="186">
        <v>1.1299999999999999</v>
      </c>
      <c r="J196" s="186">
        <f>ROUND(I196*H196,2)</f>
        <v>300.05000000000001</v>
      </c>
      <c r="K196" s="187"/>
      <c r="L196" s="32"/>
      <c r="M196" s="188" t="s">
        <v>1</v>
      </c>
      <c r="N196" s="189" t="s">
        <v>41</v>
      </c>
      <c r="O196" s="190">
        <v>0</v>
      </c>
      <c r="P196" s="190">
        <f>O196*H196</f>
        <v>0</v>
      </c>
      <c r="Q196" s="190">
        <v>0</v>
      </c>
      <c r="R196" s="190">
        <f>Q196*H196</f>
        <v>0</v>
      </c>
      <c r="S196" s="190">
        <v>0</v>
      </c>
      <c r="T196" s="191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2" t="s">
        <v>148</v>
      </c>
      <c r="AT196" s="192" t="s">
        <v>144</v>
      </c>
      <c r="AU196" s="192" t="s">
        <v>82</v>
      </c>
      <c r="AY196" s="18" t="s">
        <v>142</v>
      </c>
      <c r="BE196" s="193">
        <f>IF(N196="základná",J196,0)</f>
        <v>0</v>
      </c>
      <c r="BF196" s="193">
        <f>IF(N196="znížená",J196,0)</f>
        <v>300.05000000000001</v>
      </c>
      <c r="BG196" s="193">
        <f>IF(N196="zákl. prenesená",J196,0)</f>
        <v>0</v>
      </c>
      <c r="BH196" s="193">
        <f>IF(N196="zníž. prenesená",J196,0)</f>
        <v>0</v>
      </c>
      <c r="BI196" s="193">
        <f>IF(N196="nulová",J196,0)</f>
        <v>0</v>
      </c>
      <c r="BJ196" s="18" t="s">
        <v>88</v>
      </c>
      <c r="BK196" s="193">
        <f>ROUND(I196*H196,2)</f>
        <v>300.05000000000001</v>
      </c>
      <c r="BL196" s="18" t="s">
        <v>148</v>
      </c>
      <c r="BM196" s="192" t="s">
        <v>247</v>
      </c>
    </row>
    <row r="197" s="13" customFormat="1">
      <c r="A197" s="13"/>
      <c r="B197" s="194"/>
      <c r="C197" s="13"/>
      <c r="D197" s="195" t="s">
        <v>149</v>
      </c>
      <c r="E197" s="196" t="s">
        <v>1</v>
      </c>
      <c r="F197" s="197" t="s">
        <v>574</v>
      </c>
      <c r="G197" s="13"/>
      <c r="H197" s="198">
        <v>265.52699999999999</v>
      </c>
      <c r="I197" s="13"/>
      <c r="J197" s="13"/>
      <c r="K197" s="13"/>
      <c r="L197" s="194"/>
      <c r="M197" s="199"/>
      <c r="N197" s="200"/>
      <c r="O197" s="200"/>
      <c r="P197" s="200"/>
      <c r="Q197" s="200"/>
      <c r="R197" s="200"/>
      <c r="S197" s="200"/>
      <c r="T197" s="20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196" t="s">
        <v>149</v>
      </c>
      <c r="AU197" s="196" t="s">
        <v>82</v>
      </c>
      <c r="AV197" s="13" t="s">
        <v>88</v>
      </c>
      <c r="AW197" s="13" t="s">
        <v>31</v>
      </c>
      <c r="AX197" s="13" t="s">
        <v>75</v>
      </c>
      <c r="AY197" s="196" t="s">
        <v>142</v>
      </c>
    </row>
    <row r="198" s="14" customFormat="1">
      <c r="A198" s="14"/>
      <c r="B198" s="202"/>
      <c r="C198" s="14"/>
      <c r="D198" s="195" t="s">
        <v>149</v>
      </c>
      <c r="E198" s="203" t="s">
        <v>1</v>
      </c>
      <c r="F198" s="204" t="s">
        <v>151</v>
      </c>
      <c r="G198" s="14"/>
      <c r="H198" s="205">
        <v>265.52699999999999</v>
      </c>
      <c r="I198" s="14"/>
      <c r="J198" s="14"/>
      <c r="K198" s="14"/>
      <c r="L198" s="202"/>
      <c r="M198" s="206"/>
      <c r="N198" s="207"/>
      <c r="O198" s="207"/>
      <c r="P198" s="207"/>
      <c r="Q198" s="207"/>
      <c r="R198" s="207"/>
      <c r="S198" s="207"/>
      <c r="T198" s="20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03" t="s">
        <v>149</v>
      </c>
      <c r="AU198" s="203" t="s">
        <v>82</v>
      </c>
      <c r="AV198" s="14" t="s">
        <v>148</v>
      </c>
      <c r="AW198" s="14" t="s">
        <v>31</v>
      </c>
      <c r="AX198" s="14" t="s">
        <v>82</v>
      </c>
      <c r="AY198" s="203" t="s">
        <v>142</v>
      </c>
    </row>
    <row r="199" s="2" customFormat="1" ht="21.75" customHeight="1">
      <c r="A199" s="31"/>
      <c r="B199" s="180"/>
      <c r="C199" s="209" t="s">
        <v>195</v>
      </c>
      <c r="D199" s="209" t="s">
        <v>218</v>
      </c>
      <c r="E199" s="210" t="s">
        <v>367</v>
      </c>
      <c r="F199" s="211" t="s">
        <v>368</v>
      </c>
      <c r="G199" s="212" t="s">
        <v>355</v>
      </c>
      <c r="H199" s="213">
        <v>1827.8399999999999</v>
      </c>
      <c r="I199" s="214">
        <v>2.77</v>
      </c>
      <c r="J199" s="214">
        <f>ROUND(I199*H199,2)</f>
        <v>5063.1199999999999</v>
      </c>
      <c r="K199" s="215"/>
      <c r="L199" s="216"/>
      <c r="M199" s="217" t="s">
        <v>1</v>
      </c>
      <c r="N199" s="218" t="s">
        <v>41</v>
      </c>
      <c r="O199" s="190">
        <v>0</v>
      </c>
      <c r="P199" s="190">
        <f>O199*H199</f>
        <v>0</v>
      </c>
      <c r="Q199" s="190">
        <v>42.039999999999999</v>
      </c>
      <c r="R199" s="190">
        <f>Q199*H199</f>
        <v>76842.393599999996</v>
      </c>
      <c r="S199" s="190">
        <v>0</v>
      </c>
      <c r="T199" s="191">
        <f>S199*H199</f>
        <v>0</v>
      </c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R199" s="192" t="s">
        <v>161</v>
      </c>
      <c r="AT199" s="192" t="s">
        <v>218</v>
      </c>
      <c r="AU199" s="192" t="s">
        <v>82</v>
      </c>
      <c r="AY199" s="18" t="s">
        <v>142</v>
      </c>
      <c r="BE199" s="193">
        <f>IF(N199="základná",J199,0)</f>
        <v>0</v>
      </c>
      <c r="BF199" s="193">
        <f>IF(N199="znížená",J199,0)</f>
        <v>5063.1199999999999</v>
      </c>
      <c r="BG199" s="193">
        <f>IF(N199="zákl. prenesená",J199,0)</f>
        <v>0</v>
      </c>
      <c r="BH199" s="193">
        <f>IF(N199="zníž. prenesená",J199,0)</f>
        <v>0</v>
      </c>
      <c r="BI199" s="193">
        <f>IF(N199="nulová",J199,0)</f>
        <v>0</v>
      </c>
      <c r="BJ199" s="18" t="s">
        <v>88</v>
      </c>
      <c r="BK199" s="193">
        <f>ROUND(I199*H199,2)</f>
        <v>5063.1199999999999</v>
      </c>
      <c r="BL199" s="18" t="s">
        <v>148</v>
      </c>
      <c r="BM199" s="192" t="s">
        <v>250</v>
      </c>
    </row>
    <row r="200" s="13" customFormat="1">
      <c r="A200" s="13"/>
      <c r="B200" s="194"/>
      <c r="C200" s="13"/>
      <c r="D200" s="195" t="s">
        <v>149</v>
      </c>
      <c r="E200" s="196" t="s">
        <v>1</v>
      </c>
      <c r="F200" s="197" t="s">
        <v>575</v>
      </c>
      <c r="G200" s="13"/>
      <c r="H200" s="198">
        <v>1360.6800000000001</v>
      </c>
      <c r="I200" s="13"/>
      <c r="J200" s="13"/>
      <c r="K200" s="13"/>
      <c r="L200" s="194"/>
      <c r="M200" s="199"/>
      <c r="N200" s="200"/>
      <c r="O200" s="200"/>
      <c r="P200" s="200"/>
      <c r="Q200" s="200"/>
      <c r="R200" s="200"/>
      <c r="S200" s="200"/>
      <c r="T200" s="20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96" t="s">
        <v>149</v>
      </c>
      <c r="AU200" s="196" t="s">
        <v>82</v>
      </c>
      <c r="AV200" s="13" t="s">
        <v>88</v>
      </c>
      <c r="AW200" s="13" t="s">
        <v>31</v>
      </c>
      <c r="AX200" s="13" t="s">
        <v>75</v>
      </c>
      <c r="AY200" s="196" t="s">
        <v>142</v>
      </c>
    </row>
    <row r="201" s="13" customFormat="1">
      <c r="A201" s="13"/>
      <c r="B201" s="194"/>
      <c r="C201" s="13"/>
      <c r="D201" s="195" t="s">
        <v>149</v>
      </c>
      <c r="E201" s="196" t="s">
        <v>1</v>
      </c>
      <c r="F201" s="197" t="s">
        <v>576</v>
      </c>
      <c r="G201" s="13"/>
      <c r="H201" s="198">
        <v>226.44</v>
      </c>
      <c r="I201" s="13"/>
      <c r="J201" s="13"/>
      <c r="K201" s="13"/>
      <c r="L201" s="194"/>
      <c r="M201" s="199"/>
      <c r="N201" s="200"/>
      <c r="O201" s="200"/>
      <c r="P201" s="200"/>
      <c r="Q201" s="200"/>
      <c r="R201" s="200"/>
      <c r="S201" s="200"/>
      <c r="T201" s="20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6" t="s">
        <v>149</v>
      </c>
      <c r="AU201" s="196" t="s">
        <v>82</v>
      </c>
      <c r="AV201" s="13" t="s">
        <v>88</v>
      </c>
      <c r="AW201" s="13" t="s">
        <v>31</v>
      </c>
      <c r="AX201" s="13" t="s">
        <v>75</v>
      </c>
      <c r="AY201" s="196" t="s">
        <v>142</v>
      </c>
    </row>
    <row r="202" s="13" customFormat="1">
      <c r="A202" s="13"/>
      <c r="B202" s="194"/>
      <c r="C202" s="13"/>
      <c r="D202" s="195" t="s">
        <v>149</v>
      </c>
      <c r="E202" s="196" t="s">
        <v>1</v>
      </c>
      <c r="F202" s="197" t="s">
        <v>577</v>
      </c>
      <c r="G202" s="13"/>
      <c r="H202" s="198">
        <v>240.72</v>
      </c>
      <c r="I202" s="13"/>
      <c r="J202" s="13"/>
      <c r="K202" s="13"/>
      <c r="L202" s="194"/>
      <c r="M202" s="199"/>
      <c r="N202" s="200"/>
      <c r="O202" s="200"/>
      <c r="P202" s="200"/>
      <c r="Q202" s="200"/>
      <c r="R202" s="200"/>
      <c r="S202" s="200"/>
      <c r="T202" s="20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196" t="s">
        <v>149</v>
      </c>
      <c r="AU202" s="196" t="s">
        <v>82</v>
      </c>
      <c r="AV202" s="13" t="s">
        <v>88</v>
      </c>
      <c r="AW202" s="13" t="s">
        <v>31</v>
      </c>
      <c r="AX202" s="13" t="s">
        <v>75</v>
      </c>
      <c r="AY202" s="196" t="s">
        <v>142</v>
      </c>
    </row>
    <row r="203" s="14" customFormat="1">
      <c r="A203" s="14"/>
      <c r="B203" s="202"/>
      <c r="C203" s="14"/>
      <c r="D203" s="195" t="s">
        <v>149</v>
      </c>
      <c r="E203" s="203" t="s">
        <v>1</v>
      </c>
      <c r="F203" s="204" t="s">
        <v>151</v>
      </c>
      <c r="G203" s="14"/>
      <c r="H203" s="205">
        <v>1827.8400000000002</v>
      </c>
      <c r="I203" s="14"/>
      <c r="J203" s="14"/>
      <c r="K203" s="14"/>
      <c r="L203" s="202"/>
      <c r="M203" s="206"/>
      <c r="N203" s="207"/>
      <c r="O203" s="207"/>
      <c r="P203" s="207"/>
      <c r="Q203" s="207"/>
      <c r="R203" s="207"/>
      <c r="S203" s="207"/>
      <c r="T203" s="20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03" t="s">
        <v>149</v>
      </c>
      <c r="AU203" s="203" t="s">
        <v>82</v>
      </c>
      <c r="AV203" s="14" t="s">
        <v>148</v>
      </c>
      <c r="AW203" s="14" t="s">
        <v>31</v>
      </c>
      <c r="AX203" s="14" t="s">
        <v>82</v>
      </c>
      <c r="AY203" s="203" t="s">
        <v>142</v>
      </c>
    </row>
    <row r="204" s="12" customFormat="1" ht="25.92" customHeight="1">
      <c r="A204" s="12"/>
      <c r="B204" s="168"/>
      <c r="C204" s="12"/>
      <c r="D204" s="169" t="s">
        <v>74</v>
      </c>
      <c r="E204" s="170" t="s">
        <v>371</v>
      </c>
      <c r="F204" s="170" t="s">
        <v>372</v>
      </c>
      <c r="G204" s="12"/>
      <c r="H204" s="12"/>
      <c r="I204" s="12"/>
      <c r="J204" s="171">
        <f>BK204</f>
        <v>3631.29</v>
      </c>
      <c r="K204" s="12"/>
      <c r="L204" s="168"/>
      <c r="M204" s="172"/>
      <c r="N204" s="173"/>
      <c r="O204" s="173"/>
      <c r="P204" s="174">
        <f>P205</f>
        <v>0</v>
      </c>
      <c r="Q204" s="173"/>
      <c r="R204" s="174">
        <f>R205</f>
        <v>0</v>
      </c>
      <c r="S204" s="173"/>
      <c r="T204" s="175">
        <f>T205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169" t="s">
        <v>82</v>
      </c>
      <c r="AT204" s="176" t="s">
        <v>74</v>
      </c>
      <c r="AU204" s="176" t="s">
        <v>75</v>
      </c>
      <c r="AY204" s="169" t="s">
        <v>142</v>
      </c>
      <c r="BK204" s="177">
        <f>BK205</f>
        <v>3631.29</v>
      </c>
    </row>
    <row r="205" s="2" customFormat="1" ht="24.15" customHeight="1">
      <c r="A205" s="31"/>
      <c r="B205" s="180"/>
      <c r="C205" s="181" t="s">
        <v>251</v>
      </c>
      <c r="D205" s="181" t="s">
        <v>144</v>
      </c>
      <c r="E205" s="182" t="s">
        <v>578</v>
      </c>
      <c r="F205" s="183" t="s">
        <v>579</v>
      </c>
      <c r="G205" s="184" t="s">
        <v>327</v>
      </c>
      <c r="H205" s="185">
        <v>3213.5329999999999</v>
      </c>
      <c r="I205" s="186">
        <v>1.1299999999999999</v>
      </c>
      <c r="J205" s="186">
        <f>ROUND(I205*H205,2)</f>
        <v>3631.29</v>
      </c>
      <c r="K205" s="187"/>
      <c r="L205" s="32"/>
      <c r="M205" s="225" t="s">
        <v>1</v>
      </c>
      <c r="N205" s="226" t="s">
        <v>41</v>
      </c>
      <c r="O205" s="227">
        <v>0</v>
      </c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R205" s="192" t="s">
        <v>148</v>
      </c>
      <c r="AT205" s="192" t="s">
        <v>144</v>
      </c>
      <c r="AU205" s="192" t="s">
        <v>82</v>
      </c>
      <c r="AY205" s="18" t="s">
        <v>142</v>
      </c>
      <c r="BE205" s="193">
        <f>IF(N205="základná",J205,0)</f>
        <v>0</v>
      </c>
      <c r="BF205" s="193">
        <f>IF(N205="znížená",J205,0)</f>
        <v>3631.29</v>
      </c>
      <c r="BG205" s="193">
        <f>IF(N205="zákl. prenesená",J205,0)</f>
        <v>0</v>
      </c>
      <c r="BH205" s="193">
        <f>IF(N205="zníž. prenesená",J205,0)</f>
        <v>0</v>
      </c>
      <c r="BI205" s="193">
        <f>IF(N205="nulová",J205,0)</f>
        <v>0</v>
      </c>
      <c r="BJ205" s="18" t="s">
        <v>88</v>
      </c>
      <c r="BK205" s="193">
        <f>ROUND(I205*H205,2)</f>
        <v>3631.29</v>
      </c>
      <c r="BL205" s="18" t="s">
        <v>148</v>
      </c>
      <c r="BM205" s="192" t="s">
        <v>254</v>
      </c>
    </row>
    <row r="206" s="2" customFormat="1" ht="6.96" customHeight="1">
      <c r="A206" s="31"/>
      <c r="B206" s="57"/>
      <c r="C206" s="58"/>
      <c r="D206" s="58"/>
      <c r="E206" s="58"/>
      <c r="F206" s="58"/>
      <c r="G206" s="58"/>
      <c r="H206" s="58"/>
      <c r="I206" s="58"/>
      <c r="J206" s="58"/>
      <c r="K206" s="58"/>
      <c r="L206" s="32"/>
      <c r="M206" s="31"/>
      <c r="O206" s="31"/>
      <c r="P206" s="31"/>
      <c r="Q206" s="31"/>
      <c r="R206" s="31"/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</row>
  </sheetData>
  <autoFilter ref="C121:K205"/>
  <mergeCells count="8">
    <mergeCell ref="E7:H7"/>
    <mergeCell ref="E9:H9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PRECISION3510\Ing. Matej Chovanček</dc:creator>
  <cp:lastModifiedBy>PRECISION3510\Ing. Matej Chovanček</cp:lastModifiedBy>
  <dcterms:created xsi:type="dcterms:W3CDTF">2022-03-31T12:21:36Z</dcterms:created>
  <dcterms:modified xsi:type="dcterms:W3CDTF">2022-03-31T12:21:50Z</dcterms:modified>
</cp:coreProperties>
</file>