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EHUNO~1.KAT\AppData\Local\Temp\7zOCC4AA710\"/>
    </mc:Choice>
  </mc:AlternateContent>
  <xr:revisionPtr revIDLastSave="0" documentId="13_ncr:1_{67A838ED-6751-471C-A774-769152B584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- Olejove hospodarstvo" sheetId="2" r:id="rId1"/>
  </sheets>
  <definedNames>
    <definedName name="_xlnm._FilterDatabase" localSheetId="0" hidden="1">'1 - Olejove hospodarstvo'!$C$130:$K$215</definedName>
    <definedName name="_xlnm.Print_Titles" localSheetId="0">'1 - Olejove hospodarstvo'!$130:$130</definedName>
    <definedName name="_xlnm.Print_Area" localSheetId="0">'1 - Olejove hospodarstvo'!$C$4:$J$76,'1 - Olejove hospodarstvo'!$C$82:$J$112,'1 - Olejove hospodarstvo'!$C$118:$K$215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J35" i="2"/>
  <c r="BI215" i="2"/>
  <c r="BH215" i="2"/>
  <c r="BG215" i="2"/>
  <c r="BE215" i="2"/>
  <c r="T215" i="2"/>
  <c r="R215" i="2"/>
  <c r="R212" i="2" s="1"/>
  <c r="P215" i="2"/>
  <c r="BK215" i="2"/>
  <c r="J215" i="2"/>
  <c r="BF215" i="2"/>
  <c r="BI214" i="2"/>
  <c r="BH214" i="2"/>
  <c r="BG214" i="2"/>
  <c r="BE214" i="2"/>
  <c r="T214" i="2"/>
  <c r="R214" i="2"/>
  <c r="P214" i="2"/>
  <c r="BK214" i="2"/>
  <c r="BK212" i="2" s="1"/>
  <c r="J212" i="2" s="1"/>
  <c r="J111" i="2" s="1"/>
  <c r="J214" i="2"/>
  <c r="BF214" i="2"/>
  <c r="BI213" i="2"/>
  <c r="BH213" i="2"/>
  <c r="BG213" i="2"/>
  <c r="BE213" i="2"/>
  <c r="T213" i="2"/>
  <c r="T212" i="2"/>
  <c r="R213" i="2"/>
  <c r="P213" i="2"/>
  <c r="P212" i="2"/>
  <c r="BK213" i="2"/>
  <c r="J213" i="2"/>
  <c r="BF213" i="2" s="1"/>
  <c r="BI211" i="2"/>
  <c r="BH211" i="2"/>
  <c r="BG211" i="2"/>
  <c r="BE211" i="2"/>
  <c r="T211" i="2"/>
  <c r="T209" i="2" s="1"/>
  <c r="R211" i="2"/>
  <c r="P211" i="2"/>
  <c r="BK211" i="2"/>
  <c r="J211" i="2"/>
  <c r="BF211" i="2"/>
  <c r="BI210" i="2"/>
  <c r="BH210" i="2"/>
  <c r="BG210" i="2"/>
  <c r="BE210" i="2"/>
  <c r="T210" i="2"/>
  <c r="R210" i="2"/>
  <c r="R209" i="2"/>
  <c r="P210" i="2"/>
  <c r="P209" i="2"/>
  <c r="BK210" i="2"/>
  <c r="BK209" i="2"/>
  <c r="J209" i="2" s="1"/>
  <c r="J110" i="2" s="1"/>
  <c r="J210" i="2"/>
  <c r="BF210" i="2"/>
  <c r="BI208" i="2"/>
  <c r="BH208" i="2"/>
  <c r="BG208" i="2"/>
  <c r="BE208" i="2"/>
  <c r="T208" i="2"/>
  <c r="R208" i="2"/>
  <c r="P208" i="2"/>
  <c r="BK208" i="2"/>
  <c r="J208" i="2"/>
  <c r="BF208" i="2"/>
  <c r="BI207" i="2"/>
  <c r="BH207" i="2"/>
  <c r="BG207" i="2"/>
  <c r="BE207" i="2"/>
  <c r="T207" i="2"/>
  <c r="R207" i="2"/>
  <c r="P207" i="2"/>
  <c r="BK207" i="2"/>
  <c r="J207" i="2"/>
  <c r="BF207" i="2"/>
  <c r="BI206" i="2"/>
  <c r="BH206" i="2"/>
  <c r="BG206" i="2"/>
  <c r="BE206" i="2"/>
  <c r="T206" i="2"/>
  <c r="R206" i="2"/>
  <c r="P206" i="2"/>
  <c r="BK206" i="2"/>
  <c r="J206" i="2"/>
  <c r="BF206" i="2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R203" i="2"/>
  <c r="P203" i="2"/>
  <c r="BK203" i="2"/>
  <c r="J203" i="2"/>
  <c r="BF203" i="2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R194" i="2" s="1"/>
  <c r="R193" i="2" s="1"/>
  <c r="P197" i="2"/>
  <c r="BK197" i="2"/>
  <c r="J197" i="2"/>
  <c r="BF197" i="2"/>
  <c r="BI196" i="2"/>
  <c r="BH196" i="2"/>
  <c r="BG196" i="2"/>
  <c r="BE196" i="2"/>
  <c r="T196" i="2"/>
  <c r="R196" i="2"/>
  <c r="P196" i="2"/>
  <c r="P194" i="2" s="1"/>
  <c r="P193" i="2" s="1"/>
  <c r="BK196" i="2"/>
  <c r="J196" i="2"/>
  <c r="BF196" i="2"/>
  <c r="BI195" i="2"/>
  <c r="BH195" i="2"/>
  <c r="BG195" i="2"/>
  <c r="BE195" i="2"/>
  <c r="T195" i="2"/>
  <c r="T194" i="2"/>
  <c r="T193" i="2" s="1"/>
  <c r="R195" i="2"/>
  <c r="P195" i="2"/>
  <c r="BK195" i="2"/>
  <c r="BK194" i="2" s="1"/>
  <c r="J195" i="2"/>
  <c r="BF195" i="2"/>
  <c r="BI192" i="2"/>
  <c r="BH192" i="2"/>
  <c r="BG192" i="2"/>
  <c r="BE192" i="2"/>
  <c r="T192" i="2"/>
  <c r="R192" i="2"/>
  <c r="P192" i="2"/>
  <c r="P189" i="2" s="1"/>
  <c r="BK192" i="2"/>
  <c r="J192" i="2"/>
  <c r="BF192" i="2"/>
  <c r="BI191" i="2"/>
  <c r="BH191" i="2"/>
  <c r="BG191" i="2"/>
  <c r="BE191" i="2"/>
  <c r="T191" i="2"/>
  <c r="T189" i="2" s="1"/>
  <c r="R191" i="2"/>
  <c r="P191" i="2"/>
  <c r="BK191" i="2"/>
  <c r="J191" i="2"/>
  <c r="BF191" i="2"/>
  <c r="BI190" i="2"/>
  <c r="BH190" i="2"/>
  <c r="BG190" i="2"/>
  <c r="BE190" i="2"/>
  <c r="T190" i="2"/>
  <c r="R190" i="2"/>
  <c r="R189" i="2"/>
  <c r="P190" i="2"/>
  <c r="BK190" i="2"/>
  <c r="BK189" i="2"/>
  <c r="J189" i="2" s="1"/>
  <c r="J107" i="2" s="1"/>
  <c r="J190" i="2"/>
  <c r="BF190" i="2"/>
  <c r="BI188" i="2"/>
  <c r="BH188" i="2"/>
  <c r="BG188" i="2"/>
  <c r="BE188" i="2"/>
  <c r="T188" i="2"/>
  <c r="R188" i="2"/>
  <c r="P188" i="2"/>
  <c r="P185" i="2" s="1"/>
  <c r="BK188" i="2"/>
  <c r="J188" i="2"/>
  <c r="BF188" i="2"/>
  <c r="BI187" i="2"/>
  <c r="BH187" i="2"/>
  <c r="BG187" i="2"/>
  <c r="BE187" i="2"/>
  <c r="T187" i="2"/>
  <c r="T185" i="2" s="1"/>
  <c r="R187" i="2"/>
  <c r="P187" i="2"/>
  <c r="BK187" i="2"/>
  <c r="J187" i="2"/>
  <c r="BF187" i="2"/>
  <c r="BI186" i="2"/>
  <c r="BH186" i="2"/>
  <c r="BG186" i="2"/>
  <c r="BE186" i="2"/>
  <c r="T186" i="2"/>
  <c r="R186" i="2"/>
  <c r="R185" i="2"/>
  <c r="P186" i="2"/>
  <c r="BK186" i="2"/>
  <c r="BK185" i="2"/>
  <c r="J185" i="2" s="1"/>
  <c r="J106" i="2" s="1"/>
  <c r="J186" i="2"/>
  <c r="BF186" i="2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R172" i="2" s="1"/>
  <c r="R171" i="2" s="1"/>
  <c r="P175" i="2"/>
  <c r="BK175" i="2"/>
  <c r="J175" i="2"/>
  <c r="BF175" i="2"/>
  <c r="BI174" i="2"/>
  <c r="BH174" i="2"/>
  <c r="BG174" i="2"/>
  <c r="BE174" i="2"/>
  <c r="T174" i="2"/>
  <c r="R174" i="2"/>
  <c r="P174" i="2"/>
  <c r="P172" i="2" s="1"/>
  <c r="P171" i="2" s="1"/>
  <c r="BK174" i="2"/>
  <c r="J174" i="2"/>
  <c r="BF174" i="2"/>
  <c r="BI173" i="2"/>
  <c r="BH173" i="2"/>
  <c r="BG173" i="2"/>
  <c r="BE173" i="2"/>
  <c r="T173" i="2"/>
  <c r="T172" i="2"/>
  <c r="T171" i="2" s="1"/>
  <c r="R173" i="2"/>
  <c r="P173" i="2"/>
  <c r="BK173" i="2"/>
  <c r="BK172" i="2" s="1"/>
  <c r="J173" i="2"/>
  <c r="BF173" i="2"/>
  <c r="BI170" i="2"/>
  <c r="BH170" i="2"/>
  <c r="BG170" i="2"/>
  <c r="BE170" i="2"/>
  <c r="T170" i="2"/>
  <c r="T169" i="2"/>
  <c r="R170" i="2"/>
  <c r="R169" i="2"/>
  <c r="P170" i="2"/>
  <c r="P169" i="2"/>
  <c r="BK170" i="2"/>
  <c r="BK169" i="2"/>
  <c r="J169" i="2" s="1"/>
  <c r="J103" i="2" s="1"/>
  <c r="J170" i="2"/>
  <c r="BF170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R152" i="2" s="1"/>
  <c r="P155" i="2"/>
  <c r="BK155" i="2"/>
  <c r="J155" i="2"/>
  <c r="BF155" i="2"/>
  <c r="BI154" i="2"/>
  <c r="BH154" i="2"/>
  <c r="BG154" i="2"/>
  <c r="BE154" i="2"/>
  <c r="T154" i="2"/>
  <c r="R154" i="2"/>
  <c r="P154" i="2"/>
  <c r="BK154" i="2"/>
  <c r="BK152" i="2" s="1"/>
  <c r="J152" i="2" s="1"/>
  <c r="J102" i="2" s="1"/>
  <c r="J154" i="2"/>
  <c r="BF154" i="2"/>
  <c r="BI153" i="2"/>
  <c r="BH153" i="2"/>
  <c r="BG153" i="2"/>
  <c r="BE153" i="2"/>
  <c r="T153" i="2"/>
  <c r="T152" i="2"/>
  <c r="R153" i="2"/>
  <c r="P153" i="2"/>
  <c r="P152" i="2"/>
  <c r="BK153" i="2"/>
  <c r="J153" i="2"/>
  <c r="BF153" i="2" s="1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P147" i="2" s="1"/>
  <c r="BK150" i="2"/>
  <c r="J150" i="2"/>
  <c r="BF150" i="2"/>
  <c r="BI149" i="2"/>
  <c r="BH149" i="2"/>
  <c r="BG149" i="2"/>
  <c r="BE149" i="2"/>
  <c r="T149" i="2"/>
  <c r="T147" i="2" s="1"/>
  <c r="R149" i="2"/>
  <c r="P149" i="2"/>
  <c r="BK149" i="2"/>
  <c r="J149" i="2"/>
  <c r="BF149" i="2"/>
  <c r="BI148" i="2"/>
  <c r="BH148" i="2"/>
  <c r="BG148" i="2"/>
  <c r="BE148" i="2"/>
  <c r="T148" i="2"/>
  <c r="R148" i="2"/>
  <c r="R147" i="2"/>
  <c r="P148" i="2"/>
  <c r="BK148" i="2"/>
  <c r="BK147" i="2"/>
  <c r="J147" i="2" s="1"/>
  <c r="J101" i="2" s="1"/>
  <c r="J148" i="2"/>
  <c r="BF148" i="2"/>
  <c r="BI146" i="2"/>
  <c r="BH146" i="2"/>
  <c r="BG146" i="2"/>
  <c r="BE146" i="2"/>
  <c r="T146" i="2"/>
  <c r="R146" i="2"/>
  <c r="P146" i="2"/>
  <c r="BK146" i="2"/>
  <c r="BK144" i="2" s="1"/>
  <c r="J144" i="2" s="1"/>
  <c r="J100" i="2" s="1"/>
  <c r="J146" i="2"/>
  <c r="BF146" i="2"/>
  <c r="BI145" i="2"/>
  <c r="BH145" i="2"/>
  <c r="BG145" i="2"/>
  <c r="BE145" i="2"/>
  <c r="T145" i="2"/>
  <c r="T144" i="2"/>
  <c r="R145" i="2"/>
  <c r="R144" i="2"/>
  <c r="P145" i="2"/>
  <c r="P144" i="2"/>
  <c r="BK145" i="2"/>
  <c r="J145" i="2"/>
  <c r="BF145" i="2" s="1"/>
  <c r="J34" i="2" s="1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P137" i="2" s="1"/>
  <c r="BK140" i="2"/>
  <c r="J140" i="2"/>
  <c r="BF140" i="2"/>
  <c r="BI139" i="2"/>
  <c r="BH139" i="2"/>
  <c r="BG139" i="2"/>
  <c r="BE139" i="2"/>
  <c r="T139" i="2"/>
  <c r="T137" i="2" s="1"/>
  <c r="R139" i="2"/>
  <c r="P139" i="2"/>
  <c r="BK139" i="2"/>
  <c r="J139" i="2"/>
  <c r="BF139" i="2"/>
  <c r="BI138" i="2"/>
  <c r="BH138" i="2"/>
  <c r="BG138" i="2"/>
  <c r="BE138" i="2"/>
  <c r="T138" i="2"/>
  <c r="R138" i="2"/>
  <c r="R137" i="2"/>
  <c r="P138" i="2"/>
  <c r="BK138" i="2"/>
  <c r="BK137" i="2"/>
  <c r="J137" i="2" s="1"/>
  <c r="J99" i="2" s="1"/>
  <c r="J138" i="2"/>
  <c r="BF138" i="2"/>
  <c r="BI136" i="2"/>
  <c r="BH136" i="2"/>
  <c r="BG136" i="2"/>
  <c r="BE136" i="2"/>
  <c r="J33" i="2" s="1"/>
  <c r="T136" i="2"/>
  <c r="R136" i="2"/>
  <c r="P136" i="2"/>
  <c r="BK136" i="2"/>
  <c r="J136" i="2"/>
  <c r="BF136" i="2"/>
  <c r="BI135" i="2"/>
  <c r="F37" i="2" s="1"/>
  <c r="BH135" i="2"/>
  <c r="BG135" i="2"/>
  <c r="BE135" i="2"/>
  <c r="T135" i="2"/>
  <c r="R135" i="2"/>
  <c r="P135" i="2"/>
  <c r="BK135" i="2"/>
  <c r="J135" i="2"/>
  <c r="BF135" i="2"/>
  <c r="BI134" i="2"/>
  <c r="BH134" i="2"/>
  <c r="F36" i="2" s="1"/>
  <c r="BG134" i="2"/>
  <c r="F35" i="2"/>
  <c r="BE134" i="2"/>
  <c r="F33" i="2" s="1"/>
  <c r="T134" i="2"/>
  <c r="T133" i="2"/>
  <c r="T132" i="2" s="1"/>
  <c r="R134" i="2"/>
  <c r="R133" i="2"/>
  <c r="R132" i="2" s="1"/>
  <c r="P134" i="2"/>
  <c r="P133" i="2"/>
  <c r="P132" i="2" s="1"/>
  <c r="P131" i="2" s="1"/>
  <c r="BK134" i="2"/>
  <c r="BK133" i="2" s="1"/>
  <c r="J134" i="2"/>
  <c r="BF134" i="2"/>
  <c r="F125" i="2"/>
  <c r="E123" i="2"/>
  <c r="F89" i="2"/>
  <c r="E87" i="2"/>
  <c r="J24" i="2"/>
  <c r="E24" i="2"/>
  <c r="J128" i="2" s="1"/>
  <c r="J23" i="2"/>
  <c r="J21" i="2"/>
  <c r="E21" i="2"/>
  <c r="J127" i="2" s="1"/>
  <c r="J20" i="2"/>
  <c r="J18" i="2"/>
  <c r="E18" i="2"/>
  <c r="F128" i="2"/>
  <c r="F92" i="2"/>
  <c r="J17" i="2"/>
  <c r="J15" i="2"/>
  <c r="E15" i="2"/>
  <c r="F91" i="2" s="1"/>
  <c r="F127" i="2"/>
  <c r="J14" i="2"/>
  <c r="J12" i="2"/>
  <c r="J89" i="2" s="1"/>
  <c r="J125" i="2"/>
  <c r="E7" i="2"/>
  <c r="E85" i="2" s="1"/>
  <c r="E121" i="2"/>
  <c r="J91" i="2" l="1"/>
  <c r="R131" i="2"/>
  <c r="BK171" i="2"/>
  <c r="J171" i="2" s="1"/>
  <c r="J104" i="2" s="1"/>
  <c r="J172" i="2"/>
  <c r="J105" i="2" s="1"/>
  <c r="F34" i="2"/>
  <c r="BK193" i="2"/>
  <c r="J193" i="2" s="1"/>
  <c r="J108" i="2" s="1"/>
  <c r="J194" i="2"/>
  <c r="J109" i="2" s="1"/>
  <c r="J133" i="2"/>
  <c r="J98" i="2" s="1"/>
  <c r="BK132" i="2"/>
  <c r="T131" i="2"/>
  <c r="J92" i="2"/>
  <c r="BK131" i="2" l="1"/>
  <c r="J131" i="2" s="1"/>
  <c r="J132" i="2"/>
  <c r="J97" i="2" s="1"/>
  <c r="J96" i="2" l="1"/>
  <c r="J30" i="2"/>
  <c r="J39" i="2" l="1"/>
</calcChain>
</file>

<file path=xl/sharedStrings.xml><?xml version="1.0" encoding="utf-8"?>
<sst xmlns="http://schemas.openxmlformats.org/spreadsheetml/2006/main" count="1183" uniqueCount="355">
  <si>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</si>
  <si>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</si>
  <si>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</si>
  <si>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</si>
  <si>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</si>
  <si>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</si>
  <si>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</si>
  <si>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</si>
  <si>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</si>
  <si>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</si>
  <si>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</si>
  <si>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</si>
  <si>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</si>
  <si>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</si>
  <si>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</si>
  <si>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</si>
  <si>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</si>
  <si>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</si>
  <si>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</si>
  <si>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</si>
  <si>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</si>
  <si>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</si>
  <si>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</si>
  <si>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</si>
  <si>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</si>
  <si>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</si>
  <si>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</si>
  <si>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</si>
  <si>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</si>
  <si>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</si>
  <si>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</si>
  <si>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</si>
  <si>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</si>
  <si>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</si>
  <si>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</si>
  <si>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</si>
  <si>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</si>
  <si>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</si>
  <si>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</si>
  <si>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</si>
  <si>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</si>
  <si>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</si>
  <si>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</si>
  <si>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{1f8ed588-05e3-4ccf-844d-779909c51aed}</t>
  </si>
  <si>
    <t>2</t>
  </si>
  <si>
    <t>KRYCÍ LIST ROZPOČTU</t>
  </si>
  <si>
    <t>Objekt:</t>
  </si>
  <si>
    <t>1 - Olejove hospodarstvo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</si>
  <si>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</si>
  <si>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</si>
  <si>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</si>
  <si>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</si>
  <si>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</si>
  <si>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</si>
  <si>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</si>
  <si>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</si>
  <si>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</si>
  <si>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</si>
  <si>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PRÁCE</t>
  </si>
  <si>
    <t xml:space="preserve">    99 - Presun hmôt HSV</t>
  </si>
  <si>
    <t>PSV - Práce a dodávky PSV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</si>
  <si>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</si>
  <si>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</si>
  <si>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</si>
  <si>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</si>
  <si>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</si>
  <si>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 xml:space="preserve">    24-M - Montáže vzduchotechnických zariad.</t>
  </si>
  <si>
    <t xml:space="preserve">    33-M - Technológií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</si>
  <si>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</si>
  <si>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</si>
  <si>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</si>
  <si>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</si>
  <si>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</si>
  <si>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</si>
  <si>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</si>
  <si>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</si>
  <si>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</si>
  <si>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</si>
  <si>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</si>
  <si>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</si>
  <si>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</si>
  <si>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</si>
  <si>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</si>
  <si>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</si>
  <si>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</si>
  <si>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113107122.S</t>
  </si>
  <si>
    <t>Odstránenie krytu v ploche do 200 m2 z kameniva hrubého drveného, hr.100 do 200 mm,  -0,23500t</t>
  </si>
  <si>
    <t>m2</t>
  </si>
  <si>
    <t>4</t>
  </si>
  <si>
    <t>113107131.S</t>
  </si>
  <si>
    <t>Odstránenie krytu v ploche do 200 m2 z betónu prostého, hr. vrstvy do 150 mm,  -0,22500t</t>
  </si>
  <si>
    <t>3</t>
  </si>
  <si>
    <t>113107132.S</t>
  </si>
  <si>
    <t>Odstránenie krytu v ploche do 200 m2 z betónu prostého, hr. vrstvy 150 do 300 mm,  -0,50000t</t>
  </si>
  <si>
    <t>6</t>
  </si>
  <si>
    <t>Zakladanie</t>
  </si>
  <si>
    <t>279321411.S</t>
  </si>
  <si>
    <t>Betón základových múrov, železový (bez výstuže), tr. C 25/30, XC1- CL0.4- D max 8</t>
  </si>
  <si>
    <t>m3</t>
  </si>
  <si>
    <t>8</t>
  </si>
  <si>
    <t>5</t>
  </si>
  <si>
    <t>279351101.S</t>
  </si>
  <si>
    <t>Debnenie základových múrov jednostranné zhotovenie-dielce, pohľadové</t>
  </si>
  <si>
    <t>10</t>
  </si>
  <si>
    <t>279351102.S</t>
  </si>
  <si>
    <t>Debnenie základových múrov jednostranné odstránenie-dielce</t>
  </si>
  <si>
    <t>12</t>
  </si>
  <si>
    <t>7</t>
  </si>
  <si>
    <t>2793511020.S</t>
  </si>
  <si>
    <t>Rozopretie jednostranného debnenia hĺbky do 4 m</t>
  </si>
  <si>
    <t>14</t>
  </si>
  <si>
    <t>2793511021.S</t>
  </si>
  <si>
    <t>Odstránenie rozopretia jednostranného debnenia hĺbky do 4 m</t>
  </si>
  <si>
    <t>16</t>
  </si>
  <si>
    <t>9</t>
  </si>
  <si>
    <t>279361821.S</t>
  </si>
  <si>
    <t>Výstuž základových múrov nosných z ocele 10505</t>
  </si>
  <si>
    <t>t</t>
  </si>
  <si>
    <t>18</t>
  </si>
  <si>
    <t>Vodorovné konštrukcie</t>
  </si>
  <si>
    <t>413351213.S</t>
  </si>
  <si>
    <t>Podporná konštrukcia nosníkov výšky do 4 m zaťaženia do 10 kPa - zhotovenie</t>
  </si>
  <si>
    <t>11</t>
  </si>
  <si>
    <t>413351214.S</t>
  </si>
  <si>
    <t>Podporná konštrukcia nosníkov výšky do 4 m zaťaženia do 10 kPa - odstránenie</t>
  </si>
  <si>
    <t>22</t>
  </si>
  <si>
    <t>Komunikácie</t>
  </si>
  <si>
    <t>564782111.Sr</t>
  </si>
  <si>
    <t>Podklad z betónového recyklátu (materiál zo skladky DPB) po zhut.hr. 300 mm, vrátane dovozu</t>
  </si>
  <si>
    <t>24</t>
  </si>
  <si>
    <t>13</t>
  </si>
  <si>
    <t>564861111.S</t>
  </si>
  <si>
    <t>Podklad zo štrkodrviny s rozprestretím a zhutnením, po zhutnení hr. 200 mm</t>
  </si>
  <si>
    <t>26</t>
  </si>
  <si>
    <t>567122111.S</t>
  </si>
  <si>
    <t>Podklad z kameniva stmeleného cementom, s rozprestretím a zhutnením CBGM C 8/10 (C 6/8), po zhutnení hr. 120 mm</t>
  </si>
  <si>
    <t>28</t>
  </si>
  <si>
    <t>15</t>
  </si>
  <si>
    <t>581140312.S</t>
  </si>
  <si>
    <t>Kryt cementobetónový cestných komunikácií skupiny CB III pre TDZ IV, V a VI, hr. 220 mm</t>
  </si>
  <si>
    <t>30</t>
  </si>
  <si>
    <t>OSTATNÉ PRÁCE</t>
  </si>
  <si>
    <t>919726113.Sr</t>
  </si>
  <si>
    <t>Rezanie priečnych alebo pozdĺžnych kontrakčných škár betónových plôch šírky 2 mm hĺbky do 60 mm</t>
  </si>
  <si>
    <t>m</t>
  </si>
  <si>
    <t>32</t>
  </si>
  <si>
    <t>17</t>
  </si>
  <si>
    <t>919726114.Sr</t>
  </si>
  <si>
    <t>Rezanie priečnych alebo pozdĺžnych kontrakčných škár betónových plôch šírky 8 mm hĺbky 25 mm</t>
  </si>
  <si>
    <t>34</t>
  </si>
  <si>
    <t>919726152.Sr</t>
  </si>
  <si>
    <t>Rezanie priečnych alebo pozdĺžnych dilatačných škár bet. plôch pre vytvor. komôrky pre zálievku, š. 25 mm, hĺ. 220 mm</t>
  </si>
  <si>
    <t>36</t>
  </si>
  <si>
    <t>19</t>
  </si>
  <si>
    <t>919726212.Sr</t>
  </si>
  <si>
    <t>Kontrakčné škáry, tesnenie škár asfaltovou zálievkou za studena, vrátane pružnej vložky</t>
  </si>
  <si>
    <t>38</t>
  </si>
  <si>
    <t>919726531.Sr</t>
  </si>
  <si>
    <t>Tesnenie dilatačných škár asfaltovou zálievkou za studena, vrátane výplne pružnou vložkou š. 20 mm hl. 220 mm</t>
  </si>
  <si>
    <t>40</t>
  </si>
  <si>
    <t>21</t>
  </si>
  <si>
    <t>938902051</t>
  </si>
  <si>
    <t>Očistenie povrchu betónových konštrukcií otryskaním</t>
  </si>
  <si>
    <t>42</t>
  </si>
  <si>
    <t>952901111.S</t>
  </si>
  <si>
    <t>Vyčistenie budov pri výške podlaží do 4 m</t>
  </si>
  <si>
    <t>44</t>
  </si>
  <si>
    <t>23</t>
  </si>
  <si>
    <t>959941121.S</t>
  </si>
  <si>
    <t>Chemická kotva tesnená chemickou ampulkou do betónu, ŽB, kameňa, s vyvŕtaním otvoru M12/100 mm</t>
  </si>
  <si>
    <t>ks</t>
  </si>
  <si>
    <t>46</t>
  </si>
  <si>
    <t>965044201.S</t>
  </si>
  <si>
    <t>Brúsenie existujúcich betónových podláh, zbrúsenie hrúbky do 3 mm -0,00600t</t>
  </si>
  <si>
    <t>48</t>
  </si>
  <si>
    <t>25</t>
  </si>
  <si>
    <t>967042713.S</t>
  </si>
  <si>
    <t>Odsekanie muriva z kameňa alebo betónu plošné hr. do 150 mm,  -0,37500t</t>
  </si>
  <si>
    <t>50</t>
  </si>
  <si>
    <t>967042714.S</t>
  </si>
  <si>
    <t>Odsekanie muriva z kameňa alebo betónu plošné hr. do 300 mm,  -0,75000t</t>
  </si>
  <si>
    <t>52</t>
  </si>
  <si>
    <t>27</t>
  </si>
  <si>
    <t>979081111.S</t>
  </si>
  <si>
    <t>Odvoz sutiny a vybúraných hmôt na skládku do 1 km</t>
  </si>
  <si>
    <t>54</t>
  </si>
  <si>
    <t>979081121.S</t>
  </si>
  <si>
    <t>Odvoz sutiny a vybúraných hmôt na skládku za každý ďalší 1 km-uvažovaná vzdialenosť do 15km, dodávateľ nacení podľa svojich možností</t>
  </si>
  <si>
    <t>56</t>
  </si>
  <si>
    <t>29</t>
  </si>
  <si>
    <t>979082111.S</t>
  </si>
  <si>
    <t>Vnútrostavenisková doprava sutiny a vybúraných hmôt do 10 m</t>
  </si>
  <si>
    <t>58</t>
  </si>
  <si>
    <t>979082121.S</t>
  </si>
  <si>
    <t>Vnútrostavenisková doprava sutiny a vybúraných hmôt za každých ďalších 5 m</t>
  </si>
  <si>
    <t>60</t>
  </si>
  <si>
    <t>31</t>
  </si>
  <si>
    <t>979089012.S</t>
  </si>
  <si>
    <t>Poplatok za skladovanie - betón, tehly, dlaždice (17 01) ostatné</t>
  </si>
  <si>
    <t>62</t>
  </si>
  <si>
    <t>99</t>
  </si>
  <si>
    <t>Presun hmôt HSV</t>
  </si>
  <si>
    <t>999281111.S</t>
  </si>
  <si>
    <t>Presun hmôt pre opravy a údržbu objektov vrátane vonkajších plášťov výšky do 25 m</t>
  </si>
  <si>
    <t>64</t>
  </si>
  <si>
    <t>PSV</t>
  </si>
  <si>
    <t>Práce a dodávky PSV</t>
  </si>
  <si>
    <t>767</t>
  </si>
  <si>
    <t>Konštrukcie doplnkové kovové</t>
  </si>
  <si>
    <t>33</t>
  </si>
  <si>
    <t>767212802r1</t>
  </si>
  <si>
    <t>Demontáž oceľových schodov, vrátane odvozu a likvidácie, prípadného výzisku</t>
  </si>
  <si>
    <t>66</t>
  </si>
  <si>
    <t>767995104</t>
  </si>
  <si>
    <t>Montáž ostatných atypických kovových stavebných doplnkových konštrukcií, vrátane kotvenia</t>
  </si>
  <si>
    <t>kg</t>
  </si>
  <si>
    <t>68</t>
  </si>
  <si>
    <t>35</t>
  </si>
  <si>
    <t>M</t>
  </si>
  <si>
    <t>13611001930000.S</t>
  </si>
  <si>
    <t>Oceľ S235, vrátane povrchovej úpravy</t>
  </si>
  <si>
    <t>70</t>
  </si>
  <si>
    <t>767995104r</t>
  </si>
  <si>
    <t>M+D Oceľového posuvného pororoštu -1200x1000x30mm, oko 30x30, nosná páska 30/3, oceľová nosná časť  L profily hmotnost 79,52kg,stupne pororošt  (TYP-SCHZ1/30/30 0800x270), vrátane p.ú. žiarový pozink, popráškovanie, antiko. úprava C3 -Z1</t>
  </si>
  <si>
    <t>72</t>
  </si>
  <si>
    <t>37</t>
  </si>
  <si>
    <t>767995104r1</t>
  </si>
  <si>
    <t>M+D Oceľového schodiska -2000x820mm,oceľová nosná časť,stupne pororošt  (TYP-SCHZ1/30/30 0800x270) -7ks, hmotnosť spolu 128,9kg, vrátane kotvnia a p.ú. žiarový pozink, popráškovanie, antiko. úprava C3 -Z2</t>
  </si>
  <si>
    <t>74</t>
  </si>
  <si>
    <t>767996800r</t>
  </si>
  <si>
    <t>Demontáž mreží podlahových jímiek 1500x300mm, vrátane odvozu a likvidácie, prípadného výzisku</t>
  </si>
  <si>
    <t>76</t>
  </si>
  <si>
    <t>39</t>
  </si>
  <si>
    <t>767996800r1</t>
  </si>
  <si>
    <t>M+D podlahových jímiek 1100x300mm, vrátane kotvenia</t>
  </si>
  <si>
    <t>78</t>
  </si>
  <si>
    <t>767996801r</t>
  </si>
  <si>
    <t>Demontáž pôvodného rebríka dl.1,35m, vrátane odvozu a likvidácie, prípadného výzisku</t>
  </si>
  <si>
    <t>80</t>
  </si>
  <si>
    <t>41</t>
  </si>
  <si>
    <t>767996801r1</t>
  </si>
  <si>
    <t>Demontáž pôvodného roštu 1000x1500 , vrátane odvozu a likvidácie, prípadného výzisku</t>
  </si>
  <si>
    <t>82</t>
  </si>
  <si>
    <t>767996801r2</t>
  </si>
  <si>
    <t>Demontáž pôvodnej oceľovej koľajnice U 220, vrátane odvozu a likvidácie, prípadného výzisku</t>
  </si>
  <si>
    <t>84</t>
  </si>
  <si>
    <t>43</t>
  </si>
  <si>
    <t>767996801r3</t>
  </si>
  <si>
    <t>Demontáž hornej oceľovej pásnice L profil , vrátane odvozu a likvidácie, prípadného výzisku</t>
  </si>
  <si>
    <t>86</t>
  </si>
  <si>
    <t>998767201.S</t>
  </si>
  <si>
    <t>Presun hmôt pre kovové stavebné doplnkové konštrukcie v objektoch výšky do 6 m</t>
  </si>
  <si>
    <t>%</t>
  </si>
  <si>
    <t>88</t>
  </si>
  <si>
    <t>777</t>
  </si>
  <si>
    <t>Podlahy syntetické</t>
  </si>
  <si>
    <t>45</t>
  </si>
  <si>
    <t>77751100r</t>
  </si>
  <si>
    <t>M+D Dvojkomponentný  a uzatvárací náter s protišmykovou úpravou min. so stredným a silným zaťažením,hr.2-3mm</t>
  </si>
  <si>
    <t>90</t>
  </si>
  <si>
    <t>7776101001</t>
  </si>
  <si>
    <t>Epoxidový penetračný náter</t>
  </si>
  <si>
    <t>92</t>
  </si>
  <si>
    <t>47</t>
  </si>
  <si>
    <t>998777201.S</t>
  </si>
  <si>
    <t>Presun hmôt pre podlahy syntetické v objektoch výšky do 6 m</t>
  </si>
  <si>
    <t>94</t>
  </si>
  <si>
    <t>783</t>
  </si>
  <si>
    <t>Nátery</t>
  </si>
  <si>
    <t>7838142200</t>
  </si>
  <si>
    <t>M+D  3-násobný náter stien vodouriediteľným epoxidovým náterom na ochranu konštrukcií pred ropnými látkami, vrátane prípravy podkladu, vyspravenia prípadných kaviern, prebrúsenie stien kruh. diamantovými brúskami s odsav. prachu</t>
  </si>
  <si>
    <t>96</t>
  </si>
  <si>
    <t>49</t>
  </si>
  <si>
    <t>7838142200r</t>
  </si>
  <si>
    <t>M+D Fabión do styku steny a podlahy, z polymérnej plastmalty, rozmer 20 x 20 mm do epoxidovej penetrácie odolnej zaolejovaným povrchom</t>
  </si>
  <si>
    <t>98</t>
  </si>
  <si>
    <t>7838142201</t>
  </si>
  <si>
    <t>M+D Polyuretánbetónový povrch hr. 6,0 mm, podklad:2-násobný epoxidový záškrab špeciálnou epoxid. živicou, s kremičitým pieskom ,vrátane viacnásobného brúsenia podkladu a použitia odstraňovovačov oleja a iných detergentov</t>
  </si>
  <si>
    <t>100</t>
  </si>
  <si>
    <t>Práce a dodávky M</t>
  </si>
  <si>
    <t>21-M</t>
  </si>
  <si>
    <t>Elektromontáže</t>
  </si>
  <si>
    <t>51</t>
  </si>
  <si>
    <t>21000</t>
  </si>
  <si>
    <t>Montáž celého systému elektroinštalácie v montážnej jame</t>
  </si>
  <si>
    <t>102</t>
  </si>
  <si>
    <t>3481100001000</t>
  </si>
  <si>
    <t>Svietidlo 60W, 230V. 4000K,IP65, tr.II. Dve vývodky, priebežná montáž, dopln svorky</t>
  </si>
  <si>
    <t>256</t>
  </si>
  <si>
    <t>104</t>
  </si>
  <si>
    <t>53</t>
  </si>
  <si>
    <t>3455100001000</t>
  </si>
  <si>
    <t>zásuvka  16a/250V, IP43</t>
  </si>
  <si>
    <t>106</t>
  </si>
  <si>
    <t>3455100001001</t>
  </si>
  <si>
    <t>úprava rozvádzača, 1x istič B63A/3N, 2x istič B10A/3N, dr</t>
  </si>
  <si>
    <t>108</t>
  </si>
  <si>
    <t>55</t>
  </si>
  <si>
    <t>3455100001002</t>
  </si>
  <si>
    <t>krabica odbočná IP43 4x5x2,5</t>
  </si>
  <si>
    <t>110</t>
  </si>
  <si>
    <t>3455100001003</t>
  </si>
  <si>
    <t>kábel CYKY-O 4x1,5</t>
  </si>
  <si>
    <t>112</t>
  </si>
  <si>
    <t>57</t>
  </si>
  <si>
    <t>3455100001004</t>
  </si>
  <si>
    <t>kábel CYKY-J 3x2,5</t>
  </si>
  <si>
    <t>114</t>
  </si>
  <si>
    <t>3455100001005</t>
  </si>
  <si>
    <t>ukončenie kábla do 5x2,5</t>
  </si>
  <si>
    <t>116</t>
  </si>
  <si>
    <t>59</t>
  </si>
  <si>
    <t>3455100001006</t>
  </si>
  <si>
    <t>vodič   Y-FeZn d 8nn izol</t>
  </si>
  <si>
    <t>118</t>
  </si>
  <si>
    <t>3455100001007</t>
  </si>
  <si>
    <t>svorky pre FeZn 8</t>
  </si>
  <si>
    <t>120</t>
  </si>
  <si>
    <t>61</t>
  </si>
  <si>
    <t>3455100001008</t>
  </si>
  <si>
    <t>izolácia svoriek, spojov</t>
  </si>
  <si>
    <t>122</t>
  </si>
  <si>
    <t>3455100001009</t>
  </si>
  <si>
    <t>ohybná rúrka  DO BETÓNU  d 25, 750N</t>
  </si>
  <si>
    <t>124</t>
  </si>
  <si>
    <t>63</t>
  </si>
  <si>
    <t>3455100001010</t>
  </si>
  <si>
    <t>pevná rúrka  na stenu  d 25, 750N</t>
  </si>
  <si>
    <t>126</t>
  </si>
  <si>
    <t>210001</t>
  </si>
  <si>
    <t>Demontáže celého systému elektroinštalácií v montážnej jame</t>
  </si>
  <si>
    <t>128</t>
  </si>
  <si>
    <t>24-M</t>
  </si>
  <si>
    <t>Montáže vzduchotechnických zariad.</t>
  </si>
  <si>
    <t>65</t>
  </si>
  <si>
    <t>24000</t>
  </si>
  <si>
    <t>Demontáž a likvidácia VZT zariadení a rozvodov (nie je predmetom PD)</t>
  </si>
  <si>
    <t>kpl</t>
  </si>
  <si>
    <t>130</t>
  </si>
  <si>
    <t>24001</t>
  </si>
  <si>
    <t>Montáž a dodávka VZT zariadení a rozvodov (nie je predmetom PD)</t>
  </si>
  <si>
    <t>132</t>
  </si>
  <si>
    <t>33-M</t>
  </si>
  <si>
    <t>Technológií</t>
  </si>
  <si>
    <t>67</t>
  </si>
  <si>
    <t>33000</t>
  </si>
  <si>
    <t>Demontáž a likvidácia kanálových zdvíhacích zariadení (nie je predmetom PD)</t>
  </si>
  <si>
    <t>134</t>
  </si>
  <si>
    <t>33001</t>
  </si>
  <si>
    <t>Montáž a dodávka pneumatický kanálový zdvihák nosnosť 15t (nie je predmetom PD)</t>
  </si>
  <si>
    <t>136</t>
  </si>
  <si>
    <t>69</t>
  </si>
  <si>
    <t>33003</t>
  </si>
  <si>
    <t>Presun výdaja olejoveho hospodárstva (nie je predmetom PD)</t>
  </si>
  <si>
    <t>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</si>
</sst>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1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3" fillId="4" borderId="0" xfId="0" applyFont="1" applyFill="1" applyAlignment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13" fillId="4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5" fillId="0" borderId="0" xfId="0" applyNumberFormat="1" applyFont="1" applyAlignment="1"/>
    <xf numFmtId="166" fontId="18" fillId="0" borderId="12" xfId="0" applyNumberFormat="1" applyFont="1" applyBorder="1" applyAlignment="1"/>
    <xf numFmtId="166" fontId="18" fillId="0" borderId="13" xfId="0" applyNumberFormat="1" applyFont="1" applyBorder="1" applyAlignment="1"/>
    <xf numFmtId="167" fontId="19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167" fontId="1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4" fillId="3" borderId="14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166" fontId="14" fillId="0" borderId="0" xfId="0" applyNumberFormat="1" applyFont="1" applyBorder="1" applyAlignment="1">
      <alignment vertical="center"/>
    </xf>
    <xf numFmtId="166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21" fillId="0" borderId="3" xfId="0" applyFont="1" applyBorder="1" applyAlignment="1">
      <alignment vertical="center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4" fillId="0" borderId="20" xfId="0" applyNumberFormat="1" applyFont="1" applyBorder="1" applyAlignment="1">
      <alignment vertical="center"/>
    </xf>
    <xf numFmtId="166" fontId="14" fillId="0" borderId="21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6"/>
  <sheetViews>
    <sheetView showGridLines="0" tabSelected="1" topLeftCell="A167" workbookViewId="0"/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41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I2" s="41"/>
      <c r="L2" s="139" t="s">
        <v>2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AT2" s="8" t="s">
        <v>43</v>
      </c>
    </row>
    <row r="3" spans="1:46" s="1" customFormat="1" ht="6.9" customHeight="1" x14ac:dyDescent="0.2">
      <c r="B3" s="9"/>
      <c r="C3" s="10"/>
      <c r="D3" s="10"/>
      <c r="E3" s="10"/>
      <c r="F3" s="10"/>
      <c r="G3" s="10"/>
      <c r="H3" s="10"/>
      <c r="I3" s="42"/>
      <c r="J3" s="10"/>
      <c r="K3" s="10"/>
      <c r="L3" s="11"/>
      <c r="AT3" s="8" t="s">
        <v>41</v>
      </c>
    </row>
    <row r="4" spans="1:46" s="1" customFormat="1" ht="24.9" customHeight="1" x14ac:dyDescent="0.2">
      <c r="B4" s="11"/>
      <c r="D4" s="12" t="s">
        <v>45</v>
      </c>
      <c r="I4" s="41"/>
      <c r="L4" s="11"/>
      <c r="M4" s="43" t="s">
        <v>4</v>
      </c>
      <c r="AT4" s="8" t="s">
        <v>1</v>
      </c>
    </row>
    <row r="5" spans="1:46" s="1" customFormat="1" ht="6.9" customHeight="1" x14ac:dyDescent="0.2">
      <c r="B5" s="11"/>
      <c r="I5" s="41"/>
      <c r="L5" s="11"/>
    </row>
    <row r="6" spans="1:46" s="1" customFormat="1" ht="12" customHeight="1" x14ac:dyDescent="0.2">
      <c r="B6" s="11"/>
      <c r="D6" s="14" t="s">
        <v>5</v>
      </c>
      <c r="I6" s="41"/>
      <c r="L6" s="11"/>
    </row>
    <row r="7" spans="1:46" s="1" customFormat="1" ht="16.5" customHeight="1" x14ac:dyDescent="0.2">
      <c r="B7" s="11"/>
      <c r="E7" s="145" t="e">
        <f>#REF!</f>
        <v>#REF!</v>
      </c>
      <c r="F7" s="146"/>
      <c r="G7" s="146"/>
      <c r="H7" s="146"/>
      <c r="I7" s="41"/>
      <c r="L7" s="11"/>
    </row>
    <row r="8" spans="1:46" s="2" customFormat="1" ht="12" customHeight="1" x14ac:dyDescent="0.2">
      <c r="A8" s="17"/>
      <c r="B8" s="18"/>
      <c r="C8" s="17"/>
      <c r="D8" s="14" t="s">
        <v>46</v>
      </c>
      <c r="E8" s="17"/>
      <c r="F8" s="17"/>
      <c r="G8" s="17"/>
      <c r="H8" s="17"/>
      <c r="I8" s="44"/>
      <c r="J8" s="17"/>
      <c r="K8" s="17"/>
      <c r="L8" s="21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41" t="s">
        <v>47</v>
      </c>
      <c r="F9" s="144"/>
      <c r="G9" s="144"/>
      <c r="H9" s="144"/>
      <c r="I9" s="44"/>
      <c r="J9" s="17"/>
      <c r="K9" s="17"/>
      <c r="L9" s="21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44"/>
      <c r="J10" s="17"/>
      <c r="K10" s="17"/>
      <c r="L10" s="2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45" t="s">
        <v>7</v>
      </c>
      <c r="J11" s="13" t="s">
        <v>0</v>
      </c>
      <c r="K11" s="17"/>
      <c r="L11" s="2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45" t="s">
        <v>10</v>
      </c>
      <c r="J12" s="30" t="e">
        <f>#REF!</f>
        <v>#REF!</v>
      </c>
      <c r="K12" s="17"/>
      <c r="L12" s="2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8" customHeight="1" x14ac:dyDescent="0.2">
      <c r="A13" s="17"/>
      <c r="B13" s="18"/>
      <c r="C13" s="17"/>
      <c r="D13" s="17"/>
      <c r="E13" s="17"/>
      <c r="F13" s="17"/>
      <c r="G13" s="17"/>
      <c r="H13" s="17"/>
      <c r="I13" s="44"/>
      <c r="J13" s="17"/>
      <c r="K13" s="17"/>
      <c r="L13" s="21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45" t="s">
        <v>12</v>
      </c>
      <c r="J14" s="13" t="e">
        <f>IF(#REF!="","",#REF!)</f>
        <v>#REF!</v>
      </c>
      <c r="K14" s="17"/>
      <c r="L14" s="21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e">
        <f>IF(#REF!="","",#REF!)</f>
        <v>#REF!</v>
      </c>
      <c r="F15" s="17"/>
      <c r="G15" s="17"/>
      <c r="H15" s="17"/>
      <c r="I15" s="45" t="s">
        <v>13</v>
      </c>
      <c r="J15" s="13" t="e">
        <f>IF(#REF!="","",#REF!)</f>
        <v>#REF!</v>
      </c>
      <c r="K15" s="17"/>
      <c r="L15" s="2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" customHeight="1" x14ac:dyDescent="0.2">
      <c r="A16" s="17"/>
      <c r="B16" s="18"/>
      <c r="C16" s="17"/>
      <c r="D16" s="17"/>
      <c r="E16" s="17"/>
      <c r="F16" s="17"/>
      <c r="G16" s="17"/>
      <c r="H16" s="17"/>
      <c r="I16" s="44"/>
      <c r="J16" s="17"/>
      <c r="K16" s="17"/>
      <c r="L16" s="2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14</v>
      </c>
      <c r="E17" s="17"/>
      <c r="F17" s="17"/>
      <c r="G17" s="17"/>
      <c r="H17" s="17"/>
      <c r="I17" s="45" t="s">
        <v>12</v>
      </c>
      <c r="J17" s="15" t="e">
        <f>#REF!</f>
        <v>#REF!</v>
      </c>
      <c r="K17" s="17"/>
      <c r="L17" s="2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47" t="e">
        <f>#REF!</f>
        <v>#REF!</v>
      </c>
      <c r="F18" s="142"/>
      <c r="G18" s="142"/>
      <c r="H18" s="142"/>
      <c r="I18" s="45" t="s">
        <v>13</v>
      </c>
      <c r="J18" s="15" t="e">
        <f>#REF!</f>
        <v>#REF!</v>
      </c>
      <c r="K18" s="17"/>
      <c r="L18" s="21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" customHeight="1" x14ac:dyDescent="0.2">
      <c r="A19" s="17"/>
      <c r="B19" s="18"/>
      <c r="C19" s="17"/>
      <c r="D19" s="17"/>
      <c r="E19" s="17"/>
      <c r="F19" s="17"/>
      <c r="G19" s="17"/>
      <c r="H19" s="17"/>
      <c r="I19" s="44"/>
      <c r="J19" s="17"/>
      <c r="K19" s="17"/>
      <c r="L19" s="2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15</v>
      </c>
      <c r="E20" s="17"/>
      <c r="F20" s="17"/>
      <c r="G20" s="17"/>
      <c r="H20" s="17"/>
      <c r="I20" s="45" t="s">
        <v>12</v>
      </c>
      <c r="J20" s="13" t="e">
        <f>IF(#REF!="","",#REF!)</f>
        <v>#REF!</v>
      </c>
      <c r="K20" s="17"/>
      <c r="L20" s="2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e">
        <f>IF(#REF!="","",#REF!)</f>
        <v>#REF!</v>
      </c>
      <c r="F21" s="17"/>
      <c r="G21" s="17"/>
      <c r="H21" s="17"/>
      <c r="I21" s="45" t="s">
        <v>13</v>
      </c>
      <c r="J21" s="13" t="e">
        <f>IF(#REF!="","",#REF!)</f>
        <v>#REF!</v>
      </c>
      <c r="K21" s="17"/>
      <c r="L21" s="2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" customHeight="1" x14ac:dyDescent="0.2">
      <c r="A22" s="17"/>
      <c r="B22" s="18"/>
      <c r="C22" s="17"/>
      <c r="D22" s="17"/>
      <c r="E22" s="17"/>
      <c r="F22" s="17"/>
      <c r="G22" s="17"/>
      <c r="H22" s="17"/>
      <c r="I22" s="44"/>
      <c r="J22" s="17"/>
      <c r="K22" s="17"/>
      <c r="L22" s="2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16</v>
      </c>
      <c r="E23" s="17"/>
      <c r="F23" s="17"/>
      <c r="G23" s="17"/>
      <c r="H23" s="17"/>
      <c r="I23" s="45" t="s">
        <v>12</v>
      </c>
      <c r="J23" s="13" t="e">
        <f>IF(#REF!="","",#REF!)</f>
        <v>#REF!</v>
      </c>
      <c r="K23" s="17"/>
      <c r="L23" s="2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45" t="s">
        <v>13</v>
      </c>
      <c r="J24" s="13" t="e">
        <f>IF(#REF!="","",#REF!)</f>
        <v>#REF!</v>
      </c>
      <c r="K24" s="17"/>
      <c r="L24" s="2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" customHeight="1" x14ac:dyDescent="0.2">
      <c r="A25" s="17"/>
      <c r="B25" s="18"/>
      <c r="C25" s="17"/>
      <c r="D25" s="17"/>
      <c r="E25" s="17"/>
      <c r="F25" s="17"/>
      <c r="G25" s="17"/>
      <c r="H25" s="17"/>
      <c r="I25" s="44"/>
      <c r="J25" s="17"/>
      <c r="K25" s="17"/>
      <c r="L25" s="21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17</v>
      </c>
      <c r="E26" s="17"/>
      <c r="F26" s="17"/>
      <c r="G26" s="17"/>
      <c r="H26" s="17"/>
      <c r="I26" s="44"/>
      <c r="J26" s="17"/>
      <c r="K26" s="17"/>
      <c r="L26" s="2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6"/>
      <c r="B27" s="47"/>
      <c r="C27" s="46"/>
      <c r="D27" s="46"/>
      <c r="E27" s="143" t="s">
        <v>0</v>
      </c>
      <c r="F27" s="143"/>
      <c r="G27" s="143"/>
      <c r="H27" s="143"/>
      <c r="I27" s="48"/>
      <c r="J27" s="46"/>
      <c r="K27" s="46"/>
      <c r="L27" s="49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s="2" customFormat="1" ht="6.9" customHeight="1" x14ac:dyDescent="0.2">
      <c r="A28" s="17"/>
      <c r="B28" s="18"/>
      <c r="C28" s="17"/>
      <c r="D28" s="17"/>
      <c r="E28" s="17"/>
      <c r="F28" s="17"/>
      <c r="G28" s="17"/>
      <c r="H28" s="17"/>
      <c r="I28" s="44"/>
      <c r="J28" s="17"/>
      <c r="K28" s="17"/>
      <c r="L28" s="2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" customHeight="1" x14ac:dyDescent="0.2">
      <c r="A29" s="17"/>
      <c r="B29" s="18"/>
      <c r="C29" s="17"/>
      <c r="D29" s="38"/>
      <c r="E29" s="38"/>
      <c r="F29" s="38"/>
      <c r="G29" s="38"/>
      <c r="H29" s="38"/>
      <c r="I29" s="50"/>
      <c r="J29" s="38"/>
      <c r="K29" s="38"/>
      <c r="L29" s="2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51" t="s">
        <v>18</v>
      </c>
      <c r="E30" s="17"/>
      <c r="F30" s="17"/>
      <c r="G30" s="17"/>
      <c r="H30" s="17"/>
      <c r="I30" s="44"/>
      <c r="J30" s="40">
        <f>ROUND(J131, 2)</f>
        <v>0</v>
      </c>
      <c r="K30" s="17"/>
      <c r="L30" s="2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" customHeight="1" x14ac:dyDescent="0.2">
      <c r="A31" s="17"/>
      <c r="B31" s="18"/>
      <c r="C31" s="17"/>
      <c r="D31" s="38"/>
      <c r="E31" s="38"/>
      <c r="F31" s="38"/>
      <c r="G31" s="38"/>
      <c r="H31" s="38"/>
      <c r="I31" s="50"/>
      <c r="J31" s="38"/>
      <c r="K31" s="38"/>
      <c r="L31" s="21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" customHeight="1" x14ac:dyDescent="0.2">
      <c r="A32" s="17"/>
      <c r="B32" s="18"/>
      <c r="C32" s="17"/>
      <c r="D32" s="17"/>
      <c r="E32" s="17"/>
      <c r="F32" s="20" t="s">
        <v>20</v>
      </c>
      <c r="G32" s="17"/>
      <c r="H32" s="17"/>
      <c r="I32" s="52" t="s">
        <v>19</v>
      </c>
      <c r="J32" s="20" t="s">
        <v>21</v>
      </c>
      <c r="K32" s="17"/>
      <c r="L32" s="2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" customHeight="1" x14ac:dyDescent="0.2">
      <c r="A33" s="17"/>
      <c r="B33" s="18"/>
      <c r="C33" s="17"/>
      <c r="D33" s="53" t="s">
        <v>22</v>
      </c>
      <c r="E33" s="14" t="s">
        <v>23</v>
      </c>
      <c r="F33" s="54">
        <f>ROUND((SUM(BE131:BE215)),  2)</f>
        <v>0</v>
      </c>
      <c r="G33" s="17"/>
      <c r="H33" s="17"/>
      <c r="I33" s="55">
        <v>0.2</v>
      </c>
      <c r="J33" s="54">
        <f>ROUND(((SUM(BE131:BE215))*I33),  2)</f>
        <v>0</v>
      </c>
      <c r="K33" s="17"/>
      <c r="L33" s="2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" customHeight="1" x14ac:dyDescent="0.2">
      <c r="A34" s="17"/>
      <c r="B34" s="18"/>
      <c r="C34" s="17"/>
      <c r="D34" s="17"/>
      <c r="E34" s="14" t="s">
        <v>24</v>
      </c>
      <c r="F34" s="54">
        <f>ROUND((SUM(BF131:BF215)),  2)</f>
        <v>0</v>
      </c>
      <c r="G34" s="17"/>
      <c r="H34" s="17"/>
      <c r="I34" s="55">
        <v>0.2</v>
      </c>
      <c r="J34" s="54">
        <f>ROUND(((SUM(BF131:BF215))*I34),  2)</f>
        <v>0</v>
      </c>
      <c r="K34" s="17"/>
      <c r="L34" s="2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" hidden="1" customHeight="1" x14ac:dyDescent="0.2">
      <c r="A35" s="17"/>
      <c r="B35" s="18"/>
      <c r="C35" s="17"/>
      <c r="D35" s="17"/>
      <c r="E35" s="14" t="s">
        <v>25</v>
      </c>
      <c r="F35" s="54">
        <f>ROUND((SUM(BG131:BG215)),  2)</f>
        <v>0</v>
      </c>
      <c r="G35" s="17"/>
      <c r="H35" s="17"/>
      <c r="I35" s="55">
        <v>0.2</v>
      </c>
      <c r="J35" s="54">
        <f>0</f>
        <v>0</v>
      </c>
      <c r="K35" s="17"/>
      <c r="L35" s="2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" hidden="1" customHeight="1" x14ac:dyDescent="0.2">
      <c r="A36" s="17"/>
      <c r="B36" s="18"/>
      <c r="C36" s="17"/>
      <c r="D36" s="17"/>
      <c r="E36" s="14" t="s">
        <v>26</v>
      </c>
      <c r="F36" s="54">
        <f>ROUND((SUM(BH131:BH215)),  2)</f>
        <v>0</v>
      </c>
      <c r="G36" s="17"/>
      <c r="H36" s="17"/>
      <c r="I36" s="55">
        <v>0.2</v>
      </c>
      <c r="J36" s="54">
        <f>0</f>
        <v>0</v>
      </c>
      <c r="K36" s="17"/>
      <c r="L36" s="2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" hidden="1" customHeight="1" x14ac:dyDescent="0.2">
      <c r="A37" s="17"/>
      <c r="B37" s="18"/>
      <c r="C37" s="17"/>
      <c r="D37" s="17"/>
      <c r="E37" s="14" t="s">
        <v>27</v>
      </c>
      <c r="F37" s="54">
        <f>ROUND((SUM(BI131:BI215)),  2)</f>
        <v>0</v>
      </c>
      <c r="G37" s="17"/>
      <c r="H37" s="17"/>
      <c r="I37" s="55">
        <v>0</v>
      </c>
      <c r="J37" s="54">
        <f>0</f>
        <v>0</v>
      </c>
      <c r="K37" s="17"/>
      <c r="L37" s="2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" customHeight="1" x14ac:dyDescent="0.2">
      <c r="A38" s="17"/>
      <c r="B38" s="18"/>
      <c r="C38" s="17"/>
      <c r="D38" s="17"/>
      <c r="E38" s="17"/>
      <c r="F38" s="17"/>
      <c r="G38" s="17"/>
      <c r="H38" s="17"/>
      <c r="I38" s="44"/>
      <c r="J38" s="17"/>
      <c r="K38" s="17"/>
      <c r="L38" s="2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6"/>
      <c r="D39" s="57" t="s">
        <v>28</v>
      </c>
      <c r="E39" s="33"/>
      <c r="F39" s="33"/>
      <c r="G39" s="58" t="s">
        <v>29</v>
      </c>
      <c r="H39" s="59" t="s">
        <v>30</v>
      </c>
      <c r="I39" s="60"/>
      <c r="J39" s="61">
        <f>SUM(J30:J37)</f>
        <v>0</v>
      </c>
      <c r="K39" s="62"/>
      <c r="L39" s="2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" customHeight="1" x14ac:dyDescent="0.2">
      <c r="A40" s="17"/>
      <c r="B40" s="18"/>
      <c r="C40" s="17"/>
      <c r="D40" s="17"/>
      <c r="E40" s="17"/>
      <c r="F40" s="17"/>
      <c r="G40" s="17"/>
      <c r="H40" s="17"/>
      <c r="I40" s="44"/>
      <c r="J40" s="17"/>
      <c r="K40" s="17"/>
      <c r="L40" s="2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" customHeight="1" x14ac:dyDescent="0.2">
      <c r="B41" s="11"/>
      <c r="I41" s="41"/>
      <c r="L41" s="11"/>
    </row>
    <row r="42" spans="1:31" s="1" customFormat="1" ht="14.4" customHeight="1" x14ac:dyDescent="0.2">
      <c r="B42" s="11"/>
      <c r="I42" s="41"/>
      <c r="L42" s="11"/>
    </row>
    <row r="43" spans="1:31" s="1" customFormat="1" ht="14.4" customHeight="1" x14ac:dyDescent="0.2">
      <c r="B43" s="11"/>
      <c r="I43" s="41"/>
      <c r="L43" s="11"/>
    </row>
    <row r="44" spans="1:31" s="1" customFormat="1" ht="14.4" customHeight="1" x14ac:dyDescent="0.2">
      <c r="B44" s="11"/>
      <c r="I44" s="41"/>
      <c r="L44" s="11"/>
    </row>
    <row r="45" spans="1:31" s="1" customFormat="1" ht="14.4" customHeight="1" x14ac:dyDescent="0.2">
      <c r="B45" s="11"/>
      <c r="I45" s="41"/>
      <c r="L45" s="11"/>
    </row>
    <row r="46" spans="1:31" s="1" customFormat="1" ht="14.4" customHeight="1" x14ac:dyDescent="0.2">
      <c r="B46" s="11"/>
      <c r="I46" s="41"/>
      <c r="L46" s="11"/>
    </row>
    <row r="47" spans="1:31" s="1" customFormat="1" ht="14.4" customHeight="1" x14ac:dyDescent="0.2">
      <c r="B47" s="11"/>
      <c r="I47" s="41"/>
      <c r="L47" s="11"/>
    </row>
    <row r="48" spans="1:31" s="1" customFormat="1" ht="14.4" customHeight="1" x14ac:dyDescent="0.2">
      <c r="B48" s="11"/>
      <c r="I48" s="41"/>
      <c r="L48" s="11"/>
    </row>
    <row r="49" spans="1:31" s="1" customFormat="1" ht="14.4" customHeight="1" x14ac:dyDescent="0.2">
      <c r="B49" s="11"/>
      <c r="I49" s="41"/>
      <c r="L49" s="11"/>
    </row>
    <row r="50" spans="1:31" s="2" customFormat="1" ht="14.4" customHeight="1" x14ac:dyDescent="0.2">
      <c r="B50" s="21"/>
      <c r="D50" s="22" t="s">
        <v>31</v>
      </c>
      <c r="E50" s="23"/>
      <c r="F50" s="23"/>
      <c r="G50" s="22" t="s">
        <v>32</v>
      </c>
      <c r="H50" s="23"/>
      <c r="I50" s="63"/>
      <c r="J50" s="23"/>
      <c r="K50" s="23"/>
      <c r="L50" s="21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3.2" x14ac:dyDescent="0.2">
      <c r="A61" s="17"/>
      <c r="B61" s="18"/>
      <c r="C61" s="17"/>
      <c r="D61" s="24" t="s">
        <v>33</v>
      </c>
      <c r="E61" s="19"/>
      <c r="F61" s="64" t="s">
        <v>34</v>
      </c>
      <c r="G61" s="24" t="s">
        <v>33</v>
      </c>
      <c r="H61" s="19"/>
      <c r="I61" s="65"/>
      <c r="J61" s="66" t="s">
        <v>34</v>
      </c>
      <c r="K61" s="19"/>
      <c r="L61" s="21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3.2" x14ac:dyDescent="0.2">
      <c r="A65" s="17"/>
      <c r="B65" s="18"/>
      <c r="C65" s="17"/>
      <c r="D65" s="22" t="s">
        <v>35</v>
      </c>
      <c r="E65" s="25"/>
      <c r="F65" s="25"/>
      <c r="G65" s="22" t="s">
        <v>36</v>
      </c>
      <c r="H65" s="25"/>
      <c r="I65" s="67"/>
      <c r="J65" s="25"/>
      <c r="K65" s="25"/>
      <c r="L65" s="21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3.2" x14ac:dyDescent="0.2">
      <c r="A76" s="17"/>
      <c r="B76" s="18"/>
      <c r="C76" s="17"/>
      <c r="D76" s="24" t="s">
        <v>33</v>
      </c>
      <c r="E76" s="19"/>
      <c r="F76" s="64" t="s">
        <v>34</v>
      </c>
      <c r="G76" s="24" t="s">
        <v>33</v>
      </c>
      <c r="H76" s="19"/>
      <c r="I76" s="65"/>
      <c r="J76" s="66" t="s">
        <v>34</v>
      </c>
      <c r="K76" s="19"/>
      <c r="L76" s="21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" customHeight="1" x14ac:dyDescent="0.2">
      <c r="A77" s="17"/>
      <c r="B77" s="26"/>
      <c r="C77" s="27"/>
      <c r="D77" s="27"/>
      <c r="E77" s="27"/>
      <c r="F77" s="27"/>
      <c r="G77" s="27"/>
      <c r="H77" s="27"/>
      <c r="I77" s="68"/>
      <c r="J77" s="27"/>
      <c r="K77" s="27"/>
      <c r="L77" s="21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" customHeight="1" x14ac:dyDescent="0.2">
      <c r="A81" s="17"/>
      <c r="B81" s="28"/>
      <c r="C81" s="29"/>
      <c r="D81" s="29"/>
      <c r="E81" s="29"/>
      <c r="F81" s="29"/>
      <c r="G81" s="29"/>
      <c r="H81" s="29"/>
      <c r="I81" s="69"/>
      <c r="J81" s="29"/>
      <c r="K81" s="29"/>
      <c r="L81" s="21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" customHeight="1" x14ac:dyDescent="0.2">
      <c r="A82" s="17"/>
      <c r="B82" s="18"/>
      <c r="C82" s="12" t="s">
        <v>48</v>
      </c>
      <c r="D82" s="17"/>
      <c r="E82" s="17"/>
      <c r="F82" s="17"/>
      <c r="G82" s="17"/>
      <c r="H82" s="17"/>
      <c r="I82" s="44"/>
      <c r="J82" s="17"/>
      <c r="K82" s="17"/>
      <c r="L82" s="21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" customHeight="1" x14ac:dyDescent="0.2">
      <c r="A83" s="17"/>
      <c r="B83" s="18"/>
      <c r="C83" s="17"/>
      <c r="D83" s="17"/>
      <c r="E83" s="17"/>
      <c r="F83" s="17"/>
      <c r="G83" s="17"/>
      <c r="H83" s="17"/>
      <c r="I83" s="44"/>
      <c r="J83" s="17"/>
      <c r="K83" s="17"/>
      <c r="L83" s="21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44"/>
      <c r="J84" s="17"/>
      <c r="K84" s="17"/>
      <c r="L84" s="21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45" t="e">
        <f>E7</f>
        <v>#REF!</v>
      </c>
      <c r="F85" s="146"/>
      <c r="G85" s="146"/>
      <c r="H85" s="146"/>
      <c r="I85" s="44"/>
      <c r="J85" s="17"/>
      <c r="K85" s="17"/>
      <c r="L85" s="21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46</v>
      </c>
      <c r="D86" s="17"/>
      <c r="E86" s="17"/>
      <c r="F86" s="17"/>
      <c r="G86" s="17"/>
      <c r="H86" s="17"/>
      <c r="I86" s="44"/>
      <c r="J86" s="17"/>
      <c r="K86" s="17"/>
      <c r="L86" s="21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41" t="str">
        <f>E9</f>
        <v>1 - Olejove hospodarstvo</v>
      </c>
      <c r="F87" s="144"/>
      <c r="G87" s="144"/>
      <c r="H87" s="144"/>
      <c r="I87" s="44"/>
      <c r="J87" s="17"/>
      <c r="K87" s="17"/>
      <c r="L87" s="21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" customHeight="1" x14ac:dyDescent="0.2">
      <c r="A88" s="17"/>
      <c r="B88" s="18"/>
      <c r="C88" s="17"/>
      <c r="D88" s="17"/>
      <c r="E88" s="17"/>
      <c r="F88" s="17"/>
      <c r="G88" s="17"/>
      <c r="H88" s="17"/>
      <c r="I88" s="44"/>
      <c r="J88" s="17"/>
      <c r="K88" s="17"/>
      <c r="L88" s="21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45" t="s">
        <v>10</v>
      </c>
      <c r="J89" s="30" t="e">
        <f>IF(J12="","",J12)</f>
        <v>#REF!</v>
      </c>
      <c r="K89" s="17"/>
      <c r="L89" s="21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" customHeight="1" x14ac:dyDescent="0.2">
      <c r="A90" s="17"/>
      <c r="B90" s="18"/>
      <c r="C90" s="17"/>
      <c r="D90" s="17"/>
      <c r="E90" s="17"/>
      <c r="F90" s="17"/>
      <c r="G90" s="17"/>
      <c r="H90" s="17"/>
      <c r="I90" s="44"/>
      <c r="J90" s="17"/>
      <c r="K90" s="17"/>
      <c r="L90" s="21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15.15" customHeight="1" x14ac:dyDescent="0.2">
      <c r="A91" s="17"/>
      <c r="B91" s="18"/>
      <c r="C91" s="14" t="s">
        <v>11</v>
      </c>
      <c r="D91" s="17"/>
      <c r="E91" s="17"/>
      <c r="F91" s="13" t="e">
        <f>E15</f>
        <v>#REF!</v>
      </c>
      <c r="G91" s="17"/>
      <c r="H91" s="17"/>
      <c r="I91" s="45" t="s">
        <v>15</v>
      </c>
      <c r="J91" s="16" t="e">
        <f>E21</f>
        <v>#REF!</v>
      </c>
      <c r="K91" s="17"/>
      <c r="L91" s="21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15" customHeight="1" x14ac:dyDescent="0.2">
      <c r="A92" s="17"/>
      <c r="B92" s="18"/>
      <c r="C92" s="14" t="s">
        <v>14</v>
      </c>
      <c r="D92" s="17"/>
      <c r="E92" s="17"/>
      <c r="F92" s="13" t="e">
        <f>IF(E18="","",E18)</f>
        <v>#REF!</v>
      </c>
      <c r="G92" s="17"/>
      <c r="H92" s="17"/>
      <c r="I92" s="45" t="s">
        <v>16</v>
      </c>
      <c r="J92" s="16" t="e">
        <f>E24</f>
        <v>#REF!</v>
      </c>
      <c r="K92" s="17"/>
      <c r="L92" s="21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44"/>
      <c r="J93" s="17"/>
      <c r="K93" s="17"/>
      <c r="L93" s="21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70" t="s">
        <v>49</v>
      </c>
      <c r="D94" s="56"/>
      <c r="E94" s="56"/>
      <c r="F94" s="56"/>
      <c r="G94" s="56"/>
      <c r="H94" s="56"/>
      <c r="I94" s="71"/>
      <c r="J94" s="72" t="s">
        <v>50</v>
      </c>
      <c r="K94" s="56"/>
      <c r="L94" s="21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44"/>
      <c r="J95" s="17"/>
      <c r="K95" s="17"/>
      <c r="L95" s="21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8" customHeight="1" x14ac:dyDescent="0.2">
      <c r="A96" s="17"/>
      <c r="B96" s="18"/>
      <c r="C96" s="73" t="s">
        <v>51</v>
      </c>
      <c r="D96" s="17"/>
      <c r="E96" s="17"/>
      <c r="F96" s="17"/>
      <c r="G96" s="17"/>
      <c r="H96" s="17"/>
      <c r="I96" s="44"/>
      <c r="J96" s="40">
        <f>J131</f>
        <v>0</v>
      </c>
      <c r="K96" s="17"/>
      <c r="L96" s="21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52</v>
      </c>
    </row>
    <row r="97" spans="1:31" s="4" customFormat="1" ht="24.9" customHeight="1" x14ac:dyDescent="0.2">
      <c r="B97" s="74"/>
      <c r="D97" s="75" t="s">
        <v>53</v>
      </c>
      <c r="E97" s="76"/>
      <c r="F97" s="76"/>
      <c r="G97" s="76"/>
      <c r="H97" s="76"/>
      <c r="I97" s="77"/>
      <c r="J97" s="78">
        <f>J132</f>
        <v>0</v>
      </c>
      <c r="L97" s="74"/>
    </row>
    <row r="98" spans="1:31" s="5" customFormat="1" ht="19.95" customHeight="1" x14ac:dyDescent="0.2">
      <c r="B98" s="79"/>
      <c r="D98" s="80" t="s">
        <v>54</v>
      </c>
      <c r="E98" s="81"/>
      <c r="F98" s="81"/>
      <c r="G98" s="81"/>
      <c r="H98" s="81"/>
      <c r="I98" s="82"/>
      <c r="J98" s="83">
        <f>J133</f>
        <v>0</v>
      </c>
      <c r="L98" s="79"/>
    </row>
    <row r="99" spans="1:31" s="5" customFormat="1" ht="19.95" customHeight="1" x14ac:dyDescent="0.2">
      <c r="B99" s="79"/>
      <c r="D99" s="80" t="s">
        <v>55</v>
      </c>
      <c r="E99" s="81"/>
      <c r="F99" s="81"/>
      <c r="G99" s="81"/>
      <c r="H99" s="81"/>
      <c r="I99" s="82"/>
      <c r="J99" s="83">
        <f>J137</f>
        <v>0</v>
      </c>
      <c r="L99" s="79"/>
    </row>
    <row r="100" spans="1:31" s="5" customFormat="1" ht="19.95" customHeight="1" x14ac:dyDescent="0.2">
      <c r="B100" s="79"/>
      <c r="D100" s="80" t="s">
        <v>56</v>
      </c>
      <c r="E100" s="81"/>
      <c r="F100" s="81"/>
      <c r="G100" s="81"/>
      <c r="H100" s="81"/>
      <c r="I100" s="82"/>
      <c r="J100" s="83">
        <f>J144</f>
        <v>0</v>
      </c>
      <c r="L100" s="79"/>
    </row>
    <row r="101" spans="1:31" s="5" customFormat="1" ht="19.95" customHeight="1" x14ac:dyDescent="0.2">
      <c r="B101" s="79"/>
      <c r="D101" s="80" t="s">
        <v>57</v>
      </c>
      <c r="E101" s="81"/>
      <c r="F101" s="81"/>
      <c r="G101" s="81"/>
      <c r="H101" s="81"/>
      <c r="I101" s="82"/>
      <c r="J101" s="83">
        <f>J147</f>
        <v>0</v>
      </c>
      <c r="L101" s="79"/>
    </row>
    <row r="102" spans="1:31" s="5" customFormat="1" ht="19.95" customHeight="1" x14ac:dyDescent="0.2">
      <c r="B102" s="79"/>
      <c r="D102" s="80" t="s">
        <v>58</v>
      </c>
      <c r="E102" s="81"/>
      <c r="F102" s="81"/>
      <c r="G102" s="81"/>
      <c r="H102" s="81"/>
      <c r="I102" s="82"/>
      <c r="J102" s="83">
        <f>J152</f>
        <v>0</v>
      </c>
      <c r="L102" s="79"/>
    </row>
    <row r="103" spans="1:31" s="5" customFormat="1" ht="19.95" customHeight="1" x14ac:dyDescent="0.2">
      <c r="B103" s="79"/>
      <c r="D103" s="80" t="s">
        <v>59</v>
      </c>
      <c r="E103" s="81"/>
      <c r="F103" s="81"/>
      <c r="G103" s="81"/>
      <c r="H103" s="81"/>
      <c r="I103" s="82"/>
      <c r="J103" s="83">
        <f>J169</f>
        <v>0</v>
      </c>
      <c r="L103" s="79"/>
    </row>
    <row r="104" spans="1:31" s="4" customFormat="1" ht="24.9" customHeight="1" x14ac:dyDescent="0.2">
      <c r="B104" s="74"/>
      <c r="D104" s="75" t="s">
        <v>60</v>
      </c>
      <c r="E104" s="76"/>
      <c r="F104" s="76"/>
      <c r="G104" s="76"/>
      <c r="H104" s="76"/>
      <c r="I104" s="77"/>
      <c r="J104" s="78">
        <f>J171</f>
        <v>0</v>
      </c>
      <c r="L104" s="74"/>
    </row>
    <row r="105" spans="1:31" s="5" customFormat="1" ht="19.95" customHeight="1" x14ac:dyDescent="0.2">
      <c r="B105" s="79"/>
      <c r="D105" s="80" t="s">
        <v>61</v>
      </c>
      <c r="E105" s="81"/>
      <c r="F105" s="81"/>
      <c r="G105" s="81"/>
      <c r="H105" s="81"/>
      <c r="I105" s="82"/>
      <c r="J105" s="83">
        <f>J172</f>
        <v>0</v>
      </c>
      <c r="L105" s="79"/>
    </row>
    <row r="106" spans="1:31" s="5" customFormat="1" ht="19.95" customHeight="1" x14ac:dyDescent="0.2">
      <c r="B106" s="79"/>
      <c r="D106" s="80" t="s">
        <v>62</v>
      </c>
      <c r="E106" s="81"/>
      <c r="F106" s="81"/>
      <c r="G106" s="81"/>
      <c r="H106" s="81"/>
      <c r="I106" s="82"/>
      <c r="J106" s="83">
        <f>J185</f>
        <v>0</v>
      </c>
      <c r="L106" s="79"/>
    </row>
    <row r="107" spans="1:31" s="5" customFormat="1" ht="19.95" customHeight="1" x14ac:dyDescent="0.2">
      <c r="B107" s="79"/>
      <c r="D107" s="80" t="s">
        <v>63</v>
      </c>
      <c r="E107" s="81"/>
      <c r="F107" s="81"/>
      <c r="G107" s="81"/>
      <c r="H107" s="81"/>
      <c r="I107" s="82"/>
      <c r="J107" s="83">
        <f>J189</f>
        <v>0</v>
      </c>
      <c r="L107" s="79"/>
    </row>
    <row r="108" spans="1:31" s="4" customFormat="1" ht="24.9" customHeight="1" x14ac:dyDescent="0.2">
      <c r="B108" s="74"/>
      <c r="D108" s="75" t="s">
        <v>64</v>
      </c>
      <c r="E108" s="76"/>
      <c r="F108" s="76"/>
      <c r="G108" s="76"/>
      <c r="H108" s="76"/>
      <c r="I108" s="77"/>
      <c r="J108" s="78">
        <f>J193</f>
        <v>0</v>
      </c>
      <c r="L108" s="74"/>
    </row>
    <row r="109" spans="1:31" s="5" customFormat="1" ht="19.95" customHeight="1" x14ac:dyDescent="0.2">
      <c r="B109" s="79"/>
      <c r="D109" s="80" t="s">
        <v>65</v>
      </c>
      <c r="E109" s="81"/>
      <c r="F109" s="81"/>
      <c r="G109" s="81"/>
      <c r="H109" s="81"/>
      <c r="I109" s="82"/>
      <c r="J109" s="83">
        <f>J194</f>
        <v>0</v>
      </c>
      <c r="L109" s="79"/>
    </row>
    <row r="110" spans="1:31" s="5" customFormat="1" ht="19.95" customHeight="1" x14ac:dyDescent="0.2">
      <c r="B110" s="79"/>
      <c r="D110" s="80" t="s">
        <v>66</v>
      </c>
      <c r="E110" s="81"/>
      <c r="F110" s="81"/>
      <c r="G110" s="81"/>
      <c r="H110" s="81"/>
      <c r="I110" s="82"/>
      <c r="J110" s="83">
        <f>J209</f>
        <v>0</v>
      </c>
      <c r="L110" s="79"/>
    </row>
    <row r="111" spans="1:31" s="5" customFormat="1" ht="19.95" customHeight="1" x14ac:dyDescent="0.2">
      <c r="B111" s="79"/>
      <c r="D111" s="80" t="s">
        <v>67</v>
      </c>
      <c r="E111" s="81"/>
      <c r="F111" s="81"/>
      <c r="G111" s="81"/>
      <c r="H111" s="81"/>
      <c r="I111" s="82"/>
      <c r="J111" s="83">
        <f>J212</f>
        <v>0</v>
      </c>
      <c r="L111" s="79"/>
    </row>
    <row r="112" spans="1:31" s="2" customFormat="1" ht="21.75" customHeight="1" x14ac:dyDescent="0.2">
      <c r="A112" s="17"/>
      <c r="B112" s="18"/>
      <c r="C112" s="17"/>
      <c r="D112" s="17"/>
      <c r="E112" s="17"/>
      <c r="F112" s="17"/>
      <c r="G112" s="17"/>
      <c r="H112" s="17"/>
      <c r="I112" s="44"/>
      <c r="J112" s="17"/>
      <c r="K112" s="17"/>
      <c r="L112" s="21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2" customFormat="1" ht="6.9" customHeight="1" x14ac:dyDescent="0.2">
      <c r="A113" s="17"/>
      <c r="B113" s="26"/>
      <c r="C113" s="27"/>
      <c r="D113" s="27"/>
      <c r="E113" s="27"/>
      <c r="F113" s="27"/>
      <c r="G113" s="27"/>
      <c r="H113" s="27"/>
      <c r="I113" s="68"/>
      <c r="J113" s="27"/>
      <c r="K113" s="27"/>
      <c r="L113" s="21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7" spans="1:31" s="2" customFormat="1" ht="6.9" customHeight="1" x14ac:dyDescent="0.2">
      <c r="A117" s="17"/>
      <c r="B117" s="28"/>
      <c r="C117" s="29"/>
      <c r="D117" s="29"/>
      <c r="E117" s="29"/>
      <c r="F117" s="29"/>
      <c r="G117" s="29"/>
      <c r="H117" s="29"/>
      <c r="I117" s="69"/>
      <c r="J117" s="29"/>
      <c r="K117" s="29"/>
      <c r="L117" s="21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2" customFormat="1" ht="24.9" customHeight="1" x14ac:dyDescent="0.2">
      <c r="A118" s="17"/>
      <c r="B118" s="18"/>
      <c r="C118" s="12" t="s">
        <v>68</v>
      </c>
      <c r="D118" s="17"/>
      <c r="E118" s="17"/>
      <c r="F118" s="17"/>
      <c r="G118" s="17"/>
      <c r="H118" s="17"/>
      <c r="I118" s="44"/>
      <c r="J118" s="17"/>
      <c r="K118" s="17"/>
      <c r="L118" s="21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2" customFormat="1" ht="6.9" customHeight="1" x14ac:dyDescent="0.2">
      <c r="A119" s="17"/>
      <c r="B119" s="18"/>
      <c r="C119" s="17"/>
      <c r="D119" s="17"/>
      <c r="E119" s="17"/>
      <c r="F119" s="17"/>
      <c r="G119" s="17"/>
      <c r="H119" s="17"/>
      <c r="I119" s="44"/>
      <c r="J119" s="17"/>
      <c r="K119" s="17"/>
      <c r="L119" s="21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2" customFormat="1" ht="12" customHeight="1" x14ac:dyDescent="0.2">
      <c r="A120" s="17"/>
      <c r="B120" s="18"/>
      <c r="C120" s="14" t="s">
        <v>5</v>
      </c>
      <c r="D120" s="17"/>
      <c r="E120" s="17"/>
      <c r="F120" s="17"/>
      <c r="G120" s="17"/>
      <c r="H120" s="17"/>
      <c r="I120" s="44"/>
      <c r="J120" s="17"/>
      <c r="K120" s="17"/>
      <c r="L120" s="21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2" customFormat="1" ht="16.5" customHeight="1" x14ac:dyDescent="0.2">
      <c r="A121" s="17"/>
      <c r="B121" s="18"/>
      <c r="C121" s="17"/>
      <c r="D121" s="17"/>
      <c r="E121" s="145" t="e">
        <f>E7</f>
        <v>#REF!</v>
      </c>
      <c r="F121" s="146"/>
      <c r="G121" s="146"/>
      <c r="H121" s="146"/>
      <c r="I121" s="44"/>
      <c r="J121" s="17"/>
      <c r="K121" s="17"/>
      <c r="L121" s="21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2" customFormat="1" ht="12" customHeight="1" x14ac:dyDescent="0.2">
      <c r="A122" s="17"/>
      <c r="B122" s="18"/>
      <c r="C122" s="14" t="s">
        <v>46</v>
      </c>
      <c r="D122" s="17"/>
      <c r="E122" s="17"/>
      <c r="F122" s="17"/>
      <c r="G122" s="17"/>
      <c r="H122" s="17"/>
      <c r="I122" s="44"/>
      <c r="J122" s="17"/>
      <c r="K122" s="17"/>
      <c r="L122" s="21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2" customFormat="1" ht="16.5" customHeight="1" x14ac:dyDescent="0.2">
      <c r="A123" s="17"/>
      <c r="B123" s="18"/>
      <c r="C123" s="17"/>
      <c r="D123" s="17"/>
      <c r="E123" s="141" t="str">
        <f>E9</f>
        <v>1 - Olejove hospodarstvo</v>
      </c>
      <c r="F123" s="144"/>
      <c r="G123" s="144"/>
      <c r="H123" s="144"/>
      <c r="I123" s="44"/>
      <c r="J123" s="17"/>
      <c r="K123" s="17"/>
      <c r="L123" s="21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2" customFormat="1" ht="6.9" customHeight="1" x14ac:dyDescent="0.2">
      <c r="A124" s="17"/>
      <c r="B124" s="18"/>
      <c r="C124" s="17"/>
      <c r="D124" s="17"/>
      <c r="E124" s="17"/>
      <c r="F124" s="17"/>
      <c r="G124" s="17"/>
      <c r="H124" s="17"/>
      <c r="I124" s="44"/>
      <c r="J124" s="17"/>
      <c r="K124" s="17"/>
      <c r="L124" s="21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2" customFormat="1" ht="12" customHeight="1" x14ac:dyDescent="0.2">
      <c r="A125" s="17"/>
      <c r="B125" s="18"/>
      <c r="C125" s="14" t="s">
        <v>8</v>
      </c>
      <c r="D125" s="17"/>
      <c r="E125" s="17"/>
      <c r="F125" s="13" t="str">
        <f>F12</f>
        <v xml:space="preserve"> </v>
      </c>
      <c r="G125" s="17"/>
      <c r="H125" s="17"/>
      <c r="I125" s="45" t="s">
        <v>10</v>
      </c>
      <c r="J125" s="30" t="e">
        <f>IF(J12="","",J12)</f>
        <v>#REF!</v>
      </c>
      <c r="K125" s="17"/>
      <c r="L125" s="21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2" customFormat="1" ht="6.9" customHeight="1" x14ac:dyDescent="0.2">
      <c r="A126" s="17"/>
      <c r="B126" s="18"/>
      <c r="C126" s="17"/>
      <c r="D126" s="17"/>
      <c r="E126" s="17"/>
      <c r="F126" s="17"/>
      <c r="G126" s="17"/>
      <c r="H126" s="17"/>
      <c r="I126" s="44"/>
      <c r="J126" s="17"/>
      <c r="K126" s="17"/>
      <c r="L126" s="21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2" customFormat="1" ht="15.15" customHeight="1" x14ac:dyDescent="0.2">
      <c r="A127" s="17"/>
      <c r="B127" s="18"/>
      <c r="C127" s="14" t="s">
        <v>11</v>
      </c>
      <c r="D127" s="17"/>
      <c r="E127" s="17"/>
      <c r="F127" s="13" t="e">
        <f>E15</f>
        <v>#REF!</v>
      </c>
      <c r="G127" s="17"/>
      <c r="H127" s="17"/>
      <c r="I127" s="45" t="s">
        <v>15</v>
      </c>
      <c r="J127" s="16" t="e">
        <f>E21</f>
        <v>#REF!</v>
      </c>
      <c r="K127" s="17"/>
      <c r="L127" s="21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2" customFormat="1" ht="15.15" customHeight="1" x14ac:dyDescent="0.2">
      <c r="A128" s="17"/>
      <c r="B128" s="18"/>
      <c r="C128" s="14" t="s">
        <v>14</v>
      </c>
      <c r="D128" s="17"/>
      <c r="E128" s="17"/>
      <c r="F128" s="13" t="e">
        <f>IF(E18="","",E18)</f>
        <v>#REF!</v>
      </c>
      <c r="G128" s="17"/>
      <c r="H128" s="17"/>
      <c r="I128" s="45" t="s">
        <v>16</v>
      </c>
      <c r="J128" s="16" t="e">
        <f>E24</f>
        <v>#REF!</v>
      </c>
      <c r="K128" s="17"/>
      <c r="L128" s="21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65" s="2" customFormat="1" ht="10.35" customHeight="1" x14ac:dyDescent="0.2">
      <c r="A129" s="17"/>
      <c r="B129" s="18"/>
      <c r="C129" s="17"/>
      <c r="D129" s="17"/>
      <c r="E129" s="17"/>
      <c r="F129" s="17"/>
      <c r="G129" s="17"/>
      <c r="H129" s="17"/>
      <c r="I129" s="44"/>
      <c r="J129" s="17"/>
      <c r="K129" s="17"/>
      <c r="L129" s="21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65" s="6" customFormat="1" ht="29.25" customHeight="1" x14ac:dyDescent="0.2">
      <c r="A130" s="84"/>
      <c r="B130" s="85"/>
      <c r="C130" s="86" t="s">
        <v>69</v>
      </c>
      <c r="D130" s="87" t="s">
        <v>39</v>
      </c>
      <c r="E130" s="87" t="s">
        <v>37</v>
      </c>
      <c r="F130" s="87" t="s">
        <v>38</v>
      </c>
      <c r="G130" s="87" t="s">
        <v>70</v>
      </c>
      <c r="H130" s="87" t="s">
        <v>71</v>
      </c>
      <c r="I130" s="88" t="s">
        <v>72</v>
      </c>
      <c r="J130" s="89" t="s">
        <v>50</v>
      </c>
      <c r="K130" s="90" t="s">
        <v>73</v>
      </c>
      <c r="L130" s="91"/>
      <c r="M130" s="34" t="s">
        <v>0</v>
      </c>
      <c r="N130" s="35" t="s">
        <v>22</v>
      </c>
      <c r="O130" s="35" t="s">
        <v>74</v>
      </c>
      <c r="P130" s="35" t="s">
        <v>75</v>
      </c>
      <c r="Q130" s="35" t="s">
        <v>76</v>
      </c>
      <c r="R130" s="35" t="s">
        <v>77</v>
      </c>
      <c r="S130" s="35" t="s">
        <v>78</v>
      </c>
      <c r="T130" s="36" t="s">
        <v>79</v>
      </c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</row>
    <row r="131" spans="1:65" s="2" customFormat="1" ht="22.8" customHeight="1" x14ac:dyDescent="0.3">
      <c r="A131" s="17"/>
      <c r="B131" s="18"/>
      <c r="C131" s="39" t="s">
        <v>51</v>
      </c>
      <c r="D131" s="17"/>
      <c r="E131" s="17"/>
      <c r="F131" s="17"/>
      <c r="G131" s="17"/>
      <c r="H131" s="17"/>
      <c r="I131" s="44"/>
      <c r="J131" s="92">
        <f>BK131</f>
        <v>0</v>
      </c>
      <c r="K131" s="17"/>
      <c r="L131" s="18"/>
      <c r="M131" s="37"/>
      <c r="N131" s="31"/>
      <c r="O131" s="38"/>
      <c r="P131" s="93">
        <f>P132+P171+P193</f>
        <v>0</v>
      </c>
      <c r="Q131" s="38"/>
      <c r="R131" s="93">
        <f>R132+R171+R193</f>
        <v>0</v>
      </c>
      <c r="S131" s="38"/>
      <c r="T131" s="94">
        <f>T132+T171+T193</f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T131" s="8" t="s">
        <v>40</v>
      </c>
      <c r="AU131" s="8" t="s">
        <v>52</v>
      </c>
      <c r="BK131" s="95">
        <f>BK132+BK171+BK193</f>
        <v>0</v>
      </c>
    </row>
    <row r="132" spans="1:65" s="7" customFormat="1" ht="25.95" customHeight="1" x14ac:dyDescent="0.25">
      <c r="B132" s="96"/>
      <c r="D132" s="97" t="s">
        <v>40</v>
      </c>
      <c r="E132" s="98" t="s">
        <v>80</v>
      </c>
      <c r="F132" s="98" t="s">
        <v>81</v>
      </c>
      <c r="I132" s="99"/>
      <c r="J132" s="100">
        <f>BK132</f>
        <v>0</v>
      </c>
      <c r="L132" s="96"/>
      <c r="M132" s="101"/>
      <c r="N132" s="102"/>
      <c r="O132" s="102"/>
      <c r="P132" s="103">
        <f>P133+P137+P144+P147+P152+P169</f>
        <v>0</v>
      </c>
      <c r="Q132" s="102"/>
      <c r="R132" s="103">
        <f>R133+R137+R144+R147+R152+R169</f>
        <v>0</v>
      </c>
      <c r="S132" s="102"/>
      <c r="T132" s="104">
        <f>T133+T137+T144+T147+T152+T169</f>
        <v>0</v>
      </c>
      <c r="AR132" s="97" t="s">
        <v>42</v>
      </c>
      <c r="AT132" s="105" t="s">
        <v>40</v>
      </c>
      <c r="AU132" s="105" t="s">
        <v>41</v>
      </c>
      <c r="AY132" s="97" t="s">
        <v>82</v>
      </c>
      <c r="BK132" s="106">
        <f>BK133+BK137+BK144+BK147+BK152+BK169</f>
        <v>0</v>
      </c>
    </row>
    <row r="133" spans="1:65" s="7" customFormat="1" ht="22.8" customHeight="1" x14ac:dyDescent="0.25">
      <c r="B133" s="96"/>
      <c r="D133" s="97" t="s">
        <v>40</v>
      </c>
      <c r="E133" s="107" t="s">
        <v>42</v>
      </c>
      <c r="F133" s="107" t="s">
        <v>83</v>
      </c>
      <c r="I133" s="99"/>
      <c r="J133" s="108">
        <f>BK133</f>
        <v>0</v>
      </c>
      <c r="L133" s="96"/>
      <c r="M133" s="101"/>
      <c r="N133" s="102"/>
      <c r="O133" s="102"/>
      <c r="P133" s="103">
        <f>SUM(P134:P136)</f>
        <v>0</v>
      </c>
      <c r="Q133" s="102"/>
      <c r="R133" s="103">
        <f>SUM(R134:R136)</f>
        <v>0</v>
      </c>
      <c r="S133" s="102"/>
      <c r="T133" s="104">
        <f>SUM(T134:T136)</f>
        <v>0</v>
      </c>
      <c r="AR133" s="97" t="s">
        <v>42</v>
      </c>
      <c r="AT133" s="105" t="s">
        <v>40</v>
      </c>
      <c r="AU133" s="105" t="s">
        <v>42</v>
      </c>
      <c r="AY133" s="97" t="s">
        <v>82</v>
      </c>
      <c r="BK133" s="106">
        <f>SUM(BK134:BK136)</f>
        <v>0</v>
      </c>
    </row>
    <row r="134" spans="1:65" s="2" customFormat="1" ht="24" customHeight="1" x14ac:dyDescent="0.2">
      <c r="A134" s="17"/>
      <c r="B134" s="109"/>
      <c r="C134" s="110" t="s">
        <v>42</v>
      </c>
      <c r="D134" s="110" t="s">
        <v>84</v>
      </c>
      <c r="E134" s="111" t="s">
        <v>85</v>
      </c>
      <c r="F134" s="112" t="s">
        <v>86</v>
      </c>
      <c r="G134" s="113" t="s">
        <v>87</v>
      </c>
      <c r="H134" s="114">
        <v>60.96</v>
      </c>
      <c r="I134" s="115"/>
      <c r="J134" s="114">
        <f>ROUND(I134*H134,3)</f>
        <v>0</v>
      </c>
      <c r="K134" s="116"/>
      <c r="L134" s="18"/>
      <c r="M134" s="117" t="s">
        <v>0</v>
      </c>
      <c r="N134" s="118" t="s">
        <v>24</v>
      </c>
      <c r="O134" s="32"/>
      <c r="P134" s="119">
        <f>O134*H134</f>
        <v>0</v>
      </c>
      <c r="Q134" s="119">
        <v>0</v>
      </c>
      <c r="R134" s="119">
        <f>Q134*H134</f>
        <v>0</v>
      </c>
      <c r="S134" s="119">
        <v>0</v>
      </c>
      <c r="T134" s="120">
        <f>S134*H134</f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21" t="s">
        <v>88</v>
      </c>
      <c r="AT134" s="121" t="s">
        <v>84</v>
      </c>
      <c r="AU134" s="121" t="s">
        <v>44</v>
      </c>
      <c r="AY134" s="8" t="s">
        <v>82</v>
      </c>
      <c r="BE134" s="122">
        <f>IF(N134="základná",J134,0)</f>
        <v>0</v>
      </c>
      <c r="BF134" s="122">
        <f>IF(N134="znížená",J134,0)</f>
        <v>0</v>
      </c>
      <c r="BG134" s="122">
        <f>IF(N134="zákl. prenesená",J134,0)</f>
        <v>0</v>
      </c>
      <c r="BH134" s="122">
        <f>IF(N134="zníž. prenesená",J134,0)</f>
        <v>0</v>
      </c>
      <c r="BI134" s="122">
        <f>IF(N134="nulová",J134,0)</f>
        <v>0</v>
      </c>
      <c r="BJ134" s="8" t="s">
        <v>44</v>
      </c>
      <c r="BK134" s="123">
        <f>ROUND(I134*H134,3)</f>
        <v>0</v>
      </c>
      <c r="BL134" s="8" t="s">
        <v>88</v>
      </c>
      <c r="BM134" s="121" t="s">
        <v>44</v>
      </c>
    </row>
    <row r="135" spans="1:65" s="2" customFormat="1" ht="24" customHeight="1" x14ac:dyDescent="0.2">
      <c r="A135" s="17"/>
      <c r="B135" s="109"/>
      <c r="C135" s="110" t="s">
        <v>44</v>
      </c>
      <c r="D135" s="110" t="s">
        <v>84</v>
      </c>
      <c r="E135" s="111" t="s">
        <v>89</v>
      </c>
      <c r="F135" s="112" t="s">
        <v>90</v>
      </c>
      <c r="G135" s="113" t="s">
        <v>87</v>
      </c>
      <c r="H135" s="114">
        <v>60.96</v>
      </c>
      <c r="I135" s="115"/>
      <c r="J135" s="114">
        <f>ROUND(I135*H135,3)</f>
        <v>0</v>
      </c>
      <c r="K135" s="116"/>
      <c r="L135" s="18"/>
      <c r="M135" s="117" t="s">
        <v>0</v>
      </c>
      <c r="N135" s="118" t="s">
        <v>24</v>
      </c>
      <c r="O135" s="32"/>
      <c r="P135" s="119">
        <f>O135*H135</f>
        <v>0</v>
      </c>
      <c r="Q135" s="119">
        <v>0</v>
      </c>
      <c r="R135" s="119">
        <f>Q135*H135</f>
        <v>0</v>
      </c>
      <c r="S135" s="119">
        <v>0</v>
      </c>
      <c r="T135" s="120">
        <f>S135*H135</f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21" t="s">
        <v>88</v>
      </c>
      <c r="AT135" s="121" t="s">
        <v>84</v>
      </c>
      <c r="AU135" s="121" t="s">
        <v>44</v>
      </c>
      <c r="AY135" s="8" t="s">
        <v>82</v>
      </c>
      <c r="BE135" s="122">
        <f>IF(N135="základná",J135,0)</f>
        <v>0</v>
      </c>
      <c r="BF135" s="122">
        <f>IF(N135="znížená",J135,0)</f>
        <v>0</v>
      </c>
      <c r="BG135" s="122">
        <f>IF(N135="zákl. prenesená",J135,0)</f>
        <v>0</v>
      </c>
      <c r="BH135" s="122">
        <f>IF(N135="zníž. prenesená",J135,0)</f>
        <v>0</v>
      </c>
      <c r="BI135" s="122">
        <f>IF(N135="nulová",J135,0)</f>
        <v>0</v>
      </c>
      <c r="BJ135" s="8" t="s">
        <v>44</v>
      </c>
      <c r="BK135" s="123">
        <f>ROUND(I135*H135,3)</f>
        <v>0</v>
      </c>
      <c r="BL135" s="8" t="s">
        <v>88</v>
      </c>
      <c r="BM135" s="121" t="s">
        <v>88</v>
      </c>
    </row>
    <row r="136" spans="1:65" s="2" customFormat="1" ht="24" customHeight="1" x14ac:dyDescent="0.2">
      <c r="A136" s="17"/>
      <c r="B136" s="109"/>
      <c r="C136" s="110" t="s">
        <v>91</v>
      </c>
      <c r="D136" s="110" t="s">
        <v>84</v>
      </c>
      <c r="E136" s="111" t="s">
        <v>92</v>
      </c>
      <c r="F136" s="112" t="s">
        <v>93</v>
      </c>
      <c r="G136" s="113" t="s">
        <v>87</v>
      </c>
      <c r="H136" s="114">
        <v>60.96</v>
      </c>
      <c r="I136" s="115"/>
      <c r="J136" s="114">
        <f>ROUND(I136*H136,3)</f>
        <v>0</v>
      </c>
      <c r="K136" s="116"/>
      <c r="L136" s="18"/>
      <c r="M136" s="117" t="s">
        <v>0</v>
      </c>
      <c r="N136" s="118" t="s">
        <v>24</v>
      </c>
      <c r="O136" s="32"/>
      <c r="P136" s="119">
        <f>O136*H136</f>
        <v>0</v>
      </c>
      <c r="Q136" s="119">
        <v>0</v>
      </c>
      <c r="R136" s="119">
        <f>Q136*H136</f>
        <v>0</v>
      </c>
      <c r="S136" s="119">
        <v>0</v>
      </c>
      <c r="T136" s="120">
        <f>S136*H136</f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21" t="s">
        <v>88</v>
      </c>
      <c r="AT136" s="121" t="s">
        <v>84</v>
      </c>
      <c r="AU136" s="121" t="s">
        <v>44</v>
      </c>
      <c r="AY136" s="8" t="s">
        <v>82</v>
      </c>
      <c r="BE136" s="122">
        <f>IF(N136="základná",J136,0)</f>
        <v>0</v>
      </c>
      <c r="BF136" s="122">
        <f>IF(N136="znížená",J136,0)</f>
        <v>0</v>
      </c>
      <c r="BG136" s="122">
        <f>IF(N136="zákl. prenesená",J136,0)</f>
        <v>0</v>
      </c>
      <c r="BH136" s="122">
        <f>IF(N136="zníž. prenesená",J136,0)</f>
        <v>0</v>
      </c>
      <c r="BI136" s="122">
        <f>IF(N136="nulová",J136,0)</f>
        <v>0</v>
      </c>
      <c r="BJ136" s="8" t="s">
        <v>44</v>
      </c>
      <c r="BK136" s="123">
        <f>ROUND(I136*H136,3)</f>
        <v>0</v>
      </c>
      <c r="BL136" s="8" t="s">
        <v>88</v>
      </c>
      <c r="BM136" s="121" t="s">
        <v>94</v>
      </c>
    </row>
    <row r="137" spans="1:65" s="7" customFormat="1" ht="22.8" customHeight="1" x14ac:dyDescent="0.25">
      <c r="B137" s="96"/>
      <c r="D137" s="97" t="s">
        <v>40</v>
      </c>
      <c r="E137" s="107" t="s">
        <v>44</v>
      </c>
      <c r="F137" s="107" t="s">
        <v>95</v>
      </c>
      <c r="I137" s="99"/>
      <c r="J137" s="108">
        <f>BK137</f>
        <v>0</v>
      </c>
      <c r="L137" s="96"/>
      <c r="M137" s="101"/>
      <c r="N137" s="102"/>
      <c r="O137" s="102"/>
      <c r="P137" s="103">
        <f>SUM(P138:P143)</f>
        <v>0</v>
      </c>
      <c r="Q137" s="102"/>
      <c r="R137" s="103">
        <f>SUM(R138:R143)</f>
        <v>0</v>
      </c>
      <c r="S137" s="102"/>
      <c r="T137" s="104">
        <f>SUM(T138:T143)</f>
        <v>0</v>
      </c>
      <c r="AR137" s="97" t="s">
        <v>42</v>
      </c>
      <c r="AT137" s="105" t="s">
        <v>40</v>
      </c>
      <c r="AU137" s="105" t="s">
        <v>42</v>
      </c>
      <c r="AY137" s="97" t="s">
        <v>82</v>
      </c>
      <c r="BK137" s="106">
        <f>SUM(BK138:BK143)</f>
        <v>0</v>
      </c>
    </row>
    <row r="138" spans="1:65" s="2" customFormat="1" ht="24" customHeight="1" x14ac:dyDescent="0.2">
      <c r="A138" s="17"/>
      <c r="B138" s="109"/>
      <c r="C138" s="110" t="s">
        <v>88</v>
      </c>
      <c r="D138" s="110" t="s">
        <v>84</v>
      </c>
      <c r="E138" s="111" t="s">
        <v>96</v>
      </c>
      <c r="F138" s="112" t="s">
        <v>97</v>
      </c>
      <c r="G138" s="113" t="s">
        <v>98</v>
      </c>
      <c r="H138" s="114">
        <v>23.391999999999999</v>
      </c>
      <c r="I138" s="115"/>
      <c r="J138" s="114">
        <f t="shared" ref="J138:J143" si="0">ROUND(I138*H138,3)</f>
        <v>0</v>
      </c>
      <c r="K138" s="116"/>
      <c r="L138" s="18"/>
      <c r="M138" s="117" t="s">
        <v>0</v>
      </c>
      <c r="N138" s="118" t="s">
        <v>24</v>
      </c>
      <c r="O138" s="32"/>
      <c r="P138" s="119">
        <f t="shared" ref="P138:P143" si="1">O138*H138</f>
        <v>0</v>
      </c>
      <c r="Q138" s="119">
        <v>0</v>
      </c>
      <c r="R138" s="119">
        <f t="shared" ref="R138:R143" si="2">Q138*H138</f>
        <v>0</v>
      </c>
      <c r="S138" s="119">
        <v>0</v>
      </c>
      <c r="T138" s="120">
        <f t="shared" ref="T138:T143" si="3">S138*H138</f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21" t="s">
        <v>88</v>
      </c>
      <c r="AT138" s="121" t="s">
        <v>84</v>
      </c>
      <c r="AU138" s="121" t="s">
        <v>44</v>
      </c>
      <c r="AY138" s="8" t="s">
        <v>82</v>
      </c>
      <c r="BE138" s="122">
        <f t="shared" ref="BE138:BE143" si="4">IF(N138="základná",J138,0)</f>
        <v>0</v>
      </c>
      <c r="BF138" s="122">
        <f t="shared" ref="BF138:BF143" si="5">IF(N138="znížená",J138,0)</f>
        <v>0</v>
      </c>
      <c r="BG138" s="122">
        <f t="shared" ref="BG138:BG143" si="6">IF(N138="zákl. prenesená",J138,0)</f>
        <v>0</v>
      </c>
      <c r="BH138" s="122">
        <f t="shared" ref="BH138:BH143" si="7">IF(N138="zníž. prenesená",J138,0)</f>
        <v>0</v>
      </c>
      <c r="BI138" s="122">
        <f t="shared" ref="BI138:BI143" si="8">IF(N138="nulová",J138,0)</f>
        <v>0</v>
      </c>
      <c r="BJ138" s="8" t="s">
        <v>44</v>
      </c>
      <c r="BK138" s="123">
        <f t="shared" ref="BK138:BK143" si="9">ROUND(I138*H138,3)</f>
        <v>0</v>
      </c>
      <c r="BL138" s="8" t="s">
        <v>88</v>
      </c>
      <c r="BM138" s="121" t="s">
        <v>99</v>
      </c>
    </row>
    <row r="139" spans="1:65" s="2" customFormat="1" ht="24" customHeight="1" x14ac:dyDescent="0.2">
      <c r="A139" s="17"/>
      <c r="B139" s="109"/>
      <c r="C139" s="110" t="s">
        <v>100</v>
      </c>
      <c r="D139" s="110" t="s">
        <v>84</v>
      </c>
      <c r="E139" s="111" t="s">
        <v>101</v>
      </c>
      <c r="F139" s="112" t="s">
        <v>102</v>
      </c>
      <c r="G139" s="113" t="s">
        <v>87</v>
      </c>
      <c r="H139" s="114">
        <v>136.08000000000001</v>
      </c>
      <c r="I139" s="115"/>
      <c r="J139" s="114">
        <f t="shared" si="0"/>
        <v>0</v>
      </c>
      <c r="K139" s="116"/>
      <c r="L139" s="18"/>
      <c r="M139" s="117" t="s">
        <v>0</v>
      </c>
      <c r="N139" s="118" t="s">
        <v>24</v>
      </c>
      <c r="O139" s="32"/>
      <c r="P139" s="119">
        <f t="shared" si="1"/>
        <v>0</v>
      </c>
      <c r="Q139" s="119">
        <v>0</v>
      </c>
      <c r="R139" s="119">
        <f t="shared" si="2"/>
        <v>0</v>
      </c>
      <c r="S139" s="119">
        <v>0</v>
      </c>
      <c r="T139" s="120">
        <f t="shared" si="3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21" t="s">
        <v>88</v>
      </c>
      <c r="AT139" s="121" t="s">
        <v>84</v>
      </c>
      <c r="AU139" s="121" t="s">
        <v>44</v>
      </c>
      <c r="AY139" s="8" t="s">
        <v>82</v>
      </c>
      <c r="BE139" s="122">
        <f t="shared" si="4"/>
        <v>0</v>
      </c>
      <c r="BF139" s="122">
        <f t="shared" si="5"/>
        <v>0</v>
      </c>
      <c r="BG139" s="122">
        <f t="shared" si="6"/>
        <v>0</v>
      </c>
      <c r="BH139" s="122">
        <f t="shared" si="7"/>
        <v>0</v>
      </c>
      <c r="BI139" s="122">
        <f t="shared" si="8"/>
        <v>0</v>
      </c>
      <c r="BJ139" s="8" t="s">
        <v>44</v>
      </c>
      <c r="BK139" s="123">
        <f t="shared" si="9"/>
        <v>0</v>
      </c>
      <c r="BL139" s="8" t="s">
        <v>88</v>
      </c>
      <c r="BM139" s="121" t="s">
        <v>103</v>
      </c>
    </row>
    <row r="140" spans="1:65" s="2" customFormat="1" ht="24" customHeight="1" x14ac:dyDescent="0.2">
      <c r="A140" s="17"/>
      <c r="B140" s="109"/>
      <c r="C140" s="110" t="s">
        <v>94</v>
      </c>
      <c r="D140" s="110" t="s">
        <v>84</v>
      </c>
      <c r="E140" s="111" t="s">
        <v>104</v>
      </c>
      <c r="F140" s="112" t="s">
        <v>105</v>
      </c>
      <c r="G140" s="113" t="s">
        <v>87</v>
      </c>
      <c r="H140" s="114">
        <v>136.08000000000001</v>
      </c>
      <c r="I140" s="115"/>
      <c r="J140" s="114">
        <f t="shared" si="0"/>
        <v>0</v>
      </c>
      <c r="K140" s="116"/>
      <c r="L140" s="18"/>
      <c r="M140" s="117" t="s">
        <v>0</v>
      </c>
      <c r="N140" s="118" t="s">
        <v>24</v>
      </c>
      <c r="O140" s="32"/>
      <c r="P140" s="119">
        <f t="shared" si="1"/>
        <v>0</v>
      </c>
      <c r="Q140" s="119">
        <v>0</v>
      </c>
      <c r="R140" s="119">
        <f t="shared" si="2"/>
        <v>0</v>
      </c>
      <c r="S140" s="119">
        <v>0</v>
      </c>
      <c r="T140" s="120">
        <f t="shared" si="3"/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21" t="s">
        <v>88</v>
      </c>
      <c r="AT140" s="121" t="s">
        <v>84</v>
      </c>
      <c r="AU140" s="121" t="s">
        <v>44</v>
      </c>
      <c r="AY140" s="8" t="s">
        <v>82</v>
      </c>
      <c r="BE140" s="122">
        <f t="shared" si="4"/>
        <v>0</v>
      </c>
      <c r="BF140" s="122">
        <f t="shared" si="5"/>
        <v>0</v>
      </c>
      <c r="BG140" s="122">
        <f t="shared" si="6"/>
        <v>0</v>
      </c>
      <c r="BH140" s="122">
        <f t="shared" si="7"/>
        <v>0</v>
      </c>
      <c r="BI140" s="122">
        <f t="shared" si="8"/>
        <v>0</v>
      </c>
      <c r="BJ140" s="8" t="s">
        <v>44</v>
      </c>
      <c r="BK140" s="123">
        <f t="shared" si="9"/>
        <v>0</v>
      </c>
      <c r="BL140" s="8" t="s">
        <v>88</v>
      </c>
      <c r="BM140" s="121" t="s">
        <v>106</v>
      </c>
    </row>
    <row r="141" spans="1:65" s="2" customFormat="1" ht="16.5" customHeight="1" x14ac:dyDescent="0.2">
      <c r="A141" s="17"/>
      <c r="B141" s="109"/>
      <c r="C141" s="110" t="s">
        <v>107</v>
      </c>
      <c r="D141" s="110" t="s">
        <v>84</v>
      </c>
      <c r="E141" s="111" t="s">
        <v>108</v>
      </c>
      <c r="F141" s="112" t="s">
        <v>109</v>
      </c>
      <c r="G141" s="113" t="s">
        <v>98</v>
      </c>
      <c r="H141" s="114">
        <v>66.22</v>
      </c>
      <c r="I141" s="115"/>
      <c r="J141" s="114">
        <f t="shared" si="0"/>
        <v>0</v>
      </c>
      <c r="K141" s="116"/>
      <c r="L141" s="18"/>
      <c r="M141" s="117" t="s">
        <v>0</v>
      </c>
      <c r="N141" s="118" t="s">
        <v>24</v>
      </c>
      <c r="O141" s="32"/>
      <c r="P141" s="119">
        <f t="shared" si="1"/>
        <v>0</v>
      </c>
      <c r="Q141" s="119">
        <v>0</v>
      </c>
      <c r="R141" s="119">
        <f t="shared" si="2"/>
        <v>0</v>
      </c>
      <c r="S141" s="119">
        <v>0</v>
      </c>
      <c r="T141" s="120">
        <f t="shared" si="3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21" t="s">
        <v>88</v>
      </c>
      <c r="AT141" s="121" t="s">
        <v>84</v>
      </c>
      <c r="AU141" s="121" t="s">
        <v>44</v>
      </c>
      <c r="AY141" s="8" t="s">
        <v>82</v>
      </c>
      <c r="BE141" s="122">
        <f t="shared" si="4"/>
        <v>0</v>
      </c>
      <c r="BF141" s="122">
        <f t="shared" si="5"/>
        <v>0</v>
      </c>
      <c r="BG141" s="122">
        <f t="shared" si="6"/>
        <v>0</v>
      </c>
      <c r="BH141" s="122">
        <f t="shared" si="7"/>
        <v>0</v>
      </c>
      <c r="BI141" s="122">
        <f t="shared" si="8"/>
        <v>0</v>
      </c>
      <c r="BJ141" s="8" t="s">
        <v>44</v>
      </c>
      <c r="BK141" s="123">
        <f t="shared" si="9"/>
        <v>0</v>
      </c>
      <c r="BL141" s="8" t="s">
        <v>88</v>
      </c>
      <c r="BM141" s="121" t="s">
        <v>110</v>
      </c>
    </row>
    <row r="142" spans="1:65" s="2" customFormat="1" ht="24" customHeight="1" x14ac:dyDescent="0.2">
      <c r="A142" s="17"/>
      <c r="B142" s="109"/>
      <c r="C142" s="110" t="s">
        <v>99</v>
      </c>
      <c r="D142" s="110" t="s">
        <v>84</v>
      </c>
      <c r="E142" s="111" t="s">
        <v>111</v>
      </c>
      <c r="F142" s="112" t="s">
        <v>112</v>
      </c>
      <c r="G142" s="113" t="s">
        <v>98</v>
      </c>
      <c r="H142" s="114">
        <v>66.22</v>
      </c>
      <c r="I142" s="115"/>
      <c r="J142" s="114">
        <f t="shared" si="0"/>
        <v>0</v>
      </c>
      <c r="K142" s="116"/>
      <c r="L142" s="18"/>
      <c r="M142" s="117" t="s">
        <v>0</v>
      </c>
      <c r="N142" s="118" t="s">
        <v>24</v>
      </c>
      <c r="O142" s="32"/>
      <c r="P142" s="119">
        <f t="shared" si="1"/>
        <v>0</v>
      </c>
      <c r="Q142" s="119">
        <v>0</v>
      </c>
      <c r="R142" s="119">
        <f t="shared" si="2"/>
        <v>0</v>
      </c>
      <c r="S142" s="119">
        <v>0</v>
      </c>
      <c r="T142" s="120">
        <f t="shared" si="3"/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21" t="s">
        <v>88</v>
      </c>
      <c r="AT142" s="121" t="s">
        <v>84</v>
      </c>
      <c r="AU142" s="121" t="s">
        <v>44</v>
      </c>
      <c r="AY142" s="8" t="s">
        <v>82</v>
      </c>
      <c r="BE142" s="122">
        <f t="shared" si="4"/>
        <v>0</v>
      </c>
      <c r="BF142" s="122">
        <f t="shared" si="5"/>
        <v>0</v>
      </c>
      <c r="BG142" s="122">
        <f t="shared" si="6"/>
        <v>0</v>
      </c>
      <c r="BH142" s="122">
        <f t="shared" si="7"/>
        <v>0</v>
      </c>
      <c r="BI142" s="122">
        <f t="shared" si="8"/>
        <v>0</v>
      </c>
      <c r="BJ142" s="8" t="s">
        <v>44</v>
      </c>
      <c r="BK142" s="123">
        <f t="shared" si="9"/>
        <v>0</v>
      </c>
      <c r="BL142" s="8" t="s">
        <v>88</v>
      </c>
      <c r="BM142" s="121" t="s">
        <v>113</v>
      </c>
    </row>
    <row r="143" spans="1:65" s="2" customFormat="1" ht="16.5" customHeight="1" x14ac:dyDescent="0.2">
      <c r="A143" s="17"/>
      <c r="B143" s="109"/>
      <c r="C143" s="110" t="s">
        <v>114</v>
      </c>
      <c r="D143" s="110" t="s">
        <v>84</v>
      </c>
      <c r="E143" s="111" t="s">
        <v>115</v>
      </c>
      <c r="F143" s="112" t="s">
        <v>116</v>
      </c>
      <c r="G143" s="113" t="s">
        <v>117</v>
      </c>
      <c r="H143" s="114">
        <v>2.2839999999999998</v>
      </c>
      <c r="I143" s="115"/>
      <c r="J143" s="114">
        <f t="shared" si="0"/>
        <v>0</v>
      </c>
      <c r="K143" s="116"/>
      <c r="L143" s="18"/>
      <c r="M143" s="117" t="s">
        <v>0</v>
      </c>
      <c r="N143" s="118" t="s">
        <v>24</v>
      </c>
      <c r="O143" s="32"/>
      <c r="P143" s="119">
        <f t="shared" si="1"/>
        <v>0</v>
      </c>
      <c r="Q143" s="119">
        <v>0</v>
      </c>
      <c r="R143" s="119">
        <f t="shared" si="2"/>
        <v>0</v>
      </c>
      <c r="S143" s="119">
        <v>0</v>
      </c>
      <c r="T143" s="120">
        <f t="shared" si="3"/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21" t="s">
        <v>88</v>
      </c>
      <c r="AT143" s="121" t="s">
        <v>84</v>
      </c>
      <c r="AU143" s="121" t="s">
        <v>44</v>
      </c>
      <c r="AY143" s="8" t="s">
        <v>82</v>
      </c>
      <c r="BE143" s="122">
        <f t="shared" si="4"/>
        <v>0</v>
      </c>
      <c r="BF143" s="122">
        <f t="shared" si="5"/>
        <v>0</v>
      </c>
      <c r="BG143" s="122">
        <f t="shared" si="6"/>
        <v>0</v>
      </c>
      <c r="BH143" s="122">
        <f t="shared" si="7"/>
        <v>0</v>
      </c>
      <c r="BI143" s="122">
        <f t="shared" si="8"/>
        <v>0</v>
      </c>
      <c r="BJ143" s="8" t="s">
        <v>44</v>
      </c>
      <c r="BK143" s="123">
        <f t="shared" si="9"/>
        <v>0</v>
      </c>
      <c r="BL143" s="8" t="s">
        <v>88</v>
      </c>
      <c r="BM143" s="121" t="s">
        <v>118</v>
      </c>
    </row>
    <row r="144" spans="1:65" s="7" customFormat="1" ht="22.8" customHeight="1" x14ac:dyDescent="0.25">
      <c r="B144" s="96"/>
      <c r="D144" s="97" t="s">
        <v>40</v>
      </c>
      <c r="E144" s="107" t="s">
        <v>88</v>
      </c>
      <c r="F144" s="107" t="s">
        <v>119</v>
      </c>
      <c r="I144" s="99"/>
      <c r="J144" s="108">
        <f>BK144</f>
        <v>0</v>
      </c>
      <c r="L144" s="96"/>
      <c r="M144" s="101"/>
      <c r="N144" s="102"/>
      <c r="O144" s="102"/>
      <c r="P144" s="103">
        <f>SUM(P145:P146)</f>
        <v>0</v>
      </c>
      <c r="Q144" s="102"/>
      <c r="R144" s="103">
        <f>SUM(R145:R146)</f>
        <v>0</v>
      </c>
      <c r="S144" s="102"/>
      <c r="T144" s="104">
        <f>SUM(T145:T146)</f>
        <v>0</v>
      </c>
      <c r="AR144" s="97" t="s">
        <v>42</v>
      </c>
      <c r="AT144" s="105" t="s">
        <v>40</v>
      </c>
      <c r="AU144" s="105" t="s">
        <v>42</v>
      </c>
      <c r="AY144" s="97" t="s">
        <v>82</v>
      </c>
      <c r="BK144" s="106">
        <f>SUM(BK145:BK146)</f>
        <v>0</v>
      </c>
    </row>
    <row r="145" spans="1:65" s="2" customFormat="1" ht="24" customHeight="1" x14ac:dyDescent="0.2">
      <c r="A145" s="17"/>
      <c r="B145" s="109"/>
      <c r="C145" s="110" t="s">
        <v>103</v>
      </c>
      <c r="D145" s="110" t="s">
        <v>84</v>
      </c>
      <c r="E145" s="111" t="s">
        <v>120</v>
      </c>
      <c r="F145" s="112" t="s">
        <v>121</v>
      </c>
      <c r="G145" s="113" t="s">
        <v>87</v>
      </c>
      <c r="H145" s="114">
        <v>3.84</v>
      </c>
      <c r="I145" s="115"/>
      <c r="J145" s="114">
        <f>ROUND(I145*H145,3)</f>
        <v>0</v>
      </c>
      <c r="K145" s="116"/>
      <c r="L145" s="18"/>
      <c r="M145" s="117" t="s">
        <v>0</v>
      </c>
      <c r="N145" s="118" t="s">
        <v>24</v>
      </c>
      <c r="O145" s="32"/>
      <c r="P145" s="119">
        <f>O145*H145</f>
        <v>0</v>
      </c>
      <c r="Q145" s="119">
        <v>0</v>
      </c>
      <c r="R145" s="119">
        <f>Q145*H145</f>
        <v>0</v>
      </c>
      <c r="S145" s="119">
        <v>0</v>
      </c>
      <c r="T145" s="120">
        <f>S145*H145</f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21" t="s">
        <v>88</v>
      </c>
      <c r="AT145" s="121" t="s">
        <v>84</v>
      </c>
      <c r="AU145" s="121" t="s">
        <v>44</v>
      </c>
      <c r="AY145" s="8" t="s">
        <v>82</v>
      </c>
      <c r="BE145" s="122">
        <f>IF(N145="základná",J145,0)</f>
        <v>0</v>
      </c>
      <c r="BF145" s="122">
        <f>IF(N145="znížená",J145,0)</f>
        <v>0</v>
      </c>
      <c r="BG145" s="122">
        <f>IF(N145="zákl. prenesená",J145,0)</f>
        <v>0</v>
      </c>
      <c r="BH145" s="122">
        <f>IF(N145="zníž. prenesená",J145,0)</f>
        <v>0</v>
      </c>
      <c r="BI145" s="122">
        <f>IF(N145="nulová",J145,0)</f>
        <v>0</v>
      </c>
      <c r="BJ145" s="8" t="s">
        <v>44</v>
      </c>
      <c r="BK145" s="123">
        <f>ROUND(I145*H145,3)</f>
        <v>0</v>
      </c>
      <c r="BL145" s="8" t="s">
        <v>88</v>
      </c>
      <c r="BM145" s="121" t="s">
        <v>3</v>
      </c>
    </row>
    <row r="146" spans="1:65" s="2" customFormat="1" ht="24" customHeight="1" x14ac:dyDescent="0.2">
      <c r="A146" s="17"/>
      <c r="B146" s="109"/>
      <c r="C146" s="110" t="s">
        <v>122</v>
      </c>
      <c r="D146" s="110" t="s">
        <v>84</v>
      </c>
      <c r="E146" s="111" t="s">
        <v>123</v>
      </c>
      <c r="F146" s="112" t="s">
        <v>124</v>
      </c>
      <c r="G146" s="113" t="s">
        <v>87</v>
      </c>
      <c r="H146" s="114">
        <v>3.84</v>
      </c>
      <c r="I146" s="115"/>
      <c r="J146" s="114">
        <f>ROUND(I146*H146,3)</f>
        <v>0</v>
      </c>
      <c r="K146" s="116"/>
      <c r="L146" s="18"/>
      <c r="M146" s="117" t="s">
        <v>0</v>
      </c>
      <c r="N146" s="118" t="s">
        <v>24</v>
      </c>
      <c r="O146" s="32"/>
      <c r="P146" s="119">
        <f>O146*H146</f>
        <v>0</v>
      </c>
      <c r="Q146" s="119">
        <v>0</v>
      </c>
      <c r="R146" s="119">
        <f>Q146*H146</f>
        <v>0</v>
      </c>
      <c r="S146" s="119">
        <v>0</v>
      </c>
      <c r="T146" s="120">
        <f>S146*H146</f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21" t="s">
        <v>88</v>
      </c>
      <c r="AT146" s="121" t="s">
        <v>84</v>
      </c>
      <c r="AU146" s="121" t="s">
        <v>44</v>
      </c>
      <c r="AY146" s="8" t="s">
        <v>82</v>
      </c>
      <c r="BE146" s="122">
        <f>IF(N146="základná",J146,0)</f>
        <v>0</v>
      </c>
      <c r="BF146" s="122">
        <f>IF(N146="znížená",J146,0)</f>
        <v>0</v>
      </c>
      <c r="BG146" s="122">
        <f>IF(N146="zákl. prenesená",J146,0)</f>
        <v>0</v>
      </c>
      <c r="BH146" s="122">
        <f>IF(N146="zníž. prenesená",J146,0)</f>
        <v>0</v>
      </c>
      <c r="BI146" s="122">
        <f>IF(N146="nulová",J146,0)</f>
        <v>0</v>
      </c>
      <c r="BJ146" s="8" t="s">
        <v>44</v>
      </c>
      <c r="BK146" s="123">
        <f>ROUND(I146*H146,3)</f>
        <v>0</v>
      </c>
      <c r="BL146" s="8" t="s">
        <v>88</v>
      </c>
      <c r="BM146" s="121" t="s">
        <v>125</v>
      </c>
    </row>
    <row r="147" spans="1:65" s="7" customFormat="1" ht="22.8" customHeight="1" x14ac:dyDescent="0.25">
      <c r="B147" s="96"/>
      <c r="D147" s="97" t="s">
        <v>40</v>
      </c>
      <c r="E147" s="107" t="s">
        <v>100</v>
      </c>
      <c r="F147" s="107" t="s">
        <v>126</v>
      </c>
      <c r="I147" s="99"/>
      <c r="J147" s="108">
        <f>BK147</f>
        <v>0</v>
      </c>
      <c r="L147" s="96"/>
      <c r="M147" s="101"/>
      <c r="N147" s="102"/>
      <c r="O147" s="102"/>
      <c r="P147" s="103">
        <f>SUM(P148:P151)</f>
        <v>0</v>
      </c>
      <c r="Q147" s="102"/>
      <c r="R147" s="103">
        <f>SUM(R148:R151)</f>
        <v>0</v>
      </c>
      <c r="S147" s="102"/>
      <c r="T147" s="104">
        <f>SUM(T148:T151)</f>
        <v>0</v>
      </c>
      <c r="AR147" s="97" t="s">
        <v>42</v>
      </c>
      <c r="AT147" s="105" t="s">
        <v>40</v>
      </c>
      <c r="AU147" s="105" t="s">
        <v>42</v>
      </c>
      <c r="AY147" s="97" t="s">
        <v>82</v>
      </c>
      <c r="BK147" s="106">
        <f>SUM(BK148:BK151)</f>
        <v>0</v>
      </c>
    </row>
    <row r="148" spans="1:65" s="2" customFormat="1" ht="24" customHeight="1" x14ac:dyDescent="0.2">
      <c r="A148" s="17"/>
      <c r="B148" s="109"/>
      <c r="C148" s="110" t="s">
        <v>106</v>
      </c>
      <c r="D148" s="110" t="s">
        <v>84</v>
      </c>
      <c r="E148" s="111" t="s">
        <v>127</v>
      </c>
      <c r="F148" s="112" t="s">
        <v>128</v>
      </c>
      <c r="G148" s="113" t="s">
        <v>87</v>
      </c>
      <c r="H148" s="114">
        <v>60.96</v>
      </c>
      <c r="I148" s="115"/>
      <c r="J148" s="114">
        <f>ROUND(I148*H148,3)</f>
        <v>0</v>
      </c>
      <c r="K148" s="116"/>
      <c r="L148" s="18"/>
      <c r="M148" s="117" t="s">
        <v>0</v>
      </c>
      <c r="N148" s="118" t="s">
        <v>24</v>
      </c>
      <c r="O148" s="32"/>
      <c r="P148" s="119">
        <f>O148*H148</f>
        <v>0</v>
      </c>
      <c r="Q148" s="119">
        <v>0</v>
      </c>
      <c r="R148" s="119">
        <f>Q148*H148</f>
        <v>0</v>
      </c>
      <c r="S148" s="119">
        <v>0</v>
      </c>
      <c r="T148" s="120">
        <f>S148*H148</f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21" t="s">
        <v>88</v>
      </c>
      <c r="AT148" s="121" t="s">
        <v>84</v>
      </c>
      <c r="AU148" s="121" t="s">
        <v>44</v>
      </c>
      <c r="AY148" s="8" t="s">
        <v>82</v>
      </c>
      <c r="BE148" s="122">
        <f>IF(N148="základná",J148,0)</f>
        <v>0</v>
      </c>
      <c r="BF148" s="122">
        <f>IF(N148="znížená",J148,0)</f>
        <v>0</v>
      </c>
      <c r="BG148" s="122">
        <f>IF(N148="zákl. prenesená",J148,0)</f>
        <v>0</v>
      </c>
      <c r="BH148" s="122">
        <f>IF(N148="zníž. prenesená",J148,0)</f>
        <v>0</v>
      </c>
      <c r="BI148" s="122">
        <f>IF(N148="nulová",J148,0)</f>
        <v>0</v>
      </c>
      <c r="BJ148" s="8" t="s">
        <v>44</v>
      </c>
      <c r="BK148" s="123">
        <f>ROUND(I148*H148,3)</f>
        <v>0</v>
      </c>
      <c r="BL148" s="8" t="s">
        <v>88</v>
      </c>
      <c r="BM148" s="121" t="s">
        <v>129</v>
      </c>
    </row>
    <row r="149" spans="1:65" s="2" customFormat="1" ht="24" customHeight="1" x14ac:dyDescent="0.2">
      <c r="A149" s="17"/>
      <c r="B149" s="109"/>
      <c r="C149" s="110" t="s">
        <v>130</v>
      </c>
      <c r="D149" s="110" t="s">
        <v>84</v>
      </c>
      <c r="E149" s="111" t="s">
        <v>131</v>
      </c>
      <c r="F149" s="112" t="s">
        <v>132</v>
      </c>
      <c r="G149" s="113" t="s">
        <v>87</v>
      </c>
      <c r="H149" s="114">
        <v>60.96</v>
      </c>
      <c r="I149" s="115"/>
      <c r="J149" s="114">
        <f>ROUND(I149*H149,3)</f>
        <v>0</v>
      </c>
      <c r="K149" s="116"/>
      <c r="L149" s="18"/>
      <c r="M149" s="117" t="s">
        <v>0</v>
      </c>
      <c r="N149" s="118" t="s">
        <v>24</v>
      </c>
      <c r="O149" s="32"/>
      <c r="P149" s="119">
        <f>O149*H149</f>
        <v>0</v>
      </c>
      <c r="Q149" s="119">
        <v>0</v>
      </c>
      <c r="R149" s="119">
        <f>Q149*H149</f>
        <v>0</v>
      </c>
      <c r="S149" s="119">
        <v>0</v>
      </c>
      <c r="T149" s="120">
        <f>S149*H149</f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21" t="s">
        <v>88</v>
      </c>
      <c r="AT149" s="121" t="s">
        <v>84</v>
      </c>
      <c r="AU149" s="121" t="s">
        <v>44</v>
      </c>
      <c r="AY149" s="8" t="s">
        <v>82</v>
      </c>
      <c r="BE149" s="122">
        <f>IF(N149="základná",J149,0)</f>
        <v>0</v>
      </c>
      <c r="BF149" s="122">
        <f>IF(N149="znížená",J149,0)</f>
        <v>0</v>
      </c>
      <c r="BG149" s="122">
        <f>IF(N149="zákl. prenesená",J149,0)</f>
        <v>0</v>
      </c>
      <c r="BH149" s="122">
        <f>IF(N149="zníž. prenesená",J149,0)</f>
        <v>0</v>
      </c>
      <c r="BI149" s="122">
        <f>IF(N149="nulová",J149,0)</f>
        <v>0</v>
      </c>
      <c r="BJ149" s="8" t="s">
        <v>44</v>
      </c>
      <c r="BK149" s="123">
        <f>ROUND(I149*H149,3)</f>
        <v>0</v>
      </c>
      <c r="BL149" s="8" t="s">
        <v>88</v>
      </c>
      <c r="BM149" s="121" t="s">
        <v>133</v>
      </c>
    </row>
    <row r="150" spans="1:65" s="2" customFormat="1" ht="36" customHeight="1" x14ac:dyDescent="0.2">
      <c r="A150" s="17"/>
      <c r="B150" s="109"/>
      <c r="C150" s="110" t="s">
        <v>110</v>
      </c>
      <c r="D150" s="110" t="s">
        <v>84</v>
      </c>
      <c r="E150" s="111" t="s">
        <v>134</v>
      </c>
      <c r="F150" s="112" t="s">
        <v>135</v>
      </c>
      <c r="G150" s="113" t="s">
        <v>87</v>
      </c>
      <c r="H150" s="114">
        <v>60.96</v>
      </c>
      <c r="I150" s="115"/>
      <c r="J150" s="114">
        <f>ROUND(I150*H150,3)</f>
        <v>0</v>
      </c>
      <c r="K150" s="116"/>
      <c r="L150" s="18"/>
      <c r="M150" s="117" t="s">
        <v>0</v>
      </c>
      <c r="N150" s="118" t="s">
        <v>24</v>
      </c>
      <c r="O150" s="32"/>
      <c r="P150" s="119">
        <f>O150*H150</f>
        <v>0</v>
      </c>
      <c r="Q150" s="119">
        <v>0</v>
      </c>
      <c r="R150" s="119">
        <f>Q150*H150</f>
        <v>0</v>
      </c>
      <c r="S150" s="119">
        <v>0</v>
      </c>
      <c r="T150" s="120">
        <f>S150*H150</f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21" t="s">
        <v>88</v>
      </c>
      <c r="AT150" s="121" t="s">
        <v>84</v>
      </c>
      <c r="AU150" s="121" t="s">
        <v>44</v>
      </c>
      <c r="AY150" s="8" t="s">
        <v>82</v>
      </c>
      <c r="BE150" s="122">
        <f>IF(N150="základná",J150,0)</f>
        <v>0</v>
      </c>
      <c r="BF150" s="122">
        <f>IF(N150="znížená",J150,0)</f>
        <v>0</v>
      </c>
      <c r="BG150" s="122">
        <f>IF(N150="zákl. prenesená",J150,0)</f>
        <v>0</v>
      </c>
      <c r="BH150" s="122">
        <f>IF(N150="zníž. prenesená",J150,0)</f>
        <v>0</v>
      </c>
      <c r="BI150" s="122">
        <f>IF(N150="nulová",J150,0)</f>
        <v>0</v>
      </c>
      <c r="BJ150" s="8" t="s">
        <v>44</v>
      </c>
      <c r="BK150" s="123">
        <f>ROUND(I150*H150,3)</f>
        <v>0</v>
      </c>
      <c r="BL150" s="8" t="s">
        <v>88</v>
      </c>
      <c r="BM150" s="121" t="s">
        <v>136</v>
      </c>
    </row>
    <row r="151" spans="1:65" s="2" customFormat="1" ht="24" customHeight="1" x14ac:dyDescent="0.2">
      <c r="A151" s="17"/>
      <c r="B151" s="109"/>
      <c r="C151" s="110" t="s">
        <v>137</v>
      </c>
      <c r="D151" s="110" t="s">
        <v>84</v>
      </c>
      <c r="E151" s="111" t="s">
        <v>138</v>
      </c>
      <c r="F151" s="112" t="s">
        <v>139</v>
      </c>
      <c r="G151" s="113" t="s">
        <v>87</v>
      </c>
      <c r="H151" s="114">
        <v>60.96</v>
      </c>
      <c r="I151" s="115"/>
      <c r="J151" s="114">
        <f>ROUND(I151*H151,3)</f>
        <v>0</v>
      </c>
      <c r="K151" s="116"/>
      <c r="L151" s="18"/>
      <c r="M151" s="117" t="s">
        <v>0</v>
      </c>
      <c r="N151" s="118" t="s">
        <v>24</v>
      </c>
      <c r="O151" s="32"/>
      <c r="P151" s="119">
        <f>O151*H151</f>
        <v>0</v>
      </c>
      <c r="Q151" s="119">
        <v>0</v>
      </c>
      <c r="R151" s="119">
        <f>Q151*H151</f>
        <v>0</v>
      </c>
      <c r="S151" s="119">
        <v>0</v>
      </c>
      <c r="T151" s="120">
        <f>S151*H151</f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21" t="s">
        <v>88</v>
      </c>
      <c r="AT151" s="121" t="s">
        <v>84</v>
      </c>
      <c r="AU151" s="121" t="s">
        <v>44</v>
      </c>
      <c r="AY151" s="8" t="s">
        <v>82</v>
      </c>
      <c r="BE151" s="122">
        <f>IF(N151="základná",J151,0)</f>
        <v>0</v>
      </c>
      <c r="BF151" s="122">
        <f>IF(N151="znížená",J151,0)</f>
        <v>0</v>
      </c>
      <c r="BG151" s="122">
        <f>IF(N151="zákl. prenesená",J151,0)</f>
        <v>0</v>
      </c>
      <c r="BH151" s="122">
        <f>IF(N151="zníž. prenesená",J151,0)</f>
        <v>0</v>
      </c>
      <c r="BI151" s="122">
        <f>IF(N151="nulová",J151,0)</f>
        <v>0</v>
      </c>
      <c r="BJ151" s="8" t="s">
        <v>44</v>
      </c>
      <c r="BK151" s="123">
        <f>ROUND(I151*H151,3)</f>
        <v>0</v>
      </c>
      <c r="BL151" s="8" t="s">
        <v>88</v>
      </c>
      <c r="BM151" s="121" t="s">
        <v>140</v>
      </c>
    </row>
    <row r="152" spans="1:65" s="7" customFormat="1" ht="22.8" customHeight="1" x14ac:dyDescent="0.25">
      <c r="B152" s="96"/>
      <c r="D152" s="97" t="s">
        <v>40</v>
      </c>
      <c r="E152" s="107" t="s">
        <v>114</v>
      </c>
      <c r="F152" s="107" t="s">
        <v>141</v>
      </c>
      <c r="I152" s="99"/>
      <c r="J152" s="108">
        <f>BK152</f>
        <v>0</v>
      </c>
      <c r="L152" s="96"/>
      <c r="M152" s="101"/>
      <c r="N152" s="102"/>
      <c r="O152" s="102"/>
      <c r="P152" s="103">
        <f>SUM(P153:P168)</f>
        <v>0</v>
      </c>
      <c r="Q152" s="102"/>
      <c r="R152" s="103">
        <f>SUM(R153:R168)</f>
        <v>0</v>
      </c>
      <c r="S152" s="102"/>
      <c r="T152" s="104">
        <f>SUM(T153:T168)</f>
        <v>0</v>
      </c>
      <c r="AR152" s="97" t="s">
        <v>42</v>
      </c>
      <c r="AT152" s="105" t="s">
        <v>40</v>
      </c>
      <c r="AU152" s="105" t="s">
        <v>42</v>
      </c>
      <c r="AY152" s="97" t="s">
        <v>82</v>
      </c>
      <c r="BK152" s="106">
        <f>SUM(BK153:BK168)</f>
        <v>0</v>
      </c>
    </row>
    <row r="153" spans="1:65" s="2" customFormat="1" ht="24" customHeight="1" x14ac:dyDescent="0.2">
      <c r="A153" s="17"/>
      <c r="B153" s="109"/>
      <c r="C153" s="110" t="s">
        <v>113</v>
      </c>
      <c r="D153" s="110" t="s">
        <v>84</v>
      </c>
      <c r="E153" s="111" t="s">
        <v>142</v>
      </c>
      <c r="F153" s="112" t="s">
        <v>143</v>
      </c>
      <c r="G153" s="113" t="s">
        <v>144</v>
      </c>
      <c r="H153" s="114">
        <v>6.6</v>
      </c>
      <c r="I153" s="115"/>
      <c r="J153" s="114">
        <f t="shared" ref="J153:J168" si="10">ROUND(I153*H153,3)</f>
        <v>0</v>
      </c>
      <c r="K153" s="116"/>
      <c r="L153" s="18"/>
      <c r="M153" s="117" t="s">
        <v>0</v>
      </c>
      <c r="N153" s="118" t="s">
        <v>24</v>
      </c>
      <c r="O153" s="32"/>
      <c r="P153" s="119">
        <f t="shared" ref="P153:P168" si="11">O153*H153</f>
        <v>0</v>
      </c>
      <c r="Q153" s="119">
        <v>0</v>
      </c>
      <c r="R153" s="119">
        <f t="shared" ref="R153:R168" si="12">Q153*H153</f>
        <v>0</v>
      </c>
      <c r="S153" s="119">
        <v>0</v>
      </c>
      <c r="T153" s="120">
        <f t="shared" ref="T153:T168" si="13">S153*H153</f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21" t="s">
        <v>88</v>
      </c>
      <c r="AT153" s="121" t="s">
        <v>84</v>
      </c>
      <c r="AU153" s="121" t="s">
        <v>44</v>
      </c>
      <c r="AY153" s="8" t="s">
        <v>82</v>
      </c>
      <c r="BE153" s="122">
        <f t="shared" ref="BE153:BE168" si="14">IF(N153="základná",J153,0)</f>
        <v>0</v>
      </c>
      <c r="BF153" s="122">
        <f t="shared" ref="BF153:BF168" si="15">IF(N153="znížená",J153,0)</f>
        <v>0</v>
      </c>
      <c r="BG153" s="122">
        <f t="shared" ref="BG153:BG168" si="16">IF(N153="zákl. prenesená",J153,0)</f>
        <v>0</v>
      </c>
      <c r="BH153" s="122">
        <f t="shared" ref="BH153:BH168" si="17">IF(N153="zníž. prenesená",J153,0)</f>
        <v>0</v>
      </c>
      <c r="BI153" s="122">
        <f t="shared" ref="BI153:BI168" si="18">IF(N153="nulová",J153,0)</f>
        <v>0</v>
      </c>
      <c r="BJ153" s="8" t="s">
        <v>44</v>
      </c>
      <c r="BK153" s="123">
        <f t="shared" ref="BK153:BK168" si="19">ROUND(I153*H153,3)</f>
        <v>0</v>
      </c>
      <c r="BL153" s="8" t="s">
        <v>88</v>
      </c>
      <c r="BM153" s="121" t="s">
        <v>145</v>
      </c>
    </row>
    <row r="154" spans="1:65" s="2" customFormat="1" ht="24" customHeight="1" x14ac:dyDescent="0.2">
      <c r="A154" s="17"/>
      <c r="B154" s="109"/>
      <c r="C154" s="110" t="s">
        <v>146</v>
      </c>
      <c r="D154" s="110" t="s">
        <v>84</v>
      </c>
      <c r="E154" s="111" t="s">
        <v>147</v>
      </c>
      <c r="F154" s="112" t="s">
        <v>148</v>
      </c>
      <c r="G154" s="113" t="s">
        <v>144</v>
      </c>
      <c r="H154" s="114">
        <v>6.6</v>
      </c>
      <c r="I154" s="115"/>
      <c r="J154" s="114">
        <f t="shared" si="10"/>
        <v>0</v>
      </c>
      <c r="K154" s="116"/>
      <c r="L154" s="18"/>
      <c r="M154" s="117" t="s">
        <v>0</v>
      </c>
      <c r="N154" s="118" t="s">
        <v>24</v>
      </c>
      <c r="O154" s="32"/>
      <c r="P154" s="119">
        <f t="shared" si="11"/>
        <v>0</v>
      </c>
      <c r="Q154" s="119">
        <v>0</v>
      </c>
      <c r="R154" s="119">
        <f t="shared" si="12"/>
        <v>0</v>
      </c>
      <c r="S154" s="119">
        <v>0</v>
      </c>
      <c r="T154" s="120">
        <f t="shared" si="13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21" t="s">
        <v>88</v>
      </c>
      <c r="AT154" s="121" t="s">
        <v>84</v>
      </c>
      <c r="AU154" s="121" t="s">
        <v>44</v>
      </c>
      <c r="AY154" s="8" t="s">
        <v>82</v>
      </c>
      <c r="BE154" s="122">
        <f t="shared" si="14"/>
        <v>0</v>
      </c>
      <c r="BF154" s="122">
        <f t="shared" si="15"/>
        <v>0</v>
      </c>
      <c r="BG154" s="122">
        <f t="shared" si="16"/>
        <v>0</v>
      </c>
      <c r="BH154" s="122">
        <f t="shared" si="17"/>
        <v>0</v>
      </c>
      <c r="BI154" s="122">
        <f t="shared" si="18"/>
        <v>0</v>
      </c>
      <c r="BJ154" s="8" t="s">
        <v>44</v>
      </c>
      <c r="BK154" s="123">
        <f t="shared" si="19"/>
        <v>0</v>
      </c>
      <c r="BL154" s="8" t="s">
        <v>88</v>
      </c>
      <c r="BM154" s="121" t="s">
        <v>149</v>
      </c>
    </row>
    <row r="155" spans="1:65" s="2" customFormat="1" ht="36" customHeight="1" x14ac:dyDescent="0.2">
      <c r="A155" s="17"/>
      <c r="B155" s="109"/>
      <c r="C155" s="110" t="s">
        <v>118</v>
      </c>
      <c r="D155" s="110" t="s">
        <v>84</v>
      </c>
      <c r="E155" s="111" t="s">
        <v>150</v>
      </c>
      <c r="F155" s="112" t="s">
        <v>151</v>
      </c>
      <c r="G155" s="113" t="s">
        <v>144</v>
      </c>
      <c r="H155" s="114">
        <v>21</v>
      </c>
      <c r="I155" s="115"/>
      <c r="J155" s="114">
        <f t="shared" si="10"/>
        <v>0</v>
      </c>
      <c r="K155" s="116"/>
      <c r="L155" s="18"/>
      <c r="M155" s="117" t="s">
        <v>0</v>
      </c>
      <c r="N155" s="118" t="s">
        <v>24</v>
      </c>
      <c r="O155" s="32"/>
      <c r="P155" s="119">
        <f t="shared" si="11"/>
        <v>0</v>
      </c>
      <c r="Q155" s="119">
        <v>0</v>
      </c>
      <c r="R155" s="119">
        <f t="shared" si="12"/>
        <v>0</v>
      </c>
      <c r="S155" s="119">
        <v>0</v>
      </c>
      <c r="T155" s="120">
        <f t="shared" si="13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21" t="s">
        <v>88</v>
      </c>
      <c r="AT155" s="121" t="s">
        <v>84</v>
      </c>
      <c r="AU155" s="121" t="s">
        <v>44</v>
      </c>
      <c r="AY155" s="8" t="s">
        <v>82</v>
      </c>
      <c r="BE155" s="122">
        <f t="shared" si="14"/>
        <v>0</v>
      </c>
      <c r="BF155" s="122">
        <f t="shared" si="15"/>
        <v>0</v>
      </c>
      <c r="BG155" s="122">
        <f t="shared" si="16"/>
        <v>0</v>
      </c>
      <c r="BH155" s="122">
        <f t="shared" si="17"/>
        <v>0</v>
      </c>
      <c r="BI155" s="122">
        <f t="shared" si="18"/>
        <v>0</v>
      </c>
      <c r="BJ155" s="8" t="s">
        <v>44</v>
      </c>
      <c r="BK155" s="123">
        <f t="shared" si="19"/>
        <v>0</v>
      </c>
      <c r="BL155" s="8" t="s">
        <v>88</v>
      </c>
      <c r="BM155" s="121" t="s">
        <v>152</v>
      </c>
    </row>
    <row r="156" spans="1:65" s="2" customFormat="1" ht="24" customHeight="1" x14ac:dyDescent="0.2">
      <c r="A156" s="17"/>
      <c r="B156" s="109"/>
      <c r="C156" s="110" t="s">
        <v>153</v>
      </c>
      <c r="D156" s="110" t="s">
        <v>84</v>
      </c>
      <c r="E156" s="111" t="s">
        <v>154</v>
      </c>
      <c r="F156" s="112" t="s">
        <v>155</v>
      </c>
      <c r="G156" s="113" t="s">
        <v>144</v>
      </c>
      <c r="H156" s="114">
        <v>6.6</v>
      </c>
      <c r="I156" s="115"/>
      <c r="J156" s="114">
        <f t="shared" si="10"/>
        <v>0</v>
      </c>
      <c r="K156" s="116"/>
      <c r="L156" s="18"/>
      <c r="M156" s="117" t="s">
        <v>0</v>
      </c>
      <c r="N156" s="118" t="s">
        <v>24</v>
      </c>
      <c r="O156" s="32"/>
      <c r="P156" s="119">
        <f t="shared" si="11"/>
        <v>0</v>
      </c>
      <c r="Q156" s="119">
        <v>0</v>
      </c>
      <c r="R156" s="119">
        <f t="shared" si="12"/>
        <v>0</v>
      </c>
      <c r="S156" s="119">
        <v>0</v>
      </c>
      <c r="T156" s="120">
        <f t="shared" si="13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21" t="s">
        <v>88</v>
      </c>
      <c r="AT156" s="121" t="s">
        <v>84</v>
      </c>
      <c r="AU156" s="121" t="s">
        <v>44</v>
      </c>
      <c r="AY156" s="8" t="s">
        <v>82</v>
      </c>
      <c r="BE156" s="122">
        <f t="shared" si="14"/>
        <v>0</v>
      </c>
      <c r="BF156" s="122">
        <f t="shared" si="15"/>
        <v>0</v>
      </c>
      <c r="BG156" s="122">
        <f t="shared" si="16"/>
        <v>0</v>
      </c>
      <c r="BH156" s="122">
        <f t="shared" si="17"/>
        <v>0</v>
      </c>
      <c r="BI156" s="122">
        <f t="shared" si="18"/>
        <v>0</v>
      </c>
      <c r="BJ156" s="8" t="s">
        <v>44</v>
      </c>
      <c r="BK156" s="123">
        <f t="shared" si="19"/>
        <v>0</v>
      </c>
      <c r="BL156" s="8" t="s">
        <v>88</v>
      </c>
      <c r="BM156" s="121" t="s">
        <v>156</v>
      </c>
    </row>
    <row r="157" spans="1:65" s="2" customFormat="1" ht="36" customHeight="1" x14ac:dyDescent="0.2">
      <c r="A157" s="17"/>
      <c r="B157" s="109"/>
      <c r="C157" s="110" t="s">
        <v>3</v>
      </c>
      <c r="D157" s="110" t="s">
        <v>84</v>
      </c>
      <c r="E157" s="111" t="s">
        <v>157</v>
      </c>
      <c r="F157" s="112" t="s">
        <v>158</v>
      </c>
      <c r="G157" s="113" t="s">
        <v>144</v>
      </c>
      <c r="H157" s="114">
        <v>21</v>
      </c>
      <c r="I157" s="115"/>
      <c r="J157" s="114">
        <f t="shared" si="10"/>
        <v>0</v>
      </c>
      <c r="K157" s="116"/>
      <c r="L157" s="18"/>
      <c r="M157" s="117" t="s">
        <v>0</v>
      </c>
      <c r="N157" s="118" t="s">
        <v>24</v>
      </c>
      <c r="O157" s="32"/>
      <c r="P157" s="119">
        <f t="shared" si="11"/>
        <v>0</v>
      </c>
      <c r="Q157" s="119">
        <v>0</v>
      </c>
      <c r="R157" s="119">
        <f t="shared" si="12"/>
        <v>0</v>
      </c>
      <c r="S157" s="119">
        <v>0</v>
      </c>
      <c r="T157" s="120">
        <f t="shared" si="13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21" t="s">
        <v>88</v>
      </c>
      <c r="AT157" s="121" t="s">
        <v>84</v>
      </c>
      <c r="AU157" s="121" t="s">
        <v>44</v>
      </c>
      <c r="AY157" s="8" t="s">
        <v>82</v>
      </c>
      <c r="BE157" s="122">
        <f t="shared" si="14"/>
        <v>0</v>
      </c>
      <c r="BF157" s="122">
        <f t="shared" si="15"/>
        <v>0</v>
      </c>
      <c r="BG157" s="122">
        <f t="shared" si="16"/>
        <v>0</v>
      </c>
      <c r="BH157" s="122">
        <f t="shared" si="17"/>
        <v>0</v>
      </c>
      <c r="BI157" s="122">
        <f t="shared" si="18"/>
        <v>0</v>
      </c>
      <c r="BJ157" s="8" t="s">
        <v>44</v>
      </c>
      <c r="BK157" s="123">
        <f t="shared" si="19"/>
        <v>0</v>
      </c>
      <c r="BL157" s="8" t="s">
        <v>88</v>
      </c>
      <c r="BM157" s="121" t="s">
        <v>159</v>
      </c>
    </row>
    <row r="158" spans="1:65" s="2" customFormat="1" ht="16.5" customHeight="1" x14ac:dyDescent="0.2">
      <c r="A158" s="17"/>
      <c r="B158" s="109"/>
      <c r="C158" s="110" t="s">
        <v>160</v>
      </c>
      <c r="D158" s="110" t="s">
        <v>84</v>
      </c>
      <c r="E158" s="111" t="s">
        <v>161</v>
      </c>
      <c r="F158" s="112" t="s">
        <v>162</v>
      </c>
      <c r="G158" s="113" t="s">
        <v>87</v>
      </c>
      <c r="H158" s="114">
        <v>124.6</v>
      </c>
      <c r="I158" s="115"/>
      <c r="J158" s="114">
        <f t="shared" si="10"/>
        <v>0</v>
      </c>
      <c r="K158" s="116"/>
      <c r="L158" s="18"/>
      <c r="M158" s="117" t="s">
        <v>0</v>
      </c>
      <c r="N158" s="118" t="s">
        <v>24</v>
      </c>
      <c r="O158" s="32"/>
      <c r="P158" s="119">
        <f t="shared" si="11"/>
        <v>0</v>
      </c>
      <c r="Q158" s="119">
        <v>0</v>
      </c>
      <c r="R158" s="119">
        <f t="shared" si="12"/>
        <v>0</v>
      </c>
      <c r="S158" s="119">
        <v>0</v>
      </c>
      <c r="T158" s="120">
        <f t="shared" si="13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21" t="s">
        <v>88</v>
      </c>
      <c r="AT158" s="121" t="s">
        <v>84</v>
      </c>
      <c r="AU158" s="121" t="s">
        <v>44</v>
      </c>
      <c r="AY158" s="8" t="s">
        <v>82</v>
      </c>
      <c r="BE158" s="122">
        <f t="shared" si="14"/>
        <v>0</v>
      </c>
      <c r="BF158" s="122">
        <f t="shared" si="15"/>
        <v>0</v>
      </c>
      <c r="BG158" s="122">
        <f t="shared" si="16"/>
        <v>0</v>
      </c>
      <c r="BH158" s="122">
        <f t="shared" si="17"/>
        <v>0</v>
      </c>
      <c r="BI158" s="122">
        <f t="shared" si="18"/>
        <v>0</v>
      </c>
      <c r="BJ158" s="8" t="s">
        <v>44</v>
      </c>
      <c r="BK158" s="123">
        <f t="shared" si="19"/>
        <v>0</v>
      </c>
      <c r="BL158" s="8" t="s">
        <v>88</v>
      </c>
      <c r="BM158" s="121" t="s">
        <v>163</v>
      </c>
    </row>
    <row r="159" spans="1:65" s="2" customFormat="1" ht="16.5" customHeight="1" x14ac:dyDescent="0.2">
      <c r="A159" s="17"/>
      <c r="B159" s="109"/>
      <c r="C159" s="110" t="s">
        <v>125</v>
      </c>
      <c r="D159" s="110" t="s">
        <v>84</v>
      </c>
      <c r="E159" s="111" t="s">
        <v>164</v>
      </c>
      <c r="F159" s="112" t="s">
        <v>165</v>
      </c>
      <c r="G159" s="113" t="s">
        <v>87</v>
      </c>
      <c r="H159" s="114">
        <v>243.55</v>
      </c>
      <c r="I159" s="115"/>
      <c r="J159" s="114">
        <f t="shared" si="10"/>
        <v>0</v>
      </c>
      <c r="K159" s="116"/>
      <c r="L159" s="18"/>
      <c r="M159" s="117" t="s">
        <v>0</v>
      </c>
      <c r="N159" s="118" t="s">
        <v>24</v>
      </c>
      <c r="O159" s="32"/>
      <c r="P159" s="119">
        <f t="shared" si="11"/>
        <v>0</v>
      </c>
      <c r="Q159" s="119">
        <v>0</v>
      </c>
      <c r="R159" s="119">
        <f t="shared" si="12"/>
        <v>0</v>
      </c>
      <c r="S159" s="119">
        <v>0</v>
      </c>
      <c r="T159" s="120">
        <f t="shared" si="13"/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21" t="s">
        <v>88</v>
      </c>
      <c r="AT159" s="121" t="s">
        <v>84</v>
      </c>
      <c r="AU159" s="121" t="s">
        <v>44</v>
      </c>
      <c r="AY159" s="8" t="s">
        <v>82</v>
      </c>
      <c r="BE159" s="122">
        <f t="shared" si="14"/>
        <v>0</v>
      </c>
      <c r="BF159" s="122">
        <f t="shared" si="15"/>
        <v>0</v>
      </c>
      <c r="BG159" s="122">
        <f t="shared" si="16"/>
        <v>0</v>
      </c>
      <c r="BH159" s="122">
        <f t="shared" si="17"/>
        <v>0</v>
      </c>
      <c r="BI159" s="122">
        <f t="shared" si="18"/>
        <v>0</v>
      </c>
      <c r="BJ159" s="8" t="s">
        <v>44</v>
      </c>
      <c r="BK159" s="123">
        <f t="shared" si="19"/>
        <v>0</v>
      </c>
      <c r="BL159" s="8" t="s">
        <v>88</v>
      </c>
      <c r="BM159" s="121" t="s">
        <v>166</v>
      </c>
    </row>
    <row r="160" spans="1:65" s="2" customFormat="1" ht="24" customHeight="1" x14ac:dyDescent="0.2">
      <c r="A160" s="17"/>
      <c r="B160" s="109"/>
      <c r="C160" s="110" t="s">
        <v>167</v>
      </c>
      <c r="D160" s="110" t="s">
        <v>84</v>
      </c>
      <c r="E160" s="111" t="s">
        <v>168</v>
      </c>
      <c r="F160" s="112" t="s">
        <v>169</v>
      </c>
      <c r="G160" s="113" t="s">
        <v>170</v>
      </c>
      <c r="H160" s="114">
        <v>740</v>
      </c>
      <c r="I160" s="115"/>
      <c r="J160" s="114">
        <f t="shared" si="10"/>
        <v>0</v>
      </c>
      <c r="K160" s="116"/>
      <c r="L160" s="18"/>
      <c r="M160" s="117" t="s">
        <v>0</v>
      </c>
      <c r="N160" s="118" t="s">
        <v>24</v>
      </c>
      <c r="O160" s="32"/>
      <c r="P160" s="119">
        <f t="shared" si="11"/>
        <v>0</v>
      </c>
      <c r="Q160" s="119">
        <v>0</v>
      </c>
      <c r="R160" s="119">
        <f t="shared" si="12"/>
        <v>0</v>
      </c>
      <c r="S160" s="119">
        <v>0</v>
      </c>
      <c r="T160" s="120">
        <f t="shared" si="13"/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21" t="s">
        <v>88</v>
      </c>
      <c r="AT160" s="121" t="s">
        <v>84</v>
      </c>
      <c r="AU160" s="121" t="s">
        <v>44</v>
      </c>
      <c r="AY160" s="8" t="s">
        <v>82</v>
      </c>
      <c r="BE160" s="122">
        <f t="shared" si="14"/>
        <v>0</v>
      </c>
      <c r="BF160" s="122">
        <f t="shared" si="15"/>
        <v>0</v>
      </c>
      <c r="BG160" s="122">
        <f t="shared" si="16"/>
        <v>0</v>
      </c>
      <c r="BH160" s="122">
        <f t="shared" si="17"/>
        <v>0</v>
      </c>
      <c r="BI160" s="122">
        <f t="shared" si="18"/>
        <v>0</v>
      </c>
      <c r="BJ160" s="8" t="s">
        <v>44</v>
      </c>
      <c r="BK160" s="123">
        <f t="shared" si="19"/>
        <v>0</v>
      </c>
      <c r="BL160" s="8" t="s">
        <v>88</v>
      </c>
      <c r="BM160" s="121" t="s">
        <v>171</v>
      </c>
    </row>
    <row r="161" spans="1:65" s="2" customFormat="1" ht="24" customHeight="1" x14ac:dyDescent="0.2">
      <c r="A161" s="17"/>
      <c r="B161" s="109"/>
      <c r="C161" s="110" t="s">
        <v>129</v>
      </c>
      <c r="D161" s="110" t="s">
        <v>84</v>
      </c>
      <c r="E161" s="111" t="s">
        <v>172</v>
      </c>
      <c r="F161" s="112" t="s">
        <v>173</v>
      </c>
      <c r="G161" s="113" t="s">
        <v>87</v>
      </c>
      <c r="H161" s="114">
        <v>161.25</v>
      </c>
      <c r="I161" s="115"/>
      <c r="J161" s="114">
        <f t="shared" si="10"/>
        <v>0</v>
      </c>
      <c r="K161" s="116"/>
      <c r="L161" s="18"/>
      <c r="M161" s="117" t="s">
        <v>0</v>
      </c>
      <c r="N161" s="118" t="s">
        <v>24</v>
      </c>
      <c r="O161" s="32"/>
      <c r="P161" s="119">
        <f t="shared" si="11"/>
        <v>0</v>
      </c>
      <c r="Q161" s="119">
        <v>0</v>
      </c>
      <c r="R161" s="119">
        <f t="shared" si="12"/>
        <v>0</v>
      </c>
      <c r="S161" s="119">
        <v>0</v>
      </c>
      <c r="T161" s="120">
        <f t="shared" si="13"/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121" t="s">
        <v>88</v>
      </c>
      <c r="AT161" s="121" t="s">
        <v>84</v>
      </c>
      <c r="AU161" s="121" t="s">
        <v>44</v>
      </c>
      <c r="AY161" s="8" t="s">
        <v>82</v>
      </c>
      <c r="BE161" s="122">
        <f t="shared" si="14"/>
        <v>0</v>
      </c>
      <c r="BF161" s="122">
        <f t="shared" si="15"/>
        <v>0</v>
      </c>
      <c r="BG161" s="122">
        <f t="shared" si="16"/>
        <v>0</v>
      </c>
      <c r="BH161" s="122">
        <f t="shared" si="17"/>
        <v>0</v>
      </c>
      <c r="BI161" s="122">
        <f t="shared" si="18"/>
        <v>0</v>
      </c>
      <c r="BJ161" s="8" t="s">
        <v>44</v>
      </c>
      <c r="BK161" s="123">
        <f t="shared" si="19"/>
        <v>0</v>
      </c>
      <c r="BL161" s="8" t="s">
        <v>88</v>
      </c>
      <c r="BM161" s="121" t="s">
        <v>174</v>
      </c>
    </row>
    <row r="162" spans="1:65" s="2" customFormat="1" ht="24" customHeight="1" x14ac:dyDescent="0.2">
      <c r="A162" s="17"/>
      <c r="B162" s="109"/>
      <c r="C162" s="110" t="s">
        <v>175</v>
      </c>
      <c r="D162" s="110" t="s">
        <v>84</v>
      </c>
      <c r="E162" s="111" t="s">
        <v>176</v>
      </c>
      <c r="F162" s="112" t="s">
        <v>177</v>
      </c>
      <c r="G162" s="113" t="s">
        <v>87</v>
      </c>
      <c r="H162" s="114">
        <v>33.54</v>
      </c>
      <c r="I162" s="115"/>
      <c r="J162" s="114">
        <f t="shared" si="10"/>
        <v>0</v>
      </c>
      <c r="K162" s="116"/>
      <c r="L162" s="18"/>
      <c r="M162" s="117" t="s">
        <v>0</v>
      </c>
      <c r="N162" s="118" t="s">
        <v>24</v>
      </c>
      <c r="O162" s="32"/>
      <c r="P162" s="119">
        <f t="shared" si="11"/>
        <v>0</v>
      </c>
      <c r="Q162" s="119">
        <v>0</v>
      </c>
      <c r="R162" s="119">
        <f t="shared" si="12"/>
        <v>0</v>
      </c>
      <c r="S162" s="119">
        <v>0</v>
      </c>
      <c r="T162" s="120">
        <f t="shared" si="13"/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R162" s="121" t="s">
        <v>88</v>
      </c>
      <c r="AT162" s="121" t="s">
        <v>84</v>
      </c>
      <c r="AU162" s="121" t="s">
        <v>44</v>
      </c>
      <c r="AY162" s="8" t="s">
        <v>82</v>
      </c>
      <c r="BE162" s="122">
        <f t="shared" si="14"/>
        <v>0</v>
      </c>
      <c r="BF162" s="122">
        <f t="shared" si="15"/>
        <v>0</v>
      </c>
      <c r="BG162" s="122">
        <f t="shared" si="16"/>
        <v>0</v>
      </c>
      <c r="BH162" s="122">
        <f t="shared" si="17"/>
        <v>0</v>
      </c>
      <c r="BI162" s="122">
        <f t="shared" si="18"/>
        <v>0</v>
      </c>
      <c r="BJ162" s="8" t="s">
        <v>44</v>
      </c>
      <c r="BK162" s="123">
        <f t="shared" si="19"/>
        <v>0</v>
      </c>
      <c r="BL162" s="8" t="s">
        <v>88</v>
      </c>
      <c r="BM162" s="121" t="s">
        <v>178</v>
      </c>
    </row>
    <row r="163" spans="1:65" s="2" customFormat="1" ht="24" customHeight="1" x14ac:dyDescent="0.2">
      <c r="A163" s="17"/>
      <c r="B163" s="109"/>
      <c r="C163" s="110" t="s">
        <v>133</v>
      </c>
      <c r="D163" s="110" t="s">
        <v>84</v>
      </c>
      <c r="E163" s="111" t="s">
        <v>179</v>
      </c>
      <c r="F163" s="112" t="s">
        <v>180</v>
      </c>
      <c r="G163" s="113" t="s">
        <v>87</v>
      </c>
      <c r="H163" s="114">
        <v>18.059999999999999</v>
      </c>
      <c r="I163" s="115"/>
      <c r="J163" s="114">
        <f t="shared" si="10"/>
        <v>0</v>
      </c>
      <c r="K163" s="116"/>
      <c r="L163" s="18"/>
      <c r="M163" s="117" t="s">
        <v>0</v>
      </c>
      <c r="N163" s="118" t="s">
        <v>24</v>
      </c>
      <c r="O163" s="32"/>
      <c r="P163" s="119">
        <f t="shared" si="11"/>
        <v>0</v>
      </c>
      <c r="Q163" s="119">
        <v>0</v>
      </c>
      <c r="R163" s="119">
        <f t="shared" si="12"/>
        <v>0</v>
      </c>
      <c r="S163" s="119">
        <v>0</v>
      </c>
      <c r="T163" s="120">
        <f t="shared" si="13"/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21" t="s">
        <v>88</v>
      </c>
      <c r="AT163" s="121" t="s">
        <v>84</v>
      </c>
      <c r="AU163" s="121" t="s">
        <v>44</v>
      </c>
      <c r="AY163" s="8" t="s">
        <v>82</v>
      </c>
      <c r="BE163" s="122">
        <f t="shared" si="14"/>
        <v>0</v>
      </c>
      <c r="BF163" s="122">
        <f t="shared" si="15"/>
        <v>0</v>
      </c>
      <c r="BG163" s="122">
        <f t="shared" si="16"/>
        <v>0</v>
      </c>
      <c r="BH163" s="122">
        <f t="shared" si="17"/>
        <v>0</v>
      </c>
      <c r="BI163" s="122">
        <f t="shared" si="18"/>
        <v>0</v>
      </c>
      <c r="BJ163" s="8" t="s">
        <v>44</v>
      </c>
      <c r="BK163" s="123">
        <f t="shared" si="19"/>
        <v>0</v>
      </c>
      <c r="BL163" s="8" t="s">
        <v>88</v>
      </c>
      <c r="BM163" s="121" t="s">
        <v>181</v>
      </c>
    </row>
    <row r="164" spans="1:65" s="2" customFormat="1" ht="16.5" customHeight="1" x14ac:dyDescent="0.2">
      <c r="A164" s="17"/>
      <c r="B164" s="109"/>
      <c r="C164" s="110" t="s">
        <v>182</v>
      </c>
      <c r="D164" s="110" t="s">
        <v>84</v>
      </c>
      <c r="E164" s="111" t="s">
        <v>183</v>
      </c>
      <c r="F164" s="112" t="s">
        <v>184</v>
      </c>
      <c r="G164" s="113" t="s">
        <v>117</v>
      </c>
      <c r="H164" s="114">
        <v>85.611999999999995</v>
      </c>
      <c r="I164" s="115"/>
      <c r="J164" s="114">
        <f t="shared" si="10"/>
        <v>0</v>
      </c>
      <c r="K164" s="116"/>
      <c r="L164" s="18"/>
      <c r="M164" s="117" t="s">
        <v>0</v>
      </c>
      <c r="N164" s="118" t="s">
        <v>24</v>
      </c>
      <c r="O164" s="32"/>
      <c r="P164" s="119">
        <f t="shared" si="11"/>
        <v>0</v>
      </c>
      <c r="Q164" s="119">
        <v>0</v>
      </c>
      <c r="R164" s="119">
        <f t="shared" si="12"/>
        <v>0</v>
      </c>
      <c r="S164" s="119">
        <v>0</v>
      </c>
      <c r="T164" s="120">
        <f t="shared" si="13"/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21" t="s">
        <v>88</v>
      </c>
      <c r="AT164" s="121" t="s">
        <v>84</v>
      </c>
      <c r="AU164" s="121" t="s">
        <v>44</v>
      </c>
      <c r="AY164" s="8" t="s">
        <v>82</v>
      </c>
      <c r="BE164" s="122">
        <f t="shared" si="14"/>
        <v>0</v>
      </c>
      <c r="BF164" s="122">
        <f t="shared" si="15"/>
        <v>0</v>
      </c>
      <c r="BG164" s="122">
        <f t="shared" si="16"/>
        <v>0</v>
      </c>
      <c r="BH164" s="122">
        <f t="shared" si="17"/>
        <v>0</v>
      </c>
      <c r="BI164" s="122">
        <f t="shared" si="18"/>
        <v>0</v>
      </c>
      <c r="BJ164" s="8" t="s">
        <v>44</v>
      </c>
      <c r="BK164" s="123">
        <f t="shared" si="19"/>
        <v>0</v>
      </c>
      <c r="BL164" s="8" t="s">
        <v>88</v>
      </c>
      <c r="BM164" s="121" t="s">
        <v>185</v>
      </c>
    </row>
    <row r="165" spans="1:65" s="2" customFormat="1" ht="36" customHeight="1" x14ac:dyDescent="0.2">
      <c r="A165" s="17"/>
      <c r="B165" s="109"/>
      <c r="C165" s="110" t="s">
        <v>136</v>
      </c>
      <c r="D165" s="110" t="s">
        <v>84</v>
      </c>
      <c r="E165" s="111" t="s">
        <v>186</v>
      </c>
      <c r="F165" s="112" t="s">
        <v>187</v>
      </c>
      <c r="G165" s="113" t="s">
        <v>117</v>
      </c>
      <c r="H165" s="114">
        <v>1198.568</v>
      </c>
      <c r="I165" s="115"/>
      <c r="J165" s="114">
        <f t="shared" si="10"/>
        <v>0</v>
      </c>
      <c r="K165" s="116"/>
      <c r="L165" s="18"/>
      <c r="M165" s="117" t="s">
        <v>0</v>
      </c>
      <c r="N165" s="118" t="s">
        <v>24</v>
      </c>
      <c r="O165" s="32"/>
      <c r="P165" s="119">
        <f t="shared" si="11"/>
        <v>0</v>
      </c>
      <c r="Q165" s="119">
        <v>0</v>
      </c>
      <c r="R165" s="119">
        <f t="shared" si="12"/>
        <v>0</v>
      </c>
      <c r="S165" s="119">
        <v>0</v>
      </c>
      <c r="T165" s="120">
        <f t="shared" si="13"/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21" t="s">
        <v>88</v>
      </c>
      <c r="AT165" s="121" t="s">
        <v>84</v>
      </c>
      <c r="AU165" s="121" t="s">
        <v>44</v>
      </c>
      <c r="AY165" s="8" t="s">
        <v>82</v>
      </c>
      <c r="BE165" s="122">
        <f t="shared" si="14"/>
        <v>0</v>
      </c>
      <c r="BF165" s="122">
        <f t="shared" si="15"/>
        <v>0</v>
      </c>
      <c r="BG165" s="122">
        <f t="shared" si="16"/>
        <v>0</v>
      </c>
      <c r="BH165" s="122">
        <f t="shared" si="17"/>
        <v>0</v>
      </c>
      <c r="BI165" s="122">
        <f t="shared" si="18"/>
        <v>0</v>
      </c>
      <c r="BJ165" s="8" t="s">
        <v>44</v>
      </c>
      <c r="BK165" s="123">
        <f t="shared" si="19"/>
        <v>0</v>
      </c>
      <c r="BL165" s="8" t="s">
        <v>88</v>
      </c>
      <c r="BM165" s="121" t="s">
        <v>188</v>
      </c>
    </row>
    <row r="166" spans="1:65" s="2" customFormat="1" ht="24" customHeight="1" x14ac:dyDescent="0.2">
      <c r="A166" s="17"/>
      <c r="B166" s="109"/>
      <c r="C166" s="110" t="s">
        <v>189</v>
      </c>
      <c r="D166" s="110" t="s">
        <v>84</v>
      </c>
      <c r="E166" s="111" t="s">
        <v>190</v>
      </c>
      <c r="F166" s="112" t="s">
        <v>191</v>
      </c>
      <c r="G166" s="113" t="s">
        <v>117</v>
      </c>
      <c r="H166" s="114">
        <v>85.611999999999995</v>
      </c>
      <c r="I166" s="115"/>
      <c r="J166" s="114">
        <f t="shared" si="10"/>
        <v>0</v>
      </c>
      <c r="K166" s="116"/>
      <c r="L166" s="18"/>
      <c r="M166" s="117" t="s">
        <v>0</v>
      </c>
      <c r="N166" s="118" t="s">
        <v>24</v>
      </c>
      <c r="O166" s="32"/>
      <c r="P166" s="119">
        <f t="shared" si="11"/>
        <v>0</v>
      </c>
      <c r="Q166" s="119">
        <v>0</v>
      </c>
      <c r="R166" s="119">
        <f t="shared" si="12"/>
        <v>0</v>
      </c>
      <c r="S166" s="119">
        <v>0</v>
      </c>
      <c r="T166" s="120">
        <f t="shared" si="13"/>
        <v>0</v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R166" s="121" t="s">
        <v>88</v>
      </c>
      <c r="AT166" s="121" t="s">
        <v>84</v>
      </c>
      <c r="AU166" s="121" t="s">
        <v>44</v>
      </c>
      <c r="AY166" s="8" t="s">
        <v>82</v>
      </c>
      <c r="BE166" s="122">
        <f t="shared" si="14"/>
        <v>0</v>
      </c>
      <c r="BF166" s="122">
        <f t="shared" si="15"/>
        <v>0</v>
      </c>
      <c r="BG166" s="122">
        <f t="shared" si="16"/>
        <v>0</v>
      </c>
      <c r="BH166" s="122">
        <f t="shared" si="17"/>
        <v>0</v>
      </c>
      <c r="BI166" s="122">
        <f t="shared" si="18"/>
        <v>0</v>
      </c>
      <c r="BJ166" s="8" t="s">
        <v>44</v>
      </c>
      <c r="BK166" s="123">
        <f t="shared" si="19"/>
        <v>0</v>
      </c>
      <c r="BL166" s="8" t="s">
        <v>88</v>
      </c>
      <c r="BM166" s="121" t="s">
        <v>192</v>
      </c>
    </row>
    <row r="167" spans="1:65" s="2" customFormat="1" ht="24" customHeight="1" x14ac:dyDescent="0.2">
      <c r="A167" s="17"/>
      <c r="B167" s="109"/>
      <c r="C167" s="110" t="s">
        <v>140</v>
      </c>
      <c r="D167" s="110" t="s">
        <v>84</v>
      </c>
      <c r="E167" s="111" t="s">
        <v>193</v>
      </c>
      <c r="F167" s="112" t="s">
        <v>194</v>
      </c>
      <c r="G167" s="113" t="s">
        <v>117</v>
      </c>
      <c r="H167" s="114">
        <v>171.22399999999999</v>
      </c>
      <c r="I167" s="115"/>
      <c r="J167" s="114">
        <f t="shared" si="10"/>
        <v>0</v>
      </c>
      <c r="K167" s="116"/>
      <c r="L167" s="18"/>
      <c r="M167" s="117" t="s">
        <v>0</v>
      </c>
      <c r="N167" s="118" t="s">
        <v>24</v>
      </c>
      <c r="O167" s="32"/>
      <c r="P167" s="119">
        <f t="shared" si="11"/>
        <v>0</v>
      </c>
      <c r="Q167" s="119">
        <v>0</v>
      </c>
      <c r="R167" s="119">
        <f t="shared" si="12"/>
        <v>0</v>
      </c>
      <c r="S167" s="119">
        <v>0</v>
      </c>
      <c r="T167" s="120">
        <f t="shared" si="13"/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21" t="s">
        <v>88</v>
      </c>
      <c r="AT167" s="121" t="s">
        <v>84</v>
      </c>
      <c r="AU167" s="121" t="s">
        <v>44</v>
      </c>
      <c r="AY167" s="8" t="s">
        <v>82</v>
      </c>
      <c r="BE167" s="122">
        <f t="shared" si="14"/>
        <v>0</v>
      </c>
      <c r="BF167" s="122">
        <f t="shared" si="15"/>
        <v>0</v>
      </c>
      <c r="BG167" s="122">
        <f t="shared" si="16"/>
        <v>0</v>
      </c>
      <c r="BH167" s="122">
        <f t="shared" si="17"/>
        <v>0</v>
      </c>
      <c r="BI167" s="122">
        <f t="shared" si="18"/>
        <v>0</v>
      </c>
      <c r="BJ167" s="8" t="s">
        <v>44</v>
      </c>
      <c r="BK167" s="123">
        <f t="shared" si="19"/>
        <v>0</v>
      </c>
      <c r="BL167" s="8" t="s">
        <v>88</v>
      </c>
      <c r="BM167" s="121" t="s">
        <v>195</v>
      </c>
    </row>
    <row r="168" spans="1:65" s="2" customFormat="1" ht="24" customHeight="1" x14ac:dyDescent="0.2">
      <c r="A168" s="17"/>
      <c r="B168" s="109"/>
      <c r="C168" s="110" t="s">
        <v>196</v>
      </c>
      <c r="D168" s="110" t="s">
        <v>84</v>
      </c>
      <c r="E168" s="111" t="s">
        <v>197</v>
      </c>
      <c r="F168" s="112" t="s">
        <v>198</v>
      </c>
      <c r="G168" s="113" t="s">
        <v>117</v>
      </c>
      <c r="H168" s="114">
        <v>85.611999999999995</v>
      </c>
      <c r="I168" s="115"/>
      <c r="J168" s="114">
        <f t="shared" si="10"/>
        <v>0</v>
      </c>
      <c r="K168" s="116"/>
      <c r="L168" s="18"/>
      <c r="M168" s="117" t="s">
        <v>0</v>
      </c>
      <c r="N168" s="118" t="s">
        <v>24</v>
      </c>
      <c r="O168" s="32"/>
      <c r="P168" s="119">
        <f t="shared" si="11"/>
        <v>0</v>
      </c>
      <c r="Q168" s="119">
        <v>0</v>
      </c>
      <c r="R168" s="119">
        <f t="shared" si="12"/>
        <v>0</v>
      </c>
      <c r="S168" s="119">
        <v>0</v>
      </c>
      <c r="T168" s="120">
        <f t="shared" si="13"/>
        <v>0</v>
      </c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R168" s="121" t="s">
        <v>88</v>
      </c>
      <c r="AT168" s="121" t="s">
        <v>84</v>
      </c>
      <c r="AU168" s="121" t="s">
        <v>44</v>
      </c>
      <c r="AY168" s="8" t="s">
        <v>82</v>
      </c>
      <c r="BE168" s="122">
        <f t="shared" si="14"/>
        <v>0</v>
      </c>
      <c r="BF168" s="122">
        <f t="shared" si="15"/>
        <v>0</v>
      </c>
      <c r="BG168" s="122">
        <f t="shared" si="16"/>
        <v>0</v>
      </c>
      <c r="BH168" s="122">
        <f t="shared" si="17"/>
        <v>0</v>
      </c>
      <c r="BI168" s="122">
        <f t="shared" si="18"/>
        <v>0</v>
      </c>
      <c r="BJ168" s="8" t="s">
        <v>44</v>
      </c>
      <c r="BK168" s="123">
        <f t="shared" si="19"/>
        <v>0</v>
      </c>
      <c r="BL168" s="8" t="s">
        <v>88</v>
      </c>
      <c r="BM168" s="121" t="s">
        <v>199</v>
      </c>
    </row>
    <row r="169" spans="1:65" s="7" customFormat="1" ht="22.8" customHeight="1" x14ac:dyDescent="0.25">
      <c r="B169" s="96"/>
      <c r="D169" s="97" t="s">
        <v>40</v>
      </c>
      <c r="E169" s="107" t="s">
        <v>200</v>
      </c>
      <c r="F169" s="107" t="s">
        <v>201</v>
      </c>
      <c r="I169" s="99"/>
      <c r="J169" s="108">
        <f>BK169</f>
        <v>0</v>
      </c>
      <c r="L169" s="96"/>
      <c r="M169" s="101"/>
      <c r="N169" s="102"/>
      <c r="O169" s="102"/>
      <c r="P169" s="103">
        <f>P170</f>
        <v>0</v>
      </c>
      <c r="Q169" s="102"/>
      <c r="R169" s="103">
        <f>R170</f>
        <v>0</v>
      </c>
      <c r="S169" s="102"/>
      <c r="T169" s="104">
        <f>T170</f>
        <v>0</v>
      </c>
      <c r="AR169" s="97" t="s">
        <v>42</v>
      </c>
      <c r="AT169" s="105" t="s">
        <v>40</v>
      </c>
      <c r="AU169" s="105" t="s">
        <v>42</v>
      </c>
      <c r="AY169" s="97" t="s">
        <v>82</v>
      </c>
      <c r="BK169" s="106">
        <f>BK170</f>
        <v>0</v>
      </c>
    </row>
    <row r="170" spans="1:65" s="2" customFormat="1" ht="24" customHeight="1" x14ac:dyDescent="0.2">
      <c r="A170" s="17"/>
      <c r="B170" s="109"/>
      <c r="C170" s="110" t="s">
        <v>145</v>
      </c>
      <c r="D170" s="110" t="s">
        <v>84</v>
      </c>
      <c r="E170" s="111" t="s">
        <v>202</v>
      </c>
      <c r="F170" s="112" t="s">
        <v>203</v>
      </c>
      <c r="G170" s="113" t="s">
        <v>117</v>
      </c>
      <c r="H170" s="114">
        <v>394.38099999999997</v>
      </c>
      <c r="I170" s="115"/>
      <c r="J170" s="114">
        <f>ROUND(I170*H170,3)</f>
        <v>0</v>
      </c>
      <c r="K170" s="116"/>
      <c r="L170" s="18"/>
      <c r="M170" s="117" t="s">
        <v>0</v>
      </c>
      <c r="N170" s="118" t="s">
        <v>24</v>
      </c>
      <c r="O170" s="32"/>
      <c r="P170" s="119">
        <f>O170*H170</f>
        <v>0</v>
      </c>
      <c r="Q170" s="119">
        <v>0</v>
      </c>
      <c r="R170" s="119">
        <f>Q170*H170</f>
        <v>0</v>
      </c>
      <c r="S170" s="119">
        <v>0</v>
      </c>
      <c r="T170" s="120">
        <f>S170*H170</f>
        <v>0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R170" s="121" t="s">
        <v>88</v>
      </c>
      <c r="AT170" s="121" t="s">
        <v>84</v>
      </c>
      <c r="AU170" s="121" t="s">
        <v>44</v>
      </c>
      <c r="AY170" s="8" t="s">
        <v>82</v>
      </c>
      <c r="BE170" s="122">
        <f>IF(N170="základná",J170,0)</f>
        <v>0</v>
      </c>
      <c r="BF170" s="122">
        <f>IF(N170="znížená",J170,0)</f>
        <v>0</v>
      </c>
      <c r="BG170" s="122">
        <f>IF(N170="zákl. prenesená",J170,0)</f>
        <v>0</v>
      </c>
      <c r="BH170" s="122">
        <f>IF(N170="zníž. prenesená",J170,0)</f>
        <v>0</v>
      </c>
      <c r="BI170" s="122">
        <f>IF(N170="nulová",J170,0)</f>
        <v>0</v>
      </c>
      <c r="BJ170" s="8" t="s">
        <v>44</v>
      </c>
      <c r="BK170" s="123">
        <f>ROUND(I170*H170,3)</f>
        <v>0</v>
      </c>
      <c r="BL170" s="8" t="s">
        <v>88</v>
      </c>
      <c r="BM170" s="121" t="s">
        <v>204</v>
      </c>
    </row>
    <row r="171" spans="1:65" s="7" customFormat="1" ht="25.95" customHeight="1" x14ac:dyDescent="0.25">
      <c r="B171" s="96"/>
      <c r="D171" s="97" t="s">
        <v>40</v>
      </c>
      <c r="E171" s="98" t="s">
        <v>205</v>
      </c>
      <c r="F171" s="98" t="s">
        <v>206</v>
      </c>
      <c r="I171" s="99"/>
      <c r="J171" s="100">
        <f>BK171</f>
        <v>0</v>
      </c>
      <c r="L171" s="96"/>
      <c r="M171" s="101"/>
      <c r="N171" s="102"/>
      <c r="O171" s="102"/>
      <c r="P171" s="103">
        <f>P172+P185+P189</f>
        <v>0</v>
      </c>
      <c r="Q171" s="102"/>
      <c r="R171" s="103">
        <f>R172+R185+R189</f>
        <v>0</v>
      </c>
      <c r="S171" s="102"/>
      <c r="T171" s="104">
        <f>T172+T185+T189</f>
        <v>0</v>
      </c>
      <c r="AR171" s="97" t="s">
        <v>44</v>
      </c>
      <c r="AT171" s="105" t="s">
        <v>40</v>
      </c>
      <c r="AU171" s="105" t="s">
        <v>41</v>
      </c>
      <c r="AY171" s="97" t="s">
        <v>82</v>
      </c>
      <c r="BK171" s="106">
        <f>BK172+BK185+BK189</f>
        <v>0</v>
      </c>
    </row>
    <row r="172" spans="1:65" s="7" customFormat="1" ht="22.8" customHeight="1" x14ac:dyDescent="0.25">
      <c r="B172" s="96"/>
      <c r="D172" s="97" t="s">
        <v>40</v>
      </c>
      <c r="E172" s="107" t="s">
        <v>207</v>
      </c>
      <c r="F172" s="107" t="s">
        <v>208</v>
      </c>
      <c r="I172" s="99"/>
      <c r="J172" s="108">
        <f>BK172</f>
        <v>0</v>
      </c>
      <c r="L172" s="96"/>
      <c r="M172" s="101"/>
      <c r="N172" s="102"/>
      <c r="O172" s="102"/>
      <c r="P172" s="103">
        <f>SUM(P173:P184)</f>
        <v>0</v>
      </c>
      <c r="Q172" s="102"/>
      <c r="R172" s="103">
        <f>SUM(R173:R184)</f>
        <v>0</v>
      </c>
      <c r="S172" s="102"/>
      <c r="T172" s="104">
        <f>SUM(T173:T184)</f>
        <v>0</v>
      </c>
      <c r="AR172" s="97" t="s">
        <v>44</v>
      </c>
      <c r="AT172" s="105" t="s">
        <v>40</v>
      </c>
      <c r="AU172" s="105" t="s">
        <v>42</v>
      </c>
      <c r="AY172" s="97" t="s">
        <v>82</v>
      </c>
      <c r="BK172" s="106">
        <f>SUM(BK173:BK184)</f>
        <v>0</v>
      </c>
    </row>
    <row r="173" spans="1:65" s="2" customFormat="1" ht="24" customHeight="1" x14ac:dyDescent="0.2">
      <c r="A173" s="17"/>
      <c r="B173" s="109"/>
      <c r="C173" s="110" t="s">
        <v>209</v>
      </c>
      <c r="D173" s="110" t="s">
        <v>84</v>
      </c>
      <c r="E173" s="111" t="s">
        <v>210</v>
      </c>
      <c r="F173" s="112" t="s">
        <v>211</v>
      </c>
      <c r="G173" s="113" t="s">
        <v>170</v>
      </c>
      <c r="H173" s="114">
        <v>2</v>
      </c>
      <c r="I173" s="115"/>
      <c r="J173" s="114">
        <f t="shared" ref="J173:J184" si="20">ROUND(I173*H173,3)</f>
        <v>0</v>
      </c>
      <c r="K173" s="116"/>
      <c r="L173" s="18"/>
      <c r="M173" s="117" t="s">
        <v>0</v>
      </c>
      <c r="N173" s="118" t="s">
        <v>24</v>
      </c>
      <c r="O173" s="32"/>
      <c r="P173" s="119">
        <f t="shared" ref="P173:P184" si="21">O173*H173</f>
        <v>0</v>
      </c>
      <c r="Q173" s="119">
        <v>0</v>
      </c>
      <c r="R173" s="119">
        <f t="shared" ref="R173:R184" si="22">Q173*H173</f>
        <v>0</v>
      </c>
      <c r="S173" s="119">
        <v>0</v>
      </c>
      <c r="T173" s="120">
        <f t="shared" ref="T173:T184" si="23">S173*H173</f>
        <v>0</v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R173" s="121" t="s">
        <v>113</v>
      </c>
      <c r="AT173" s="121" t="s">
        <v>84</v>
      </c>
      <c r="AU173" s="121" t="s">
        <v>44</v>
      </c>
      <c r="AY173" s="8" t="s">
        <v>82</v>
      </c>
      <c r="BE173" s="122">
        <f t="shared" ref="BE173:BE184" si="24">IF(N173="základná",J173,0)</f>
        <v>0</v>
      </c>
      <c r="BF173" s="122">
        <f t="shared" ref="BF173:BF184" si="25">IF(N173="znížená",J173,0)</f>
        <v>0</v>
      </c>
      <c r="BG173" s="122">
        <f t="shared" ref="BG173:BG184" si="26">IF(N173="zákl. prenesená",J173,0)</f>
        <v>0</v>
      </c>
      <c r="BH173" s="122">
        <f t="shared" ref="BH173:BH184" si="27">IF(N173="zníž. prenesená",J173,0)</f>
        <v>0</v>
      </c>
      <c r="BI173" s="122">
        <f t="shared" ref="BI173:BI184" si="28">IF(N173="nulová",J173,0)</f>
        <v>0</v>
      </c>
      <c r="BJ173" s="8" t="s">
        <v>44</v>
      </c>
      <c r="BK173" s="123">
        <f t="shared" ref="BK173:BK184" si="29">ROUND(I173*H173,3)</f>
        <v>0</v>
      </c>
      <c r="BL173" s="8" t="s">
        <v>113</v>
      </c>
      <c r="BM173" s="121" t="s">
        <v>212</v>
      </c>
    </row>
    <row r="174" spans="1:65" s="2" customFormat="1" ht="24" customHeight="1" x14ac:dyDescent="0.2">
      <c r="A174" s="17"/>
      <c r="B174" s="109"/>
      <c r="C174" s="110" t="s">
        <v>149</v>
      </c>
      <c r="D174" s="110" t="s">
        <v>84</v>
      </c>
      <c r="E174" s="111" t="s">
        <v>213</v>
      </c>
      <c r="F174" s="112" t="s">
        <v>214</v>
      </c>
      <c r="G174" s="113" t="s">
        <v>215</v>
      </c>
      <c r="H174" s="114">
        <v>1255.69</v>
      </c>
      <c r="I174" s="115"/>
      <c r="J174" s="114">
        <f t="shared" si="20"/>
        <v>0</v>
      </c>
      <c r="K174" s="116"/>
      <c r="L174" s="18"/>
      <c r="M174" s="117" t="s">
        <v>0</v>
      </c>
      <c r="N174" s="118" t="s">
        <v>24</v>
      </c>
      <c r="O174" s="32"/>
      <c r="P174" s="119">
        <f t="shared" si="21"/>
        <v>0</v>
      </c>
      <c r="Q174" s="119">
        <v>0</v>
      </c>
      <c r="R174" s="119">
        <f t="shared" si="22"/>
        <v>0</v>
      </c>
      <c r="S174" s="119">
        <v>0</v>
      </c>
      <c r="T174" s="120">
        <f t="shared" si="23"/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R174" s="121" t="s">
        <v>113</v>
      </c>
      <c r="AT174" s="121" t="s">
        <v>84</v>
      </c>
      <c r="AU174" s="121" t="s">
        <v>44</v>
      </c>
      <c r="AY174" s="8" t="s">
        <v>82</v>
      </c>
      <c r="BE174" s="122">
        <f t="shared" si="24"/>
        <v>0</v>
      </c>
      <c r="BF174" s="122">
        <f t="shared" si="25"/>
        <v>0</v>
      </c>
      <c r="BG174" s="122">
        <f t="shared" si="26"/>
        <v>0</v>
      </c>
      <c r="BH174" s="122">
        <f t="shared" si="27"/>
        <v>0</v>
      </c>
      <c r="BI174" s="122">
        <f t="shared" si="28"/>
        <v>0</v>
      </c>
      <c r="BJ174" s="8" t="s">
        <v>44</v>
      </c>
      <c r="BK174" s="123">
        <f t="shared" si="29"/>
        <v>0</v>
      </c>
      <c r="BL174" s="8" t="s">
        <v>113</v>
      </c>
      <c r="BM174" s="121" t="s">
        <v>216</v>
      </c>
    </row>
    <row r="175" spans="1:65" s="2" customFormat="1" ht="16.5" customHeight="1" x14ac:dyDescent="0.2">
      <c r="A175" s="17"/>
      <c r="B175" s="109"/>
      <c r="C175" s="124" t="s">
        <v>217</v>
      </c>
      <c r="D175" s="124" t="s">
        <v>218</v>
      </c>
      <c r="E175" s="125" t="s">
        <v>219</v>
      </c>
      <c r="F175" s="126" t="s">
        <v>220</v>
      </c>
      <c r="G175" s="127" t="s">
        <v>117</v>
      </c>
      <c r="H175" s="128">
        <v>1.3180000000000001</v>
      </c>
      <c r="I175" s="129"/>
      <c r="J175" s="128">
        <f t="shared" si="20"/>
        <v>0</v>
      </c>
      <c r="K175" s="130"/>
      <c r="L175" s="131"/>
      <c r="M175" s="132" t="s">
        <v>0</v>
      </c>
      <c r="N175" s="133" t="s">
        <v>24</v>
      </c>
      <c r="O175" s="32"/>
      <c r="P175" s="119">
        <f t="shared" si="21"/>
        <v>0</v>
      </c>
      <c r="Q175" s="119">
        <v>0</v>
      </c>
      <c r="R175" s="119">
        <f t="shared" si="22"/>
        <v>0</v>
      </c>
      <c r="S175" s="119">
        <v>0</v>
      </c>
      <c r="T175" s="120">
        <f t="shared" si="23"/>
        <v>0</v>
      </c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R175" s="121" t="s">
        <v>145</v>
      </c>
      <c r="AT175" s="121" t="s">
        <v>218</v>
      </c>
      <c r="AU175" s="121" t="s">
        <v>44</v>
      </c>
      <c r="AY175" s="8" t="s">
        <v>82</v>
      </c>
      <c r="BE175" s="122">
        <f t="shared" si="24"/>
        <v>0</v>
      </c>
      <c r="BF175" s="122">
        <f t="shared" si="25"/>
        <v>0</v>
      </c>
      <c r="BG175" s="122">
        <f t="shared" si="26"/>
        <v>0</v>
      </c>
      <c r="BH175" s="122">
        <f t="shared" si="27"/>
        <v>0</v>
      </c>
      <c r="BI175" s="122">
        <f t="shared" si="28"/>
        <v>0</v>
      </c>
      <c r="BJ175" s="8" t="s">
        <v>44</v>
      </c>
      <c r="BK175" s="123">
        <f t="shared" si="29"/>
        <v>0</v>
      </c>
      <c r="BL175" s="8" t="s">
        <v>113</v>
      </c>
      <c r="BM175" s="121" t="s">
        <v>221</v>
      </c>
    </row>
    <row r="176" spans="1:65" s="2" customFormat="1" ht="72" customHeight="1" x14ac:dyDescent="0.2">
      <c r="A176" s="17"/>
      <c r="B176" s="109"/>
      <c r="C176" s="110" t="s">
        <v>152</v>
      </c>
      <c r="D176" s="110" t="s">
        <v>84</v>
      </c>
      <c r="E176" s="111" t="s">
        <v>222</v>
      </c>
      <c r="F176" s="112" t="s">
        <v>223</v>
      </c>
      <c r="G176" s="113" t="s">
        <v>170</v>
      </c>
      <c r="H176" s="114">
        <v>1</v>
      </c>
      <c r="I176" s="115"/>
      <c r="J176" s="114">
        <f t="shared" si="20"/>
        <v>0</v>
      </c>
      <c r="K176" s="116"/>
      <c r="L176" s="18"/>
      <c r="M176" s="117" t="s">
        <v>0</v>
      </c>
      <c r="N176" s="118" t="s">
        <v>24</v>
      </c>
      <c r="O176" s="32"/>
      <c r="P176" s="119">
        <f t="shared" si="21"/>
        <v>0</v>
      </c>
      <c r="Q176" s="119">
        <v>0</v>
      </c>
      <c r="R176" s="119">
        <f t="shared" si="22"/>
        <v>0</v>
      </c>
      <c r="S176" s="119">
        <v>0</v>
      </c>
      <c r="T176" s="120">
        <f t="shared" si="23"/>
        <v>0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R176" s="121" t="s">
        <v>113</v>
      </c>
      <c r="AT176" s="121" t="s">
        <v>84</v>
      </c>
      <c r="AU176" s="121" t="s">
        <v>44</v>
      </c>
      <c r="AY176" s="8" t="s">
        <v>82</v>
      </c>
      <c r="BE176" s="122">
        <f t="shared" si="24"/>
        <v>0</v>
      </c>
      <c r="BF176" s="122">
        <f t="shared" si="25"/>
        <v>0</v>
      </c>
      <c r="BG176" s="122">
        <f t="shared" si="26"/>
        <v>0</v>
      </c>
      <c r="BH176" s="122">
        <f t="shared" si="27"/>
        <v>0</v>
      </c>
      <c r="BI176" s="122">
        <f t="shared" si="28"/>
        <v>0</v>
      </c>
      <c r="BJ176" s="8" t="s">
        <v>44</v>
      </c>
      <c r="BK176" s="123">
        <f t="shared" si="29"/>
        <v>0</v>
      </c>
      <c r="BL176" s="8" t="s">
        <v>113</v>
      </c>
      <c r="BM176" s="121" t="s">
        <v>224</v>
      </c>
    </row>
    <row r="177" spans="1:65" s="2" customFormat="1" ht="60" customHeight="1" x14ac:dyDescent="0.2">
      <c r="A177" s="17"/>
      <c r="B177" s="109"/>
      <c r="C177" s="110" t="s">
        <v>225</v>
      </c>
      <c r="D177" s="110" t="s">
        <v>84</v>
      </c>
      <c r="E177" s="111" t="s">
        <v>226</v>
      </c>
      <c r="F177" s="112" t="s">
        <v>227</v>
      </c>
      <c r="G177" s="113" t="s">
        <v>170</v>
      </c>
      <c r="H177" s="114">
        <v>2</v>
      </c>
      <c r="I177" s="115"/>
      <c r="J177" s="114">
        <f t="shared" si="20"/>
        <v>0</v>
      </c>
      <c r="K177" s="116"/>
      <c r="L177" s="18"/>
      <c r="M177" s="117" t="s">
        <v>0</v>
      </c>
      <c r="N177" s="118" t="s">
        <v>24</v>
      </c>
      <c r="O177" s="32"/>
      <c r="P177" s="119">
        <f t="shared" si="21"/>
        <v>0</v>
      </c>
      <c r="Q177" s="119">
        <v>0</v>
      </c>
      <c r="R177" s="119">
        <f t="shared" si="22"/>
        <v>0</v>
      </c>
      <c r="S177" s="119">
        <v>0</v>
      </c>
      <c r="T177" s="120">
        <f t="shared" si="23"/>
        <v>0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R177" s="121" t="s">
        <v>113</v>
      </c>
      <c r="AT177" s="121" t="s">
        <v>84</v>
      </c>
      <c r="AU177" s="121" t="s">
        <v>44</v>
      </c>
      <c r="AY177" s="8" t="s">
        <v>82</v>
      </c>
      <c r="BE177" s="122">
        <f t="shared" si="24"/>
        <v>0</v>
      </c>
      <c r="BF177" s="122">
        <f t="shared" si="25"/>
        <v>0</v>
      </c>
      <c r="BG177" s="122">
        <f t="shared" si="26"/>
        <v>0</v>
      </c>
      <c r="BH177" s="122">
        <f t="shared" si="27"/>
        <v>0</v>
      </c>
      <c r="BI177" s="122">
        <f t="shared" si="28"/>
        <v>0</v>
      </c>
      <c r="BJ177" s="8" t="s">
        <v>44</v>
      </c>
      <c r="BK177" s="123">
        <f t="shared" si="29"/>
        <v>0</v>
      </c>
      <c r="BL177" s="8" t="s">
        <v>113</v>
      </c>
      <c r="BM177" s="121" t="s">
        <v>228</v>
      </c>
    </row>
    <row r="178" spans="1:65" s="2" customFormat="1" ht="24" customHeight="1" x14ac:dyDescent="0.2">
      <c r="A178" s="17"/>
      <c r="B178" s="109"/>
      <c r="C178" s="110" t="s">
        <v>156</v>
      </c>
      <c r="D178" s="110" t="s">
        <v>84</v>
      </c>
      <c r="E178" s="111" t="s">
        <v>229</v>
      </c>
      <c r="F178" s="112" t="s">
        <v>230</v>
      </c>
      <c r="G178" s="113" t="s">
        <v>170</v>
      </c>
      <c r="H178" s="114">
        <v>4</v>
      </c>
      <c r="I178" s="115"/>
      <c r="J178" s="114">
        <f t="shared" si="20"/>
        <v>0</v>
      </c>
      <c r="K178" s="116"/>
      <c r="L178" s="18"/>
      <c r="M178" s="117" t="s">
        <v>0</v>
      </c>
      <c r="N178" s="118" t="s">
        <v>24</v>
      </c>
      <c r="O178" s="32"/>
      <c r="P178" s="119">
        <f t="shared" si="21"/>
        <v>0</v>
      </c>
      <c r="Q178" s="119">
        <v>0</v>
      </c>
      <c r="R178" s="119">
        <f t="shared" si="22"/>
        <v>0</v>
      </c>
      <c r="S178" s="119">
        <v>0</v>
      </c>
      <c r="T178" s="120">
        <f t="shared" si="23"/>
        <v>0</v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R178" s="121" t="s">
        <v>113</v>
      </c>
      <c r="AT178" s="121" t="s">
        <v>84</v>
      </c>
      <c r="AU178" s="121" t="s">
        <v>44</v>
      </c>
      <c r="AY178" s="8" t="s">
        <v>82</v>
      </c>
      <c r="BE178" s="122">
        <f t="shared" si="24"/>
        <v>0</v>
      </c>
      <c r="BF178" s="122">
        <f t="shared" si="25"/>
        <v>0</v>
      </c>
      <c r="BG178" s="122">
        <f t="shared" si="26"/>
        <v>0</v>
      </c>
      <c r="BH178" s="122">
        <f t="shared" si="27"/>
        <v>0</v>
      </c>
      <c r="BI178" s="122">
        <f t="shared" si="28"/>
        <v>0</v>
      </c>
      <c r="BJ178" s="8" t="s">
        <v>44</v>
      </c>
      <c r="BK178" s="123">
        <f t="shared" si="29"/>
        <v>0</v>
      </c>
      <c r="BL178" s="8" t="s">
        <v>113</v>
      </c>
      <c r="BM178" s="121" t="s">
        <v>231</v>
      </c>
    </row>
    <row r="179" spans="1:65" s="2" customFormat="1" ht="24" customHeight="1" x14ac:dyDescent="0.2">
      <c r="A179" s="17"/>
      <c r="B179" s="109"/>
      <c r="C179" s="110" t="s">
        <v>232</v>
      </c>
      <c r="D179" s="110" t="s">
        <v>84</v>
      </c>
      <c r="E179" s="111" t="s">
        <v>233</v>
      </c>
      <c r="F179" s="112" t="s">
        <v>234</v>
      </c>
      <c r="G179" s="113" t="s">
        <v>170</v>
      </c>
      <c r="H179" s="114">
        <v>4</v>
      </c>
      <c r="I179" s="115"/>
      <c r="J179" s="114">
        <f t="shared" si="20"/>
        <v>0</v>
      </c>
      <c r="K179" s="116"/>
      <c r="L179" s="18"/>
      <c r="M179" s="117" t="s">
        <v>0</v>
      </c>
      <c r="N179" s="118" t="s">
        <v>24</v>
      </c>
      <c r="O179" s="32"/>
      <c r="P179" s="119">
        <f t="shared" si="21"/>
        <v>0</v>
      </c>
      <c r="Q179" s="119">
        <v>0</v>
      </c>
      <c r="R179" s="119">
        <f t="shared" si="22"/>
        <v>0</v>
      </c>
      <c r="S179" s="119">
        <v>0</v>
      </c>
      <c r="T179" s="120">
        <f t="shared" si="23"/>
        <v>0</v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R179" s="121" t="s">
        <v>113</v>
      </c>
      <c r="AT179" s="121" t="s">
        <v>84</v>
      </c>
      <c r="AU179" s="121" t="s">
        <v>44</v>
      </c>
      <c r="AY179" s="8" t="s">
        <v>82</v>
      </c>
      <c r="BE179" s="122">
        <f t="shared" si="24"/>
        <v>0</v>
      </c>
      <c r="BF179" s="122">
        <f t="shared" si="25"/>
        <v>0</v>
      </c>
      <c r="BG179" s="122">
        <f t="shared" si="26"/>
        <v>0</v>
      </c>
      <c r="BH179" s="122">
        <f t="shared" si="27"/>
        <v>0</v>
      </c>
      <c r="BI179" s="122">
        <f t="shared" si="28"/>
        <v>0</v>
      </c>
      <c r="BJ179" s="8" t="s">
        <v>44</v>
      </c>
      <c r="BK179" s="123">
        <f t="shared" si="29"/>
        <v>0</v>
      </c>
      <c r="BL179" s="8" t="s">
        <v>113</v>
      </c>
      <c r="BM179" s="121" t="s">
        <v>235</v>
      </c>
    </row>
    <row r="180" spans="1:65" s="2" customFormat="1" ht="24" customHeight="1" x14ac:dyDescent="0.2">
      <c r="A180" s="17"/>
      <c r="B180" s="109"/>
      <c r="C180" s="110" t="s">
        <v>159</v>
      </c>
      <c r="D180" s="110" t="s">
        <v>84</v>
      </c>
      <c r="E180" s="111" t="s">
        <v>236</v>
      </c>
      <c r="F180" s="112" t="s">
        <v>237</v>
      </c>
      <c r="G180" s="113" t="s">
        <v>170</v>
      </c>
      <c r="H180" s="114">
        <v>2</v>
      </c>
      <c r="I180" s="115"/>
      <c r="J180" s="114">
        <f t="shared" si="20"/>
        <v>0</v>
      </c>
      <c r="K180" s="116"/>
      <c r="L180" s="18"/>
      <c r="M180" s="117" t="s">
        <v>0</v>
      </c>
      <c r="N180" s="118" t="s">
        <v>24</v>
      </c>
      <c r="O180" s="32"/>
      <c r="P180" s="119">
        <f t="shared" si="21"/>
        <v>0</v>
      </c>
      <c r="Q180" s="119">
        <v>0</v>
      </c>
      <c r="R180" s="119">
        <f t="shared" si="22"/>
        <v>0</v>
      </c>
      <c r="S180" s="119">
        <v>0</v>
      </c>
      <c r="T180" s="120">
        <f t="shared" si="23"/>
        <v>0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R180" s="121" t="s">
        <v>113</v>
      </c>
      <c r="AT180" s="121" t="s">
        <v>84</v>
      </c>
      <c r="AU180" s="121" t="s">
        <v>44</v>
      </c>
      <c r="AY180" s="8" t="s">
        <v>82</v>
      </c>
      <c r="BE180" s="122">
        <f t="shared" si="24"/>
        <v>0</v>
      </c>
      <c r="BF180" s="122">
        <f t="shared" si="25"/>
        <v>0</v>
      </c>
      <c r="BG180" s="122">
        <f t="shared" si="26"/>
        <v>0</v>
      </c>
      <c r="BH180" s="122">
        <f t="shared" si="27"/>
        <v>0</v>
      </c>
      <c r="BI180" s="122">
        <f t="shared" si="28"/>
        <v>0</v>
      </c>
      <c r="BJ180" s="8" t="s">
        <v>44</v>
      </c>
      <c r="BK180" s="123">
        <f t="shared" si="29"/>
        <v>0</v>
      </c>
      <c r="BL180" s="8" t="s">
        <v>113</v>
      </c>
      <c r="BM180" s="121" t="s">
        <v>238</v>
      </c>
    </row>
    <row r="181" spans="1:65" s="2" customFormat="1" ht="24" customHeight="1" x14ac:dyDescent="0.2">
      <c r="A181" s="17"/>
      <c r="B181" s="109"/>
      <c r="C181" s="110" t="s">
        <v>239</v>
      </c>
      <c r="D181" s="110" t="s">
        <v>84</v>
      </c>
      <c r="E181" s="111" t="s">
        <v>240</v>
      </c>
      <c r="F181" s="112" t="s">
        <v>241</v>
      </c>
      <c r="G181" s="113" t="s">
        <v>170</v>
      </c>
      <c r="H181" s="114">
        <v>1</v>
      </c>
      <c r="I181" s="115"/>
      <c r="J181" s="114">
        <f t="shared" si="20"/>
        <v>0</v>
      </c>
      <c r="K181" s="116"/>
      <c r="L181" s="18"/>
      <c r="M181" s="117" t="s">
        <v>0</v>
      </c>
      <c r="N181" s="118" t="s">
        <v>24</v>
      </c>
      <c r="O181" s="32"/>
      <c r="P181" s="119">
        <f t="shared" si="21"/>
        <v>0</v>
      </c>
      <c r="Q181" s="119">
        <v>0</v>
      </c>
      <c r="R181" s="119">
        <f t="shared" si="22"/>
        <v>0</v>
      </c>
      <c r="S181" s="119">
        <v>0</v>
      </c>
      <c r="T181" s="120">
        <f t="shared" si="23"/>
        <v>0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R181" s="121" t="s">
        <v>113</v>
      </c>
      <c r="AT181" s="121" t="s">
        <v>84</v>
      </c>
      <c r="AU181" s="121" t="s">
        <v>44</v>
      </c>
      <c r="AY181" s="8" t="s">
        <v>82</v>
      </c>
      <c r="BE181" s="122">
        <f t="shared" si="24"/>
        <v>0</v>
      </c>
      <c r="BF181" s="122">
        <f t="shared" si="25"/>
        <v>0</v>
      </c>
      <c r="BG181" s="122">
        <f t="shared" si="26"/>
        <v>0</v>
      </c>
      <c r="BH181" s="122">
        <f t="shared" si="27"/>
        <v>0</v>
      </c>
      <c r="BI181" s="122">
        <f t="shared" si="28"/>
        <v>0</v>
      </c>
      <c r="BJ181" s="8" t="s">
        <v>44</v>
      </c>
      <c r="BK181" s="123">
        <f t="shared" si="29"/>
        <v>0</v>
      </c>
      <c r="BL181" s="8" t="s">
        <v>113</v>
      </c>
      <c r="BM181" s="121" t="s">
        <v>242</v>
      </c>
    </row>
    <row r="182" spans="1:65" s="2" customFormat="1" ht="24" customHeight="1" x14ac:dyDescent="0.2">
      <c r="A182" s="17"/>
      <c r="B182" s="109"/>
      <c r="C182" s="110" t="s">
        <v>163</v>
      </c>
      <c r="D182" s="110" t="s">
        <v>84</v>
      </c>
      <c r="E182" s="111" t="s">
        <v>243</v>
      </c>
      <c r="F182" s="112" t="s">
        <v>244</v>
      </c>
      <c r="G182" s="113" t="s">
        <v>144</v>
      </c>
      <c r="H182" s="114">
        <v>86</v>
      </c>
      <c r="I182" s="115"/>
      <c r="J182" s="114">
        <f t="shared" si="20"/>
        <v>0</v>
      </c>
      <c r="K182" s="116"/>
      <c r="L182" s="18"/>
      <c r="M182" s="117" t="s">
        <v>0</v>
      </c>
      <c r="N182" s="118" t="s">
        <v>24</v>
      </c>
      <c r="O182" s="32"/>
      <c r="P182" s="119">
        <f t="shared" si="21"/>
        <v>0</v>
      </c>
      <c r="Q182" s="119">
        <v>0</v>
      </c>
      <c r="R182" s="119">
        <f t="shared" si="22"/>
        <v>0</v>
      </c>
      <c r="S182" s="119">
        <v>0</v>
      </c>
      <c r="T182" s="120">
        <f t="shared" si="23"/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R182" s="121" t="s">
        <v>113</v>
      </c>
      <c r="AT182" s="121" t="s">
        <v>84</v>
      </c>
      <c r="AU182" s="121" t="s">
        <v>44</v>
      </c>
      <c r="AY182" s="8" t="s">
        <v>82</v>
      </c>
      <c r="BE182" s="122">
        <f t="shared" si="24"/>
        <v>0</v>
      </c>
      <c r="BF182" s="122">
        <f t="shared" si="25"/>
        <v>0</v>
      </c>
      <c r="BG182" s="122">
        <f t="shared" si="26"/>
        <v>0</v>
      </c>
      <c r="BH182" s="122">
        <f t="shared" si="27"/>
        <v>0</v>
      </c>
      <c r="BI182" s="122">
        <f t="shared" si="28"/>
        <v>0</v>
      </c>
      <c r="BJ182" s="8" t="s">
        <v>44</v>
      </c>
      <c r="BK182" s="123">
        <f t="shared" si="29"/>
        <v>0</v>
      </c>
      <c r="BL182" s="8" t="s">
        <v>113</v>
      </c>
      <c r="BM182" s="121" t="s">
        <v>245</v>
      </c>
    </row>
    <row r="183" spans="1:65" s="2" customFormat="1" ht="24" customHeight="1" x14ac:dyDescent="0.2">
      <c r="A183" s="17"/>
      <c r="B183" s="109"/>
      <c r="C183" s="110" t="s">
        <v>246</v>
      </c>
      <c r="D183" s="110" t="s">
        <v>84</v>
      </c>
      <c r="E183" s="111" t="s">
        <v>247</v>
      </c>
      <c r="F183" s="112" t="s">
        <v>248</v>
      </c>
      <c r="G183" s="113" t="s">
        <v>144</v>
      </c>
      <c r="H183" s="114">
        <v>3</v>
      </c>
      <c r="I183" s="115"/>
      <c r="J183" s="114">
        <f t="shared" si="20"/>
        <v>0</v>
      </c>
      <c r="K183" s="116"/>
      <c r="L183" s="18"/>
      <c r="M183" s="117" t="s">
        <v>0</v>
      </c>
      <c r="N183" s="118" t="s">
        <v>24</v>
      </c>
      <c r="O183" s="32"/>
      <c r="P183" s="119">
        <f t="shared" si="21"/>
        <v>0</v>
      </c>
      <c r="Q183" s="119">
        <v>0</v>
      </c>
      <c r="R183" s="119">
        <f t="shared" si="22"/>
        <v>0</v>
      </c>
      <c r="S183" s="119">
        <v>0</v>
      </c>
      <c r="T183" s="120">
        <f t="shared" si="23"/>
        <v>0</v>
      </c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R183" s="121" t="s">
        <v>113</v>
      </c>
      <c r="AT183" s="121" t="s">
        <v>84</v>
      </c>
      <c r="AU183" s="121" t="s">
        <v>44</v>
      </c>
      <c r="AY183" s="8" t="s">
        <v>82</v>
      </c>
      <c r="BE183" s="122">
        <f t="shared" si="24"/>
        <v>0</v>
      </c>
      <c r="BF183" s="122">
        <f t="shared" si="25"/>
        <v>0</v>
      </c>
      <c r="BG183" s="122">
        <f t="shared" si="26"/>
        <v>0</v>
      </c>
      <c r="BH183" s="122">
        <f t="shared" si="27"/>
        <v>0</v>
      </c>
      <c r="BI183" s="122">
        <f t="shared" si="28"/>
        <v>0</v>
      </c>
      <c r="BJ183" s="8" t="s">
        <v>44</v>
      </c>
      <c r="BK183" s="123">
        <f t="shared" si="29"/>
        <v>0</v>
      </c>
      <c r="BL183" s="8" t="s">
        <v>113</v>
      </c>
      <c r="BM183" s="121" t="s">
        <v>249</v>
      </c>
    </row>
    <row r="184" spans="1:65" s="2" customFormat="1" ht="24" customHeight="1" x14ac:dyDescent="0.2">
      <c r="A184" s="17"/>
      <c r="B184" s="109"/>
      <c r="C184" s="110" t="s">
        <v>166</v>
      </c>
      <c r="D184" s="110" t="s">
        <v>84</v>
      </c>
      <c r="E184" s="111" t="s">
        <v>250</v>
      </c>
      <c r="F184" s="112" t="s">
        <v>251</v>
      </c>
      <c r="G184" s="113" t="s">
        <v>252</v>
      </c>
      <c r="H184" s="115"/>
      <c r="I184" s="115"/>
      <c r="J184" s="114">
        <f t="shared" si="20"/>
        <v>0</v>
      </c>
      <c r="K184" s="116"/>
      <c r="L184" s="18"/>
      <c r="M184" s="117" t="s">
        <v>0</v>
      </c>
      <c r="N184" s="118" t="s">
        <v>24</v>
      </c>
      <c r="O184" s="32"/>
      <c r="P184" s="119">
        <f t="shared" si="21"/>
        <v>0</v>
      </c>
      <c r="Q184" s="119">
        <v>0</v>
      </c>
      <c r="R184" s="119">
        <f t="shared" si="22"/>
        <v>0</v>
      </c>
      <c r="S184" s="119">
        <v>0</v>
      </c>
      <c r="T184" s="120">
        <f t="shared" si="23"/>
        <v>0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R184" s="121" t="s">
        <v>113</v>
      </c>
      <c r="AT184" s="121" t="s">
        <v>84</v>
      </c>
      <c r="AU184" s="121" t="s">
        <v>44</v>
      </c>
      <c r="AY184" s="8" t="s">
        <v>82</v>
      </c>
      <c r="BE184" s="122">
        <f t="shared" si="24"/>
        <v>0</v>
      </c>
      <c r="BF184" s="122">
        <f t="shared" si="25"/>
        <v>0</v>
      </c>
      <c r="BG184" s="122">
        <f t="shared" si="26"/>
        <v>0</v>
      </c>
      <c r="BH184" s="122">
        <f t="shared" si="27"/>
        <v>0</v>
      </c>
      <c r="BI184" s="122">
        <f t="shared" si="28"/>
        <v>0</v>
      </c>
      <c r="BJ184" s="8" t="s">
        <v>44</v>
      </c>
      <c r="BK184" s="123">
        <f t="shared" si="29"/>
        <v>0</v>
      </c>
      <c r="BL184" s="8" t="s">
        <v>113</v>
      </c>
      <c r="BM184" s="121" t="s">
        <v>253</v>
      </c>
    </row>
    <row r="185" spans="1:65" s="7" customFormat="1" ht="22.8" customHeight="1" x14ac:dyDescent="0.25">
      <c r="B185" s="96"/>
      <c r="D185" s="97" t="s">
        <v>40</v>
      </c>
      <c r="E185" s="107" t="s">
        <v>254</v>
      </c>
      <c r="F185" s="107" t="s">
        <v>255</v>
      </c>
      <c r="I185" s="99"/>
      <c r="J185" s="108">
        <f>BK185</f>
        <v>0</v>
      </c>
      <c r="L185" s="96"/>
      <c r="M185" s="101"/>
      <c r="N185" s="102"/>
      <c r="O185" s="102"/>
      <c r="P185" s="103">
        <f>SUM(P186:P188)</f>
        <v>0</v>
      </c>
      <c r="Q185" s="102"/>
      <c r="R185" s="103">
        <f>SUM(R186:R188)</f>
        <v>0</v>
      </c>
      <c r="S185" s="102"/>
      <c r="T185" s="104">
        <f>SUM(T186:T188)</f>
        <v>0</v>
      </c>
      <c r="AR185" s="97" t="s">
        <v>44</v>
      </c>
      <c r="AT185" s="105" t="s">
        <v>40</v>
      </c>
      <c r="AU185" s="105" t="s">
        <v>42</v>
      </c>
      <c r="AY185" s="97" t="s">
        <v>82</v>
      </c>
      <c r="BK185" s="106">
        <f>SUM(BK186:BK188)</f>
        <v>0</v>
      </c>
    </row>
    <row r="186" spans="1:65" s="2" customFormat="1" ht="36" customHeight="1" x14ac:dyDescent="0.2">
      <c r="A186" s="17"/>
      <c r="B186" s="109"/>
      <c r="C186" s="110" t="s">
        <v>256</v>
      </c>
      <c r="D186" s="110" t="s">
        <v>84</v>
      </c>
      <c r="E186" s="111" t="s">
        <v>257</v>
      </c>
      <c r="F186" s="112" t="s">
        <v>258</v>
      </c>
      <c r="G186" s="113" t="s">
        <v>87</v>
      </c>
      <c r="H186" s="114">
        <v>124.27</v>
      </c>
      <c r="I186" s="115"/>
      <c r="J186" s="114">
        <f>ROUND(I186*H186,3)</f>
        <v>0</v>
      </c>
      <c r="K186" s="116"/>
      <c r="L186" s="18"/>
      <c r="M186" s="117" t="s">
        <v>0</v>
      </c>
      <c r="N186" s="118" t="s">
        <v>24</v>
      </c>
      <c r="O186" s="32"/>
      <c r="P186" s="119">
        <f>O186*H186</f>
        <v>0</v>
      </c>
      <c r="Q186" s="119">
        <v>0</v>
      </c>
      <c r="R186" s="119">
        <f>Q186*H186</f>
        <v>0</v>
      </c>
      <c r="S186" s="119">
        <v>0</v>
      </c>
      <c r="T186" s="120">
        <f>S186*H186</f>
        <v>0</v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R186" s="121" t="s">
        <v>113</v>
      </c>
      <c r="AT186" s="121" t="s">
        <v>84</v>
      </c>
      <c r="AU186" s="121" t="s">
        <v>44</v>
      </c>
      <c r="AY186" s="8" t="s">
        <v>82</v>
      </c>
      <c r="BE186" s="122">
        <f>IF(N186="základná",J186,0)</f>
        <v>0</v>
      </c>
      <c r="BF186" s="122">
        <f>IF(N186="znížená",J186,0)</f>
        <v>0</v>
      </c>
      <c r="BG186" s="122">
        <f>IF(N186="zákl. prenesená",J186,0)</f>
        <v>0</v>
      </c>
      <c r="BH186" s="122">
        <f>IF(N186="zníž. prenesená",J186,0)</f>
        <v>0</v>
      </c>
      <c r="BI186" s="122">
        <f>IF(N186="nulová",J186,0)</f>
        <v>0</v>
      </c>
      <c r="BJ186" s="8" t="s">
        <v>44</v>
      </c>
      <c r="BK186" s="123">
        <f>ROUND(I186*H186,3)</f>
        <v>0</v>
      </c>
      <c r="BL186" s="8" t="s">
        <v>113</v>
      </c>
      <c r="BM186" s="121" t="s">
        <v>259</v>
      </c>
    </row>
    <row r="187" spans="1:65" s="2" customFormat="1" ht="16.5" customHeight="1" x14ac:dyDescent="0.2">
      <c r="A187" s="17"/>
      <c r="B187" s="109"/>
      <c r="C187" s="110" t="s">
        <v>171</v>
      </c>
      <c r="D187" s="110" t="s">
        <v>84</v>
      </c>
      <c r="E187" s="111" t="s">
        <v>260</v>
      </c>
      <c r="F187" s="112" t="s">
        <v>261</v>
      </c>
      <c r="G187" s="113" t="s">
        <v>87</v>
      </c>
      <c r="H187" s="114">
        <v>124.27</v>
      </c>
      <c r="I187" s="115"/>
      <c r="J187" s="114">
        <f>ROUND(I187*H187,3)</f>
        <v>0</v>
      </c>
      <c r="K187" s="116"/>
      <c r="L187" s="18"/>
      <c r="M187" s="117" t="s">
        <v>0</v>
      </c>
      <c r="N187" s="118" t="s">
        <v>24</v>
      </c>
      <c r="O187" s="32"/>
      <c r="P187" s="119">
        <f>O187*H187</f>
        <v>0</v>
      </c>
      <c r="Q187" s="119">
        <v>0</v>
      </c>
      <c r="R187" s="119">
        <f>Q187*H187</f>
        <v>0</v>
      </c>
      <c r="S187" s="119">
        <v>0</v>
      </c>
      <c r="T187" s="120">
        <f>S187*H187</f>
        <v>0</v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R187" s="121" t="s">
        <v>113</v>
      </c>
      <c r="AT187" s="121" t="s">
        <v>84</v>
      </c>
      <c r="AU187" s="121" t="s">
        <v>44</v>
      </c>
      <c r="AY187" s="8" t="s">
        <v>82</v>
      </c>
      <c r="BE187" s="122">
        <f>IF(N187="základná",J187,0)</f>
        <v>0</v>
      </c>
      <c r="BF187" s="122">
        <f>IF(N187="znížená",J187,0)</f>
        <v>0</v>
      </c>
      <c r="BG187" s="122">
        <f>IF(N187="zákl. prenesená",J187,0)</f>
        <v>0</v>
      </c>
      <c r="BH187" s="122">
        <f>IF(N187="zníž. prenesená",J187,0)</f>
        <v>0</v>
      </c>
      <c r="BI187" s="122">
        <f>IF(N187="nulová",J187,0)</f>
        <v>0</v>
      </c>
      <c r="BJ187" s="8" t="s">
        <v>44</v>
      </c>
      <c r="BK187" s="123">
        <f>ROUND(I187*H187,3)</f>
        <v>0</v>
      </c>
      <c r="BL187" s="8" t="s">
        <v>113</v>
      </c>
      <c r="BM187" s="121" t="s">
        <v>262</v>
      </c>
    </row>
    <row r="188" spans="1:65" s="2" customFormat="1" ht="24" customHeight="1" x14ac:dyDescent="0.2">
      <c r="A188" s="17"/>
      <c r="B188" s="109"/>
      <c r="C188" s="110" t="s">
        <v>263</v>
      </c>
      <c r="D188" s="110" t="s">
        <v>84</v>
      </c>
      <c r="E188" s="111" t="s">
        <v>264</v>
      </c>
      <c r="F188" s="112" t="s">
        <v>265</v>
      </c>
      <c r="G188" s="113" t="s">
        <v>252</v>
      </c>
      <c r="H188" s="115"/>
      <c r="I188" s="115"/>
      <c r="J188" s="114">
        <f>ROUND(I188*H188,3)</f>
        <v>0</v>
      </c>
      <c r="K188" s="116"/>
      <c r="L188" s="18"/>
      <c r="M188" s="117" t="s">
        <v>0</v>
      </c>
      <c r="N188" s="118" t="s">
        <v>24</v>
      </c>
      <c r="O188" s="32"/>
      <c r="P188" s="119">
        <f>O188*H188</f>
        <v>0</v>
      </c>
      <c r="Q188" s="119">
        <v>0</v>
      </c>
      <c r="R188" s="119">
        <f>Q188*H188</f>
        <v>0</v>
      </c>
      <c r="S188" s="119">
        <v>0</v>
      </c>
      <c r="T188" s="120">
        <f>S188*H188</f>
        <v>0</v>
      </c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R188" s="121" t="s">
        <v>113</v>
      </c>
      <c r="AT188" s="121" t="s">
        <v>84</v>
      </c>
      <c r="AU188" s="121" t="s">
        <v>44</v>
      </c>
      <c r="AY188" s="8" t="s">
        <v>82</v>
      </c>
      <c r="BE188" s="122">
        <f>IF(N188="základná",J188,0)</f>
        <v>0</v>
      </c>
      <c r="BF188" s="122">
        <f>IF(N188="znížená",J188,0)</f>
        <v>0</v>
      </c>
      <c r="BG188" s="122">
        <f>IF(N188="zákl. prenesená",J188,0)</f>
        <v>0</v>
      </c>
      <c r="BH188" s="122">
        <f>IF(N188="zníž. prenesená",J188,0)</f>
        <v>0</v>
      </c>
      <c r="BI188" s="122">
        <f>IF(N188="nulová",J188,0)</f>
        <v>0</v>
      </c>
      <c r="BJ188" s="8" t="s">
        <v>44</v>
      </c>
      <c r="BK188" s="123">
        <f>ROUND(I188*H188,3)</f>
        <v>0</v>
      </c>
      <c r="BL188" s="8" t="s">
        <v>113</v>
      </c>
      <c r="BM188" s="121" t="s">
        <v>266</v>
      </c>
    </row>
    <row r="189" spans="1:65" s="7" customFormat="1" ht="22.8" customHeight="1" x14ac:dyDescent="0.25">
      <c r="B189" s="96"/>
      <c r="D189" s="97" t="s">
        <v>40</v>
      </c>
      <c r="E189" s="107" t="s">
        <v>267</v>
      </c>
      <c r="F189" s="107" t="s">
        <v>268</v>
      </c>
      <c r="I189" s="99"/>
      <c r="J189" s="108">
        <f>BK189</f>
        <v>0</v>
      </c>
      <c r="L189" s="96"/>
      <c r="M189" s="101"/>
      <c r="N189" s="102"/>
      <c r="O189" s="102"/>
      <c r="P189" s="103">
        <f>SUM(P190:P192)</f>
        <v>0</v>
      </c>
      <c r="Q189" s="102"/>
      <c r="R189" s="103">
        <f>SUM(R190:R192)</f>
        <v>0</v>
      </c>
      <c r="S189" s="102"/>
      <c r="T189" s="104">
        <f>SUM(T190:T192)</f>
        <v>0</v>
      </c>
      <c r="AR189" s="97" t="s">
        <v>44</v>
      </c>
      <c r="AT189" s="105" t="s">
        <v>40</v>
      </c>
      <c r="AU189" s="105" t="s">
        <v>42</v>
      </c>
      <c r="AY189" s="97" t="s">
        <v>82</v>
      </c>
      <c r="BK189" s="106">
        <f>SUM(BK190:BK192)</f>
        <v>0</v>
      </c>
    </row>
    <row r="190" spans="1:65" s="2" customFormat="1" ht="60" customHeight="1" x14ac:dyDescent="0.2">
      <c r="A190" s="17"/>
      <c r="B190" s="109"/>
      <c r="C190" s="110" t="s">
        <v>174</v>
      </c>
      <c r="D190" s="110" t="s">
        <v>84</v>
      </c>
      <c r="E190" s="111" t="s">
        <v>269</v>
      </c>
      <c r="F190" s="112" t="s">
        <v>270</v>
      </c>
      <c r="G190" s="113" t="s">
        <v>87</v>
      </c>
      <c r="H190" s="114">
        <v>139.16</v>
      </c>
      <c r="I190" s="115"/>
      <c r="J190" s="114">
        <f>ROUND(I190*H190,3)</f>
        <v>0</v>
      </c>
      <c r="K190" s="116"/>
      <c r="L190" s="18"/>
      <c r="M190" s="117" t="s">
        <v>0</v>
      </c>
      <c r="N190" s="118" t="s">
        <v>24</v>
      </c>
      <c r="O190" s="32"/>
      <c r="P190" s="119">
        <f>O190*H190</f>
        <v>0</v>
      </c>
      <c r="Q190" s="119">
        <v>0</v>
      </c>
      <c r="R190" s="119">
        <f>Q190*H190</f>
        <v>0</v>
      </c>
      <c r="S190" s="119">
        <v>0</v>
      </c>
      <c r="T190" s="120">
        <f>S190*H190</f>
        <v>0</v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R190" s="121" t="s">
        <v>113</v>
      </c>
      <c r="AT190" s="121" t="s">
        <v>84</v>
      </c>
      <c r="AU190" s="121" t="s">
        <v>44</v>
      </c>
      <c r="AY190" s="8" t="s">
        <v>82</v>
      </c>
      <c r="BE190" s="122">
        <f>IF(N190="základná",J190,0)</f>
        <v>0</v>
      </c>
      <c r="BF190" s="122">
        <f>IF(N190="znížená",J190,0)</f>
        <v>0</v>
      </c>
      <c r="BG190" s="122">
        <f>IF(N190="zákl. prenesená",J190,0)</f>
        <v>0</v>
      </c>
      <c r="BH190" s="122">
        <f>IF(N190="zníž. prenesená",J190,0)</f>
        <v>0</v>
      </c>
      <c r="BI190" s="122">
        <f>IF(N190="nulová",J190,0)</f>
        <v>0</v>
      </c>
      <c r="BJ190" s="8" t="s">
        <v>44</v>
      </c>
      <c r="BK190" s="123">
        <f>ROUND(I190*H190,3)</f>
        <v>0</v>
      </c>
      <c r="BL190" s="8" t="s">
        <v>113</v>
      </c>
      <c r="BM190" s="121" t="s">
        <v>271</v>
      </c>
    </row>
    <row r="191" spans="1:65" s="2" customFormat="1" ht="36" customHeight="1" x14ac:dyDescent="0.2">
      <c r="A191" s="17"/>
      <c r="B191" s="109"/>
      <c r="C191" s="110" t="s">
        <v>272</v>
      </c>
      <c r="D191" s="110" t="s">
        <v>84</v>
      </c>
      <c r="E191" s="111" t="s">
        <v>273</v>
      </c>
      <c r="F191" s="112" t="s">
        <v>274</v>
      </c>
      <c r="G191" s="113" t="s">
        <v>144</v>
      </c>
      <c r="H191" s="114">
        <v>88.2</v>
      </c>
      <c r="I191" s="115"/>
      <c r="J191" s="114">
        <f>ROUND(I191*H191,3)</f>
        <v>0</v>
      </c>
      <c r="K191" s="116"/>
      <c r="L191" s="18"/>
      <c r="M191" s="117" t="s">
        <v>0</v>
      </c>
      <c r="N191" s="118" t="s">
        <v>24</v>
      </c>
      <c r="O191" s="32"/>
      <c r="P191" s="119">
        <f>O191*H191</f>
        <v>0</v>
      </c>
      <c r="Q191" s="119">
        <v>0</v>
      </c>
      <c r="R191" s="119">
        <f>Q191*H191</f>
        <v>0</v>
      </c>
      <c r="S191" s="119">
        <v>0</v>
      </c>
      <c r="T191" s="120">
        <f>S191*H191</f>
        <v>0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R191" s="121" t="s">
        <v>113</v>
      </c>
      <c r="AT191" s="121" t="s">
        <v>84</v>
      </c>
      <c r="AU191" s="121" t="s">
        <v>44</v>
      </c>
      <c r="AY191" s="8" t="s">
        <v>82</v>
      </c>
      <c r="BE191" s="122">
        <f>IF(N191="základná",J191,0)</f>
        <v>0</v>
      </c>
      <c r="BF191" s="122">
        <f>IF(N191="znížená",J191,0)</f>
        <v>0</v>
      </c>
      <c r="BG191" s="122">
        <f>IF(N191="zákl. prenesená",J191,0)</f>
        <v>0</v>
      </c>
      <c r="BH191" s="122">
        <f>IF(N191="zníž. prenesená",J191,0)</f>
        <v>0</v>
      </c>
      <c r="BI191" s="122">
        <f>IF(N191="nulová",J191,0)</f>
        <v>0</v>
      </c>
      <c r="BJ191" s="8" t="s">
        <v>44</v>
      </c>
      <c r="BK191" s="123">
        <f>ROUND(I191*H191,3)</f>
        <v>0</v>
      </c>
      <c r="BL191" s="8" t="s">
        <v>113</v>
      </c>
      <c r="BM191" s="121" t="s">
        <v>275</v>
      </c>
    </row>
    <row r="192" spans="1:65" s="2" customFormat="1" ht="60" customHeight="1" x14ac:dyDescent="0.2">
      <c r="A192" s="17"/>
      <c r="B192" s="109"/>
      <c r="C192" s="110" t="s">
        <v>178</v>
      </c>
      <c r="D192" s="110" t="s">
        <v>84</v>
      </c>
      <c r="E192" s="111" t="s">
        <v>276</v>
      </c>
      <c r="F192" s="112" t="s">
        <v>277</v>
      </c>
      <c r="G192" s="113" t="s">
        <v>87</v>
      </c>
      <c r="H192" s="114">
        <v>50.66</v>
      </c>
      <c r="I192" s="115"/>
      <c r="J192" s="114">
        <f>ROUND(I192*H192,3)</f>
        <v>0</v>
      </c>
      <c r="K192" s="116"/>
      <c r="L192" s="18"/>
      <c r="M192" s="117" t="s">
        <v>0</v>
      </c>
      <c r="N192" s="118" t="s">
        <v>24</v>
      </c>
      <c r="O192" s="32"/>
      <c r="P192" s="119">
        <f>O192*H192</f>
        <v>0</v>
      </c>
      <c r="Q192" s="119">
        <v>0</v>
      </c>
      <c r="R192" s="119">
        <f>Q192*H192</f>
        <v>0</v>
      </c>
      <c r="S192" s="119">
        <v>0</v>
      </c>
      <c r="T192" s="120">
        <f>S192*H192</f>
        <v>0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R192" s="121" t="s">
        <v>113</v>
      </c>
      <c r="AT192" s="121" t="s">
        <v>84</v>
      </c>
      <c r="AU192" s="121" t="s">
        <v>44</v>
      </c>
      <c r="AY192" s="8" t="s">
        <v>82</v>
      </c>
      <c r="BE192" s="122">
        <f>IF(N192="základná",J192,0)</f>
        <v>0</v>
      </c>
      <c r="BF192" s="122">
        <f>IF(N192="znížená",J192,0)</f>
        <v>0</v>
      </c>
      <c r="BG192" s="122">
        <f>IF(N192="zákl. prenesená",J192,0)</f>
        <v>0</v>
      </c>
      <c r="BH192" s="122">
        <f>IF(N192="zníž. prenesená",J192,0)</f>
        <v>0</v>
      </c>
      <c r="BI192" s="122">
        <f>IF(N192="nulová",J192,0)</f>
        <v>0</v>
      </c>
      <c r="BJ192" s="8" t="s">
        <v>44</v>
      </c>
      <c r="BK192" s="123">
        <f>ROUND(I192*H192,3)</f>
        <v>0</v>
      </c>
      <c r="BL192" s="8" t="s">
        <v>113</v>
      </c>
      <c r="BM192" s="121" t="s">
        <v>278</v>
      </c>
    </row>
    <row r="193" spans="1:65" s="7" customFormat="1" ht="25.95" customHeight="1" x14ac:dyDescent="0.25">
      <c r="B193" s="96"/>
      <c r="D193" s="97" t="s">
        <v>40</v>
      </c>
      <c r="E193" s="98" t="s">
        <v>218</v>
      </c>
      <c r="F193" s="98" t="s">
        <v>279</v>
      </c>
      <c r="I193" s="99"/>
      <c r="J193" s="100">
        <f>BK193</f>
        <v>0</v>
      </c>
      <c r="L193" s="96"/>
      <c r="M193" s="101"/>
      <c r="N193" s="102"/>
      <c r="O193" s="102"/>
      <c r="P193" s="103">
        <f>P194+P209+P212</f>
        <v>0</v>
      </c>
      <c r="Q193" s="102"/>
      <c r="R193" s="103">
        <f>R194+R209+R212</f>
        <v>0</v>
      </c>
      <c r="S193" s="102"/>
      <c r="T193" s="104">
        <f>T194+T209+T212</f>
        <v>0</v>
      </c>
      <c r="AR193" s="97" t="s">
        <v>91</v>
      </c>
      <c r="AT193" s="105" t="s">
        <v>40</v>
      </c>
      <c r="AU193" s="105" t="s">
        <v>41</v>
      </c>
      <c r="AY193" s="97" t="s">
        <v>82</v>
      </c>
      <c r="BK193" s="106">
        <f>BK194+BK209+BK212</f>
        <v>0</v>
      </c>
    </row>
    <row r="194" spans="1:65" s="7" customFormat="1" ht="22.8" customHeight="1" x14ac:dyDescent="0.25">
      <c r="B194" s="96"/>
      <c r="D194" s="97" t="s">
        <v>40</v>
      </c>
      <c r="E194" s="107" t="s">
        <v>280</v>
      </c>
      <c r="F194" s="107" t="s">
        <v>281</v>
      </c>
      <c r="I194" s="99"/>
      <c r="J194" s="108">
        <f>BK194</f>
        <v>0</v>
      </c>
      <c r="L194" s="96"/>
      <c r="M194" s="101"/>
      <c r="N194" s="102"/>
      <c r="O194" s="102"/>
      <c r="P194" s="103">
        <f>SUM(P195:P208)</f>
        <v>0</v>
      </c>
      <c r="Q194" s="102"/>
      <c r="R194" s="103">
        <f>SUM(R195:R208)</f>
        <v>0</v>
      </c>
      <c r="S194" s="102"/>
      <c r="T194" s="104">
        <f>SUM(T195:T208)</f>
        <v>0</v>
      </c>
      <c r="AR194" s="97" t="s">
        <v>91</v>
      </c>
      <c r="AT194" s="105" t="s">
        <v>40</v>
      </c>
      <c r="AU194" s="105" t="s">
        <v>42</v>
      </c>
      <c r="AY194" s="97" t="s">
        <v>82</v>
      </c>
      <c r="BK194" s="106">
        <f>SUM(BK195:BK208)</f>
        <v>0</v>
      </c>
    </row>
    <row r="195" spans="1:65" s="2" customFormat="1" ht="24" customHeight="1" x14ac:dyDescent="0.2">
      <c r="A195" s="17"/>
      <c r="B195" s="109"/>
      <c r="C195" s="110" t="s">
        <v>282</v>
      </c>
      <c r="D195" s="110" t="s">
        <v>84</v>
      </c>
      <c r="E195" s="111" t="s">
        <v>283</v>
      </c>
      <c r="F195" s="112" t="s">
        <v>284</v>
      </c>
      <c r="G195" s="113" t="s">
        <v>170</v>
      </c>
      <c r="H195" s="114">
        <v>1</v>
      </c>
      <c r="I195" s="115"/>
      <c r="J195" s="114">
        <f t="shared" ref="J195:J208" si="30">ROUND(I195*H195,3)</f>
        <v>0</v>
      </c>
      <c r="K195" s="116"/>
      <c r="L195" s="18"/>
      <c r="M195" s="117" t="s">
        <v>0</v>
      </c>
      <c r="N195" s="118" t="s">
        <v>24</v>
      </c>
      <c r="O195" s="32"/>
      <c r="P195" s="119">
        <f t="shared" ref="P195:P208" si="31">O195*H195</f>
        <v>0</v>
      </c>
      <c r="Q195" s="119">
        <v>0</v>
      </c>
      <c r="R195" s="119">
        <f t="shared" ref="R195:R208" si="32">Q195*H195</f>
        <v>0</v>
      </c>
      <c r="S195" s="119">
        <v>0</v>
      </c>
      <c r="T195" s="120">
        <f t="shared" ref="T195:T208" si="33">S195*H195</f>
        <v>0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R195" s="121" t="s">
        <v>204</v>
      </c>
      <c r="AT195" s="121" t="s">
        <v>84</v>
      </c>
      <c r="AU195" s="121" t="s">
        <v>44</v>
      </c>
      <c r="AY195" s="8" t="s">
        <v>82</v>
      </c>
      <c r="BE195" s="122">
        <f t="shared" ref="BE195:BE208" si="34">IF(N195="základná",J195,0)</f>
        <v>0</v>
      </c>
      <c r="BF195" s="122">
        <f t="shared" ref="BF195:BF208" si="35">IF(N195="znížená",J195,0)</f>
        <v>0</v>
      </c>
      <c r="BG195" s="122">
        <f t="shared" ref="BG195:BG208" si="36">IF(N195="zákl. prenesená",J195,0)</f>
        <v>0</v>
      </c>
      <c r="BH195" s="122">
        <f t="shared" ref="BH195:BH208" si="37">IF(N195="zníž. prenesená",J195,0)</f>
        <v>0</v>
      </c>
      <c r="BI195" s="122">
        <f t="shared" ref="BI195:BI208" si="38">IF(N195="nulová",J195,0)</f>
        <v>0</v>
      </c>
      <c r="BJ195" s="8" t="s">
        <v>44</v>
      </c>
      <c r="BK195" s="123">
        <f t="shared" ref="BK195:BK208" si="39">ROUND(I195*H195,3)</f>
        <v>0</v>
      </c>
      <c r="BL195" s="8" t="s">
        <v>204</v>
      </c>
      <c r="BM195" s="121" t="s">
        <v>285</v>
      </c>
    </row>
    <row r="196" spans="1:65" s="2" customFormat="1" ht="24" customHeight="1" x14ac:dyDescent="0.2">
      <c r="A196" s="17"/>
      <c r="B196" s="109"/>
      <c r="C196" s="124" t="s">
        <v>181</v>
      </c>
      <c r="D196" s="124" t="s">
        <v>218</v>
      </c>
      <c r="E196" s="125" t="s">
        <v>286</v>
      </c>
      <c r="F196" s="126" t="s">
        <v>287</v>
      </c>
      <c r="G196" s="127" t="s">
        <v>170</v>
      </c>
      <c r="H196" s="128">
        <v>17</v>
      </c>
      <c r="I196" s="129"/>
      <c r="J196" s="128">
        <f t="shared" si="30"/>
        <v>0</v>
      </c>
      <c r="K196" s="130"/>
      <c r="L196" s="131"/>
      <c r="M196" s="132" t="s">
        <v>0</v>
      </c>
      <c r="N196" s="133" t="s">
        <v>24</v>
      </c>
      <c r="O196" s="32"/>
      <c r="P196" s="119">
        <f t="shared" si="31"/>
        <v>0</v>
      </c>
      <c r="Q196" s="119">
        <v>0</v>
      </c>
      <c r="R196" s="119">
        <f t="shared" si="32"/>
        <v>0</v>
      </c>
      <c r="S196" s="119">
        <v>0</v>
      </c>
      <c r="T196" s="120">
        <f t="shared" si="33"/>
        <v>0</v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R196" s="121" t="s">
        <v>288</v>
      </c>
      <c r="AT196" s="121" t="s">
        <v>218</v>
      </c>
      <c r="AU196" s="121" t="s">
        <v>44</v>
      </c>
      <c r="AY196" s="8" t="s">
        <v>82</v>
      </c>
      <c r="BE196" s="122">
        <f t="shared" si="34"/>
        <v>0</v>
      </c>
      <c r="BF196" s="122">
        <f t="shared" si="35"/>
        <v>0</v>
      </c>
      <c r="BG196" s="122">
        <f t="shared" si="36"/>
        <v>0</v>
      </c>
      <c r="BH196" s="122">
        <f t="shared" si="37"/>
        <v>0</v>
      </c>
      <c r="BI196" s="122">
        <f t="shared" si="38"/>
        <v>0</v>
      </c>
      <c r="BJ196" s="8" t="s">
        <v>44</v>
      </c>
      <c r="BK196" s="123">
        <f t="shared" si="39"/>
        <v>0</v>
      </c>
      <c r="BL196" s="8" t="s">
        <v>204</v>
      </c>
      <c r="BM196" s="121" t="s">
        <v>289</v>
      </c>
    </row>
    <row r="197" spans="1:65" s="2" customFormat="1" ht="16.5" customHeight="1" x14ac:dyDescent="0.2">
      <c r="A197" s="17"/>
      <c r="B197" s="109"/>
      <c r="C197" s="124" t="s">
        <v>290</v>
      </c>
      <c r="D197" s="124" t="s">
        <v>218</v>
      </c>
      <c r="E197" s="125" t="s">
        <v>291</v>
      </c>
      <c r="F197" s="126" t="s">
        <v>292</v>
      </c>
      <c r="G197" s="127" t="s">
        <v>170</v>
      </c>
      <c r="H197" s="128">
        <v>4</v>
      </c>
      <c r="I197" s="129"/>
      <c r="J197" s="128">
        <f t="shared" si="30"/>
        <v>0</v>
      </c>
      <c r="K197" s="130"/>
      <c r="L197" s="131"/>
      <c r="M197" s="132" t="s">
        <v>0</v>
      </c>
      <c r="N197" s="133" t="s">
        <v>24</v>
      </c>
      <c r="O197" s="32"/>
      <c r="P197" s="119">
        <f t="shared" si="31"/>
        <v>0</v>
      </c>
      <c r="Q197" s="119">
        <v>0</v>
      </c>
      <c r="R197" s="119">
        <f t="shared" si="32"/>
        <v>0</v>
      </c>
      <c r="S197" s="119">
        <v>0</v>
      </c>
      <c r="T197" s="120">
        <f t="shared" si="33"/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R197" s="121" t="s">
        <v>288</v>
      </c>
      <c r="AT197" s="121" t="s">
        <v>218</v>
      </c>
      <c r="AU197" s="121" t="s">
        <v>44</v>
      </c>
      <c r="AY197" s="8" t="s">
        <v>82</v>
      </c>
      <c r="BE197" s="122">
        <f t="shared" si="34"/>
        <v>0</v>
      </c>
      <c r="BF197" s="122">
        <f t="shared" si="35"/>
        <v>0</v>
      </c>
      <c r="BG197" s="122">
        <f t="shared" si="36"/>
        <v>0</v>
      </c>
      <c r="BH197" s="122">
        <f t="shared" si="37"/>
        <v>0</v>
      </c>
      <c r="BI197" s="122">
        <f t="shared" si="38"/>
        <v>0</v>
      </c>
      <c r="BJ197" s="8" t="s">
        <v>44</v>
      </c>
      <c r="BK197" s="123">
        <f t="shared" si="39"/>
        <v>0</v>
      </c>
      <c r="BL197" s="8" t="s">
        <v>204</v>
      </c>
      <c r="BM197" s="121" t="s">
        <v>293</v>
      </c>
    </row>
    <row r="198" spans="1:65" s="2" customFormat="1" ht="24" customHeight="1" x14ac:dyDescent="0.2">
      <c r="A198" s="17"/>
      <c r="B198" s="109"/>
      <c r="C198" s="124" t="s">
        <v>185</v>
      </c>
      <c r="D198" s="124" t="s">
        <v>218</v>
      </c>
      <c r="E198" s="125" t="s">
        <v>294</v>
      </c>
      <c r="F198" s="126" t="s">
        <v>295</v>
      </c>
      <c r="G198" s="127" t="s">
        <v>170</v>
      </c>
      <c r="H198" s="128">
        <v>1</v>
      </c>
      <c r="I198" s="129"/>
      <c r="J198" s="128">
        <f t="shared" si="30"/>
        <v>0</v>
      </c>
      <c r="K198" s="130"/>
      <c r="L198" s="131"/>
      <c r="M198" s="132" t="s">
        <v>0</v>
      </c>
      <c r="N198" s="133" t="s">
        <v>24</v>
      </c>
      <c r="O198" s="32"/>
      <c r="P198" s="119">
        <f t="shared" si="31"/>
        <v>0</v>
      </c>
      <c r="Q198" s="119">
        <v>0</v>
      </c>
      <c r="R198" s="119">
        <f t="shared" si="32"/>
        <v>0</v>
      </c>
      <c r="S198" s="119">
        <v>0</v>
      </c>
      <c r="T198" s="120">
        <f t="shared" si="33"/>
        <v>0</v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R198" s="121" t="s">
        <v>288</v>
      </c>
      <c r="AT198" s="121" t="s">
        <v>218</v>
      </c>
      <c r="AU198" s="121" t="s">
        <v>44</v>
      </c>
      <c r="AY198" s="8" t="s">
        <v>82</v>
      </c>
      <c r="BE198" s="122">
        <f t="shared" si="34"/>
        <v>0</v>
      </c>
      <c r="BF198" s="122">
        <f t="shared" si="35"/>
        <v>0</v>
      </c>
      <c r="BG198" s="122">
        <f t="shared" si="36"/>
        <v>0</v>
      </c>
      <c r="BH198" s="122">
        <f t="shared" si="37"/>
        <v>0</v>
      </c>
      <c r="BI198" s="122">
        <f t="shared" si="38"/>
        <v>0</v>
      </c>
      <c r="BJ198" s="8" t="s">
        <v>44</v>
      </c>
      <c r="BK198" s="123">
        <f t="shared" si="39"/>
        <v>0</v>
      </c>
      <c r="BL198" s="8" t="s">
        <v>204</v>
      </c>
      <c r="BM198" s="121" t="s">
        <v>296</v>
      </c>
    </row>
    <row r="199" spans="1:65" s="2" customFormat="1" ht="16.5" customHeight="1" x14ac:dyDescent="0.2">
      <c r="A199" s="17"/>
      <c r="B199" s="109"/>
      <c r="C199" s="124" t="s">
        <v>297</v>
      </c>
      <c r="D199" s="124" t="s">
        <v>218</v>
      </c>
      <c r="E199" s="125" t="s">
        <v>298</v>
      </c>
      <c r="F199" s="126" t="s">
        <v>299</v>
      </c>
      <c r="G199" s="127" t="s">
        <v>170</v>
      </c>
      <c r="H199" s="128">
        <v>2</v>
      </c>
      <c r="I199" s="129"/>
      <c r="J199" s="128">
        <f t="shared" si="30"/>
        <v>0</v>
      </c>
      <c r="K199" s="130"/>
      <c r="L199" s="131"/>
      <c r="M199" s="132" t="s">
        <v>0</v>
      </c>
      <c r="N199" s="133" t="s">
        <v>24</v>
      </c>
      <c r="O199" s="32"/>
      <c r="P199" s="119">
        <f t="shared" si="31"/>
        <v>0</v>
      </c>
      <c r="Q199" s="119">
        <v>0</v>
      </c>
      <c r="R199" s="119">
        <f t="shared" si="32"/>
        <v>0</v>
      </c>
      <c r="S199" s="119">
        <v>0</v>
      </c>
      <c r="T199" s="120">
        <f t="shared" si="33"/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R199" s="121" t="s">
        <v>288</v>
      </c>
      <c r="AT199" s="121" t="s">
        <v>218</v>
      </c>
      <c r="AU199" s="121" t="s">
        <v>44</v>
      </c>
      <c r="AY199" s="8" t="s">
        <v>82</v>
      </c>
      <c r="BE199" s="122">
        <f t="shared" si="34"/>
        <v>0</v>
      </c>
      <c r="BF199" s="122">
        <f t="shared" si="35"/>
        <v>0</v>
      </c>
      <c r="BG199" s="122">
        <f t="shared" si="36"/>
        <v>0</v>
      </c>
      <c r="BH199" s="122">
        <f t="shared" si="37"/>
        <v>0</v>
      </c>
      <c r="BI199" s="122">
        <f t="shared" si="38"/>
        <v>0</v>
      </c>
      <c r="BJ199" s="8" t="s">
        <v>44</v>
      </c>
      <c r="BK199" s="123">
        <f t="shared" si="39"/>
        <v>0</v>
      </c>
      <c r="BL199" s="8" t="s">
        <v>204</v>
      </c>
      <c r="BM199" s="121" t="s">
        <v>300</v>
      </c>
    </row>
    <row r="200" spans="1:65" s="2" customFormat="1" ht="16.5" customHeight="1" x14ac:dyDescent="0.2">
      <c r="A200" s="17"/>
      <c r="B200" s="109"/>
      <c r="C200" s="124" t="s">
        <v>188</v>
      </c>
      <c r="D200" s="124" t="s">
        <v>218</v>
      </c>
      <c r="E200" s="125" t="s">
        <v>301</v>
      </c>
      <c r="F200" s="126" t="s">
        <v>302</v>
      </c>
      <c r="G200" s="127" t="s">
        <v>144</v>
      </c>
      <c r="H200" s="128">
        <v>80</v>
      </c>
      <c r="I200" s="129"/>
      <c r="J200" s="128">
        <f t="shared" si="30"/>
        <v>0</v>
      </c>
      <c r="K200" s="130"/>
      <c r="L200" s="131"/>
      <c r="M200" s="132" t="s">
        <v>0</v>
      </c>
      <c r="N200" s="133" t="s">
        <v>24</v>
      </c>
      <c r="O200" s="32"/>
      <c r="P200" s="119">
        <f t="shared" si="31"/>
        <v>0</v>
      </c>
      <c r="Q200" s="119">
        <v>0</v>
      </c>
      <c r="R200" s="119">
        <f t="shared" si="32"/>
        <v>0</v>
      </c>
      <c r="S200" s="119">
        <v>0</v>
      </c>
      <c r="T200" s="120">
        <f t="shared" si="33"/>
        <v>0</v>
      </c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R200" s="121" t="s">
        <v>288</v>
      </c>
      <c r="AT200" s="121" t="s">
        <v>218</v>
      </c>
      <c r="AU200" s="121" t="s">
        <v>44</v>
      </c>
      <c r="AY200" s="8" t="s">
        <v>82</v>
      </c>
      <c r="BE200" s="122">
        <f t="shared" si="34"/>
        <v>0</v>
      </c>
      <c r="BF200" s="122">
        <f t="shared" si="35"/>
        <v>0</v>
      </c>
      <c r="BG200" s="122">
        <f t="shared" si="36"/>
        <v>0</v>
      </c>
      <c r="BH200" s="122">
        <f t="shared" si="37"/>
        <v>0</v>
      </c>
      <c r="BI200" s="122">
        <f t="shared" si="38"/>
        <v>0</v>
      </c>
      <c r="BJ200" s="8" t="s">
        <v>44</v>
      </c>
      <c r="BK200" s="123">
        <f t="shared" si="39"/>
        <v>0</v>
      </c>
      <c r="BL200" s="8" t="s">
        <v>204</v>
      </c>
      <c r="BM200" s="121" t="s">
        <v>303</v>
      </c>
    </row>
    <row r="201" spans="1:65" s="2" customFormat="1" ht="16.5" customHeight="1" x14ac:dyDescent="0.2">
      <c r="A201" s="17"/>
      <c r="B201" s="109"/>
      <c r="C201" s="124" t="s">
        <v>304</v>
      </c>
      <c r="D201" s="124" t="s">
        <v>218</v>
      </c>
      <c r="E201" s="125" t="s">
        <v>305</v>
      </c>
      <c r="F201" s="126" t="s">
        <v>306</v>
      </c>
      <c r="G201" s="127" t="s">
        <v>144</v>
      </c>
      <c r="H201" s="128">
        <v>60</v>
      </c>
      <c r="I201" s="129"/>
      <c r="J201" s="128">
        <f t="shared" si="30"/>
        <v>0</v>
      </c>
      <c r="K201" s="130"/>
      <c r="L201" s="131"/>
      <c r="M201" s="132" t="s">
        <v>0</v>
      </c>
      <c r="N201" s="133" t="s">
        <v>24</v>
      </c>
      <c r="O201" s="32"/>
      <c r="P201" s="119">
        <f t="shared" si="31"/>
        <v>0</v>
      </c>
      <c r="Q201" s="119">
        <v>0</v>
      </c>
      <c r="R201" s="119">
        <f t="shared" si="32"/>
        <v>0</v>
      </c>
      <c r="S201" s="119">
        <v>0</v>
      </c>
      <c r="T201" s="120">
        <f t="shared" si="33"/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R201" s="121" t="s">
        <v>288</v>
      </c>
      <c r="AT201" s="121" t="s">
        <v>218</v>
      </c>
      <c r="AU201" s="121" t="s">
        <v>44</v>
      </c>
      <c r="AY201" s="8" t="s">
        <v>82</v>
      </c>
      <c r="BE201" s="122">
        <f t="shared" si="34"/>
        <v>0</v>
      </c>
      <c r="BF201" s="122">
        <f t="shared" si="35"/>
        <v>0</v>
      </c>
      <c r="BG201" s="122">
        <f t="shared" si="36"/>
        <v>0</v>
      </c>
      <c r="BH201" s="122">
        <f t="shared" si="37"/>
        <v>0</v>
      </c>
      <c r="BI201" s="122">
        <f t="shared" si="38"/>
        <v>0</v>
      </c>
      <c r="BJ201" s="8" t="s">
        <v>44</v>
      </c>
      <c r="BK201" s="123">
        <f t="shared" si="39"/>
        <v>0</v>
      </c>
      <c r="BL201" s="8" t="s">
        <v>204</v>
      </c>
      <c r="BM201" s="121" t="s">
        <v>307</v>
      </c>
    </row>
    <row r="202" spans="1:65" s="2" customFormat="1" ht="16.5" customHeight="1" x14ac:dyDescent="0.2">
      <c r="A202" s="17"/>
      <c r="B202" s="109"/>
      <c r="C202" s="124" t="s">
        <v>192</v>
      </c>
      <c r="D202" s="124" t="s">
        <v>218</v>
      </c>
      <c r="E202" s="125" t="s">
        <v>308</v>
      </c>
      <c r="F202" s="126" t="s">
        <v>309</v>
      </c>
      <c r="G202" s="127" t="s">
        <v>170</v>
      </c>
      <c r="H202" s="128">
        <v>12</v>
      </c>
      <c r="I202" s="129"/>
      <c r="J202" s="128">
        <f t="shared" si="30"/>
        <v>0</v>
      </c>
      <c r="K202" s="130"/>
      <c r="L202" s="131"/>
      <c r="M202" s="132" t="s">
        <v>0</v>
      </c>
      <c r="N202" s="133" t="s">
        <v>24</v>
      </c>
      <c r="O202" s="32"/>
      <c r="P202" s="119">
        <f t="shared" si="31"/>
        <v>0</v>
      </c>
      <c r="Q202" s="119">
        <v>0</v>
      </c>
      <c r="R202" s="119">
        <f t="shared" si="32"/>
        <v>0</v>
      </c>
      <c r="S202" s="119">
        <v>0</v>
      </c>
      <c r="T202" s="120">
        <f t="shared" si="33"/>
        <v>0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R202" s="121" t="s">
        <v>288</v>
      </c>
      <c r="AT202" s="121" t="s">
        <v>218</v>
      </c>
      <c r="AU202" s="121" t="s">
        <v>44</v>
      </c>
      <c r="AY202" s="8" t="s">
        <v>82</v>
      </c>
      <c r="BE202" s="122">
        <f t="shared" si="34"/>
        <v>0</v>
      </c>
      <c r="BF202" s="122">
        <f t="shared" si="35"/>
        <v>0</v>
      </c>
      <c r="BG202" s="122">
        <f t="shared" si="36"/>
        <v>0</v>
      </c>
      <c r="BH202" s="122">
        <f t="shared" si="37"/>
        <v>0</v>
      </c>
      <c r="BI202" s="122">
        <f t="shared" si="38"/>
        <v>0</v>
      </c>
      <c r="BJ202" s="8" t="s">
        <v>44</v>
      </c>
      <c r="BK202" s="123">
        <f t="shared" si="39"/>
        <v>0</v>
      </c>
      <c r="BL202" s="8" t="s">
        <v>204</v>
      </c>
      <c r="BM202" s="121" t="s">
        <v>310</v>
      </c>
    </row>
    <row r="203" spans="1:65" s="2" customFormat="1" ht="16.5" customHeight="1" x14ac:dyDescent="0.2">
      <c r="A203" s="17"/>
      <c r="B203" s="109"/>
      <c r="C203" s="124" t="s">
        <v>311</v>
      </c>
      <c r="D203" s="124" t="s">
        <v>218</v>
      </c>
      <c r="E203" s="125" t="s">
        <v>312</v>
      </c>
      <c r="F203" s="126" t="s">
        <v>313</v>
      </c>
      <c r="G203" s="127" t="s">
        <v>144</v>
      </c>
      <c r="H203" s="128">
        <v>34</v>
      </c>
      <c r="I203" s="129"/>
      <c r="J203" s="128">
        <f t="shared" si="30"/>
        <v>0</v>
      </c>
      <c r="K203" s="130"/>
      <c r="L203" s="131"/>
      <c r="M203" s="132" t="s">
        <v>0</v>
      </c>
      <c r="N203" s="133" t="s">
        <v>24</v>
      </c>
      <c r="O203" s="32"/>
      <c r="P203" s="119">
        <f t="shared" si="31"/>
        <v>0</v>
      </c>
      <c r="Q203" s="119">
        <v>0</v>
      </c>
      <c r="R203" s="119">
        <f t="shared" si="32"/>
        <v>0</v>
      </c>
      <c r="S203" s="119">
        <v>0</v>
      </c>
      <c r="T203" s="120">
        <f t="shared" si="33"/>
        <v>0</v>
      </c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R203" s="121" t="s">
        <v>288</v>
      </c>
      <c r="AT203" s="121" t="s">
        <v>218</v>
      </c>
      <c r="AU203" s="121" t="s">
        <v>44</v>
      </c>
      <c r="AY203" s="8" t="s">
        <v>82</v>
      </c>
      <c r="BE203" s="122">
        <f t="shared" si="34"/>
        <v>0</v>
      </c>
      <c r="BF203" s="122">
        <f t="shared" si="35"/>
        <v>0</v>
      </c>
      <c r="BG203" s="122">
        <f t="shared" si="36"/>
        <v>0</v>
      </c>
      <c r="BH203" s="122">
        <f t="shared" si="37"/>
        <v>0</v>
      </c>
      <c r="BI203" s="122">
        <f t="shared" si="38"/>
        <v>0</v>
      </c>
      <c r="BJ203" s="8" t="s">
        <v>44</v>
      </c>
      <c r="BK203" s="123">
        <f t="shared" si="39"/>
        <v>0</v>
      </c>
      <c r="BL203" s="8" t="s">
        <v>204</v>
      </c>
      <c r="BM203" s="121" t="s">
        <v>314</v>
      </c>
    </row>
    <row r="204" spans="1:65" s="2" customFormat="1" ht="16.5" customHeight="1" x14ac:dyDescent="0.2">
      <c r="A204" s="17"/>
      <c r="B204" s="109"/>
      <c r="C204" s="124" t="s">
        <v>195</v>
      </c>
      <c r="D204" s="124" t="s">
        <v>218</v>
      </c>
      <c r="E204" s="125" t="s">
        <v>315</v>
      </c>
      <c r="F204" s="126" t="s">
        <v>316</v>
      </c>
      <c r="G204" s="127" t="s">
        <v>170</v>
      </c>
      <c r="H204" s="128">
        <v>22</v>
      </c>
      <c r="I204" s="129"/>
      <c r="J204" s="128">
        <f t="shared" si="30"/>
        <v>0</v>
      </c>
      <c r="K204" s="130"/>
      <c r="L204" s="131"/>
      <c r="M204" s="132" t="s">
        <v>0</v>
      </c>
      <c r="N204" s="133" t="s">
        <v>24</v>
      </c>
      <c r="O204" s="32"/>
      <c r="P204" s="119">
        <f t="shared" si="31"/>
        <v>0</v>
      </c>
      <c r="Q204" s="119">
        <v>0</v>
      </c>
      <c r="R204" s="119">
        <f t="shared" si="32"/>
        <v>0</v>
      </c>
      <c r="S204" s="119">
        <v>0</v>
      </c>
      <c r="T204" s="120">
        <f t="shared" si="33"/>
        <v>0</v>
      </c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R204" s="121" t="s">
        <v>288</v>
      </c>
      <c r="AT204" s="121" t="s">
        <v>218</v>
      </c>
      <c r="AU204" s="121" t="s">
        <v>44</v>
      </c>
      <c r="AY204" s="8" t="s">
        <v>82</v>
      </c>
      <c r="BE204" s="122">
        <f t="shared" si="34"/>
        <v>0</v>
      </c>
      <c r="BF204" s="122">
        <f t="shared" si="35"/>
        <v>0</v>
      </c>
      <c r="BG204" s="122">
        <f t="shared" si="36"/>
        <v>0</v>
      </c>
      <c r="BH204" s="122">
        <f t="shared" si="37"/>
        <v>0</v>
      </c>
      <c r="BI204" s="122">
        <f t="shared" si="38"/>
        <v>0</v>
      </c>
      <c r="BJ204" s="8" t="s">
        <v>44</v>
      </c>
      <c r="BK204" s="123">
        <f t="shared" si="39"/>
        <v>0</v>
      </c>
      <c r="BL204" s="8" t="s">
        <v>204</v>
      </c>
      <c r="BM204" s="121" t="s">
        <v>317</v>
      </c>
    </row>
    <row r="205" spans="1:65" s="2" customFormat="1" ht="16.5" customHeight="1" x14ac:dyDescent="0.2">
      <c r="A205" s="17"/>
      <c r="B205" s="109"/>
      <c r="C205" s="124" t="s">
        <v>318</v>
      </c>
      <c r="D205" s="124" t="s">
        <v>218</v>
      </c>
      <c r="E205" s="125" t="s">
        <v>319</v>
      </c>
      <c r="F205" s="126" t="s">
        <v>320</v>
      </c>
      <c r="G205" s="127" t="s">
        <v>170</v>
      </c>
      <c r="H205" s="128">
        <v>30</v>
      </c>
      <c r="I205" s="129"/>
      <c r="J205" s="128">
        <f t="shared" si="30"/>
        <v>0</v>
      </c>
      <c r="K205" s="130"/>
      <c r="L205" s="131"/>
      <c r="M205" s="132" t="s">
        <v>0</v>
      </c>
      <c r="N205" s="133" t="s">
        <v>24</v>
      </c>
      <c r="O205" s="32"/>
      <c r="P205" s="119">
        <f t="shared" si="31"/>
        <v>0</v>
      </c>
      <c r="Q205" s="119">
        <v>0</v>
      </c>
      <c r="R205" s="119">
        <f t="shared" si="32"/>
        <v>0</v>
      </c>
      <c r="S205" s="119">
        <v>0</v>
      </c>
      <c r="T205" s="120">
        <f t="shared" si="33"/>
        <v>0</v>
      </c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R205" s="121" t="s">
        <v>288</v>
      </c>
      <c r="AT205" s="121" t="s">
        <v>218</v>
      </c>
      <c r="AU205" s="121" t="s">
        <v>44</v>
      </c>
      <c r="AY205" s="8" t="s">
        <v>82</v>
      </c>
      <c r="BE205" s="122">
        <f t="shared" si="34"/>
        <v>0</v>
      </c>
      <c r="BF205" s="122">
        <f t="shared" si="35"/>
        <v>0</v>
      </c>
      <c r="BG205" s="122">
        <f t="shared" si="36"/>
        <v>0</v>
      </c>
      <c r="BH205" s="122">
        <f t="shared" si="37"/>
        <v>0</v>
      </c>
      <c r="BI205" s="122">
        <f t="shared" si="38"/>
        <v>0</v>
      </c>
      <c r="BJ205" s="8" t="s">
        <v>44</v>
      </c>
      <c r="BK205" s="123">
        <f t="shared" si="39"/>
        <v>0</v>
      </c>
      <c r="BL205" s="8" t="s">
        <v>204</v>
      </c>
      <c r="BM205" s="121" t="s">
        <v>321</v>
      </c>
    </row>
    <row r="206" spans="1:65" s="2" customFormat="1" ht="16.5" customHeight="1" x14ac:dyDescent="0.2">
      <c r="A206" s="17"/>
      <c r="B206" s="109"/>
      <c r="C206" s="124" t="s">
        <v>199</v>
      </c>
      <c r="D206" s="124" t="s">
        <v>218</v>
      </c>
      <c r="E206" s="125" t="s">
        <v>322</v>
      </c>
      <c r="F206" s="126" t="s">
        <v>323</v>
      </c>
      <c r="G206" s="127" t="s">
        <v>144</v>
      </c>
      <c r="H206" s="128">
        <v>90</v>
      </c>
      <c r="I206" s="129"/>
      <c r="J206" s="128">
        <f t="shared" si="30"/>
        <v>0</v>
      </c>
      <c r="K206" s="130"/>
      <c r="L206" s="131"/>
      <c r="M206" s="132" t="s">
        <v>0</v>
      </c>
      <c r="N206" s="133" t="s">
        <v>24</v>
      </c>
      <c r="O206" s="32"/>
      <c r="P206" s="119">
        <f t="shared" si="31"/>
        <v>0</v>
      </c>
      <c r="Q206" s="119">
        <v>0</v>
      </c>
      <c r="R206" s="119">
        <f t="shared" si="32"/>
        <v>0</v>
      </c>
      <c r="S206" s="119">
        <v>0</v>
      </c>
      <c r="T206" s="120">
        <f t="shared" si="33"/>
        <v>0</v>
      </c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R206" s="121" t="s">
        <v>288</v>
      </c>
      <c r="AT206" s="121" t="s">
        <v>218</v>
      </c>
      <c r="AU206" s="121" t="s">
        <v>44</v>
      </c>
      <c r="AY206" s="8" t="s">
        <v>82</v>
      </c>
      <c r="BE206" s="122">
        <f t="shared" si="34"/>
        <v>0</v>
      </c>
      <c r="BF206" s="122">
        <f t="shared" si="35"/>
        <v>0</v>
      </c>
      <c r="BG206" s="122">
        <f t="shared" si="36"/>
        <v>0</v>
      </c>
      <c r="BH206" s="122">
        <f t="shared" si="37"/>
        <v>0</v>
      </c>
      <c r="BI206" s="122">
        <f t="shared" si="38"/>
        <v>0</v>
      </c>
      <c r="BJ206" s="8" t="s">
        <v>44</v>
      </c>
      <c r="BK206" s="123">
        <f t="shared" si="39"/>
        <v>0</v>
      </c>
      <c r="BL206" s="8" t="s">
        <v>204</v>
      </c>
      <c r="BM206" s="121" t="s">
        <v>324</v>
      </c>
    </row>
    <row r="207" spans="1:65" s="2" customFormat="1" ht="16.5" customHeight="1" x14ac:dyDescent="0.2">
      <c r="A207" s="17"/>
      <c r="B207" s="109"/>
      <c r="C207" s="124" t="s">
        <v>325</v>
      </c>
      <c r="D207" s="124" t="s">
        <v>218</v>
      </c>
      <c r="E207" s="125" t="s">
        <v>326</v>
      </c>
      <c r="F207" s="126" t="s">
        <v>327</v>
      </c>
      <c r="G207" s="127" t="s">
        <v>144</v>
      </c>
      <c r="H207" s="128">
        <v>20</v>
      </c>
      <c r="I207" s="129"/>
      <c r="J207" s="128">
        <f t="shared" si="30"/>
        <v>0</v>
      </c>
      <c r="K207" s="130"/>
      <c r="L207" s="131"/>
      <c r="M207" s="132" t="s">
        <v>0</v>
      </c>
      <c r="N207" s="133" t="s">
        <v>24</v>
      </c>
      <c r="O207" s="32"/>
      <c r="P207" s="119">
        <f t="shared" si="31"/>
        <v>0</v>
      </c>
      <c r="Q207" s="119">
        <v>0</v>
      </c>
      <c r="R207" s="119">
        <f t="shared" si="32"/>
        <v>0</v>
      </c>
      <c r="S207" s="119">
        <v>0</v>
      </c>
      <c r="T207" s="120">
        <f t="shared" si="33"/>
        <v>0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R207" s="121" t="s">
        <v>288</v>
      </c>
      <c r="AT207" s="121" t="s">
        <v>218</v>
      </c>
      <c r="AU207" s="121" t="s">
        <v>44</v>
      </c>
      <c r="AY207" s="8" t="s">
        <v>82</v>
      </c>
      <c r="BE207" s="122">
        <f t="shared" si="34"/>
        <v>0</v>
      </c>
      <c r="BF207" s="122">
        <f t="shared" si="35"/>
        <v>0</v>
      </c>
      <c r="BG207" s="122">
        <f t="shared" si="36"/>
        <v>0</v>
      </c>
      <c r="BH207" s="122">
        <f t="shared" si="37"/>
        <v>0</v>
      </c>
      <c r="BI207" s="122">
        <f t="shared" si="38"/>
        <v>0</v>
      </c>
      <c r="BJ207" s="8" t="s">
        <v>44</v>
      </c>
      <c r="BK207" s="123">
        <f t="shared" si="39"/>
        <v>0</v>
      </c>
      <c r="BL207" s="8" t="s">
        <v>204</v>
      </c>
      <c r="BM207" s="121" t="s">
        <v>328</v>
      </c>
    </row>
    <row r="208" spans="1:65" s="2" customFormat="1" ht="24" customHeight="1" x14ac:dyDescent="0.2">
      <c r="A208" s="17"/>
      <c r="B208" s="109"/>
      <c r="C208" s="110" t="s">
        <v>204</v>
      </c>
      <c r="D208" s="110" t="s">
        <v>84</v>
      </c>
      <c r="E208" s="111" t="s">
        <v>329</v>
      </c>
      <c r="F208" s="112" t="s">
        <v>330</v>
      </c>
      <c r="G208" s="113" t="s">
        <v>170</v>
      </c>
      <c r="H208" s="114">
        <v>1</v>
      </c>
      <c r="I208" s="115"/>
      <c r="J208" s="114">
        <f t="shared" si="30"/>
        <v>0</v>
      </c>
      <c r="K208" s="116"/>
      <c r="L208" s="18"/>
      <c r="M208" s="117" t="s">
        <v>0</v>
      </c>
      <c r="N208" s="118" t="s">
        <v>24</v>
      </c>
      <c r="O208" s="32"/>
      <c r="P208" s="119">
        <f t="shared" si="31"/>
        <v>0</v>
      </c>
      <c r="Q208" s="119">
        <v>0</v>
      </c>
      <c r="R208" s="119">
        <f t="shared" si="32"/>
        <v>0</v>
      </c>
      <c r="S208" s="119">
        <v>0</v>
      </c>
      <c r="T208" s="120">
        <f t="shared" si="33"/>
        <v>0</v>
      </c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R208" s="121" t="s">
        <v>204</v>
      </c>
      <c r="AT208" s="121" t="s">
        <v>84</v>
      </c>
      <c r="AU208" s="121" t="s">
        <v>44</v>
      </c>
      <c r="AY208" s="8" t="s">
        <v>82</v>
      </c>
      <c r="BE208" s="122">
        <f t="shared" si="34"/>
        <v>0</v>
      </c>
      <c r="BF208" s="122">
        <f t="shared" si="35"/>
        <v>0</v>
      </c>
      <c r="BG208" s="122">
        <f t="shared" si="36"/>
        <v>0</v>
      </c>
      <c r="BH208" s="122">
        <f t="shared" si="37"/>
        <v>0</v>
      </c>
      <c r="BI208" s="122">
        <f t="shared" si="38"/>
        <v>0</v>
      </c>
      <c r="BJ208" s="8" t="s">
        <v>44</v>
      </c>
      <c r="BK208" s="123">
        <f t="shared" si="39"/>
        <v>0</v>
      </c>
      <c r="BL208" s="8" t="s">
        <v>204</v>
      </c>
      <c r="BM208" s="121" t="s">
        <v>331</v>
      </c>
    </row>
    <row r="209" spans="1:65" s="7" customFormat="1" ht="22.8" customHeight="1" x14ac:dyDescent="0.25">
      <c r="B209" s="96"/>
      <c r="D209" s="97" t="s">
        <v>40</v>
      </c>
      <c r="E209" s="107" t="s">
        <v>332</v>
      </c>
      <c r="F209" s="107" t="s">
        <v>333</v>
      </c>
      <c r="I209" s="99"/>
      <c r="J209" s="108">
        <f>BK209</f>
        <v>0</v>
      </c>
      <c r="L209" s="96"/>
      <c r="M209" s="101"/>
      <c r="N209" s="102"/>
      <c r="O209" s="102"/>
      <c r="P209" s="103">
        <f>SUM(P210:P211)</f>
        <v>0</v>
      </c>
      <c r="Q209" s="102"/>
      <c r="R209" s="103">
        <f>SUM(R210:R211)</f>
        <v>0</v>
      </c>
      <c r="S209" s="102"/>
      <c r="T209" s="104">
        <f>SUM(T210:T211)</f>
        <v>0</v>
      </c>
      <c r="AR209" s="97" t="s">
        <v>42</v>
      </c>
      <c r="AT209" s="105" t="s">
        <v>40</v>
      </c>
      <c r="AU209" s="105" t="s">
        <v>42</v>
      </c>
      <c r="AY209" s="97" t="s">
        <v>82</v>
      </c>
      <c r="BK209" s="106">
        <f>SUM(BK210:BK211)</f>
        <v>0</v>
      </c>
    </row>
    <row r="210" spans="1:65" s="2" customFormat="1" ht="24" customHeight="1" x14ac:dyDescent="0.2">
      <c r="A210" s="17"/>
      <c r="B210" s="109"/>
      <c r="C210" s="110" t="s">
        <v>334</v>
      </c>
      <c r="D210" s="110" t="s">
        <v>84</v>
      </c>
      <c r="E210" s="111" t="s">
        <v>335</v>
      </c>
      <c r="F210" s="112" t="s">
        <v>336</v>
      </c>
      <c r="G210" s="113" t="s">
        <v>337</v>
      </c>
      <c r="H210" s="114">
        <v>1</v>
      </c>
      <c r="I210" s="115"/>
      <c r="J210" s="114">
        <f>ROUND(I210*H210,3)</f>
        <v>0</v>
      </c>
      <c r="K210" s="116"/>
      <c r="L210" s="18"/>
      <c r="M210" s="117" t="s">
        <v>0</v>
      </c>
      <c r="N210" s="118" t="s">
        <v>24</v>
      </c>
      <c r="O210" s="32"/>
      <c r="P210" s="119">
        <f>O210*H210</f>
        <v>0</v>
      </c>
      <c r="Q210" s="119">
        <v>0</v>
      </c>
      <c r="R210" s="119">
        <f>Q210*H210</f>
        <v>0</v>
      </c>
      <c r="S210" s="119">
        <v>0</v>
      </c>
      <c r="T210" s="120">
        <f>S210*H210</f>
        <v>0</v>
      </c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R210" s="121" t="s">
        <v>88</v>
      </c>
      <c r="AT210" s="121" t="s">
        <v>84</v>
      </c>
      <c r="AU210" s="121" t="s">
        <v>44</v>
      </c>
      <c r="AY210" s="8" t="s">
        <v>82</v>
      </c>
      <c r="BE210" s="122">
        <f>IF(N210="základná",J210,0)</f>
        <v>0</v>
      </c>
      <c r="BF210" s="122">
        <f>IF(N210="znížená",J210,0)</f>
        <v>0</v>
      </c>
      <c r="BG210" s="122">
        <f>IF(N210="zákl. prenesená",J210,0)</f>
        <v>0</v>
      </c>
      <c r="BH210" s="122">
        <f>IF(N210="zníž. prenesená",J210,0)</f>
        <v>0</v>
      </c>
      <c r="BI210" s="122">
        <f>IF(N210="nulová",J210,0)</f>
        <v>0</v>
      </c>
      <c r="BJ210" s="8" t="s">
        <v>44</v>
      </c>
      <c r="BK210" s="123">
        <f>ROUND(I210*H210,3)</f>
        <v>0</v>
      </c>
      <c r="BL210" s="8" t="s">
        <v>88</v>
      </c>
      <c r="BM210" s="121" t="s">
        <v>338</v>
      </c>
    </row>
    <row r="211" spans="1:65" s="2" customFormat="1" ht="24" customHeight="1" x14ac:dyDescent="0.2">
      <c r="A211" s="17"/>
      <c r="B211" s="109"/>
      <c r="C211" s="110" t="s">
        <v>212</v>
      </c>
      <c r="D211" s="110" t="s">
        <v>84</v>
      </c>
      <c r="E211" s="111" t="s">
        <v>339</v>
      </c>
      <c r="F211" s="112" t="s">
        <v>340</v>
      </c>
      <c r="G211" s="113" t="s">
        <v>337</v>
      </c>
      <c r="H211" s="114">
        <v>1</v>
      </c>
      <c r="I211" s="115"/>
      <c r="J211" s="114">
        <f>ROUND(I211*H211,3)</f>
        <v>0</v>
      </c>
      <c r="K211" s="116"/>
      <c r="L211" s="18"/>
      <c r="M211" s="117" t="s">
        <v>0</v>
      </c>
      <c r="N211" s="118" t="s">
        <v>24</v>
      </c>
      <c r="O211" s="32"/>
      <c r="P211" s="119">
        <f>O211*H211</f>
        <v>0</v>
      </c>
      <c r="Q211" s="119">
        <v>0</v>
      </c>
      <c r="R211" s="119">
        <f>Q211*H211</f>
        <v>0</v>
      </c>
      <c r="S211" s="119">
        <v>0</v>
      </c>
      <c r="T211" s="120">
        <f>S211*H211</f>
        <v>0</v>
      </c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R211" s="121" t="s">
        <v>88</v>
      </c>
      <c r="AT211" s="121" t="s">
        <v>84</v>
      </c>
      <c r="AU211" s="121" t="s">
        <v>44</v>
      </c>
      <c r="AY211" s="8" t="s">
        <v>82</v>
      </c>
      <c r="BE211" s="122">
        <f>IF(N211="základná",J211,0)</f>
        <v>0</v>
      </c>
      <c r="BF211" s="122">
        <f>IF(N211="znížená",J211,0)</f>
        <v>0</v>
      </c>
      <c r="BG211" s="122">
        <f>IF(N211="zákl. prenesená",J211,0)</f>
        <v>0</v>
      </c>
      <c r="BH211" s="122">
        <f>IF(N211="zníž. prenesená",J211,0)</f>
        <v>0</v>
      </c>
      <c r="BI211" s="122">
        <f>IF(N211="nulová",J211,0)</f>
        <v>0</v>
      </c>
      <c r="BJ211" s="8" t="s">
        <v>44</v>
      </c>
      <c r="BK211" s="123">
        <f>ROUND(I211*H211,3)</f>
        <v>0</v>
      </c>
      <c r="BL211" s="8" t="s">
        <v>88</v>
      </c>
      <c r="BM211" s="121" t="s">
        <v>341</v>
      </c>
    </row>
    <row r="212" spans="1:65" s="7" customFormat="1" ht="22.8" customHeight="1" x14ac:dyDescent="0.25">
      <c r="B212" s="96"/>
      <c r="D212" s="97" t="s">
        <v>40</v>
      </c>
      <c r="E212" s="107" t="s">
        <v>342</v>
      </c>
      <c r="F212" s="107" t="s">
        <v>343</v>
      </c>
      <c r="I212" s="99"/>
      <c r="J212" s="108">
        <f>BK212</f>
        <v>0</v>
      </c>
      <c r="L212" s="96"/>
      <c r="M212" s="101"/>
      <c r="N212" s="102"/>
      <c r="O212" s="102"/>
      <c r="P212" s="103">
        <f>SUM(P213:P215)</f>
        <v>0</v>
      </c>
      <c r="Q212" s="102"/>
      <c r="R212" s="103">
        <f>SUM(R213:R215)</f>
        <v>0</v>
      </c>
      <c r="S212" s="102"/>
      <c r="T212" s="104">
        <f>SUM(T213:T215)</f>
        <v>0</v>
      </c>
      <c r="AR212" s="97" t="s">
        <v>91</v>
      </c>
      <c r="AT212" s="105" t="s">
        <v>40</v>
      </c>
      <c r="AU212" s="105" t="s">
        <v>42</v>
      </c>
      <c r="AY212" s="97" t="s">
        <v>82</v>
      </c>
      <c r="BK212" s="106">
        <f>SUM(BK213:BK215)</f>
        <v>0</v>
      </c>
    </row>
    <row r="213" spans="1:65" s="2" customFormat="1" ht="24" customHeight="1" x14ac:dyDescent="0.2">
      <c r="A213" s="17"/>
      <c r="B213" s="109"/>
      <c r="C213" s="110" t="s">
        <v>344</v>
      </c>
      <c r="D213" s="110" t="s">
        <v>84</v>
      </c>
      <c r="E213" s="111" t="s">
        <v>345</v>
      </c>
      <c r="F213" s="112" t="s">
        <v>346</v>
      </c>
      <c r="G213" s="113" t="s">
        <v>337</v>
      </c>
      <c r="H213" s="114">
        <v>1</v>
      </c>
      <c r="I213" s="115"/>
      <c r="J213" s="114">
        <f>ROUND(I213*H213,3)</f>
        <v>0</v>
      </c>
      <c r="K213" s="116"/>
      <c r="L213" s="18"/>
      <c r="M213" s="117" t="s">
        <v>0</v>
      </c>
      <c r="N213" s="118" t="s">
        <v>24</v>
      </c>
      <c r="O213" s="32"/>
      <c r="P213" s="119">
        <f>O213*H213</f>
        <v>0</v>
      </c>
      <c r="Q213" s="119">
        <v>0</v>
      </c>
      <c r="R213" s="119">
        <f>Q213*H213</f>
        <v>0</v>
      </c>
      <c r="S213" s="119">
        <v>0</v>
      </c>
      <c r="T213" s="120">
        <f>S213*H213</f>
        <v>0</v>
      </c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R213" s="121" t="s">
        <v>204</v>
      </c>
      <c r="AT213" s="121" t="s">
        <v>84</v>
      </c>
      <c r="AU213" s="121" t="s">
        <v>44</v>
      </c>
      <c r="AY213" s="8" t="s">
        <v>82</v>
      </c>
      <c r="BE213" s="122">
        <f>IF(N213="základná",J213,0)</f>
        <v>0</v>
      </c>
      <c r="BF213" s="122">
        <f>IF(N213="znížená",J213,0)</f>
        <v>0</v>
      </c>
      <c r="BG213" s="122">
        <f>IF(N213="zákl. prenesená",J213,0)</f>
        <v>0</v>
      </c>
      <c r="BH213" s="122">
        <f>IF(N213="zníž. prenesená",J213,0)</f>
        <v>0</v>
      </c>
      <c r="BI213" s="122">
        <f>IF(N213="nulová",J213,0)</f>
        <v>0</v>
      </c>
      <c r="BJ213" s="8" t="s">
        <v>44</v>
      </c>
      <c r="BK213" s="123">
        <f>ROUND(I213*H213,3)</f>
        <v>0</v>
      </c>
      <c r="BL213" s="8" t="s">
        <v>204</v>
      </c>
      <c r="BM213" s="121" t="s">
        <v>347</v>
      </c>
    </row>
    <row r="214" spans="1:65" s="2" customFormat="1" ht="24" customHeight="1" x14ac:dyDescent="0.2">
      <c r="A214" s="17"/>
      <c r="B214" s="109"/>
      <c r="C214" s="110" t="s">
        <v>216</v>
      </c>
      <c r="D214" s="110" t="s">
        <v>84</v>
      </c>
      <c r="E214" s="111" t="s">
        <v>348</v>
      </c>
      <c r="F214" s="112" t="s">
        <v>349</v>
      </c>
      <c r="G214" s="113" t="s">
        <v>337</v>
      </c>
      <c r="H214" s="114">
        <v>1</v>
      </c>
      <c r="I214" s="115"/>
      <c r="J214" s="114">
        <f>ROUND(I214*H214,3)</f>
        <v>0</v>
      </c>
      <c r="K214" s="116"/>
      <c r="L214" s="18"/>
      <c r="M214" s="117" t="s">
        <v>0</v>
      </c>
      <c r="N214" s="118" t="s">
        <v>24</v>
      </c>
      <c r="O214" s="32"/>
      <c r="P214" s="119">
        <f>O214*H214</f>
        <v>0</v>
      </c>
      <c r="Q214" s="119">
        <v>0</v>
      </c>
      <c r="R214" s="119">
        <f>Q214*H214</f>
        <v>0</v>
      </c>
      <c r="S214" s="119">
        <v>0</v>
      </c>
      <c r="T214" s="120">
        <f>S214*H214</f>
        <v>0</v>
      </c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R214" s="121" t="s">
        <v>204</v>
      </c>
      <c r="AT214" s="121" t="s">
        <v>84</v>
      </c>
      <c r="AU214" s="121" t="s">
        <v>44</v>
      </c>
      <c r="AY214" s="8" t="s">
        <v>82</v>
      </c>
      <c r="BE214" s="122">
        <f>IF(N214="základná",J214,0)</f>
        <v>0</v>
      </c>
      <c r="BF214" s="122">
        <f>IF(N214="znížená",J214,0)</f>
        <v>0</v>
      </c>
      <c r="BG214" s="122">
        <f>IF(N214="zákl. prenesená",J214,0)</f>
        <v>0</v>
      </c>
      <c r="BH214" s="122">
        <f>IF(N214="zníž. prenesená",J214,0)</f>
        <v>0</v>
      </c>
      <c r="BI214" s="122">
        <f>IF(N214="nulová",J214,0)</f>
        <v>0</v>
      </c>
      <c r="BJ214" s="8" t="s">
        <v>44</v>
      </c>
      <c r="BK214" s="123">
        <f>ROUND(I214*H214,3)</f>
        <v>0</v>
      </c>
      <c r="BL214" s="8" t="s">
        <v>204</v>
      </c>
      <c r="BM214" s="121" t="s">
        <v>350</v>
      </c>
    </row>
    <row r="215" spans="1:65" s="2" customFormat="1" ht="24" customHeight="1" x14ac:dyDescent="0.2">
      <c r="A215" s="17"/>
      <c r="B215" s="109"/>
      <c r="C215" s="110" t="s">
        <v>351</v>
      </c>
      <c r="D215" s="110" t="s">
        <v>84</v>
      </c>
      <c r="E215" s="111" t="s">
        <v>352</v>
      </c>
      <c r="F215" s="112" t="s">
        <v>353</v>
      </c>
      <c r="G215" s="113" t="s">
        <v>337</v>
      </c>
      <c r="H215" s="114">
        <v>1</v>
      </c>
      <c r="I215" s="115"/>
      <c r="J215" s="114">
        <f>ROUND(I215*H215,3)</f>
        <v>0</v>
      </c>
      <c r="K215" s="116"/>
      <c r="L215" s="18"/>
      <c r="M215" s="134" t="s">
        <v>0</v>
      </c>
      <c r="N215" s="135" t="s">
        <v>24</v>
      </c>
      <c r="O215" s="136"/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R215" s="121" t="s">
        <v>204</v>
      </c>
      <c r="AT215" s="121" t="s">
        <v>84</v>
      </c>
      <c r="AU215" s="121" t="s">
        <v>44</v>
      </c>
      <c r="AY215" s="8" t="s">
        <v>82</v>
      </c>
      <c r="BE215" s="122">
        <f>IF(N215="základná",J215,0)</f>
        <v>0</v>
      </c>
      <c r="BF215" s="122">
        <f>IF(N215="znížená",J215,0)</f>
        <v>0</v>
      </c>
      <c r="BG215" s="122">
        <f>IF(N215="zákl. prenesená",J215,0)</f>
        <v>0</v>
      </c>
      <c r="BH215" s="122">
        <f>IF(N215="zníž. prenesená",J215,0)</f>
        <v>0</v>
      </c>
      <c r="BI215" s="122">
        <f>IF(N215="nulová",J215,0)</f>
        <v>0</v>
      </c>
      <c r="BJ215" s="8" t="s">
        <v>44</v>
      </c>
      <c r="BK215" s="123">
        <f>ROUND(I215*H215,3)</f>
        <v>0</v>
      </c>
      <c r="BL215" s="8" t="s">
        <v>204</v>
      </c>
      <c r="BM215" s="121" t="s">
        <v>354</v>
      </c>
    </row>
    <row r="216" spans="1:65" s="2" customFormat="1" ht="6.9" customHeight="1" x14ac:dyDescent="0.2">
      <c r="A216" s="17"/>
      <c r="B216" s="26"/>
      <c r="C216" s="27"/>
      <c r="D216" s="27"/>
      <c r="E216" s="27"/>
      <c r="F216" s="27"/>
      <c r="G216" s="27"/>
      <c r="H216" s="27"/>
      <c r="I216" s="68"/>
      <c r="J216" s="27"/>
      <c r="K216" s="27"/>
      <c r="L216" s="18"/>
      <c r="M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</sheetData>
  <autoFilter ref="C130:K215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1 - Olejove hospodarstvo</vt:lpstr>
      <vt:lpstr>'1 - Olejove hospodarstvo'!Názvy_tlače</vt:lpstr>
      <vt:lpstr>'1 - Olejove hospodarstvo'!Oblasť_tlače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nb</cp:lastModifiedBy>
  <dcterms:created xsi:type="dcterms:W3CDTF">2021-12-21T17:56:50Z</dcterms:created>
  <dcterms:modified xsi:type="dcterms:W3CDTF">2022-01-17T12:21:24Z</dcterms:modified>
</cp:coreProperties>
</file>