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https://trnava-my.sharepoint.com/personal/gregusova_trnava_sk/Documents/podlimitne zakazky/OIV/Pumptrack Beethovenova spis OVO_3594_2022/PUMPTRACK_podklady_OVO/Pumptrack_PD_VO/"/>
    </mc:Choice>
  </mc:AlternateContent>
  <xr:revisionPtr revIDLastSave="0" documentId="11_F2940562B8B52A3AA9D5D8E5A8903FC58CA5A51D" xr6:coauthVersionLast="46" xr6:coauthVersionMax="46" xr10:uidLastSave="{00000000-0000-0000-0000-000000000000}"/>
  <bookViews>
    <workbookView xWindow="-120" yWindow="-120" windowWidth="29040" windowHeight="15840" activeTab="3" xr2:uid="{00000000-000D-0000-FFFF-FFFF00000000}"/>
  </bookViews>
  <sheets>
    <sheet name="Rekapitulácia stavby" sheetId="1" r:id="rId1"/>
    <sheet name="SO 01-A - Prístupová plocha" sheetId="2" r:id="rId2"/>
    <sheet name="SO 01-B - Prístupová rampa" sheetId="3" r:id="rId3"/>
    <sheet name="SO 02 - Parkové sedenie v..." sheetId="4" r:id="rId4"/>
    <sheet name="SO 03 - Štartovací pahorok" sheetId="5" r:id="rId5"/>
    <sheet name="SO 04 - Hlavný pumptrack" sheetId="6" r:id="rId6"/>
    <sheet name="SO 05 - Flowtrack" sheetId="7" r:id="rId7"/>
    <sheet name="SO 06 - Bazén - pump bowl" sheetId="8" r:id="rId8"/>
    <sheet name="SO 06-A - Tréningová ploc..." sheetId="9" r:id="rId9"/>
    <sheet name="SO 06-B - Rozptylová mult..." sheetId="10" r:id="rId10"/>
    <sheet name="SO 07 - U- rampa" sheetId="11" r:id="rId11"/>
    <sheet name="SO 08 - Štrková plocha" sheetId="12" r:id="rId12"/>
    <sheet name="SO 09 - Oplotenie" sheetId="13" r:id="rId13"/>
    <sheet name="SO 10 - Detský pumptrack" sheetId="14" r:id="rId14"/>
    <sheet name="SO 11 - Plochy odvodňovac..." sheetId="15" r:id="rId15"/>
    <sheet name="SO 12 - Plochy určené na ..." sheetId="16" r:id="rId16"/>
    <sheet name="SO 13 - Prístupová plocha..." sheetId="17" r:id="rId17"/>
    <sheet name="SO 14 - Vodovodná prípojk..." sheetId="18" r:id="rId18"/>
    <sheet name="SO 15 - Prípojka elektro ..." sheetId="19" r:id="rId19"/>
    <sheet name="SO 16 - DP1, DP2- doplnko..." sheetId="20" r:id="rId20"/>
    <sheet name="HTU - Hrubé terénne úpravy" sheetId="21" r:id="rId21"/>
    <sheet name="MB - Mobiliar" sheetId="22" r:id="rId22"/>
    <sheet name="MP - Modulárne prvky" sheetId="23" r:id="rId23"/>
  </sheets>
  <definedNames>
    <definedName name="_xlnm._FilterDatabase" localSheetId="20" hidden="1">'HTU - Hrubé terénne úpravy'!$C$117:$K$126</definedName>
    <definedName name="_xlnm._FilterDatabase" localSheetId="21" hidden="1">'MB - Mobiliar'!$C$119:$K$135</definedName>
    <definedName name="_xlnm._FilterDatabase" localSheetId="22" hidden="1">'MP - Modulárne prvky'!$C$117:$K$121</definedName>
    <definedName name="_xlnm._FilterDatabase" localSheetId="1" hidden="1">'SO 01-A - Prístupová plocha'!$C$119:$K$131</definedName>
    <definedName name="_xlnm._FilterDatabase" localSheetId="2" hidden="1">'SO 01-B - Prístupová rampa'!$C$119:$K$131</definedName>
    <definedName name="_xlnm._FilterDatabase" localSheetId="3" hidden="1">'SO 02 - Parkové sedenie v...'!$C$127:$K$184</definedName>
    <definedName name="_xlnm._FilterDatabase" localSheetId="4" hidden="1">'SO 03 - Štartovací pahorok'!$C$120:$K$139</definedName>
    <definedName name="_xlnm._FilterDatabase" localSheetId="5" hidden="1">'SO 04 - Hlavný pumptrack'!$C$121:$K$146</definedName>
    <definedName name="_xlnm._FilterDatabase" localSheetId="6" hidden="1">'SO 05 - Flowtrack'!$C$121:$K$146</definedName>
    <definedName name="_xlnm._FilterDatabase" localSheetId="7" hidden="1">'SO 06 - Bazén - pump bowl'!$C$123:$K$160</definedName>
    <definedName name="_xlnm._FilterDatabase" localSheetId="8" hidden="1">'SO 06-A - Tréningová ploc...'!$C$121:$K$146</definedName>
    <definedName name="_xlnm._FilterDatabase" localSheetId="9" hidden="1">'SO 06-B - Rozptylová mult...'!$C$119:$K$131</definedName>
    <definedName name="_xlnm._FilterDatabase" localSheetId="10" hidden="1">'SO 07 - U- rampa'!$C$121:$K$153</definedName>
    <definedName name="_xlnm._FilterDatabase" localSheetId="11" hidden="1">'SO 08 - Štrková plocha'!$C$119:$K$129</definedName>
    <definedName name="_xlnm._FilterDatabase" localSheetId="12" hidden="1">'SO 09 - Oplotenie'!$C$123:$K$154</definedName>
    <definedName name="_xlnm._FilterDatabase" localSheetId="13" hidden="1">'SO 10 - Detský pumptrack'!$C$121:$K$146</definedName>
    <definedName name="_xlnm._FilterDatabase" localSheetId="14" hidden="1">'SO 11 - Plochy odvodňovac...'!$C$120:$K$138</definedName>
    <definedName name="_xlnm._FilterDatabase" localSheetId="15" hidden="1">'SO 12 - Plochy určené na ...'!$C$117:$K$127</definedName>
    <definedName name="_xlnm._FilterDatabase" localSheetId="16" hidden="1">'SO 13 - Prístupová plocha...'!$C$119:$K$131</definedName>
    <definedName name="_xlnm._FilterDatabase" localSheetId="17" hidden="1">'SO 14 - Vodovodná prípojk...'!$C$125:$K$176</definedName>
    <definedName name="_xlnm._FilterDatabase" localSheetId="18" hidden="1">'SO 15 - Prípojka elektro ...'!$C$118:$K$171</definedName>
    <definedName name="_xlnm._FilterDatabase" localSheetId="19" hidden="1">'SO 16 - DP1, DP2- doplnko...'!$C$120:$K$135</definedName>
    <definedName name="_xlnm.Print_Titles" localSheetId="20">'HTU - Hrubé terénne úpravy'!$117:$117</definedName>
    <definedName name="_xlnm.Print_Titles" localSheetId="21">'MB - Mobiliar'!$119:$119</definedName>
    <definedName name="_xlnm.Print_Titles" localSheetId="22">'MP - Modulárne prvky'!$117:$117</definedName>
    <definedName name="_xlnm.Print_Titles" localSheetId="0">'Rekapitulácia stavby'!$92:$92</definedName>
    <definedName name="_xlnm.Print_Titles" localSheetId="1">'SO 01-A - Prístupová plocha'!$119:$119</definedName>
    <definedName name="_xlnm.Print_Titles" localSheetId="2">'SO 01-B - Prístupová rampa'!$119:$119</definedName>
    <definedName name="_xlnm.Print_Titles" localSheetId="3">'SO 02 - Parkové sedenie v...'!$127:$127</definedName>
    <definedName name="_xlnm.Print_Titles" localSheetId="4">'SO 03 - Štartovací pahorok'!$120:$120</definedName>
    <definedName name="_xlnm.Print_Titles" localSheetId="5">'SO 04 - Hlavný pumptrack'!$121:$121</definedName>
    <definedName name="_xlnm.Print_Titles" localSheetId="6">'SO 05 - Flowtrack'!$121:$121</definedName>
    <definedName name="_xlnm.Print_Titles" localSheetId="7">'SO 06 - Bazén - pump bowl'!$123:$123</definedName>
    <definedName name="_xlnm.Print_Titles" localSheetId="8">'SO 06-A - Tréningová ploc...'!$121:$121</definedName>
    <definedName name="_xlnm.Print_Titles" localSheetId="9">'SO 06-B - Rozptylová mult...'!$119:$119</definedName>
    <definedName name="_xlnm.Print_Titles" localSheetId="10">'SO 07 - U- rampa'!$121:$121</definedName>
    <definedName name="_xlnm.Print_Titles" localSheetId="11">'SO 08 - Štrková plocha'!$119:$119</definedName>
    <definedName name="_xlnm.Print_Titles" localSheetId="12">'SO 09 - Oplotenie'!$123:$123</definedName>
    <definedName name="_xlnm.Print_Titles" localSheetId="13">'SO 10 - Detský pumptrack'!$121:$121</definedName>
    <definedName name="_xlnm.Print_Titles" localSheetId="14">'SO 11 - Plochy odvodňovac...'!$120:$120</definedName>
    <definedName name="_xlnm.Print_Titles" localSheetId="15">'SO 12 - Plochy určené na ...'!$117:$117</definedName>
    <definedName name="_xlnm.Print_Titles" localSheetId="16">'SO 13 - Prístupová plocha...'!$119:$119</definedName>
    <definedName name="_xlnm.Print_Titles" localSheetId="17">'SO 14 - Vodovodná prípojk...'!$125:$125</definedName>
    <definedName name="_xlnm.Print_Titles" localSheetId="18">'SO 15 - Prípojka elektro ...'!$118:$118</definedName>
    <definedName name="_xlnm.Print_Titles" localSheetId="19">'SO 16 - DP1, DP2- doplnko...'!$120:$120</definedName>
    <definedName name="_xlnm.Print_Area" localSheetId="20">'HTU - Hrubé terénne úpravy'!$C$4:$J$76,'HTU - Hrubé terénne úpravy'!$C$82:$J$99,'HTU - Hrubé terénne úpravy'!$C$105:$K$126</definedName>
    <definedName name="_xlnm.Print_Area" localSheetId="21">'MB - Mobiliar'!$C$4:$J$76,'MB - Mobiliar'!$C$82:$J$101,'MB - Mobiliar'!$C$107:$K$135</definedName>
    <definedName name="_xlnm.Print_Area" localSheetId="22">'MP - Modulárne prvky'!$C$4:$J$76,'MP - Modulárne prvky'!$C$82:$J$99,'MP - Modulárne prvky'!$C$105:$K$121</definedName>
    <definedName name="_xlnm.Print_Area" localSheetId="0">'Rekapitulácia stavby'!$D$4:$AO$76,'Rekapitulácia stavby'!$C$82:$AQ$117</definedName>
    <definedName name="_xlnm.Print_Area" localSheetId="1">'SO 01-A - Prístupová plocha'!$C$4:$J$76,'SO 01-A - Prístupová plocha'!$C$82:$J$101,'SO 01-A - Prístupová plocha'!$C$107:$K$131</definedName>
    <definedName name="_xlnm.Print_Area" localSheetId="2">'SO 01-B - Prístupová rampa'!$C$4:$J$76,'SO 01-B - Prístupová rampa'!$C$82:$J$101,'SO 01-B - Prístupová rampa'!$C$107:$K$131</definedName>
    <definedName name="_xlnm.Print_Area" localSheetId="3">'SO 02 - Parkové sedenie v...'!$C$4:$J$76,'SO 02 - Parkové sedenie v...'!$C$82:$J$109,'SO 02 - Parkové sedenie v...'!$C$115:$K$184</definedName>
    <definedName name="_xlnm.Print_Area" localSheetId="4">'SO 03 - Štartovací pahorok'!$C$4:$J$76,'SO 03 - Štartovací pahorok'!$C$82:$J$102,'SO 03 - Štartovací pahorok'!$C$108:$K$139</definedName>
    <definedName name="_xlnm.Print_Area" localSheetId="5">'SO 04 - Hlavný pumptrack'!$C$4:$J$76,'SO 04 - Hlavný pumptrack'!$C$82:$J$103,'SO 04 - Hlavný pumptrack'!$C$109:$K$146</definedName>
    <definedName name="_xlnm.Print_Area" localSheetId="6">'SO 05 - Flowtrack'!$C$4:$J$76,'SO 05 - Flowtrack'!$C$82:$J$103,'SO 05 - Flowtrack'!$C$109:$K$146</definedName>
    <definedName name="_xlnm.Print_Area" localSheetId="7">'SO 06 - Bazén - pump bowl'!$C$4:$J$76,'SO 06 - Bazén - pump bowl'!$C$82:$J$105,'SO 06 - Bazén - pump bowl'!$C$111:$K$160</definedName>
    <definedName name="_xlnm.Print_Area" localSheetId="8">'SO 06-A - Tréningová ploc...'!$C$4:$J$76,'SO 06-A - Tréningová ploc...'!$C$82:$J$103,'SO 06-A - Tréningová ploc...'!$C$109:$K$146</definedName>
    <definedName name="_xlnm.Print_Area" localSheetId="9">'SO 06-B - Rozptylová mult...'!$C$4:$J$76,'SO 06-B - Rozptylová mult...'!$C$82:$J$101,'SO 06-B - Rozptylová mult...'!$C$107:$K$131</definedName>
    <definedName name="_xlnm.Print_Area" localSheetId="10">'SO 07 - U- rampa'!$C$4:$J$76,'SO 07 - U- rampa'!$C$82:$J$103,'SO 07 - U- rampa'!$C$109:$K$153</definedName>
    <definedName name="_xlnm.Print_Area" localSheetId="11">'SO 08 - Štrková plocha'!$C$4:$J$76,'SO 08 - Štrková plocha'!$C$82:$J$101,'SO 08 - Štrková plocha'!$C$107:$K$129</definedName>
    <definedName name="_xlnm.Print_Area" localSheetId="12">'SO 09 - Oplotenie'!$C$4:$J$76,'SO 09 - Oplotenie'!$C$82:$J$105,'SO 09 - Oplotenie'!$C$111:$K$154</definedName>
    <definedName name="_xlnm.Print_Area" localSheetId="13">'SO 10 - Detský pumptrack'!$C$4:$J$76,'SO 10 - Detský pumptrack'!$C$82:$J$103,'SO 10 - Detský pumptrack'!$C$109:$K$146</definedName>
    <definedName name="_xlnm.Print_Area" localSheetId="14">'SO 11 - Plochy odvodňovac...'!$C$4:$J$76,'SO 11 - Plochy odvodňovac...'!$C$82:$J$102,'SO 11 - Plochy odvodňovac...'!$C$108:$K$138</definedName>
    <definedName name="_xlnm.Print_Area" localSheetId="15">'SO 12 - Plochy určené na ...'!$C$4:$J$76,'SO 12 - Plochy určené na ...'!$C$82:$J$99,'SO 12 - Plochy určené na ...'!$C$105:$K$127</definedName>
    <definedName name="_xlnm.Print_Area" localSheetId="16">'SO 13 - Prístupová plocha...'!$C$4:$J$76,'SO 13 - Prístupová plocha...'!$C$82:$J$101,'SO 13 - Prístupová plocha...'!$C$107:$K$131</definedName>
    <definedName name="_xlnm.Print_Area" localSheetId="17">'SO 14 - Vodovodná prípojk...'!$C$4:$J$76,'SO 14 - Vodovodná prípojk...'!$C$82:$J$107,'SO 14 - Vodovodná prípojk...'!$C$113:$K$176</definedName>
    <definedName name="_xlnm.Print_Area" localSheetId="18">'SO 15 - Prípojka elektro ...'!$C$4:$J$76,'SO 15 - Prípojka elektro ...'!$C$82:$J$100,'SO 15 - Prípojka elektro ...'!$C$106:$K$171</definedName>
    <definedName name="_xlnm.Print_Area" localSheetId="19">'SO 16 - DP1, DP2- doplnko...'!$C$4:$J$76,'SO 16 - DP1, DP2- doplnko...'!$C$82:$J$102,'SO 16 - DP1, DP2- doplnko...'!$C$108:$K$135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3" l="1"/>
  <c r="J36" i="23"/>
  <c r="AY116" i="1"/>
  <c r="J35" i="23"/>
  <c r="AX116" i="1"/>
  <c r="BI121" i="23"/>
  <c r="BH121" i="23"/>
  <c r="F36" i="23" s="1"/>
  <c r="BC116" i="1" s="1"/>
  <c r="BG121" i="23"/>
  <c r="BE121" i="23"/>
  <c r="T121" i="23"/>
  <c r="T120" i="23"/>
  <c r="T119" i="23" s="1"/>
  <c r="T118" i="23" s="1"/>
  <c r="R121" i="23"/>
  <c r="R120" i="23"/>
  <c r="R119" i="23" s="1"/>
  <c r="R118" i="23" s="1"/>
  <c r="P121" i="23"/>
  <c r="P120" i="23"/>
  <c r="P119" i="23" s="1"/>
  <c r="P118" i="23" s="1"/>
  <c r="AU116" i="1" s="1"/>
  <c r="J114" i="23"/>
  <c r="F114" i="23"/>
  <c r="F112" i="23"/>
  <c r="E110" i="23"/>
  <c r="J91" i="23"/>
  <c r="F91" i="23"/>
  <c r="F89" i="23"/>
  <c r="E87" i="23"/>
  <c r="J24" i="23"/>
  <c r="E24" i="23"/>
  <c r="J115" i="23" s="1"/>
  <c r="J23" i="23"/>
  <c r="J18" i="23"/>
  <c r="E18" i="23"/>
  <c r="F92" i="23" s="1"/>
  <c r="J17" i="23"/>
  <c r="J12" i="23"/>
  <c r="J112" i="23" s="1"/>
  <c r="E7" i="23"/>
  <c r="E108" i="23"/>
  <c r="J37" i="22"/>
  <c r="J36" i="22"/>
  <c r="AY115" i="1" s="1"/>
  <c r="J35" i="22"/>
  <c r="AX115" i="1"/>
  <c r="BI135" i="22"/>
  <c r="BH135" i="22"/>
  <c r="BG135" i="22"/>
  <c r="BE135" i="22"/>
  <c r="T135" i="22"/>
  <c r="R135" i="22"/>
  <c r="P135" i="22"/>
  <c r="BI134" i="22"/>
  <c r="BH134" i="22"/>
  <c r="BG134" i="22"/>
  <c r="BE134" i="22"/>
  <c r="T134" i="22"/>
  <c r="R134" i="22"/>
  <c r="P134" i="22"/>
  <c r="BI133" i="22"/>
  <c r="BH133" i="22"/>
  <c r="BG133" i="22"/>
  <c r="BE133" i="22"/>
  <c r="T133" i="22"/>
  <c r="R133" i="22"/>
  <c r="P133" i="22"/>
  <c r="BI132" i="22"/>
  <c r="BH132" i="22"/>
  <c r="BG132" i="22"/>
  <c r="BE132" i="22"/>
  <c r="T132" i="22"/>
  <c r="R132" i="22"/>
  <c r="P132" i="22"/>
  <c r="BI131" i="22"/>
  <c r="BH131" i="22"/>
  <c r="BG131" i="22"/>
  <c r="BE131" i="22"/>
  <c r="T131" i="22"/>
  <c r="R131" i="22"/>
  <c r="P131" i="22"/>
  <c r="BI130" i="22"/>
  <c r="BH130" i="22"/>
  <c r="BG130" i="22"/>
  <c r="BE130" i="22"/>
  <c r="T130" i="22"/>
  <c r="R130" i="22"/>
  <c r="P130" i="22"/>
  <c r="BI129" i="22"/>
  <c r="BH129" i="22"/>
  <c r="BG129" i="22"/>
  <c r="BE129" i="22"/>
  <c r="T129" i="22"/>
  <c r="R129" i="22"/>
  <c r="P129" i="22"/>
  <c r="BI128" i="22"/>
  <c r="BH128" i="22"/>
  <c r="BG128" i="22"/>
  <c r="BE128" i="22"/>
  <c r="T128" i="22"/>
  <c r="R128" i="22"/>
  <c r="P128" i="22"/>
  <c r="BI126" i="22"/>
  <c r="BH126" i="22"/>
  <c r="BG126" i="22"/>
  <c r="BE126" i="22"/>
  <c r="T126" i="22"/>
  <c r="T125" i="22" s="1"/>
  <c r="R126" i="22"/>
  <c r="R125" i="22"/>
  <c r="P126" i="22"/>
  <c r="P125" i="22" s="1"/>
  <c r="BI124" i="22"/>
  <c r="BH124" i="22"/>
  <c r="BG124" i="22"/>
  <c r="BE124" i="22"/>
  <c r="T124" i="22"/>
  <c r="R124" i="22"/>
  <c r="P124" i="22"/>
  <c r="BI123" i="22"/>
  <c r="BH123" i="22"/>
  <c r="BG123" i="22"/>
  <c r="BE123" i="22"/>
  <c r="T123" i="22"/>
  <c r="R123" i="22"/>
  <c r="P123" i="22"/>
  <c r="J116" i="22"/>
  <c r="F116" i="22"/>
  <c r="F114" i="22"/>
  <c r="E112" i="22"/>
  <c r="J91" i="22"/>
  <c r="F91" i="22"/>
  <c r="F89" i="22"/>
  <c r="E87" i="22"/>
  <c r="J24" i="22"/>
  <c r="E24" i="22"/>
  <c r="J92" i="22"/>
  <c r="J23" i="22"/>
  <c r="J18" i="22"/>
  <c r="E18" i="22"/>
  <c r="F117" i="22"/>
  <c r="J17" i="22"/>
  <c r="J12" i="22"/>
  <c r="J114" i="22" s="1"/>
  <c r="E7" i="22"/>
  <c r="E110" i="22"/>
  <c r="J37" i="21"/>
  <c r="J36" i="21"/>
  <c r="AY114" i="1"/>
  <c r="J35" i="21"/>
  <c r="AX114" i="1" s="1"/>
  <c r="BI126" i="21"/>
  <c r="BH126" i="21"/>
  <c r="BG126" i="21"/>
  <c r="BE126" i="21"/>
  <c r="T126" i="21"/>
  <c r="R126" i="21"/>
  <c r="P126" i="21"/>
  <c r="BI125" i="21"/>
  <c r="BH125" i="21"/>
  <c r="BG125" i="21"/>
  <c r="BE125" i="21"/>
  <c r="T125" i="21"/>
  <c r="R125" i="21"/>
  <c r="P125" i="21"/>
  <c r="BI124" i="21"/>
  <c r="BH124" i="21"/>
  <c r="BG124" i="21"/>
  <c r="BE124" i="21"/>
  <c r="T124" i="21"/>
  <c r="R124" i="21"/>
  <c r="P124" i="21"/>
  <c r="BI123" i="21"/>
  <c r="BH123" i="21"/>
  <c r="BG123" i="21"/>
  <c r="BE123" i="21"/>
  <c r="T123" i="21"/>
  <c r="R123" i="21"/>
  <c r="P123" i="21"/>
  <c r="BI122" i="21"/>
  <c r="BH122" i="21"/>
  <c r="BG122" i="21"/>
  <c r="BE122" i="21"/>
  <c r="T122" i="21"/>
  <c r="R122" i="21"/>
  <c r="P122" i="21"/>
  <c r="BI121" i="21"/>
  <c r="BH121" i="21"/>
  <c r="BG121" i="21"/>
  <c r="BE121" i="21"/>
  <c r="T121" i="21"/>
  <c r="R121" i="21"/>
  <c r="P121" i="21"/>
  <c r="J114" i="21"/>
  <c r="F114" i="21"/>
  <c r="F112" i="21"/>
  <c r="E110" i="21"/>
  <c r="J91" i="21"/>
  <c r="F91" i="21"/>
  <c r="F89" i="21"/>
  <c r="E87" i="21"/>
  <c r="J24" i="21"/>
  <c r="E24" i="21"/>
  <c r="J115" i="21" s="1"/>
  <c r="J23" i="21"/>
  <c r="J18" i="21"/>
  <c r="E18" i="21"/>
  <c r="F115" i="21" s="1"/>
  <c r="J17" i="21"/>
  <c r="J12" i="21"/>
  <c r="J89" i="21" s="1"/>
  <c r="E7" i="21"/>
  <c r="E108" i="21"/>
  <c r="J37" i="20"/>
  <c r="J36" i="20"/>
  <c r="AY113" i="1" s="1"/>
  <c r="J35" i="20"/>
  <c r="AX113" i="1"/>
  <c r="BI135" i="20"/>
  <c r="BH135" i="20"/>
  <c r="BG135" i="20"/>
  <c r="BE135" i="20"/>
  <c r="T135" i="20"/>
  <c r="T134" i="20" s="1"/>
  <c r="R135" i="20"/>
  <c r="R134" i="20"/>
  <c r="P135" i="20"/>
  <c r="P134" i="20" s="1"/>
  <c r="BI133" i="20"/>
  <c r="BH133" i="20"/>
  <c r="BG133" i="20"/>
  <c r="BE133" i="20"/>
  <c r="T133" i="20"/>
  <c r="R133" i="20"/>
  <c r="P133" i="20"/>
  <c r="BI132" i="20"/>
  <c r="BH132" i="20"/>
  <c r="BG132" i="20"/>
  <c r="BE132" i="20"/>
  <c r="T132" i="20"/>
  <c r="R132" i="20"/>
  <c r="P132" i="20"/>
  <c r="BI130" i="20"/>
  <c r="BH130" i="20"/>
  <c r="BG130" i="20"/>
  <c r="BE130" i="20"/>
  <c r="T130" i="20"/>
  <c r="R130" i="20"/>
  <c r="P130" i="20"/>
  <c r="BI129" i="20"/>
  <c r="BH129" i="20"/>
  <c r="BG129" i="20"/>
  <c r="BE129" i="20"/>
  <c r="T129" i="20"/>
  <c r="R129" i="20"/>
  <c r="P129" i="20"/>
  <c r="BI128" i="20"/>
  <c r="BH128" i="20"/>
  <c r="BG128" i="20"/>
  <c r="BE128" i="20"/>
  <c r="T128" i="20"/>
  <c r="R128" i="20"/>
  <c r="P128" i="20"/>
  <c r="BI127" i="20"/>
  <c r="BH127" i="20"/>
  <c r="BG127" i="20"/>
  <c r="BE127" i="20"/>
  <c r="T127" i="20"/>
  <c r="R127" i="20"/>
  <c r="P127" i="20"/>
  <c r="BI126" i="20"/>
  <c r="BH126" i="20"/>
  <c r="BG126" i="20"/>
  <c r="BE126" i="20"/>
  <c r="T126" i="20"/>
  <c r="R126" i="20"/>
  <c r="P126" i="20"/>
  <c r="BI124" i="20"/>
  <c r="BH124" i="20"/>
  <c r="BG124" i="20"/>
  <c r="BE124" i="20"/>
  <c r="T124" i="20"/>
  <c r="T123" i="20" s="1"/>
  <c r="R124" i="20"/>
  <c r="R123" i="20"/>
  <c r="P124" i="20"/>
  <c r="P123" i="20" s="1"/>
  <c r="J117" i="20"/>
  <c r="F117" i="20"/>
  <c r="F115" i="20"/>
  <c r="E113" i="20"/>
  <c r="J91" i="20"/>
  <c r="F91" i="20"/>
  <c r="F89" i="20"/>
  <c r="E87" i="20"/>
  <c r="J24" i="20"/>
  <c r="E24" i="20"/>
  <c r="J92" i="20"/>
  <c r="J23" i="20"/>
  <c r="J18" i="20"/>
  <c r="E18" i="20"/>
  <c r="F118" i="20"/>
  <c r="J17" i="20"/>
  <c r="J12" i="20"/>
  <c r="J115" i="20"/>
  <c r="E7" i="20"/>
  <c r="E85" i="20" s="1"/>
  <c r="J37" i="19"/>
  <c r="J36" i="19"/>
  <c r="AY112" i="1"/>
  <c r="J35" i="19"/>
  <c r="AX112" i="1" s="1"/>
  <c r="BI171" i="19"/>
  <c r="BH171" i="19"/>
  <c r="BG171" i="19"/>
  <c r="BE171" i="19"/>
  <c r="T171" i="19"/>
  <c r="R171" i="19"/>
  <c r="P171" i="19"/>
  <c r="BI170" i="19"/>
  <c r="BH170" i="19"/>
  <c r="BG170" i="19"/>
  <c r="BE170" i="19"/>
  <c r="T170" i="19"/>
  <c r="R170" i="19"/>
  <c r="P170" i="19"/>
  <c r="BI169" i="19"/>
  <c r="BH169" i="19"/>
  <c r="BG169" i="19"/>
  <c r="BE169" i="19"/>
  <c r="T169" i="19"/>
  <c r="R169" i="19"/>
  <c r="P169" i="19"/>
  <c r="BI167" i="19"/>
  <c r="BH167" i="19"/>
  <c r="BG167" i="19"/>
  <c r="BE167" i="19"/>
  <c r="T167" i="19"/>
  <c r="R167" i="19"/>
  <c r="P167" i="19"/>
  <c r="BI166" i="19"/>
  <c r="BH166" i="19"/>
  <c r="BG166" i="19"/>
  <c r="BE166" i="19"/>
  <c r="T166" i="19"/>
  <c r="R166" i="19"/>
  <c r="P166" i="19"/>
  <c r="BI165" i="19"/>
  <c r="BH165" i="19"/>
  <c r="BG165" i="19"/>
  <c r="BE165" i="19"/>
  <c r="T165" i="19"/>
  <c r="R165" i="19"/>
  <c r="P165" i="19"/>
  <c r="BI164" i="19"/>
  <c r="BH164" i="19"/>
  <c r="BG164" i="19"/>
  <c r="BE164" i="19"/>
  <c r="T164" i="19"/>
  <c r="R164" i="19"/>
  <c r="P164" i="19"/>
  <c r="BI163" i="19"/>
  <c r="BH163" i="19"/>
  <c r="BG163" i="19"/>
  <c r="BE163" i="19"/>
  <c r="T163" i="19"/>
  <c r="R163" i="19"/>
  <c r="P163" i="19"/>
  <c r="BI162" i="19"/>
  <c r="BH162" i="19"/>
  <c r="BG162" i="19"/>
  <c r="BE162" i="19"/>
  <c r="T162" i="19"/>
  <c r="R162" i="19"/>
  <c r="P162" i="19"/>
  <c r="BI161" i="19"/>
  <c r="BH161" i="19"/>
  <c r="BG161" i="19"/>
  <c r="BE161" i="19"/>
  <c r="T161" i="19"/>
  <c r="R161" i="19"/>
  <c r="P161" i="19"/>
  <c r="BI160" i="19"/>
  <c r="BH160" i="19"/>
  <c r="BG160" i="19"/>
  <c r="BE160" i="19"/>
  <c r="T160" i="19"/>
  <c r="R160" i="19"/>
  <c r="P160" i="19"/>
  <c r="BI159" i="19"/>
  <c r="BH159" i="19"/>
  <c r="BG159" i="19"/>
  <c r="BE159" i="19"/>
  <c r="T159" i="19"/>
  <c r="R159" i="19"/>
  <c r="P159" i="19"/>
  <c r="BI158" i="19"/>
  <c r="BH158" i="19"/>
  <c r="BG158" i="19"/>
  <c r="BE158" i="19"/>
  <c r="T158" i="19"/>
  <c r="R158" i="19"/>
  <c r="P158" i="19"/>
  <c r="BI156" i="19"/>
  <c r="BH156" i="19"/>
  <c r="BG156" i="19"/>
  <c r="BE156" i="19"/>
  <c r="T156" i="19"/>
  <c r="R156" i="19"/>
  <c r="P156" i="19"/>
  <c r="BI155" i="19"/>
  <c r="BH155" i="19"/>
  <c r="BG155" i="19"/>
  <c r="BE155" i="19"/>
  <c r="T155" i="19"/>
  <c r="R155" i="19"/>
  <c r="P155" i="19"/>
  <c r="BI154" i="19"/>
  <c r="BH154" i="19"/>
  <c r="BG154" i="19"/>
  <c r="BE154" i="19"/>
  <c r="T154" i="19"/>
  <c r="R154" i="19"/>
  <c r="P154" i="19"/>
  <c r="BI153" i="19"/>
  <c r="BH153" i="19"/>
  <c r="BG153" i="19"/>
  <c r="BE153" i="19"/>
  <c r="T153" i="19"/>
  <c r="R153" i="19"/>
  <c r="P153" i="19"/>
  <c r="BI152" i="19"/>
  <c r="BH152" i="19"/>
  <c r="BG152" i="19"/>
  <c r="BE152" i="19"/>
  <c r="T152" i="19"/>
  <c r="R152" i="19"/>
  <c r="P152" i="19"/>
  <c r="BI151" i="19"/>
  <c r="BH151" i="19"/>
  <c r="BG151" i="19"/>
  <c r="BE151" i="19"/>
  <c r="T151" i="19"/>
  <c r="R151" i="19"/>
  <c r="P151" i="19"/>
  <c r="BI150" i="19"/>
  <c r="BH150" i="19"/>
  <c r="BG150" i="19"/>
  <c r="BE150" i="19"/>
  <c r="T150" i="19"/>
  <c r="R150" i="19"/>
  <c r="P150" i="19"/>
  <c r="BI149" i="19"/>
  <c r="BH149" i="19"/>
  <c r="BG149" i="19"/>
  <c r="BE149" i="19"/>
  <c r="T149" i="19"/>
  <c r="R149" i="19"/>
  <c r="P149" i="19"/>
  <c r="BI148" i="19"/>
  <c r="BH148" i="19"/>
  <c r="BG148" i="19"/>
  <c r="BE148" i="19"/>
  <c r="T148" i="19"/>
  <c r="R148" i="19"/>
  <c r="P148" i="19"/>
  <c r="BI147" i="19"/>
  <c r="BH147" i="19"/>
  <c r="BG147" i="19"/>
  <c r="BE147" i="19"/>
  <c r="T147" i="19"/>
  <c r="R147" i="19"/>
  <c r="P147" i="19"/>
  <c r="BI146" i="19"/>
  <c r="BH146" i="19"/>
  <c r="BG146" i="19"/>
  <c r="BE146" i="19"/>
  <c r="T146" i="19"/>
  <c r="R146" i="19"/>
  <c r="P146" i="19"/>
  <c r="BI145" i="19"/>
  <c r="BH145" i="19"/>
  <c r="BG145" i="19"/>
  <c r="BE145" i="19"/>
  <c r="T145" i="19"/>
  <c r="R145" i="19"/>
  <c r="P145" i="19"/>
  <c r="BI144" i="19"/>
  <c r="BH144" i="19"/>
  <c r="BG144" i="19"/>
  <c r="BE144" i="19"/>
  <c r="T144" i="19"/>
  <c r="R144" i="19"/>
  <c r="P144" i="19"/>
  <c r="BI143" i="19"/>
  <c r="BH143" i="19"/>
  <c r="BG143" i="19"/>
  <c r="BE143" i="19"/>
  <c r="T143" i="19"/>
  <c r="R143" i="19"/>
  <c r="P143" i="19"/>
  <c r="BI142" i="19"/>
  <c r="BH142" i="19"/>
  <c r="BG142" i="19"/>
  <c r="BE142" i="19"/>
  <c r="T142" i="19"/>
  <c r="R142" i="19"/>
  <c r="P142" i="19"/>
  <c r="BI141" i="19"/>
  <c r="BH141" i="19"/>
  <c r="BG141" i="19"/>
  <c r="BE141" i="19"/>
  <c r="T141" i="19"/>
  <c r="R141" i="19"/>
  <c r="P141" i="19"/>
  <c r="BI140" i="19"/>
  <c r="BH140" i="19"/>
  <c r="BG140" i="19"/>
  <c r="BE140" i="19"/>
  <c r="T140" i="19"/>
  <c r="R140" i="19"/>
  <c r="P140" i="19"/>
  <c r="BI139" i="19"/>
  <c r="BH139" i="19"/>
  <c r="BG139" i="19"/>
  <c r="BE139" i="19"/>
  <c r="T139" i="19"/>
  <c r="R139" i="19"/>
  <c r="P139" i="19"/>
  <c r="BI138" i="19"/>
  <c r="BH138" i="19"/>
  <c r="BG138" i="19"/>
  <c r="BE138" i="19"/>
  <c r="T138" i="19"/>
  <c r="R138" i="19"/>
  <c r="P138" i="19"/>
  <c r="BI137" i="19"/>
  <c r="BH137" i="19"/>
  <c r="BG137" i="19"/>
  <c r="BE137" i="19"/>
  <c r="T137" i="19"/>
  <c r="R137" i="19"/>
  <c r="P137" i="19"/>
  <c r="BI136" i="19"/>
  <c r="BH136" i="19"/>
  <c r="BG136" i="19"/>
  <c r="BE136" i="19"/>
  <c r="T136" i="19"/>
  <c r="R136" i="19"/>
  <c r="P136" i="19"/>
  <c r="BI135" i="19"/>
  <c r="BH135" i="19"/>
  <c r="BG135" i="19"/>
  <c r="BE135" i="19"/>
  <c r="T135" i="19"/>
  <c r="R135" i="19"/>
  <c r="P135" i="19"/>
  <c r="BI134" i="19"/>
  <c r="BH134" i="19"/>
  <c r="BG134" i="19"/>
  <c r="BE134" i="19"/>
  <c r="T134" i="19"/>
  <c r="R134" i="19"/>
  <c r="P134" i="19"/>
  <c r="BI133" i="19"/>
  <c r="BH133" i="19"/>
  <c r="BG133" i="19"/>
  <c r="BE133" i="19"/>
  <c r="T133" i="19"/>
  <c r="R133" i="19"/>
  <c r="P133" i="19"/>
  <c r="BI132" i="19"/>
  <c r="BH132" i="19"/>
  <c r="BG132" i="19"/>
  <c r="BE132" i="19"/>
  <c r="T132" i="19"/>
  <c r="R132" i="19"/>
  <c r="P132" i="19"/>
  <c r="BI131" i="19"/>
  <c r="BH131" i="19"/>
  <c r="BG131" i="19"/>
  <c r="BE131" i="19"/>
  <c r="T131" i="19"/>
  <c r="R131" i="19"/>
  <c r="P131" i="19"/>
  <c r="BI130" i="19"/>
  <c r="BH130" i="19"/>
  <c r="BG130" i="19"/>
  <c r="BE130" i="19"/>
  <c r="T130" i="19"/>
  <c r="R130" i="19"/>
  <c r="P130" i="19"/>
  <c r="BI129" i="19"/>
  <c r="BH129" i="19"/>
  <c r="BG129" i="19"/>
  <c r="BE129" i="19"/>
  <c r="T129" i="19"/>
  <c r="R129" i="19"/>
  <c r="P129" i="19"/>
  <c r="BI128" i="19"/>
  <c r="BH128" i="19"/>
  <c r="BG128" i="19"/>
  <c r="BE128" i="19"/>
  <c r="T128" i="19"/>
  <c r="R128" i="19"/>
  <c r="P128" i="19"/>
  <c r="BI127" i="19"/>
  <c r="BH127" i="19"/>
  <c r="BG127" i="19"/>
  <c r="BE127" i="19"/>
  <c r="T127" i="19"/>
  <c r="R127" i="19"/>
  <c r="P127" i="19"/>
  <c r="BI126" i="19"/>
  <c r="BH126" i="19"/>
  <c r="BG126" i="19"/>
  <c r="BE126" i="19"/>
  <c r="T126" i="19"/>
  <c r="R126" i="19"/>
  <c r="P126" i="19"/>
  <c r="BI125" i="19"/>
  <c r="BH125" i="19"/>
  <c r="BG125" i="19"/>
  <c r="BE125" i="19"/>
  <c r="T125" i="19"/>
  <c r="R125" i="19"/>
  <c r="P125" i="19"/>
  <c r="BI124" i="19"/>
  <c r="BH124" i="19"/>
  <c r="BG124" i="19"/>
  <c r="BE124" i="19"/>
  <c r="T124" i="19"/>
  <c r="R124" i="19"/>
  <c r="P124" i="19"/>
  <c r="BI123" i="19"/>
  <c r="BH123" i="19"/>
  <c r="BG123" i="19"/>
  <c r="BE123" i="19"/>
  <c r="T123" i="19"/>
  <c r="R123" i="19"/>
  <c r="P123" i="19"/>
  <c r="BI122" i="19"/>
  <c r="BH122" i="19"/>
  <c r="BG122" i="19"/>
  <c r="BE122" i="19"/>
  <c r="T122" i="19"/>
  <c r="R122" i="19"/>
  <c r="P122" i="19"/>
  <c r="BI121" i="19"/>
  <c r="BH121" i="19"/>
  <c r="BG121" i="19"/>
  <c r="BE121" i="19"/>
  <c r="T121" i="19"/>
  <c r="R121" i="19"/>
  <c r="P121" i="19"/>
  <c r="J115" i="19"/>
  <c r="F115" i="19"/>
  <c r="F113" i="19"/>
  <c r="E111" i="19"/>
  <c r="J91" i="19"/>
  <c r="F91" i="19"/>
  <c r="F89" i="19"/>
  <c r="E87" i="19"/>
  <c r="J24" i="19"/>
  <c r="E24" i="19"/>
  <c r="J116" i="19"/>
  <c r="J23" i="19"/>
  <c r="J18" i="19"/>
  <c r="E18" i="19"/>
  <c r="F116" i="19"/>
  <c r="J17" i="19"/>
  <c r="J12" i="19"/>
  <c r="J113" i="19"/>
  <c r="E7" i="19"/>
  <c r="E109" i="19" s="1"/>
  <c r="J37" i="18"/>
  <c r="J36" i="18"/>
  <c r="AY111" i="1"/>
  <c r="J35" i="18"/>
  <c r="AX111" i="1" s="1"/>
  <c r="BI176" i="18"/>
  <c r="BH176" i="18"/>
  <c r="BG176" i="18"/>
  <c r="BE176" i="18"/>
  <c r="T176" i="18"/>
  <c r="R176" i="18"/>
  <c r="P176" i="18"/>
  <c r="BI175" i="18"/>
  <c r="BH175" i="18"/>
  <c r="BG175" i="18"/>
  <c r="BE175" i="18"/>
  <c r="T175" i="18"/>
  <c r="R175" i="18"/>
  <c r="P175" i="18"/>
  <c r="BI174" i="18"/>
  <c r="BH174" i="18"/>
  <c r="BG174" i="18"/>
  <c r="BE174" i="18"/>
  <c r="T174" i="18"/>
  <c r="R174" i="18"/>
  <c r="P174" i="18"/>
  <c r="BI173" i="18"/>
  <c r="BH173" i="18"/>
  <c r="BG173" i="18"/>
  <c r="BE173" i="18"/>
  <c r="T173" i="18"/>
  <c r="R173" i="18"/>
  <c r="P173" i="18"/>
  <c r="BI170" i="18"/>
  <c r="BH170" i="18"/>
  <c r="BG170" i="18"/>
  <c r="BE170" i="18"/>
  <c r="T170" i="18"/>
  <c r="R170" i="18"/>
  <c r="P170" i="18"/>
  <c r="BI169" i="18"/>
  <c r="BH169" i="18"/>
  <c r="BG169" i="18"/>
  <c r="BE169" i="18"/>
  <c r="T169" i="18"/>
  <c r="R169" i="18"/>
  <c r="P169" i="18"/>
  <c r="BI168" i="18"/>
  <c r="BH168" i="18"/>
  <c r="BG168" i="18"/>
  <c r="BE168" i="18"/>
  <c r="T168" i="18"/>
  <c r="R168" i="18"/>
  <c r="P168" i="18"/>
  <c r="BI166" i="18"/>
  <c r="BH166" i="18"/>
  <c r="BG166" i="18"/>
  <c r="BE166" i="18"/>
  <c r="T166" i="18"/>
  <c r="R166" i="18"/>
  <c r="P166" i="18"/>
  <c r="BI165" i="18"/>
  <c r="BH165" i="18"/>
  <c r="BG165" i="18"/>
  <c r="BE165" i="18"/>
  <c r="T165" i="18"/>
  <c r="R165" i="18"/>
  <c r="P165" i="18"/>
  <c r="BI164" i="18"/>
  <c r="BH164" i="18"/>
  <c r="BG164" i="18"/>
  <c r="BE164" i="18"/>
  <c r="T164" i="18"/>
  <c r="R164" i="18"/>
  <c r="P164" i="18"/>
  <c r="BI161" i="18"/>
  <c r="BH161" i="18"/>
  <c r="BG161" i="18"/>
  <c r="BE161" i="18"/>
  <c r="T161" i="18"/>
  <c r="T160" i="18"/>
  <c r="R161" i="18"/>
  <c r="R160" i="18"/>
  <c r="P161" i="18"/>
  <c r="P160" i="18"/>
  <c r="BI159" i="18"/>
  <c r="BH159" i="18"/>
  <c r="BG159" i="18"/>
  <c r="BE159" i="18"/>
  <c r="T159" i="18"/>
  <c r="R159" i="18"/>
  <c r="P159" i="18"/>
  <c r="BI158" i="18"/>
  <c r="BH158" i="18"/>
  <c r="BG158" i="18"/>
  <c r="BE158" i="18"/>
  <c r="T158" i="18"/>
  <c r="R158" i="18"/>
  <c r="P158" i="18"/>
  <c r="BI157" i="18"/>
  <c r="BH157" i="18"/>
  <c r="BG157" i="18"/>
  <c r="BE157" i="18"/>
  <c r="T157" i="18"/>
  <c r="R157" i="18"/>
  <c r="P157" i="18"/>
  <c r="BI156" i="18"/>
  <c r="BH156" i="18"/>
  <c r="BG156" i="18"/>
  <c r="BE156" i="18"/>
  <c r="T156" i="18"/>
  <c r="R156" i="18"/>
  <c r="P156" i="18"/>
  <c r="BI155" i="18"/>
  <c r="BH155" i="18"/>
  <c r="BG155" i="18"/>
  <c r="BE155" i="18"/>
  <c r="T155" i="18"/>
  <c r="R155" i="18"/>
  <c r="P155" i="18"/>
  <c r="BI154" i="18"/>
  <c r="BH154" i="18"/>
  <c r="BG154" i="18"/>
  <c r="BE154" i="18"/>
  <c r="T154" i="18"/>
  <c r="R154" i="18"/>
  <c r="P154" i="18"/>
  <c r="BI153" i="18"/>
  <c r="BH153" i="18"/>
  <c r="BG153" i="18"/>
  <c r="BE153" i="18"/>
  <c r="T153" i="18"/>
  <c r="R153" i="18"/>
  <c r="P153" i="18"/>
  <c r="BI152" i="18"/>
  <c r="BH152" i="18"/>
  <c r="BG152" i="18"/>
  <c r="BE152" i="18"/>
  <c r="T152" i="18"/>
  <c r="R152" i="18"/>
  <c r="P152" i="18"/>
  <c r="BI151" i="18"/>
  <c r="BH151" i="18"/>
  <c r="BG151" i="18"/>
  <c r="BE151" i="18"/>
  <c r="T151" i="18"/>
  <c r="R151" i="18"/>
  <c r="P151" i="18"/>
  <c r="BI150" i="18"/>
  <c r="BH150" i="18"/>
  <c r="BG150" i="18"/>
  <c r="BE150" i="18"/>
  <c r="T150" i="18"/>
  <c r="R150" i="18"/>
  <c r="P150" i="18"/>
  <c r="BI149" i="18"/>
  <c r="BH149" i="18"/>
  <c r="BG149" i="18"/>
  <c r="BE149" i="18"/>
  <c r="T149" i="18"/>
  <c r="R149" i="18"/>
  <c r="P149" i="18"/>
  <c r="BI148" i="18"/>
  <c r="BH148" i="18"/>
  <c r="BG148" i="18"/>
  <c r="BE148" i="18"/>
  <c r="T148" i="18"/>
  <c r="R148" i="18"/>
  <c r="P148" i="18"/>
  <c r="BI147" i="18"/>
  <c r="BH147" i="18"/>
  <c r="BG147" i="18"/>
  <c r="BE147" i="18"/>
  <c r="T147" i="18"/>
  <c r="R147" i="18"/>
  <c r="P147" i="18"/>
  <c r="BI146" i="18"/>
  <c r="BH146" i="18"/>
  <c r="BG146" i="18"/>
  <c r="BE146" i="18"/>
  <c r="T146" i="18"/>
  <c r="R146" i="18"/>
  <c r="P146" i="18"/>
  <c r="BI145" i="18"/>
  <c r="BH145" i="18"/>
  <c r="BG145" i="18"/>
  <c r="BE145" i="18"/>
  <c r="T145" i="18"/>
  <c r="R145" i="18"/>
  <c r="P145" i="18"/>
  <c r="BI144" i="18"/>
  <c r="BH144" i="18"/>
  <c r="BG144" i="18"/>
  <c r="BE144" i="18"/>
  <c r="T144" i="18"/>
  <c r="R144" i="18"/>
  <c r="P144" i="18"/>
  <c r="BI143" i="18"/>
  <c r="BH143" i="18"/>
  <c r="BG143" i="18"/>
  <c r="BE143" i="18"/>
  <c r="T143" i="18"/>
  <c r="R143" i="18"/>
  <c r="P143" i="18"/>
  <c r="BI142" i="18"/>
  <c r="BH142" i="18"/>
  <c r="BG142" i="18"/>
  <c r="BE142" i="18"/>
  <c r="T142" i="18"/>
  <c r="R142" i="18"/>
  <c r="P142" i="18"/>
  <c r="BI141" i="18"/>
  <c r="BH141" i="18"/>
  <c r="BG141" i="18"/>
  <c r="BE141" i="18"/>
  <c r="T141" i="18"/>
  <c r="R141" i="18"/>
  <c r="P141" i="18"/>
  <c r="BI139" i="18"/>
  <c r="BH139" i="18"/>
  <c r="BG139" i="18"/>
  <c r="BE139" i="18"/>
  <c r="T139" i="18"/>
  <c r="T138" i="18" s="1"/>
  <c r="R139" i="18"/>
  <c r="R138" i="18"/>
  <c r="P139" i="18"/>
  <c r="P138" i="18" s="1"/>
  <c r="BI137" i="18"/>
  <c r="BH137" i="18"/>
  <c r="BG137" i="18"/>
  <c r="BE137" i="18"/>
  <c r="T137" i="18"/>
  <c r="R137" i="18"/>
  <c r="P137" i="18"/>
  <c r="BI136" i="18"/>
  <c r="BH136" i="18"/>
  <c r="BG136" i="18"/>
  <c r="BE136" i="18"/>
  <c r="T136" i="18"/>
  <c r="R136" i="18"/>
  <c r="P136" i="18"/>
  <c r="BI135" i="18"/>
  <c r="BH135" i="18"/>
  <c r="BG135" i="18"/>
  <c r="BE135" i="18"/>
  <c r="T135" i="18"/>
  <c r="R135" i="18"/>
  <c r="P135" i="18"/>
  <c r="BI134" i="18"/>
  <c r="BH134" i="18"/>
  <c r="BG134" i="18"/>
  <c r="BE134" i="18"/>
  <c r="T134" i="18"/>
  <c r="R134" i="18"/>
  <c r="P134" i="18"/>
  <c r="BI133" i="18"/>
  <c r="BH133" i="18"/>
  <c r="BG133" i="18"/>
  <c r="BE133" i="18"/>
  <c r="T133" i="18"/>
  <c r="R133" i="18"/>
  <c r="P133" i="18"/>
  <c r="BI132" i="18"/>
  <c r="BH132" i="18"/>
  <c r="BG132" i="18"/>
  <c r="BE132" i="18"/>
  <c r="T132" i="18"/>
  <c r="R132" i="18"/>
  <c r="P132" i="18"/>
  <c r="BI131" i="18"/>
  <c r="BH131" i="18"/>
  <c r="BG131" i="18"/>
  <c r="BE131" i="18"/>
  <c r="T131" i="18"/>
  <c r="R131" i="18"/>
  <c r="P131" i="18"/>
  <c r="BI130" i="18"/>
  <c r="BH130" i="18"/>
  <c r="BG130" i="18"/>
  <c r="BE130" i="18"/>
  <c r="T130" i="18"/>
  <c r="R130" i="18"/>
  <c r="P130" i="18"/>
  <c r="BI129" i="18"/>
  <c r="BH129" i="18"/>
  <c r="BG129" i="18"/>
  <c r="BE129" i="18"/>
  <c r="T129" i="18"/>
  <c r="R129" i="18"/>
  <c r="P129" i="18"/>
  <c r="J122" i="18"/>
  <c r="F122" i="18"/>
  <c r="F120" i="18"/>
  <c r="E118" i="18"/>
  <c r="J91" i="18"/>
  <c r="F91" i="18"/>
  <c r="F89" i="18"/>
  <c r="E87" i="18"/>
  <c r="J24" i="18"/>
  <c r="E24" i="18"/>
  <c r="J123" i="18"/>
  <c r="J23" i="18"/>
  <c r="J18" i="18"/>
  <c r="E18" i="18"/>
  <c r="F123" i="18"/>
  <c r="J17" i="18"/>
  <c r="J12" i="18"/>
  <c r="J120" i="18"/>
  <c r="E7" i="18"/>
  <c r="E85" i="18"/>
  <c r="J37" i="17"/>
  <c r="J36" i="17"/>
  <c r="AY110" i="1"/>
  <c r="J35" i="17"/>
  <c r="AX110" i="1" s="1"/>
  <c r="BI131" i="17"/>
  <c r="BH131" i="17"/>
  <c r="BG131" i="17"/>
  <c r="BE131" i="17"/>
  <c r="T131" i="17"/>
  <c r="T130" i="17"/>
  <c r="R131" i="17"/>
  <c r="R130" i="17" s="1"/>
  <c r="P131" i="17"/>
  <c r="P130" i="17"/>
  <c r="BI129" i="17"/>
  <c r="BH129" i="17"/>
  <c r="BG129" i="17"/>
  <c r="BE129" i="17"/>
  <c r="T129" i="17"/>
  <c r="R129" i="17"/>
  <c r="P129" i="17"/>
  <c r="BI128" i="17"/>
  <c r="BH128" i="17"/>
  <c r="BG128" i="17"/>
  <c r="BE128" i="17"/>
  <c r="T128" i="17"/>
  <c r="R128" i="17"/>
  <c r="P128" i="17"/>
  <c r="BI127" i="17"/>
  <c r="BH127" i="17"/>
  <c r="BG127" i="17"/>
  <c r="BE127" i="17"/>
  <c r="T127" i="17"/>
  <c r="R127" i="17"/>
  <c r="P127" i="17"/>
  <c r="BI126" i="17"/>
  <c r="BH126" i="17"/>
  <c r="BG126" i="17"/>
  <c r="BE126" i="17"/>
  <c r="T126" i="17"/>
  <c r="R126" i="17"/>
  <c r="P126" i="17"/>
  <c r="BI125" i="17"/>
  <c r="BH125" i="17"/>
  <c r="BG125" i="17"/>
  <c r="BE125" i="17"/>
  <c r="T125" i="17"/>
  <c r="R125" i="17"/>
  <c r="P125" i="17"/>
  <c r="BI123" i="17"/>
  <c r="BH123" i="17"/>
  <c r="BG123" i="17"/>
  <c r="BE123" i="17"/>
  <c r="T123" i="17"/>
  <c r="T122" i="17"/>
  <c r="R123" i="17"/>
  <c r="R122" i="17" s="1"/>
  <c r="P123" i="17"/>
  <c r="P122" i="17"/>
  <c r="J116" i="17"/>
  <c r="F116" i="17"/>
  <c r="F114" i="17"/>
  <c r="E112" i="17"/>
  <c r="J91" i="17"/>
  <c r="F91" i="17"/>
  <c r="F89" i="17"/>
  <c r="E87" i="17"/>
  <c r="J24" i="17"/>
  <c r="E24" i="17"/>
  <c r="J117" i="17"/>
  <c r="J23" i="17"/>
  <c r="J18" i="17"/>
  <c r="E18" i="17"/>
  <c r="F117" i="17"/>
  <c r="J17" i="17"/>
  <c r="J12" i="17"/>
  <c r="J114" i="17" s="1"/>
  <c r="E7" i="17"/>
  <c r="E110" i="17"/>
  <c r="J37" i="16"/>
  <c r="J36" i="16"/>
  <c r="AY109" i="1"/>
  <c r="J35" i="16"/>
  <c r="AX109" i="1" s="1"/>
  <c r="BI127" i="16"/>
  <c r="BH127" i="16"/>
  <c r="BG127" i="16"/>
  <c r="BE127" i="16"/>
  <c r="T127" i="16"/>
  <c r="R127" i="16"/>
  <c r="P127" i="16"/>
  <c r="BI126" i="16"/>
  <c r="BH126" i="16"/>
  <c r="BG126" i="16"/>
  <c r="BE126" i="16"/>
  <c r="T126" i="16"/>
  <c r="R126" i="16"/>
  <c r="P126" i="16"/>
  <c r="BI125" i="16"/>
  <c r="BH125" i="16"/>
  <c r="BG125" i="16"/>
  <c r="BE125" i="16"/>
  <c r="T125" i="16"/>
  <c r="R125" i="16"/>
  <c r="P125" i="16"/>
  <c r="BI124" i="16"/>
  <c r="BH124" i="16"/>
  <c r="BG124" i="16"/>
  <c r="BE124" i="16"/>
  <c r="T124" i="16"/>
  <c r="R124" i="16"/>
  <c r="P124" i="16"/>
  <c r="BI123" i="16"/>
  <c r="BH123" i="16"/>
  <c r="BG123" i="16"/>
  <c r="BE123" i="16"/>
  <c r="T123" i="16"/>
  <c r="R123" i="16"/>
  <c r="P123" i="16"/>
  <c r="BI122" i="16"/>
  <c r="BH122" i="16"/>
  <c r="BG122" i="16"/>
  <c r="BE122" i="16"/>
  <c r="T122" i="16"/>
  <c r="R122" i="16"/>
  <c r="P122" i="16"/>
  <c r="BI121" i="16"/>
  <c r="BH121" i="16"/>
  <c r="BG121" i="16"/>
  <c r="BE121" i="16"/>
  <c r="T121" i="16"/>
  <c r="R121" i="16"/>
  <c r="P121" i="16"/>
  <c r="J114" i="16"/>
  <c r="F114" i="16"/>
  <c r="F112" i="16"/>
  <c r="E110" i="16"/>
  <c r="J91" i="16"/>
  <c r="F91" i="16"/>
  <c r="F89" i="16"/>
  <c r="E87" i="16"/>
  <c r="J24" i="16"/>
  <c r="E24" i="16"/>
  <c r="J115" i="16" s="1"/>
  <c r="J23" i="16"/>
  <c r="J18" i="16"/>
  <c r="E18" i="16"/>
  <c r="F115" i="16" s="1"/>
  <c r="J17" i="16"/>
  <c r="J12" i="16"/>
  <c r="J89" i="16"/>
  <c r="E7" i="16"/>
  <c r="E108" i="16"/>
  <c r="J37" i="15"/>
  <c r="J36" i="15"/>
  <c r="AY108" i="1" s="1"/>
  <c r="J35" i="15"/>
  <c r="AX108" i="1"/>
  <c r="BI138" i="15"/>
  <c r="BH138" i="15"/>
  <c r="BG138" i="15"/>
  <c r="BE138" i="15"/>
  <c r="T138" i="15"/>
  <c r="T137" i="15" s="1"/>
  <c r="R138" i="15"/>
  <c r="R137" i="15"/>
  <c r="P138" i="15"/>
  <c r="P137" i="15" s="1"/>
  <c r="BI136" i="15"/>
  <c r="BH136" i="15"/>
  <c r="BG136" i="15"/>
  <c r="BE136" i="15"/>
  <c r="T136" i="15"/>
  <c r="T135" i="15"/>
  <c r="R136" i="15"/>
  <c r="R135" i="15" s="1"/>
  <c r="P136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0" i="15"/>
  <c r="BH130" i="15"/>
  <c r="BG130" i="15"/>
  <c r="BE130" i="15"/>
  <c r="T130" i="15"/>
  <c r="R130" i="15"/>
  <c r="P130" i="15"/>
  <c r="BI129" i="15"/>
  <c r="BH129" i="15"/>
  <c r="BG129" i="15"/>
  <c r="BE129" i="15"/>
  <c r="T129" i="15"/>
  <c r="R129" i="15"/>
  <c r="P129" i="15"/>
  <c r="BI128" i="15"/>
  <c r="BH128" i="15"/>
  <c r="BG128" i="15"/>
  <c r="BE128" i="15"/>
  <c r="T128" i="15"/>
  <c r="R128" i="15"/>
  <c r="P128" i="15"/>
  <c r="BI127" i="15"/>
  <c r="BH127" i="15"/>
  <c r="BG127" i="15"/>
  <c r="BE127" i="15"/>
  <c r="T127" i="15"/>
  <c r="R127" i="15"/>
  <c r="P127" i="15"/>
  <c r="BI126" i="15"/>
  <c r="BH126" i="15"/>
  <c r="BG126" i="15"/>
  <c r="BE126" i="15"/>
  <c r="T126" i="15"/>
  <c r="R126" i="15"/>
  <c r="P126" i="15"/>
  <c r="BI125" i="15"/>
  <c r="BH125" i="15"/>
  <c r="BG125" i="15"/>
  <c r="BE125" i="15"/>
  <c r="T125" i="15"/>
  <c r="R125" i="15"/>
  <c r="P125" i="15"/>
  <c r="BI124" i="15"/>
  <c r="BH124" i="15"/>
  <c r="BG124" i="15"/>
  <c r="BE124" i="15"/>
  <c r="T124" i="15"/>
  <c r="R124" i="15"/>
  <c r="P124" i="15"/>
  <c r="J117" i="15"/>
  <c r="F117" i="15"/>
  <c r="F115" i="15"/>
  <c r="E113" i="15"/>
  <c r="J91" i="15"/>
  <c r="F91" i="15"/>
  <c r="F89" i="15"/>
  <c r="E87" i="15"/>
  <c r="J24" i="15"/>
  <c r="E24" i="15"/>
  <c r="J118" i="15"/>
  <c r="J23" i="15"/>
  <c r="J18" i="15"/>
  <c r="E18" i="15"/>
  <c r="F92" i="15"/>
  <c r="J17" i="15"/>
  <c r="J12" i="15"/>
  <c r="J89" i="15"/>
  <c r="E7" i="15"/>
  <c r="E111" i="15" s="1"/>
  <c r="J37" i="14"/>
  <c r="J36" i="14"/>
  <c r="AY107" i="1"/>
  <c r="J35" i="14"/>
  <c r="AX107" i="1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BI128" i="14"/>
  <c r="BH128" i="14"/>
  <c r="BG128" i="14"/>
  <c r="BE128" i="14"/>
  <c r="T128" i="14"/>
  <c r="R128" i="14"/>
  <c r="P128" i="14"/>
  <c r="BI127" i="14"/>
  <c r="BH127" i="14"/>
  <c r="BG127" i="14"/>
  <c r="BE127" i="14"/>
  <c r="T127" i="14"/>
  <c r="R127" i="14"/>
  <c r="P127" i="14"/>
  <c r="BI125" i="14"/>
  <c r="BH125" i="14"/>
  <c r="BG125" i="14"/>
  <c r="BE125" i="14"/>
  <c r="T125" i="14"/>
  <c r="T124" i="14"/>
  <c r="R125" i="14"/>
  <c r="R124" i="14" s="1"/>
  <c r="P125" i="14"/>
  <c r="P124" i="14"/>
  <c r="J118" i="14"/>
  <c r="F118" i="14"/>
  <c r="F116" i="14"/>
  <c r="E114" i="14"/>
  <c r="J91" i="14"/>
  <c r="F91" i="14"/>
  <c r="F89" i="14"/>
  <c r="E87" i="14"/>
  <c r="J24" i="14"/>
  <c r="E24" i="14"/>
  <c r="J119" i="14" s="1"/>
  <c r="J23" i="14"/>
  <c r="J18" i="14"/>
  <c r="E18" i="14"/>
  <c r="F119" i="14" s="1"/>
  <c r="J17" i="14"/>
  <c r="J12" i="14"/>
  <c r="J116" i="14" s="1"/>
  <c r="E7" i="14"/>
  <c r="E112" i="14"/>
  <c r="J37" i="13"/>
  <c r="J36" i="13"/>
  <c r="AY106" i="1"/>
  <c r="J35" i="13"/>
  <c r="AX106" i="1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2" i="13"/>
  <c r="BH142" i="13"/>
  <c r="BG142" i="13"/>
  <c r="BE142" i="13"/>
  <c r="T142" i="13"/>
  <c r="T141" i="13"/>
  <c r="R142" i="13"/>
  <c r="R141" i="13"/>
  <c r="P142" i="13"/>
  <c r="P141" i="13"/>
  <c r="BI140" i="13"/>
  <c r="BH140" i="13"/>
  <c r="BG140" i="13"/>
  <c r="BE140" i="13"/>
  <c r="T140" i="13"/>
  <c r="T139" i="13"/>
  <c r="R140" i="13"/>
  <c r="R139" i="13"/>
  <c r="P140" i="13"/>
  <c r="P139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4" i="13"/>
  <c r="BH134" i="13"/>
  <c r="BG134" i="13"/>
  <c r="BE134" i="13"/>
  <c r="T134" i="13"/>
  <c r="T133" i="13" s="1"/>
  <c r="R134" i="13"/>
  <c r="R133" i="13"/>
  <c r="P134" i="13"/>
  <c r="P133" i="13" s="1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BI129" i="13"/>
  <c r="BH129" i="13"/>
  <c r="BG129" i="13"/>
  <c r="BE129" i="13"/>
  <c r="T129" i="13"/>
  <c r="R129" i="13"/>
  <c r="P129" i="13"/>
  <c r="BI128" i="13"/>
  <c r="BH128" i="13"/>
  <c r="BG128" i="13"/>
  <c r="BE128" i="13"/>
  <c r="T128" i="13"/>
  <c r="R128" i="13"/>
  <c r="P128" i="13"/>
  <c r="BI127" i="13"/>
  <c r="BH127" i="13"/>
  <c r="BG127" i="13"/>
  <c r="BE127" i="13"/>
  <c r="T127" i="13"/>
  <c r="R127" i="13"/>
  <c r="P127" i="13"/>
  <c r="J120" i="13"/>
  <c r="F120" i="13"/>
  <c r="F118" i="13"/>
  <c r="E116" i="13"/>
  <c r="J91" i="13"/>
  <c r="F91" i="13"/>
  <c r="F89" i="13"/>
  <c r="E87" i="13"/>
  <c r="J24" i="13"/>
  <c r="E24" i="13"/>
  <c r="J92" i="13"/>
  <c r="J23" i="13"/>
  <c r="J18" i="13"/>
  <c r="E18" i="13"/>
  <c r="F121" i="13"/>
  <c r="J17" i="13"/>
  <c r="J12" i="13"/>
  <c r="J89" i="13" s="1"/>
  <c r="E7" i="13"/>
  <c r="E114" i="13"/>
  <c r="J37" i="12"/>
  <c r="J36" i="12"/>
  <c r="AY105" i="1"/>
  <c r="J35" i="12"/>
  <c r="AX105" i="1"/>
  <c r="BI129" i="12"/>
  <c r="BH129" i="12"/>
  <c r="BG129" i="12"/>
  <c r="BE129" i="12"/>
  <c r="T129" i="12"/>
  <c r="T128" i="12"/>
  <c r="R129" i="12"/>
  <c r="R128" i="12"/>
  <c r="P129" i="12"/>
  <c r="P128" i="12"/>
  <c r="BI127" i="12"/>
  <c r="BH127" i="12"/>
  <c r="BG127" i="12"/>
  <c r="BE127" i="12"/>
  <c r="T127" i="12"/>
  <c r="R127" i="12"/>
  <c r="P127" i="12"/>
  <c r="BI126" i="12"/>
  <c r="BH126" i="12"/>
  <c r="BG126" i="12"/>
  <c r="BE126" i="12"/>
  <c r="T126" i="12"/>
  <c r="R126" i="12"/>
  <c r="P126" i="12"/>
  <c r="BI124" i="12"/>
  <c r="BH124" i="12"/>
  <c r="BG124" i="12"/>
  <c r="BE124" i="12"/>
  <c r="T124" i="12"/>
  <c r="R124" i="12"/>
  <c r="P124" i="12"/>
  <c r="BI123" i="12"/>
  <c r="BH123" i="12"/>
  <c r="BG123" i="12"/>
  <c r="BE123" i="12"/>
  <c r="T123" i="12"/>
  <c r="R123" i="12"/>
  <c r="P123" i="12"/>
  <c r="J116" i="12"/>
  <c r="F116" i="12"/>
  <c r="F114" i="12"/>
  <c r="E112" i="12"/>
  <c r="J91" i="12"/>
  <c r="F91" i="12"/>
  <c r="F89" i="12"/>
  <c r="E87" i="12"/>
  <c r="J24" i="12"/>
  <c r="E24" i="12"/>
  <c r="J117" i="12" s="1"/>
  <c r="J23" i="12"/>
  <c r="J18" i="12"/>
  <c r="E18" i="12"/>
  <c r="F117" i="12" s="1"/>
  <c r="J17" i="12"/>
  <c r="J12" i="12"/>
  <c r="J114" i="12"/>
  <c r="E7" i="12"/>
  <c r="E110" i="12"/>
  <c r="J37" i="11"/>
  <c r="J36" i="11"/>
  <c r="AY104" i="1" s="1"/>
  <c r="J35" i="11"/>
  <c r="AX104" i="1"/>
  <c r="BI153" i="11"/>
  <c r="BH153" i="11"/>
  <c r="BG153" i="11"/>
  <c r="BE153" i="11"/>
  <c r="T153" i="11"/>
  <c r="T152" i="11" s="1"/>
  <c r="R153" i="11"/>
  <c r="R152" i="11"/>
  <c r="P153" i="11"/>
  <c r="P152" i="11" s="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8" i="11"/>
  <c r="BH128" i="11"/>
  <c r="BG128" i="11"/>
  <c r="BE128" i="11"/>
  <c r="T128" i="11"/>
  <c r="R128" i="11"/>
  <c r="P128" i="11"/>
  <c r="BI127" i="11"/>
  <c r="BH127" i="11"/>
  <c r="BG127" i="11"/>
  <c r="BE127" i="11"/>
  <c r="T127" i="11"/>
  <c r="R127" i="11"/>
  <c r="P127" i="11"/>
  <c r="BI125" i="11"/>
  <c r="BH125" i="11"/>
  <c r="BG125" i="11"/>
  <c r="BE125" i="11"/>
  <c r="T125" i="11"/>
  <c r="T124" i="11"/>
  <c r="R125" i="11"/>
  <c r="R124" i="11"/>
  <c r="P125" i="11"/>
  <c r="P124" i="11"/>
  <c r="J118" i="11"/>
  <c r="F118" i="11"/>
  <c r="F116" i="11"/>
  <c r="E114" i="11"/>
  <c r="J91" i="11"/>
  <c r="F91" i="11"/>
  <c r="F89" i="11"/>
  <c r="E87" i="11"/>
  <c r="J24" i="11"/>
  <c r="E24" i="11"/>
  <c r="J119" i="11"/>
  <c r="J23" i="11"/>
  <c r="J18" i="11"/>
  <c r="E18" i="11"/>
  <c r="F119" i="11"/>
  <c r="J17" i="11"/>
  <c r="J12" i="11"/>
  <c r="J116" i="11"/>
  <c r="E7" i="11"/>
  <c r="E112" i="11"/>
  <c r="J37" i="10"/>
  <c r="J36" i="10"/>
  <c r="AY103" i="1"/>
  <c r="J35" i="10"/>
  <c r="AX103" i="1" s="1"/>
  <c r="BI131" i="10"/>
  <c r="BH131" i="10"/>
  <c r="BG131" i="10"/>
  <c r="BE131" i="10"/>
  <c r="T131" i="10"/>
  <c r="T130" i="10"/>
  <c r="R131" i="10"/>
  <c r="R130" i="10" s="1"/>
  <c r="P131" i="10"/>
  <c r="P130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BI126" i="10"/>
  <c r="BH126" i="10"/>
  <c r="BG126" i="10"/>
  <c r="BE126" i="10"/>
  <c r="T126" i="10"/>
  <c r="R126" i="10"/>
  <c r="P126" i="10"/>
  <c r="BI125" i="10"/>
  <c r="BH125" i="10"/>
  <c r="BG125" i="10"/>
  <c r="BE125" i="10"/>
  <c r="T125" i="10"/>
  <c r="R125" i="10"/>
  <c r="P125" i="10"/>
  <c r="BI123" i="10"/>
  <c r="BH123" i="10"/>
  <c r="BG123" i="10"/>
  <c r="BE123" i="10"/>
  <c r="T123" i="10"/>
  <c r="T122" i="10"/>
  <c r="R123" i="10"/>
  <c r="R122" i="10" s="1"/>
  <c r="P123" i="10"/>
  <c r="P122" i="10"/>
  <c r="J116" i="10"/>
  <c r="F116" i="10"/>
  <c r="F114" i="10"/>
  <c r="E112" i="10"/>
  <c r="J91" i="10"/>
  <c r="F91" i="10"/>
  <c r="F89" i="10"/>
  <c r="E87" i="10"/>
  <c r="J24" i="10"/>
  <c r="E24" i="10"/>
  <c r="J92" i="10"/>
  <c r="J23" i="10"/>
  <c r="J18" i="10"/>
  <c r="E18" i="10"/>
  <c r="F117" i="10"/>
  <c r="J17" i="10"/>
  <c r="J12" i="10"/>
  <c r="J114" i="10"/>
  <c r="E7" i="10"/>
  <c r="E85" i="10"/>
  <c r="J37" i="9"/>
  <c r="J36" i="9"/>
  <c r="AY102" i="1"/>
  <c r="J35" i="9"/>
  <c r="AX102" i="1" s="1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5" i="9"/>
  <c r="BH125" i="9"/>
  <c r="BG125" i="9"/>
  <c r="BE125" i="9"/>
  <c r="T125" i="9"/>
  <c r="T124" i="9" s="1"/>
  <c r="R125" i="9"/>
  <c r="R124" i="9"/>
  <c r="P125" i="9"/>
  <c r="P124" i="9" s="1"/>
  <c r="J118" i="9"/>
  <c r="F118" i="9"/>
  <c r="F116" i="9"/>
  <c r="E114" i="9"/>
  <c r="J91" i="9"/>
  <c r="F91" i="9"/>
  <c r="F89" i="9"/>
  <c r="E87" i="9"/>
  <c r="J24" i="9"/>
  <c r="E24" i="9"/>
  <c r="J119" i="9" s="1"/>
  <c r="J23" i="9"/>
  <c r="J18" i="9"/>
  <c r="E18" i="9"/>
  <c r="F119" i="9" s="1"/>
  <c r="J17" i="9"/>
  <c r="J12" i="9"/>
  <c r="J116" i="9"/>
  <c r="E7" i="9"/>
  <c r="E112" i="9"/>
  <c r="J37" i="8"/>
  <c r="J36" i="8"/>
  <c r="AY101" i="1" s="1"/>
  <c r="J35" i="8"/>
  <c r="AX101" i="1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6" i="8"/>
  <c r="BH156" i="8"/>
  <c r="BG156" i="8"/>
  <c r="BE156" i="8"/>
  <c r="T156" i="8"/>
  <c r="T155" i="8"/>
  <c r="R156" i="8"/>
  <c r="R155" i="8" s="1"/>
  <c r="P156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7" i="8"/>
  <c r="BH127" i="8"/>
  <c r="BG127" i="8"/>
  <c r="BE127" i="8"/>
  <c r="T127" i="8"/>
  <c r="T126" i="8" s="1"/>
  <c r="R127" i="8"/>
  <c r="R126" i="8"/>
  <c r="P127" i="8"/>
  <c r="P126" i="8" s="1"/>
  <c r="J120" i="8"/>
  <c r="F120" i="8"/>
  <c r="F118" i="8"/>
  <c r="E116" i="8"/>
  <c r="J91" i="8"/>
  <c r="F91" i="8"/>
  <c r="F89" i="8"/>
  <c r="E87" i="8"/>
  <c r="J24" i="8"/>
  <c r="E24" i="8"/>
  <c r="J121" i="8"/>
  <c r="J23" i="8"/>
  <c r="J18" i="8"/>
  <c r="E18" i="8"/>
  <c r="F92" i="8"/>
  <c r="J17" i="8"/>
  <c r="J12" i="8"/>
  <c r="J118" i="8"/>
  <c r="E7" i="8"/>
  <c r="E114" i="8" s="1"/>
  <c r="J37" i="7"/>
  <c r="J36" i="7"/>
  <c r="AY100" i="1"/>
  <c r="J35" i="7"/>
  <c r="AX100" i="1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5" i="7"/>
  <c r="BH125" i="7"/>
  <c r="BG125" i="7"/>
  <c r="BE125" i="7"/>
  <c r="T125" i="7"/>
  <c r="T124" i="7"/>
  <c r="R125" i="7"/>
  <c r="R124" i="7" s="1"/>
  <c r="P125" i="7"/>
  <c r="P124" i="7"/>
  <c r="J118" i="7"/>
  <c r="F118" i="7"/>
  <c r="F116" i="7"/>
  <c r="E114" i="7"/>
  <c r="J91" i="7"/>
  <c r="F91" i="7"/>
  <c r="F89" i="7"/>
  <c r="E87" i="7"/>
  <c r="J24" i="7"/>
  <c r="E24" i="7"/>
  <c r="J119" i="7" s="1"/>
  <c r="J23" i="7"/>
  <c r="J18" i="7"/>
  <c r="E18" i="7"/>
  <c r="F119" i="7" s="1"/>
  <c r="J17" i="7"/>
  <c r="J12" i="7"/>
  <c r="J116" i="7" s="1"/>
  <c r="E7" i="7"/>
  <c r="E85" i="7"/>
  <c r="J37" i="6"/>
  <c r="J36" i="6"/>
  <c r="AY99" i="1"/>
  <c r="J35" i="6"/>
  <c r="AX99" i="1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5" i="6"/>
  <c r="BH125" i="6"/>
  <c r="BG125" i="6"/>
  <c r="BE125" i="6"/>
  <c r="T125" i="6"/>
  <c r="T124" i="6" s="1"/>
  <c r="R125" i="6"/>
  <c r="R124" i="6"/>
  <c r="P125" i="6"/>
  <c r="P124" i="6" s="1"/>
  <c r="J118" i="6"/>
  <c r="F118" i="6"/>
  <c r="F116" i="6"/>
  <c r="E114" i="6"/>
  <c r="J91" i="6"/>
  <c r="F91" i="6"/>
  <c r="F89" i="6"/>
  <c r="E87" i="6"/>
  <c r="J24" i="6"/>
  <c r="E24" i="6"/>
  <c r="J119" i="6"/>
  <c r="J23" i="6"/>
  <c r="J18" i="6"/>
  <c r="E18" i="6"/>
  <c r="F119" i="6"/>
  <c r="J17" i="6"/>
  <c r="J12" i="6"/>
  <c r="J116" i="6"/>
  <c r="E7" i="6"/>
  <c r="E112" i="6" s="1"/>
  <c r="J37" i="5"/>
  <c r="J36" i="5"/>
  <c r="AY98" i="1"/>
  <c r="J35" i="5"/>
  <c r="AX98" i="1"/>
  <c r="BI139" i="5"/>
  <c r="BH139" i="5"/>
  <c r="BG139" i="5"/>
  <c r="BE139" i="5"/>
  <c r="T139" i="5"/>
  <c r="T138" i="5"/>
  <c r="R139" i="5"/>
  <c r="R138" i="5"/>
  <c r="P139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1" i="5"/>
  <c r="BH131" i="5"/>
  <c r="BG131" i="5"/>
  <c r="BE131" i="5"/>
  <c r="T131" i="5"/>
  <c r="T130" i="5" s="1"/>
  <c r="R131" i="5"/>
  <c r="R130" i="5"/>
  <c r="P131" i="5"/>
  <c r="P130" i="5" s="1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BI124" i="5"/>
  <c r="BH124" i="5"/>
  <c r="BG124" i="5"/>
  <c r="BE124" i="5"/>
  <c r="T124" i="5"/>
  <c r="R124" i="5"/>
  <c r="P124" i="5"/>
  <c r="J117" i="5"/>
  <c r="F117" i="5"/>
  <c r="F115" i="5"/>
  <c r="E113" i="5"/>
  <c r="J91" i="5"/>
  <c r="F91" i="5"/>
  <c r="F89" i="5"/>
  <c r="E87" i="5"/>
  <c r="J24" i="5"/>
  <c r="E24" i="5"/>
  <c r="J92" i="5" s="1"/>
  <c r="J23" i="5"/>
  <c r="J18" i="5"/>
  <c r="E18" i="5"/>
  <c r="F118" i="5" s="1"/>
  <c r="J17" i="5"/>
  <c r="J12" i="5"/>
  <c r="J115" i="5" s="1"/>
  <c r="E7" i="5"/>
  <c r="E111" i="5"/>
  <c r="J37" i="4"/>
  <c r="J36" i="4"/>
  <c r="AY97" i="1" s="1"/>
  <c r="J35" i="4"/>
  <c r="AX97" i="1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0" i="4"/>
  <c r="BH170" i="4"/>
  <c r="BG170" i="4"/>
  <c r="BE170" i="4"/>
  <c r="T170" i="4"/>
  <c r="T169" i="4"/>
  <c r="R170" i="4"/>
  <c r="R169" i="4" s="1"/>
  <c r="P170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4" i="4"/>
  <c r="BH144" i="4"/>
  <c r="BG144" i="4"/>
  <c r="BE144" i="4"/>
  <c r="T144" i="4"/>
  <c r="T143" i="4" s="1"/>
  <c r="R144" i="4"/>
  <c r="R143" i="4"/>
  <c r="P144" i="4"/>
  <c r="P143" i="4" s="1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J124" i="4"/>
  <c r="F124" i="4"/>
  <c r="F122" i="4"/>
  <c r="E120" i="4"/>
  <c r="J91" i="4"/>
  <c r="F91" i="4"/>
  <c r="F89" i="4"/>
  <c r="E87" i="4"/>
  <c r="J24" i="4"/>
  <c r="E24" i="4"/>
  <c r="J125" i="4" s="1"/>
  <c r="J23" i="4"/>
  <c r="J18" i="4"/>
  <c r="E18" i="4"/>
  <c r="F92" i="4" s="1"/>
  <c r="J17" i="4"/>
  <c r="J12" i="4"/>
  <c r="J89" i="4"/>
  <c r="E7" i="4"/>
  <c r="E118" i="4"/>
  <c r="J37" i="3"/>
  <c r="J36" i="3"/>
  <c r="AY96" i="1" s="1"/>
  <c r="J35" i="3"/>
  <c r="AX96" i="1"/>
  <c r="BI131" i="3"/>
  <c r="BH131" i="3"/>
  <c r="BG131" i="3"/>
  <c r="BE131" i="3"/>
  <c r="T131" i="3"/>
  <c r="T130" i="3" s="1"/>
  <c r="R131" i="3"/>
  <c r="R130" i="3"/>
  <c r="P131" i="3"/>
  <c r="P130" i="3" s="1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BI123" i="3"/>
  <c r="BH123" i="3"/>
  <c r="BG123" i="3"/>
  <c r="BE123" i="3"/>
  <c r="T123" i="3"/>
  <c r="T122" i="3"/>
  <c r="R123" i="3"/>
  <c r="R122" i="3"/>
  <c r="P123" i="3"/>
  <c r="P122" i="3"/>
  <c r="J116" i="3"/>
  <c r="F116" i="3"/>
  <c r="F114" i="3"/>
  <c r="E112" i="3"/>
  <c r="J91" i="3"/>
  <c r="F91" i="3"/>
  <c r="F89" i="3"/>
  <c r="E87" i="3"/>
  <c r="J24" i="3"/>
  <c r="E24" i="3"/>
  <c r="J117" i="3" s="1"/>
  <c r="J23" i="3"/>
  <c r="J18" i="3"/>
  <c r="E18" i="3"/>
  <c r="F117" i="3" s="1"/>
  <c r="J17" i="3"/>
  <c r="J12" i="3"/>
  <c r="J89" i="3"/>
  <c r="E7" i="3"/>
  <c r="E110" i="3"/>
  <c r="J37" i="2"/>
  <c r="J36" i="2"/>
  <c r="AY95" i="1" s="1"/>
  <c r="J35" i="2"/>
  <c r="AX95" i="1"/>
  <c r="BI131" i="2"/>
  <c r="BH131" i="2"/>
  <c r="BG131" i="2"/>
  <c r="BE131" i="2"/>
  <c r="T131" i="2"/>
  <c r="T130" i="2" s="1"/>
  <c r="R131" i="2"/>
  <c r="R130" i="2"/>
  <c r="P131" i="2"/>
  <c r="P130" i="2" s="1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3" i="2"/>
  <c r="BH123" i="2"/>
  <c r="BG123" i="2"/>
  <c r="BE123" i="2"/>
  <c r="T123" i="2"/>
  <c r="T122" i="2" s="1"/>
  <c r="R123" i="2"/>
  <c r="R122" i="2"/>
  <c r="P123" i="2"/>
  <c r="P122" i="2" s="1"/>
  <c r="J116" i="2"/>
  <c r="F116" i="2"/>
  <c r="F114" i="2"/>
  <c r="E112" i="2"/>
  <c r="J91" i="2"/>
  <c r="F91" i="2"/>
  <c r="F89" i="2"/>
  <c r="E87" i="2"/>
  <c r="J24" i="2"/>
  <c r="E24" i="2"/>
  <c r="J92" i="2" s="1"/>
  <c r="J23" i="2"/>
  <c r="J18" i="2"/>
  <c r="E18" i="2"/>
  <c r="F117" i="2" s="1"/>
  <c r="J17" i="2"/>
  <c r="J12" i="2"/>
  <c r="J114" i="2"/>
  <c r="E7" i="2"/>
  <c r="E110" i="2"/>
  <c r="L90" i="1"/>
  <c r="AM90" i="1"/>
  <c r="AM89" i="1"/>
  <c r="L89" i="1"/>
  <c r="AM87" i="1"/>
  <c r="L87" i="1"/>
  <c r="L85" i="1"/>
  <c r="L84" i="1"/>
  <c r="BK121" i="23"/>
  <c r="BK135" i="22"/>
  <c r="BK134" i="22"/>
  <c r="BK133" i="22"/>
  <c r="J132" i="22"/>
  <c r="BK131" i="22"/>
  <c r="J130" i="22"/>
  <c r="J129" i="22"/>
  <c r="J128" i="22"/>
  <c r="BK126" i="22"/>
  <c r="BK124" i="22"/>
  <c r="J123" i="22"/>
  <c r="BK126" i="21"/>
  <c r="J125" i="21"/>
  <c r="BK124" i="21"/>
  <c r="BK123" i="21"/>
  <c r="BK122" i="21"/>
  <c r="J121" i="21"/>
  <c r="BK135" i="20"/>
  <c r="J133" i="20"/>
  <c r="BK132" i="20"/>
  <c r="BK130" i="20"/>
  <c r="BK129" i="20"/>
  <c r="BK128" i="20"/>
  <c r="BK127" i="20"/>
  <c r="BK126" i="20"/>
  <c r="J124" i="20"/>
  <c r="BK171" i="19"/>
  <c r="J170" i="19"/>
  <c r="BK169" i="19"/>
  <c r="BK167" i="19"/>
  <c r="BK166" i="19"/>
  <c r="J165" i="19"/>
  <c r="J164" i="19"/>
  <c r="J163" i="19"/>
  <c r="J162" i="19"/>
  <c r="J161" i="19"/>
  <c r="J160" i="19"/>
  <c r="J159" i="19"/>
  <c r="BK158" i="19"/>
  <c r="BK156" i="19"/>
  <c r="BK155" i="19"/>
  <c r="J154" i="19"/>
  <c r="J153" i="19"/>
  <c r="J152" i="19"/>
  <c r="J151" i="19"/>
  <c r="BK150" i="19"/>
  <c r="J149" i="19"/>
  <c r="J148" i="19"/>
  <c r="J147" i="19"/>
  <c r="BK146" i="19"/>
  <c r="J145" i="19"/>
  <c r="J144" i="19"/>
  <c r="BK143" i="19"/>
  <c r="BK142" i="19"/>
  <c r="J141" i="19"/>
  <c r="J140" i="19"/>
  <c r="J139" i="19"/>
  <c r="BK138" i="19"/>
  <c r="J137" i="19"/>
  <c r="J136" i="19"/>
  <c r="J135" i="19"/>
  <c r="BK134" i="19"/>
  <c r="BK133" i="19"/>
  <c r="J132" i="19"/>
  <c r="BK131" i="19"/>
  <c r="J130" i="19"/>
  <c r="BK129" i="19"/>
  <c r="J128" i="19"/>
  <c r="J127" i="19"/>
  <c r="J126" i="19"/>
  <c r="BK125" i="19"/>
  <c r="J124" i="19"/>
  <c r="BK123" i="19"/>
  <c r="J122" i="19"/>
  <c r="J121" i="19"/>
  <c r="J176" i="18"/>
  <c r="J175" i="18"/>
  <c r="BK174" i="18"/>
  <c r="BK173" i="18"/>
  <c r="BK170" i="18"/>
  <c r="BK169" i="18"/>
  <c r="BK168" i="18"/>
  <c r="BK166" i="18"/>
  <c r="J165" i="18"/>
  <c r="J164" i="18"/>
  <c r="BK161" i="18"/>
  <c r="BK159" i="18"/>
  <c r="BK158" i="18"/>
  <c r="J157" i="18"/>
  <c r="BK156" i="18"/>
  <c r="BK155" i="18"/>
  <c r="J154" i="18"/>
  <c r="BK153" i="18"/>
  <c r="BK150" i="18"/>
  <c r="J150" i="18"/>
  <c r="J149" i="18"/>
  <c r="BK148" i="18"/>
  <c r="J147" i="18"/>
  <c r="BK146" i="18"/>
  <c r="BK145" i="18"/>
  <c r="J144" i="18"/>
  <c r="BK143" i="18"/>
  <c r="J142" i="18"/>
  <c r="BK141" i="18"/>
  <c r="J139" i="18"/>
  <c r="BK137" i="18"/>
  <c r="J136" i="18"/>
  <c r="BK135" i="18"/>
  <c r="J134" i="18"/>
  <c r="J133" i="18"/>
  <c r="J132" i="18"/>
  <c r="BK131" i="18"/>
  <c r="J130" i="18"/>
  <c r="BK129" i="18"/>
  <c r="J131" i="17"/>
  <c r="BK129" i="17"/>
  <c r="BK128" i="17"/>
  <c r="BK127" i="17"/>
  <c r="J126" i="17"/>
  <c r="J125" i="17"/>
  <c r="BK123" i="17"/>
  <c r="BK127" i="16"/>
  <c r="BK126" i="16"/>
  <c r="J125" i="16"/>
  <c r="BK124" i="16"/>
  <c r="BK123" i="16"/>
  <c r="J122" i="16"/>
  <c r="BK121" i="16"/>
  <c r="BK138" i="15"/>
  <c r="BK136" i="15"/>
  <c r="BK134" i="15"/>
  <c r="J133" i="15"/>
  <c r="BK132" i="15"/>
  <c r="J130" i="15"/>
  <c r="J129" i="15"/>
  <c r="J128" i="15"/>
  <c r="J127" i="15"/>
  <c r="J126" i="15"/>
  <c r="J125" i="15"/>
  <c r="BK124" i="15"/>
  <c r="J146" i="14"/>
  <c r="J145" i="14"/>
  <c r="BK143" i="14"/>
  <c r="BK142" i="14"/>
  <c r="J139" i="14"/>
  <c r="BK138" i="14"/>
  <c r="BK136" i="14"/>
  <c r="BK135" i="14"/>
  <c r="BK134" i="14"/>
  <c r="BK133" i="14"/>
  <c r="BK132" i="14"/>
  <c r="J131" i="14"/>
  <c r="BK130" i="14"/>
  <c r="J129" i="14"/>
  <c r="J128" i="14"/>
  <c r="J127" i="14"/>
  <c r="BK125" i="14"/>
  <c r="BK154" i="13"/>
  <c r="BK153" i="13"/>
  <c r="J153" i="13"/>
  <c r="BK152" i="13"/>
  <c r="BK151" i="13"/>
  <c r="J150" i="13"/>
  <c r="J149" i="13"/>
  <c r="J148" i="13"/>
  <c r="J147" i="13"/>
  <c r="BK146" i="13"/>
  <c r="J145" i="13"/>
  <c r="J142" i="13"/>
  <c r="BK140" i="13"/>
  <c r="BK138" i="13"/>
  <c r="J137" i="13"/>
  <c r="J136" i="13"/>
  <c r="BK134" i="13"/>
  <c r="BK132" i="13"/>
  <c r="BK131" i="13"/>
  <c r="J130" i="13"/>
  <c r="BK129" i="13"/>
  <c r="J128" i="13"/>
  <c r="J127" i="13"/>
  <c r="BK129" i="12"/>
  <c r="J127" i="12"/>
  <c r="BK126" i="12"/>
  <c r="J124" i="12"/>
  <c r="J123" i="12"/>
  <c r="BK153" i="11"/>
  <c r="J151" i="11"/>
  <c r="J150" i="11"/>
  <c r="J148" i="11"/>
  <c r="BK147" i="11"/>
  <c r="J146" i="11"/>
  <c r="BK145" i="11"/>
  <c r="BK144" i="11"/>
  <c r="J143" i="11"/>
  <c r="BK142" i="11"/>
  <c r="BK141" i="11"/>
  <c r="BK140" i="11"/>
  <c r="BK138" i="11"/>
  <c r="J137" i="11"/>
  <c r="J136" i="11"/>
  <c r="J135" i="11"/>
  <c r="BK134" i="11"/>
  <c r="BK133" i="11"/>
  <c r="BK132" i="11"/>
  <c r="BK131" i="11"/>
  <c r="BK130" i="11"/>
  <c r="J129" i="11"/>
  <c r="J128" i="11"/>
  <c r="J127" i="11"/>
  <c r="J125" i="11"/>
  <c r="BK131" i="10"/>
  <c r="J129" i="10"/>
  <c r="J128" i="10"/>
  <c r="BK127" i="10"/>
  <c r="J126" i="10"/>
  <c r="J125" i="10"/>
  <c r="J123" i="10"/>
  <c r="J146" i="9"/>
  <c r="BK145" i="9"/>
  <c r="J143" i="9"/>
  <c r="J142" i="9"/>
  <c r="BK141" i="9"/>
  <c r="J139" i="9"/>
  <c r="BK138" i="9"/>
  <c r="J136" i="9"/>
  <c r="J135" i="9"/>
  <c r="J134" i="9"/>
  <c r="J133" i="9"/>
  <c r="J132" i="9"/>
  <c r="J131" i="9"/>
  <c r="J130" i="9"/>
  <c r="J129" i="9"/>
  <c r="J128" i="9"/>
  <c r="BK127" i="9"/>
  <c r="BK125" i="9"/>
  <c r="J160" i="8"/>
  <c r="BK159" i="8"/>
  <c r="BK156" i="8"/>
  <c r="BK154" i="8"/>
  <c r="J153" i="8"/>
  <c r="BK151" i="8"/>
  <c r="BK150" i="8"/>
  <c r="BK149" i="8"/>
  <c r="J148" i="8"/>
  <c r="BK147" i="8"/>
  <c r="J145" i="8"/>
  <c r="J144" i="8"/>
  <c r="BK143" i="8"/>
  <c r="BK142" i="8"/>
  <c r="BK140" i="8"/>
  <c r="BK139" i="8"/>
  <c r="J138" i="8"/>
  <c r="J137" i="8"/>
  <c r="BK136" i="8"/>
  <c r="BK135" i="8"/>
  <c r="BK134" i="8"/>
  <c r="BK133" i="8"/>
  <c r="BK132" i="8"/>
  <c r="J131" i="8"/>
  <c r="J130" i="8"/>
  <c r="BK129" i="8"/>
  <c r="BK127" i="8"/>
  <c r="J146" i="7"/>
  <c r="J145" i="7"/>
  <c r="BK143" i="7"/>
  <c r="BK142" i="7"/>
  <c r="BK141" i="7"/>
  <c r="J139" i="7"/>
  <c r="J138" i="7"/>
  <c r="BK136" i="7"/>
  <c r="J135" i="7"/>
  <c r="J134" i="7"/>
  <c r="BK133" i="7"/>
  <c r="BK132" i="7"/>
  <c r="J131" i="7"/>
  <c r="J130" i="7"/>
  <c r="J129" i="7"/>
  <c r="J128" i="7"/>
  <c r="J127" i="7"/>
  <c r="BK146" i="6"/>
  <c r="J145" i="6"/>
  <c r="BK143" i="6"/>
  <c r="BK142" i="6"/>
  <c r="J141" i="6"/>
  <c r="BK139" i="6"/>
  <c r="BK138" i="6"/>
  <c r="BK136" i="6"/>
  <c r="BK135" i="6"/>
  <c r="J134" i="6"/>
  <c r="BK133" i="6"/>
  <c r="BK132" i="6"/>
  <c r="J131" i="6"/>
  <c r="BK130" i="6"/>
  <c r="J129" i="6"/>
  <c r="J128" i="6"/>
  <c r="J127" i="6"/>
  <c r="BK125" i="6"/>
  <c r="J139" i="5"/>
  <c r="BK137" i="5"/>
  <c r="J136" i="5"/>
  <c r="J135" i="5"/>
  <c r="BK134" i="5"/>
  <c r="J133" i="5"/>
  <c r="J131" i="5"/>
  <c r="BK129" i="5"/>
  <c r="BK128" i="5"/>
  <c r="J127" i="5"/>
  <c r="J126" i="5"/>
  <c r="BK125" i="5"/>
  <c r="J124" i="5"/>
  <c r="J184" i="4"/>
  <c r="J183" i="4"/>
  <c r="BK182" i="4"/>
  <c r="BK180" i="4"/>
  <c r="J179" i="4"/>
  <c r="J177" i="4"/>
  <c r="J176" i="4"/>
  <c r="J175" i="4"/>
  <c r="BK174" i="4"/>
  <c r="J173" i="4"/>
  <c r="J170" i="4"/>
  <c r="BK168" i="4"/>
  <c r="J167" i="4"/>
  <c r="BK166" i="4"/>
  <c r="J164" i="4"/>
  <c r="BK163" i="4"/>
  <c r="BK162" i="4"/>
  <c r="J161" i="4"/>
  <c r="J160" i="4"/>
  <c r="BK159" i="4"/>
  <c r="BK158" i="4"/>
  <c r="BK157" i="4"/>
  <c r="BK156" i="4"/>
  <c r="BK155" i="4"/>
  <c r="J153" i="4"/>
  <c r="J152" i="4"/>
  <c r="J151" i="4"/>
  <c r="J150" i="4"/>
  <c r="J149" i="4"/>
  <c r="J148" i="4"/>
  <c r="BK147" i="4"/>
  <c r="BK146" i="4"/>
  <c r="J144" i="4"/>
  <c r="BK142" i="4"/>
  <c r="J141" i="4"/>
  <c r="BK140" i="4"/>
  <c r="BK138" i="4"/>
  <c r="J137" i="4"/>
  <c r="J136" i="4"/>
  <c r="J135" i="4"/>
  <c r="BK134" i="4"/>
  <c r="BK133" i="4"/>
  <c r="J132" i="4"/>
  <c r="J131" i="4"/>
  <c r="BK131" i="3"/>
  <c r="BK129" i="3"/>
  <c r="BK128" i="3"/>
  <c r="BK127" i="3"/>
  <c r="J126" i="3"/>
  <c r="BK125" i="3"/>
  <c r="J123" i="3"/>
  <c r="J131" i="2"/>
  <c r="BK129" i="2"/>
  <c r="J128" i="2"/>
  <c r="J127" i="2"/>
  <c r="J126" i="2"/>
  <c r="BK125" i="2"/>
  <c r="J123" i="2"/>
  <c r="AS94" i="1"/>
  <c r="J121" i="23"/>
  <c r="J135" i="22"/>
  <c r="J134" i="22"/>
  <c r="J133" i="22"/>
  <c r="BK132" i="22"/>
  <c r="J131" i="22"/>
  <c r="BK130" i="22"/>
  <c r="BK129" i="22"/>
  <c r="BK128" i="22"/>
  <c r="J126" i="22"/>
  <c r="J124" i="22"/>
  <c r="BK123" i="22"/>
  <c r="J126" i="21"/>
  <c r="BK125" i="21"/>
  <c r="J124" i="21"/>
  <c r="J123" i="21"/>
  <c r="J122" i="21"/>
  <c r="BK121" i="21"/>
  <c r="J135" i="20"/>
  <c r="BK133" i="20"/>
  <c r="J132" i="20"/>
  <c r="J130" i="20"/>
  <c r="J129" i="20"/>
  <c r="J128" i="20"/>
  <c r="J127" i="20"/>
  <c r="J126" i="20"/>
  <c r="BK124" i="20"/>
  <c r="J171" i="19"/>
  <c r="BK170" i="19"/>
  <c r="J169" i="19"/>
  <c r="J167" i="19"/>
  <c r="J166" i="19"/>
  <c r="BK165" i="19"/>
  <c r="BK164" i="19"/>
  <c r="BK163" i="19"/>
  <c r="BK162" i="19"/>
  <c r="BK161" i="19"/>
  <c r="BK160" i="19"/>
  <c r="BK159" i="19"/>
  <c r="J158" i="19"/>
  <c r="J156" i="19"/>
  <c r="J155" i="19"/>
  <c r="BK154" i="19"/>
  <c r="BK153" i="19"/>
  <c r="BK152" i="19"/>
  <c r="BK151" i="19"/>
  <c r="J150" i="19"/>
  <c r="BK149" i="19"/>
  <c r="BK148" i="19"/>
  <c r="BK147" i="19"/>
  <c r="J146" i="19"/>
  <c r="BK145" i="19"/>
  <c r="BK144" i="19"/>
  <c r="J143" i="19"/>
  <c r="J142" i="19"/>
  <c r="BK141" i="19"/>
  <c r="BK140" i="19"/>
  <c r="BK139" i="19"/>
  <c r="J138" i="19"/>
  <c r="BK137" i="19"/>
  <c r="BK136" i="19"/>
  <c r="BK135" i="19"/>
  <c r="J134" i="19"/>
  <c r="J133" i="19"/>
  <c r="BK132" i="19"/>
  <c r="J131" i="19"/>
  <c r="BK130" i="19"/>
  <c r="J129" i="19"/>
  <c r="BK128" i="19"/>
  <c r="BK127" i="19"/>
  <c r="BK126" i="19"/>
  <c r="J125" i="19"/>
  <c r="BK124" i="19"/>
  <c r="J123" i="19"/>
  <c r="BK122" i="19"/>
  <c r="BK121" i="19"/>
  <c r="BK176" i="18"/>
  <c r="BK175" i="18"/>
  <c r="J174" i="18"/>
  <c r="J173" i="18"/>
  <c r="J170" i="18"/>
  <c r="J169" i="18"/>
  <c r="J168" i="18"/>
  <c r="J166" i="18"/>
  <c r="BK165" i="18"/>
  <c r="BK164" i="18"/>
  <c r="J161" i="18"/>
  <c r="J159" i="18"/>
  <c r="J158" i="18"/>
  <c r="BK157" i="18"/>
  <c r="J156" i="18"/>
  <c r="J155" i="18"/>
  <c r="BK154" i="18"/>
  <c r="J153" i="18"/>
  <c r="BK152" i="18"/>
  <c r="J152" i="18"/>
  <c r="BK151" i="18"/>
  <c r="J151" i="18"/>
  <c r="BK149" i="18"/>
  <c r="J148" i="18"/>
  <c r="BK147" i="18"/>
  <c r="J146" i="18"/>
  <c r="J145" i="18"/>
  <c r="BK144" i="18"/>
  <c r="J143" i="18"/>
  <c r="BK142" i="18"/>
  <c r="J141" i="18"/>
  <c r="BK139" i="18"/>
  <c r="J137" i="18"/>
  <c r="BK136" i="18"/>
  <c r="J135" i="18"/>
  <c r="BK134" i="18"/>
  <c r="BK133" i="18"/>
  <c r="BK132" i="18"/>
  <c r="J131" i="18"/>
  <c r="BK130" i="18"/>
  <c r="J129" i="18"/>
  <c r="BK131" i="17"/>
  <c r="J129" i="17"/>
  <c r="J128" i="17"/>
  <c r="J127" i="17"/>
  <c r="BK126" i="17"/>
  <c r="BK125" i="17"/>
  <c r="J123" i="17"/>
  <c r="J127" i="16"/>
  <c r="J126" i="16"/>
  <c r="BK125" i="16"/>
  <c r="J124" i="16"/>
  <c r="J123" i="16"/>
  <c r="BK122" i="16"/>
  <c r="J121" i="16"/>
  <c r="J138" i="15"/>
  <c r="J136" i="15"/>
  <c r="J134" i="15"/>
  <c r="BK133" i="15"/>
  <c r="J132" i="15"/>
  <c r="BK130" i="15"/>
  <c r="BK129" i="15"/>
  <c r="BK128" i="15"/>
  <c r="BK127" i="15"/>
  <c r="BK126" i="15"/>
  <c r="BK125" i="15"/>
  <c r="J124" i="15"/>
  <c r="BK146" i="14"/>
  <c r="BK145" i="14"/>
  <c r="J143" i="14"/>
  <c r="J142" i="14"/>
  <c r="BK141" i="14"/>
  <c r="J141" i="14"/>
  <c r="BK139" i="14"/>
  <c r="J138" i="14"/>
  <c r="J136" i="14"/>
  <c r="J135" i="14"/>
  <c r="J134" i="14"/>
  <c r="J133" i="14"/>
  <c r="J132" i="14"/>
  <c r="BK131" i="14"/>
  <c r="J130" i="14"/>
  <c r="BK129" i="14"/>
  <c r="BK128" i="14"/>
  <c r="BK127" i="14"/>
  <c r="J125" i="14"/>
  <c r="J154" i="13"/>
  <c r="J152" i="13"/>
  <c r="J151" i="13"/>
  <c r="BK150" i="13"/>
  <c r="BK149" i="13"/>
  <c r="BK148" i="13"/>
  <c r="BK147" i="13"/>
  <c r="J146" i="13"/>
  <c r="BK145" i="13"/>
  <c r="BK142" i="13"/>
  <c r="J140" i="13"/>
  <c r="J138" i="13"/>
  <c r="BK137" i="13"/>
  <c r="BK136" i="13"/>
  <c r="J134" i="13"/>
  <c r="J132" i="13"/>
  <c r="J131" i="13"/>
  <c r="BK130" i="13"/>
  <c r="J129" i="13"/>
  <c r="BK128" i="13"/>
  <c r="BK127" i="13"/>
  <c r="J129" i="12"/>
  <c r="BK127" i="12"/>
  <c r="J126" i="12"/>
  <c r="BK124" i="12"/>
  <c r="BK123" i="12"/>
  <c r="J153" i="11"/>
  <c r="BK151" i="11"/>
  <c r="BK150" i="11"/>
  <c r="BK148" i="11"/>
  <c r="J147" i="11"/>
  <c r="BK146" i="11"/>
  <c r="J145" i="11"/>
  <c r="J144" i="11"/>
  <c r="BK143" i="11"/>
  <c r="J142" i="11"/>
  <c r="J141" i="11"/>
  <c r="J140" i="11"/>
  <c r="J138" i="11"/>
  <c r="BK137" i="11"/>
  <c r="BK136" i="11"/>
  <c r="BK135" i="11"/>
  <c r="J134" i="11"/>
  <c r="J133" i="11"/>
  <c r="J132" i="11"/>
  <c r="J131" i="11"/>
  <c r="J130" i="11"/>
  <c r="BK129" i="11"/>
  <c r="BK128" i="11"/>
  <c r="BK127" i="11"/>
  <c r="BK125" i="11"/>
  <c r="J131" i="10"/>
  <c r="BK129" i="10"/>
  <c r="BK128" i="10"/>
  <c r="J127" i="10"/>
  <c r="BK126" i="10"/>
  <c r="BK125" i="10"/>
  <c r="BK123" i="10"/>
  <c r="BK146" i="9"/>
  <c r="J145" i="9"/>
  <c r="BK143" i="9"/>
  <c r="BK142" i="9"/>
  <c r="J141" i="9"/>
  <c r="BK139" i="9"/>
  <c r="J138" i="9"/>
  <c r="BK136" i="9"/>
  <c r="BK135" i="9"/>
  <c r="BK134" i="9"/>
  <c r="BK133" i="9"/>
  <c r="BK132" i="9"/>
  <c r="BK131" i="9"/>
  <c r="BK130" i="9"/>
  <c r="BK129" i="9"/>
  <c r="BK128" i="9"/>
  <c r="J127" i="9"/>
  <c r="J125" i="9"/>
  <c r="BK160" i="8"/>
  <c r="J159" i="8"/>
  <c r="J156" i="8"/>
  <c r="J154" i="8"/>
  <c r="BK153" i="8"/>
  <c r="J151" i="8"/>
  <c r="J150" i="8"/>
  <c r="J149" i="8"/>
  <c r="BK148" i="8"/>
  <c r="J147" i="8"/>
  <c r="BK146" i="8"/>
  <c r="J146" i="8"/>
  <c r="BK145" i="8"/>
  <c r="BK144" i="8"/>
  <c r="J143" i="8"/>
  <c r="J142" i="8"/>
  <c r="J140" i="8"/>
  <c r="J139" i="8"/>
  <c r="BK138" i="8"/>
  <c r="BK137" i="8"/>
  <c r="J136" i="8"/>
  <c r="J135" i="8"/>
  <c r="J134" i="8"/>
  <c r="J133" i="8"/>
  <c r="J132" i="8"/>
  <c r="BK131" i="8"/>
  <c r="BK130" i="8"/>
  <c r="J129" i="8"/>
  <c r="J127" i="8"/>
  <c r="BK146" i="7"/>
  <c r="BK145" i="7"/>
  <c r="J143" i="7"/>
  <c r="J142" i="7"/>
  <c r="J141" i="7"/>
  <c r="BK139" i="7"/>
  <c r="BK138" i="7"/>
  <c r="J136" i="7"/>
  <c r="BK135" i="7"/>
  <c r="BK134" i="7"/>
  <c r="J133" i="7"/>
  <c r="J132" i="7"/>
  <c r="BK131" i="7"/>
  <c r="BK130" i="7"/>
  <c r="BK129" i="7"/>
  <c r="BK128" i="7"/>
  <c r="BK127" i="7"/>
  <c r="BK125" i="7"/>
  <c r="J125" i="7"/>
  <c r="J146" i="6"/>
  <c r="BK145" i="6"/>
  <c r="J143" i="6"/>
  <c r="J142" i="6"/>
  <c r="BK141" i="6"/>
  <c r="J139" i="6"/>
  <c r="J138" i="6"/>
  <c r="J136" i="6"/>
  <c r="J135" i="6"/>
  <c r="BK134" i="6"/>
  <c r="J133" i="6"/>
  <c r="J132" i="6"/>
  <c r="BK131" i="6"/>
  <c r="J130" i="6"/>
  <c r="BK129" i="6"/>
  <c r="BK128" i="6"/>
  <c r="BK127" i="6"/>
  <c r="J125" i="6"/>
  <c r="BK139" i="5"/>
  <c r="J137" i="5"/>
  <c r="BK136" i="5"/>
  <c r="BK135" i="5"/>
  <c r="J134" i="5"/>
  <c r="BK133" i="5"/>
  <c r="BK131" i="5"/>
  <c r="J129" i="5"/>
  <c r="J128" i="5"/>
  <c r="BK127" i="5"/>
  <c r="BK126" i="5"/>
  <c r="J125" i="5"/>
  <c r="BK124" i="5"/>
  <c r="BK184" i="4"/>
  <c r="BK183" i="4"/>
  <c r="J182" i="4"/>
  <c r="J180" i="4"/>
  <c r="BK179" i="4"/>
  <c r="BK177" i="4"/>
  <c r="BK176" i="4"/>
  <c r="BK175" i="4"/>
  <c r="J174" i="4"/>
  <c r="BK173" i="4"/>
  <c r="BK170" i="4"/>
  <c r="J168" i="4"/>
  <c r="BK167" i="4"/>
  <c r="J166" i="4"/>
  <c r="BK164" i="4"/>
  <c r="J163" i="4"/>
  <c r="J162" i="4"/>
  <c r="BK161" i="4"/>
  <c r="BK160" i="4"/>
  <c r="J159" i="4"/>
  <c r="J158" i="4"/>
  <c r="J157" i="4"/>
  <c r="J156" i="4"/>
  <c r="J155" i="4"/>
  <c r="BK153" i="4"/>
  <c r="BK152" i="4"/>
  <c r="BK151" i="4"/>
  <c r="BK150" i="4"/>
  <c r="BK149" i="4"/>
  <c r="BK148" i="4"/>
  <c r="J147" i="4"/>
  <c r="J146" i="4"/>
  <c r="BK144" i="4"/>
  <c r="J142" i="4"/>
  <c r="BK141" i="4"/>
  <c r="J140" i="4"/>
  <c r="J138" i="4"/>
  <c r="BK137" i="4"/>
  <c r="BK136" i="4"/>
  <c r="BK135" i="4"/>
  <c r="J134" i="4"/>
  <c r="J133" i="4"/>
  <c r="BK132" i="4"/>
  <c r="BK131" i="4"/>
  <c r="J131" i="3"/>
  <c r="J129" i="3"/>
  <c r="J128" i="3"/>
  <c r="J127" i="3"/>
  <c r="BK126" i="3"/>
  <c r="J125" i="3"/>
  <c r="BK123" i="3"/>
  <c r="BK131" i="2"/>
  <c r="J129" i="2"/>
  <c r="BK128" i="2"/>
  <c r="BK127" i="2"/>
  <c r="BK126" i="2"/>
  <c r="J125" i="2"/>
  <c r="BK123" i="2"/>
  <c r="F37" i="23"/>
  <c r="BD116" i="1" s="1"/>
  <c r="F35" i="23"/>
  <c r="BB116" i="1"/>
  <c r="F33" i="23"/>
  <c r="AZ116" i="1" s="1"/>
  <c r="P124" i="2" l="1"/>
  <c r="P121" i="2"/>
  <c r="P120" i="2"/>
  <c r="AU95" i="1"/>
  <c r="R124" i="2"/>
  <c r="R121" i="2"/>
  <c r="R120" i="2"/>
  <c r="P124" i="3"/>
  <c r="P121" i="3" s="1"/>
  <c r="P120" i="3" s="1"/>
  <c r="AU96" i="1" s="1"/>
  <c r="R124" i="3"/>
  <c r="R121" i="3" s="1"/>
  <c r="R120" i="3" s="1"/>
  <c r="P130" i="4"/>
  <c r="T130" i="4"/>
  <c r="P139" i="4"/>
  <c r="T139" i="4"/>
  <c r="R145" i="4"/>
  <c r="BK154" i="4"/>
  <c r="J154" i="4" s="1"/>
  <c r="J102" i="4" s="1"/>
  <c r="R154" i="4"/>
  <c r="BK165" i="4"/>
  <c r="J165" i="4" s="1"/>
  <c r="J103" i="4" s="1"/>
  <c r="P165" i="4"/>
  <c r="R165" i="4"/>
  <c r="P172" i="4"/>
  <c r="T172" i="4"/>
  <c r="R178" i="4"/>
  <c r="BK181" i="4"/>
  <c r="J181" i="4" s="1"/>
  <c r="J108" i="4" s="1"/>
  <c r="T181" i="4"/>
  <c r="BK123" i="5"/>
  <c r="R123" i="5"/>
  <c r="BK132" i="5"/>
  <c r="J132" i="5"/>
  <c r="J100" i="5"/>
  <c r="T132" i="5"/>
  <c r="BK126" i="6"/>
  <c r="J126" i="6"/>
  <c r="J99" i="6"/>
  <c r="R126" i="6"/>
  <c r="BK137" i="6"/>
  <c r="J137" i="6" s="1"/>
  <c r="J100" i="6" s="1"/>
  <c r="P137" i="6"/>
  <c r="T137" i="6"/>
  <c r="T123" i="6" s="1"/>
  <c r="P140" i="6"/>
  <c r="T140" i="6"/>
  <c r="P144" i="6"/>
  <c r="R144" i="6"/>
  <c r="P126" i="7"/>
  <c r="T126" i="7"/>
  <c r="R137" i="7"/>
  <c r="BK140" i="7"/>
  <c r="J140" i="7"/>
  <c r="J101" i="7"/>
  <c r="R140" i="7"/>
  <c r="BK144" i="7"/>
  <c r="J144" i="7"/>
  <c r="J102" i="7"/>
  <c r="R144" i="7"/>
  <c r="BK128" i="8"/>
  <c r="J128" i="8" s="1"/>
  <c r="J99" i="8" s="1"/>
  <c r="R128" i="8"/>
  <c r="R125" i="8" s="1"/>
  <c r="R124" i="8" s="1"/>
  <c r="BK141" i="8"/>
  <c r="J141" i="8"/>
  <c r="J100" i="8" s="1"/>
  <c r="R141" i="8"/>
  <c r="BK152" i="8"/>
  <c r="J152" i="8"/>
  <c r="J101" i="8" s="1"/>
  <c r="R152" i="8"/>
  <c r="BK158" i="8"/>
  <c r="J158" i="8"/>
  <c r="J104" i="8" s="1"/>
  <c r="T158" i="8"/>
  <c r="T157" i="8"/>
  <c r="BK126" i="9"/>
  <c r="J126" i="9" s="1"/>
  <c r="J99" i="9" s="1"/>
  <c r="R126" i="9"/>
  <c r="R123" i="9"/>
  <c r="R122" i="9" s="1"/>
  <c r="BK137" i="9"/>
  <c r="J137" i="9"/>
  <c r="J100" i="9"/>
  <c r="P137" i="9"/>
  <c r="BK140" i="9"/>
  <c r="J140" i="9"/>
  <c r="J101" i="9"/>
  <c r="P140" i="9"/>
  <c r="T140" i="9"/>
  <c r="P144" i="9"/>
  <c r="T144" i="9"/>
  <c r="P124" i="10"/>
  <c r="P121" i="10"/>
  <c r="P120" i="10"/>
  <c r="AU103" i="1"/>
  <c r="T124" i="10"/>
  <c r="T121" i="10"/>
  <c r="T120" i="10"/>
  <c r="BK126" i="11"/>
  <c r="J126" i="11" s="1"/>
  <c r="J99" i="11" s="1"/>
  <c r="R126" i="11"/>
  <c r="R123" i="11"/>
  <c r="R122" i="11" s="1"/>
  <c r="BK139" i="11"/>
  <c r="J139" i="11"/>
  <c r="J100" i="11"/>
  <c r="R139" i="11"/>
  <c r="BK149" i="11"/>
  <c r="J149" i="11"/>
  <c r="J101" i="11"/>
  <c r="T149" i="11"/>
  <c r="BK122" i="12"/>
  <c r="J122" i="12"/>
  <c r="J98" i="12"/>
  <c r="R122" i="12"/>
  <c r="BK125" i="12"/>
  <c r="J125" i="12"/>
  <c r="J99" i="12"/>
  <c r="T125" i="12"/>
  <c r="BK126" i="13"/>
  <c r="J126" i="13"/>
  <c r="J98" i="13"/>
  <c r="R126" i="13"/>
  <c r="P135" i="13"/>
  <c r="R135" i="13"/>
  <c r="BK144" i="13"/>
  <c r="BK143" i="13" s="1"/>
  <c r="J143" i="13" s="1"/>
  <c r="J103" i="13" s="1"/>
  <c r="R144" i="13"/>
  <c r="R143" i="13" s="1"/>
  <c r="BK126" i="14"/>
  <c r="J126" i="14"/>
  <c r="J99" i="14"/>
  <c r="R126" i="14"/>
  <c r="BK137" i="14"/>
  <c r="J137" i="14" s="1"/>
  <c r="J100" i="14" s="1"/>
  <c r="P137" i="14"/>
  <c r="T137" i="14"/>
  <c r="R140" i="14"/>
  <c r="BK144" i="14"/>
  <c r="J144" i="14"/>
  <c r="J102" i="14"/>
  <c r="T144" i="14"/>
  <c r="BK123" i="15"/>
  <c r="R123" i="15"/>
  <c r="BK131" i="15"/>
  <c r="J131" i="15" s="1"/>
  <c r="J99" i="15" s="1"/>
  <c r="R131" i="15"/>
  <c r="P120" i="16"/>
  <c r="P119" i="16" s="1"/>
  <c r="P118" i="16" s="1"/>
  <c r="AU109" i="1" s="1"/>
  <c r="R120" i="16"/>
  <c r="R119" i="16" s="1"/>
  <c r="R118" i="16" s="1"/>
  <c r="P124" i="17"/>
  <c r="P121" i="17"/>
  <c r="P120" i="17" s="1"/>
  <c r="AU110" i="1" s="1"/>
  <c r="T124" i="17"/>
  <c r="T121" i="17"/>
  <c r="T120" i="17" s="1"/>
  <c r="P128" i="18"/>
  <c r="T128" i="18"/>
  <c r="P140" i="18"/>
  <c r="R140" i="18"/>
  <c r="P163" i="18"/>
  <c r="T163" i="18"/>
  <c r="P167" i="18"/>
  <c r="R167" i="18"/>
  <c r="BK172" i="18"/>
  <c r="BK171" i="18"/>
  <c r="J171" i="18"/>
  <c r="J105" i="18" s="1"/>
  <c r="T172" i="18"/>
  <c r="T171" i="18"/>
  <c r="BK120" i="19"/>
  <c r="J120" i="19" s="1"/>
  <c r="J97" i="19" s="1"/>
  <c r="R120" i="19"/>
  <c r="BK157" i="19"/>
  <c r="J157" i="19" s="1"/>
  <c r="J98" i="19" s="1"/>
  <c r="R157" i="19"/>
  <c r="BK168" i="19"/>
  <c r="J168" i="19" s="1"/>
  <c r="J99" i="19" s="1"/>
  <c r="R168" i="19"/>
  <c r="R125" i="20"/>
  <c r="R122" i="20" s="1"/>
  <c r="R121" i="20" s="1"/>
  <c r="BK131" i="20"/>
  <c r="J131" i="20"/>
  <c r="J100" i="20" s="1"/>
  <c r="T131" i="20"/>
  <c r="BK120" i="21"/>
  <c r="J120" i="21"/>
  <c r="J98" i="21" s="1"/>
  <c r="T120" i="21"/>
  <c r="T119" i="21"/>
  <c r="T118" i="21"/>
  <c r="P122" i="22"/>
  <c r="T122" i="22"/>
  <c r="P127" i="22"/>
  <c r="T127" i="22"/>
  <c r="BK124" i="2"/>
  <c r="J124" i="2" s="1"/>
  <c r="J99" i="2" s="1"/>
  <c r="T124" i="2"/>
  <c r="T121" i="2" s="1"/>
  <c r="T120" i="2" s="1"/>
  <c r="BK124" i="3"/>
  <c r="J124" i="3"/>
  <c r="J99" i="3" s="1"/>
  <c r="T124" i="3"/>
  <c r="T121" i="3"/>
  <c r="T120" i="3"/>
  <c r="BK130" i="4"/>
  <c r="J130" i="4" s="1"/>
  <c r="J98" i="4" s="1"/>
  <c r="R130" i="4"/>
  <c r="BK139" i="4"/>
  <c r="J139" i="4" s="1"/>
  <c r="J99" i="4" s="1"/>
  <c r="R139" i="4"/>
  <c r="BK145" i="4"/>
  <c r="J145" i="4" s="1"/>
  <c r="J101" i="4" s="1"/>
  <c r="P145" i="4"/>
  <c r="T145" i="4"/>
  <c r="P154" i="4"/>
  <c r="T154" i="4"/>
  <c r="T165" i="4"/>
  <c r="BK172" i="4"/>
  <c r="J172" i="4" s="1"/>
  <c r="J106" i="4" s="1"/>
  <c r="R172" i="4"/>
  <c r="BK178" i="4"/>
  <c r="J178" i="4" s="1"/>
  <c r="J107" i="4" s="1"/>
  <c r="P178" i="4"/>
  <c r="T178" i="4"/>
  <c r="P181" i="4"/>
  <c r="R181" i="4"/>
  <c r="P123" i="5"/>
  <c r="T123" i="5"/>
  <c r="T122" i="5" s="1"/>
  <c r="T121" i="5" s="1"/>
  <c r="P132" i="5"/>
  <c r="R132" i="5"/>
  <c r="P126" i="6"/>
  <c r="P123" i="6"/>
  <c r="P122" i="6"/>
  <c r="AU99" i="1" s="1"/>
  <c r="T126" i="6"/>
  <c r="T122" i="6"/>
  <c r="R137" i="6"/>
  <c r="R123" i="6" s="1"/>
  <c r="R122" i="6" s="1"/>
  <c r="BK140" i="6"/>
  <c r="J140" i="6"/>
  <c r="J101" i="6"/>
  <c r="R140" i="6"/>
  <c r="BK144" i="6"/>
  <c r="J144" i="6"/>
  <c r="J102" i="6"/>
  <c r="T144" i="6"/>
  <c r="BK126" i="7"/>
  <c r="J126" i="7"/>
  <c r="J99" i="7"/>
  <c r="R126" i="7"/>
  <c r="R123" i="7" s="1"/>
  <c r="R122" i="7" s="1"/>
  <c r="BK137" i="7"/>
  <c r="J137" i="7" s="1"/>
  <c r="J100" i="7" s="1"/>
  <c r="P137" i="7"/>
  <c r="P123" i="7" s="1"/>
  <c r="P122" i="7" s="1"/>
  <c r="AU100" i="1" s="1"/>
  <c r="T137" i="7"/>
  <c r="P140" i="7"/>
  <c r="T140" i="7"/>
  <c r="P144" i="7"/>
  <c r="T144" i="7"/>
  <c r="P128" i="8"/>
  <c r="T128" i="8"/>
  <c r="T125" i="8" s="1"/>
  <c r="T124" i="8" s="1"/>
  <c r="P141" i="8"/>
  <c r="T141" i="8"/>
  <c r="P152" i="8"/>
  <c r="T152" i="8"/>
  <c r="P158" i="8"/>
  <c r="P157" i="8" s="1"/>
  <c r="R158" i="8"/>
  <c r="R157" i="8"/>
  <c r="P126" i="9"/>
  <c r="P123" i="9" s="1"/>
  <c r="P122" i="9" s="1"/>
  <c r="AU102" i="1" s="1"/>
  <c r="T126" i="9"/>
  <c r="T123" i="9" s="1"/>
  <c r="T122" i="9" s="1"/>
  <c r="R137" i="9"/>
  <c r="T137" i="9"/>
  <c r="R140" i="9"/>
  <c r="BK144" i="9"/>
  <c r="J144" i="9"/>
  <c r="J102" i="9"/>
  <c r="R144" i="9"/>
  <c r="BK124" i="10"/>
  <c r="J124" i="10"/>
  <c r="J99" i="10"/>
  <c r="R124" i="10"/>
  <c r="R121" i="10" s="1"/>
  <c r="R120" i="10" s="1"/>
  <c r="P126" i="11"/>
  <c r="P123" i="11" s="1"/>
  <c r="P122" i="11" s="1"/>
  <c r="AU104" i="1" s="1"/>
  <c r="T126" i="11"/>
  <c r="P139" i="11"/>
  <c r="T139" i="11"/>
  <c r="P149" i="11"/>
  <c r="R149" i="11"/>
  <c r="P122" i="12"/>
  <c r="T122" i="12"/>
  <c r="T121" i="12" s="1"/>
  <c r="T120" i="12" s="1"/>
  <c r="P125" i="12"/>
  <c r="R125" i="12"/>
  <c r="P126" i="13"/>
  <c r="P125" i="13" s="1"/>
  <c r="T126" i="13"/>
  <c r="BK135" i="13"/>
  <c r="J135" i="13" s="1"/>
  <c r="J100" i="13" s="1"/>
  <c r="T135" i="13"/>
  <c r="P144" i="13"/>
  <c r="P143" i="13" s="1"/>
  <c r="T144" i="13"/>
  <c r="T143" i="13" s="1"/>
  <c r="P126" i="14"/>
  <c r="P123" i="14" s="1"/>
  <c r="P122" i="14" s="1"/>
  <c r="AU107" i="1" s="1"/>
  <c r="T126" i="14"/>
  <c r="R137" i="14"/>
  <c r="R123" i="14" s="1"/>
  <c r="R122" i="14" s="1"/>
  <c r="BK140" i="14"/>
  <c r="J140" i="14" s="1"/>
  <c r="J101" i="14" s="1"/>
  <c r="P140" i="14"/>
  <c r="T140" i="14"/>
  <c r="P144" i="14"/>
  <c r="R144" i="14"/>
  <c r="P123" i="15"/>
  <c r="T123" i="15"/>
  <c r="P131" i="15"/>
  <c r="T131" i="15"/>
  <c r="BK120" i="16"/>
  <c r="J120" i="16"/>
  <c r="J98" i="16" s="1"/>
  <c r="T120" i="16"/>
  <c r="T119" i="16" s="1"/>
  <c r="T118" i="16"/>
  <c r="BK124" i="17"/>
  <c r="J124" i="17"/>
  <c r="J99" i="17" s="1"/>
  <c r="R124" i="17"/>
  <c r="R121" i="17" s="1"/>
  <c r="R120" i="17" s="1"/>
  <c r="BK128" i="18"/>
  <c r="J128" i="18"/>
  <c r="J98" i="18" s="1"/>
  <c r="R128" i="18"/>
  <c r="R127" i="18" s="1"/>
  <c r="BK140" i="18"/>
  <c r="J140" i="18" s="1"/>
  <c r="J100" i="18" s="1"/>
  <c r="T140" i="18"/>
  <c r="BK163" i="18"/>
  <c r="J163" i="18" s="1"/>
  <c r="J103" i="18" s="1"/>
  <c r="R163" i="18"/>
  <c r="R162" i="18"/>
  <c r="BK167" i="18"/>
  <c r="J167" i="18"/>
  <c r="J104" i="18"/>
  <c r="T167" i="18"/>
  <c r="P172" i="18"/>
  <c r="P171" i="18"/>
  <c r="R172" i="18"/>
  <c r="R171" i="18"/>
  <c r="P120" i="19"/>
  <c r="T120" i="19"/>
  <c r="T119" i="19" s="1"/>
  <c r="P157" i="19"/>
  <c r="T157" i="19"/>
  <c r="P168" i="19"/>
  <c r="T168" i="19"/>
  <c r="BK125" i="20"/>
  <c r="J125" i="20" s="1"/>
  <c r="J99" i="20" s="1"/>
  <c r="P125" i="20"/>
  <c r="P122" i="20"/>
  <c r="P121" i="20" s="1"/>
  <c r="AU113" i="1" s="1"/>
  <c r="T125" i="20"/>
  <c r="T122" i="20"/>
  <c r="T121" i="20" s="1"/>
  <c r="P131" i="20"/>
  <c r="R131" i="20"/>
  <c r="P120" i="21"/>
  <c r="P119" i="21" s="1"/>
  <c r="P118" i="21" s="1"/>
  <c r="AU114" i="1" s="1"/>
  <c r="R120" i="21"/>
  <c r="R119" i="21" s="1"/>
  <c r="R118" i="21" s="1"/>
  <c r="BK122" i="22"/>
  <c r="J122" i="22"/>
  <c r="J98" i="22" s="1"/>
  <c r="R122" i="22"/>
  <c r="BK127" i="22"/>
  <c r="J127" i="22"/>
  <c r="J100" i="22" s="1"/>
  <c r="R127" i="22"/>
  <c r="E85" i="2"/>
  <c r="J89" i="2"/>
  <c r="F92" i="2"/>
  <c r="J117" i="2"/>
  <c r="BF129" i="2"/>
  <c r="BF131" i="2"/>
  <c r="BK122" i="2"/>
  <c r="J122" i="2"/>
  <c r="J98" i="2"/>
  <c r="BK130" i="2"/>
  <c r="J130" i="2" s="1"/>
  <c r="J100" i="2" s="1"/>
  <c r="J92" i="3"/>
  <c r="J114" i="3"/>
  <c r="BF126" i="3"/>
  <c r="BF127" i="3"/>
  <c r="BF128" i="3"/>
  <c r="BK130" i="3"/>
  <c r="J130" i="3" s="1"/>
  <c r="J100" i="3" s="1"/>
  <c r="E85" i="4"/>
  <c r="J122" i="4"/>
  <c r="F125" i="4"/>
  <c r="BF132" i="4"/>
  <c r="BF133" i="4"/>
  <c r="BF137" i="4"/>
  <c r="BF141" i="4"/>
  <c r="BF142" i="4"/>
  <c r="BF146" i="4"/>
  <c r="BF155" i="4"/>
  <c r="BF156" i="4"/>
  <c r="BF157" i="4"/>
  <c r="BF158" i="4"/>
  <c r="BF161" i="4"/>
  <c r="BF162" i="4"/>
  <c r="BF167" i="4"/>
  <c r="BF168" i="4"/>
  <c r="BF173" i="4"/>
  <c r="BF179" i="4"/>
  <c r="BF182" i="4"/>
  <c r="BF183" i="4"/>
  <c r="BK169" i="4"/>
  <c r="J169" i="4" s="1"/>
  <c r="J104" i="4" s="1"/>
  <c r="E85" i="5"/>
  <c r="J89" i="5"/>
  <c r="F92" i="5"/>
  <c r="J118" i="5"/>
  <c r="BF124" i="5"/>
  <c r="BF127" i="5"/>
  <c r="BF128" i="5"/>
  <c r="BF129" i="5"/>
  <c r="BF133" i="5"/>
  <c r="BF136" i="5"/>
  <c r="BF137" i="5"/>
  <c r="BF139" i="5"/>
  <c r="BK130" i="5"/>
  <c r="J130" i="5"/>
  <c r="J99" i="5" s="1"/>
  <c r="E85" i="6"/>
  <c r="F92" i="6"/>
  <c r="BF125" i="6"/>
  <c r="BF129" i="6"/>
  <c r="BF131" i="6"/>
  <c r="BF132" i="6"/>
  <c r="BF134" i="6"/>
  <c r="BF135" i="6"/>
  <c r="BF141" i="6"/>
  <c r="BF142" i="6"/>
  <c r="BF143" i="6"/>
  <c r="BF146" i="6"/>
  <c r="J89" i="7"/>
  <c r="F92" i="7"/>
  <c r="J92" i="7"/>
  <c r="E112" i="7"/>
  <c r="BF125" i="7"/>
  <c r="BF131" i="7"/>
  <c r="BF132" i="7"/>
  <c r="BF135" i="7"/>
  <c r="BF136" i="7"/>
  <c r="BF141" i="7"/>
  <c r="BF142" i="7"/>
  <c r="BF146" i="7"/>
  <c r="E85" i="8"/>
  <c r="J89" i="8"/>
  <c r="J92" i="8"/>
  <c r="F121" i="8"/>
  <c r="BF131" i="8"/>
  <c r="BF132" i="8"/>
  <c r="BF133" i="8"/>
  <c r="BF134" i="8"/>
  <c r="BF135" i="8"/>
  <c r="BF138" i="8"/>
  <c r="BF139" i="8"/>
  <c r="BF142" i="8"/>
  <c r="BF145" i="8"/>
  <c r="BF146" i="8"/>
  <c r="BF150" i="8"/>
  <c r="BF151" i="8"/>
  <c r="BF156" i="8"/>
  <c r="BF160" i="8"/>
  <c r="BK155" i="8"/>
  <c r="J155" i="8" s="1"/>
  <c r="J102" i="8" s="1"/>
  <c r="E85" i="9"/>
  <c r="F92" i="9"/>
  <c r="BF125" i="9"/>
  <c r="BF135" i="9"/>
  <c r="BF139" i="9"/>
  <c r="F92" i="10"/>
  <c r="E110" i="10"/>
  <c r="J117" i="10"/>
  <c r="BF123" i="10"/>
  <c r="BF126" i="10"/>
  <c r="BK122" i="10"/>
  <c r="J122" i="10"/>
  <c r="J98" i="10"/>
  <c r="J89" i="11"/>
  <c r="J92" i="11"/>
  <c r="BF129" i="11"/>
  <c r="BF130" i="11"/>
  <c r="BF131" i="11"/>
  <c r="BF132" i="11"/>
  <c r="BF133" i="11"/>
  <c r="BF137" i="11"/>
  <c r="BF138" i="11"/>
  <c r="BF140" i="11"/>
  <c r="BF143" i="11"/>
  <c r="BF144" i="11"/>
  <c r="BF146" i="11"/>
  <c r="BF153" i="11"/>
  <c r="BK124" i="11"/>
  <c r="J124" i="11"/>
  <c r="J98" i="11"/>
  <c r="E85" i="12"/>
  <c r="J89" i="12"/>
  <c r="F92" i="12"/>
  <c r="BF124" i="12"/>
  <c r="BF129" i="12"/>
  <c r="BK128" i="12"/>
  <c r="J128" i="12"/>
  <c r="J100" i="12"/>
  <c r="E85" i="13"/>
  <c r="F92" i="13"/>
  <c r="J118" i="13"/>
  <c r="J121" i="13"/>
  <c r="BF128" i="13"/>
  <c r="BF130" i="13"/>
  <c r="BF137" i="13"/>
  <c r="BF140" i="13"/>
  <c r="BF145" i="13"/>
  <c r="BF151" i="13"/>
  <c r="BK139" i="13"/>
  <c r="J139" i="13"/>
  <c r="J101" i="13" s="1"/>
  <c r="E85" i="14"/>
  <c r="F92" i="14"/>
  <c r="BF129" i="14"/>
  <c r="BF131" i="14"/>
  <c r="BF132" i="14"/>
  <c r="BF133" i="14"/>
  <c r="BF134" i="14"/>
  <c r="BF135" i="14"/>
  <c r="BF139" i="14"/>
  <c r="BF141" i="14"/>
  <c r="BF142" i="14"/>
  <c r="BF143" i="14"/>
  <c r="E85" i="15"/>
  <c r="J92" i="15"/>
  <c r="J115" i="15"/>
  <c r="F118" i="15"/>
  <c r="BF133" i="15"/>
  <c r="BF138" i="15"/>
  <c r="BK135" i="15"/>
  <c r="J135" i="15" s="1"/>
  <c r="J100" i="15" s="1"/>
  <c r="E85" i="16"/>
  <c r="J92" i="16"/>
  <c r="J112" i="16"/>
  <c r="BF122" i="16"/>
  <c r="BF123" i="16"/>
  <c r="BF124" i="16"/>
  <c r="BF125" i="16"/>
  <c r="J89" i="17"/>
  <c r="J92" i="17"/>
  <c r="BF123" i="17"/>
  <c r="BF126" i="17"/>
  <c r="BF128" i="17"/>
  <c r="BF129" i="17"/>
  <c r="BK122" i="17"/>
  <c r="J122" i="17" s="1"/>
  <c r="J98" i="17" s="1"/>
  <c r="J89" i="18"/>
  <c r="F92" i="18"/>
  <c r="E116" i="18"/>
  <c r="BF130" i="18"/>
  <c r="BF131" i="18"/>
  <c r="BF134" i="18"/>
  <c r="BF136" i="18"/>
  <c r="BF137" i="18"/>
  <c r="BF144" i="18"/>
  <c r="BF145" i="18"/>
  <c r="BF147" i="18"/>
  <c r="BF148" i="18"/>
  <c r="BF150" i="18"/>
  <c r="BF151" i="18"/>
  <c r="BF152" i="18"/>
  <c r="BF154" i="18"/>
  <c r="BF155" i="18"/>
  <c r="BF157" i="18"/>
  <c r="BF158" i="18"/>
  <c r="BF165" i="18"/>
  <c r="BF166" i="18"/>
  <c r="BF168" i="18"/>
  <c r="BF169" i="18"/>
  <c r="BF170" i="18"/>
  <c r="BF173" i="18"/>
  <c r="BF175" i="18"/>
  <c r="BK160" i="18"/>
  <c r="J160" i="18" s="1"/>
  <c r="J101" i="18" s="1"/>
  <c r="E85" i="19"/>
  <c r="F92" i="19"/>
  <c r="BF122" i="19"/>
  <c r="BF124" i="19"/>
  <c r="BF128" i="19"/>
  <c r="BF130" i="19"/>
  <c r="BF131" i="19"/>
  <c r="BF132" i="19"/>
  <c r="BF133" i="19"/>
  <c r="BF137" i="19"/>
  <c r="BF140" i="19"/>
  <c r="BF141" i="19"/>
  <c r="BF142" i="19"/>
  <c r="BF145" i="19"/>
  <c r="BF148" i="19"/>
  <c r="BF149" i="19"/>
  <c r="BF154" i="19"/>
  <c r="BF155" i="19"/>
  <c r="BF161" i="19"/>
  <c r="BF165" i="19"/>
  <c r="BF166" i="19"/>
  <c r="BF167" i="19"/>
  <c r="BF169" i="19"/>
  <c r="BF170" i="19"/>
  <c r="J89" i="20"/>
  <c r="F92" i="20"/>
  <c r="E111" i="20"/>
  <c r="J118" i="20"/>
  <c r="BF126" i="20"/>
  <c r="BF127" i="20"/>
  <c r="BF133" i="20"/>
  <c r="BF135" i="20"/>
  <c r="E85" i="21"/>
  <c r="F92" i="21"/>
  <c r="J92" i="21"/>
  <c r="J112" i="21"/>
  <c r="BF121" i="21"/>
  <c r="BF122" i="21"/>
  <c r="BF123" i="21"/>
  <c r="BF125" i="21"/>
  <c r="BF126" i="21"/>
  <c r="E85" i="22"/>
  <c r="J89" i="22"/>
  <c r="F92" i="22"/>
  <c r="J117" i="22"/>
  <c r="BF124" i="22"/>
  <c r="BF126" i="22"/>
  <c r="BF130" i="22"/>
  <c r="BF132" i="22"/>
  <c r="BF133" i="22"/>
  <c r="BF134" i="22"/>
  <c r="E85" i="23"/>
  <c r="J89" i="23"/>
  <c r="J92" i="23"/>
  <c r="F115" i="23"/>
  <c r="BF123" i="2"/>
  <c r="BF125" i="2"/>
  <c r="BF126" i="2"/>
  <c r="BF127" i="2"/>
  <c r="BF128" i="2"/>
  <c r="E85" i="3"/>
  <c r="F92" i="3"/>
  <c r="BF123" i="3"/>
  <c r="BF125" i="3"/>
  <c r="BF129" i="3"/>
  <c r="BF131" i="3"/>
  <c r="BK122" i="3"/>
  <c r="J122" i="3" s="1"/>
  <c r="J98" i="3"/>
  <c r="J92" i="4"/>
  <c r="BF131" i="4"/>
  <c r="BF134" i="4"/>
  <c r="BF135" i="4"/>
  <c r="BF136" i="4"/>
  <c r="BF138" i="4"/>
  <c r="BF140" i="4"/>
  <c r="BF144" i="4"/>
  <c r="BF147" i="4"/>
  <c r="BF148" i="4"/>
  <c r="BF149" i="4"/>
  <c r="BF150" i="4"/>
  <c r="BF151" i="4"/>
  <c r="BF152" i="4"/>
  <c r="BF153" i="4"/>
  <c r="BF159" i="4"/>
  <c r="BF160" i="4"/>
  <c r="BF163" i="4"/>
  <c r="BF164" i="4"/>
  <c r="BF166" i="4"/>
  <c r="BF170" i="4"/>
  <c r="BF174" i="4"/>
  <c r="BF175" i="4"/>
  <c r="BF176" i="4"/>
  <c r="BF177" i="4"/>
  <c r="BF180" i="4"/>
  <c r="BF184" i="4"/>
  <c r="BK143" i="4"/>
  <c r="J143" i="4" s="1"/>
  <c r="J100" i="4" s="1"/>
  <c r="BF125" i="5"/>
  <c r="BF126" i="5"/>
  <c r="BF131" i="5"/>
  <c r="BF134" i="5"/>
  <c r="BF135" i="5"/>
  <c r="BK138" i="5"/>
  <c r="J138" i="5" s="1"/>
  <c r="J101" i="5" s="1"/>
  <c r="J89" i="6"/>
  <c r="J92" i="6"/>
  <c r="BF127" i="6"/>
  <c r="BF128" i="6"/>
  <c r="BF130" i="6"/>
  <c r="BF133" i="6"/>
  <c r="BF136" i="6"/>
  <c r="BF138" i="6"/>
  <c r="BF139" i="6"/>
  <c r="BF145" i="6"/>
  <c r="BK124" i="6"/>
  <c r="J124" i="6"/>
  <c r="J98" i="6" s="1"/>
  <c r="BF127" i="7"/>
  <c r="BF128" i="7"/>
  <c r="BF129" i="7"/>
  <c r="BF130" i="7"/>
  <c r="BF133" i="7"/>
  <c r="BF134" i="7"/>
  <c r="BF138" i="7"/>
  <c r="BF139" i="7"/>
  <c r="BF143" i="7"/>
  <c r="BF145" i="7"/>
  <c r="BK124" i="7"/>
  <c r="BK123" i="7" s="1"/>
  <c r="BK122" i="7" s="1"/>
  <c r="J122" i="7" s="1"/>
  <c r="J96" i="7" s="1"/>
  <c r="BF127" i="8"/>
  <c r="BF129" i="8"/>
  <c r="BF130" i="8"/>
  <c r="BF136" i="8"/>
  <c r="BF137" i="8"/>
  <c r="BF140" i="8"/>
  <c r="BF143" i="8"/>
  <c r="BF144" i="8"/>
  <c r="BF147" i="8"/>
  <c r="BF148" i="8"/>
  <c r="BF149" i="8"/>
  <c r="BF153" i="8"/>
  <c r="BF154" i="8"/>
  <c r="BF159" i="8"/>
  <c r="BK126" i="8"/>
  <c r="J126" i="8"/>
  <c r="J98" i="8" s="1"/>
  <c r="J89" i="9"/>
  <c r="J92" i="9"/>
  <c r="BF127" i="9"/>
  <c r="BF128" i="9"/>
  <c r="BF129" i="9"/>
  <c r="BF130" i="9"/>
  <c r="BF131" i="9"/>
  <c r="BF132" i="9"/>
  <c r="BF133" i="9"/>
  <c r="BF134" i="9"/>
  <c r="BF136" i="9"/>
  <c r="BF138" i="9"/>
  <c r="BF141" i="9"/>
  <c r="BF142" i="9"/>
  <c r="BF143" i="9"/>
  <c r="BF145" i="9"/>
  <c r="BF146" i="9"/>
  <c r="BK124" i="9"/>
  <c r="J124" i="9"/>
  <c r="J98" i="9" s="1"/>
  <c r="J89" i="10"/>
  <c r="BF125" i="10"/>
  <c r="BF127" i="10"/>
  <c r="BF128" i="10"/>
  <c r="BF129" i="10"/>
  <c r="BF131" i="10"/>
  <c r="BK130" i="10"/>
  <c r="J130" i="10" s="1"/>
  <c r="J100" i="10" s="1"/>
  <c r="E85" i="11"/>
  <c r="F92" i="11"/>
  <c r="BF125" i="11"/>
  <c r="BF127" i="11"/>
  <c r="BF128" i="11"/>
  <c r="BF134" i="11"/>
  <c r="BF135" i="11"/>
  <c r="BF136" i="11"/>
  <c r="BF141" i="11"/>
  <c r="BF142" i="11"/>
  <c r="BF145" i="11"/>
  <c r="BF147" i="11"/>
  <c r="BF148" i="11"/>
  <c r="BF150" i="11"/>
  <c r="BF151" i="11"/>
  <c r="BK152" i="11"/>
  <c r="J152" i="11" s="1"/>
  <c r="J102" i="11" s="1"/>
  <c r="J92" i="12"/>
  <c r="BF123" i="12"/>
  <c r="BF126" i="12"/>
  <c r="BF127" i="12"/>
  <c r="BF127" i="13"/>
  <c r="BF129" i="13"/>
  <c r="BF131" i="13"/>
  <c r="BF132" i="13"/>
  <c r="BF134" i="13"/>
  <c r="BF136" i="13"/>
  <c r="BF138" i="13"/>
  <c r="BF142" i="13"/>
  <c r="BF146" i="13"/>
  <c r="BF147" i="13"/>
  <c r="BF148" i="13"/>
  <c r="BF149" i="13"/>
  <c r="BF150" i="13"/>
  <c r="BF152" i="13"/>
  <c r="BF153" i="13"/>
  <c r="BF154" i="13"/>
  <c r="BK133" i="13"/>
  <c r="J133" i="13"/>
  <c r="J99" i="13" s="1"/>
  <c r="BK141" i="13"/>
  <c r="J141" i="13" s="1"/>
  <c r="J102" i="13" s="1"/>
  <c r="J89" i="14"/>
  <c r="J92" i="14"/>
  <c r="BF125" i="14"/>
  <c r="BF127" i="14"/>
  <c r="BF128" i="14"/>
  <c r="BF130" i="14"/>
  <c r="BF136" i="14"/>
  <c r="BF138" i="14"/>
  <c r="BF145" i="14"/>
  <c r="BF146" i="14"/>
  <c r="BK124" i="14"/>
  <c r="J124" i="14"/>
  <c r="J98" i="14" s="1"/>
  <c r="BF124" i="15"/>
  <c r="BF125" i="15"/>
  <c r="BF126" i="15"/>
  <c r="BF127" i="15"/>
  <c r="BF128" i="15"/>
  <c r="BF129" i="15"/>
  <c r="BF130" i="15"/>
  <c r="BF132" i="15"/>
  <c r="BF134" i="15"/>
  <c r="BF136" i="15"/>
  <c r="BK137" i="15"/>
  <c r="J137" i="15" s="1"/>
  <c r="J101" i="15" s="1"/>
  <c r="F92" i="16"/>
  <c r="BF121" i="16"/>
  <c r="BF126" i="16"/>
  <c r="BF127" i="16"/>
  <c r="E85" i="17"/>
  <c r="F92" i="17"/>
  <c r="BF125" i="17"/>
  <c r="BF127" i="17"/>
  <c r="BF131" i="17"/>
  <c r="BK130" i="17"/>
  <c r="J130" i="17" s="1"/>
  <c r="J100" i="17" s="1"/>
  <c r="J92" i="18"/>
  <c r="BF129" i="18"/>
  <c r="BF132" i="18"/>
  <c r="BF133" i="18"/>
  <c r="BF135" i="18"/>
  <c r="BF139" i="18"/>
  <c r="BF141" i="18"/>
  <c r="BF142" i="18"/>
  <c r="BF143" i="18"/>
  <c r="BF146" i="18"/>
  <c r="BF149" i="18"/>
  <c r="BF153" i="18"/>
  <c r="BF156" i="18"/>
  <c r="BF159" i="18"/>
  <c r="BF161" i="18"/>
  <c r="BF164" i="18"/>
  <c r="BF174" i="18"/>
  <c r="BF176" i="18"/>
  <c r="BK138" i="18"/>
  <c r="J138" i="18"/>
  <c r="J99" i="18" s="1"/>
  <c r="J89" i="19"/>
  <c r="J92" i="19"/>
  <c r="BF121" i="19"/>
  <c r="BF123" i="19"/>
  <c r="BF125" i="19"/>
  <c r="BF126" i="19"/>
  <c r="BF127" i="19"/>
  <c r="BF129" i="19"/>
  <c r="BF134" i="19"/>
  <c r="BF135" i="19"/>
  <c r="BF136" i="19"/>
  <c r="BF138" i="19"/>
  <c r="BF139" i="19"/>
  <c r="BF143" i="19"/>
  <c r="BF144" i="19"/>
  <c r="BF146" i="19"/>
  <c r="BF147" i="19"/>
  <c r="BF150" i="19"/>
  <c r="BF151" i="19"/>
  <c r="BF152" i="19"/>
  <c r="BF153" i="19"/>
  <c r="BF156" i="19"/>
  <c r="BF158" i="19"/>
  <c r="BF159" i="19"/>
  <c r="BF160" i="19"/>
  <c r="BF162" i="19"/>
  <c r="BF163" i="19"/>
  <c r="BF164" i="19"/>
  <c r="BF171" i="19"/>
  <c r="BF124" i="20"/>
  <c r="BF128" i="20"/>
  <c r="BF129" i="20"/>
  <c r="BF130" i="20"/>
  <c r="BF132" i="20"/>
  <c r="BK123" i="20"/>
  <c r="J123" i="20" s="1"/>
  <c r="J98" i="20" s="1"/>
  <c r="BK134" i="20"/>
  <c r="J134" i="20"/>
  <c r="J101" i="20" s="1"/>
  <c r="BF124" i="21"/>
  <c r="BF123" i="22"/>
  <c r="BF128" i="22"/>
  <c r="BF129" i="22"/>
  <c r="BF131" i="22"/>
  <c r="BF135" i="22"/>
  <c r="BK125" i="22"/>
  <c r="J125" i="22" s="1"/>
  <c r="J99" i="22"/>
  <c r="BF121" i="23"/>
  <c r="BK120" i="23"/>
  <c r="J120" i="23" s="1"/>
  <c r="J98" i="23"/>
  <c r="F36" i="2"/>
  <c r="BC95" i="1"/>
  <c r="J33" i="3"/>
  <c r="AV96" i="1"/>
  <c r="F35" i="4"/>
  <c r="BB97" i="1" s="1"/>
  <c r="F37" i="4"/>
  <c r="BD97" i="1"/>
  <c r="F36" i="5"/>
  <c r="BC98" i="1" s="1"/>
  <c r="F33" i="6"/>
  <c r="AZ99" i="1"/>
  <c r="F37" i="6"/>
  <c r="BD99" i="1" s="1"/>
  <c r="F36" i="7"/>
  <c r="BC100" i="1"/>
  <c r="F37" i="8"/>
  <c r="BD101" i="1" s="1"/>
  <c r="F35" i="9"/>
  <c r="BB102" i="1"/>
  <c r="F37" i="9"/>
  <c r="BD102" i="1" s="1"/>
  <c r="F37" i="10"/>
  <c r="BD103" i="1"/>
  <c r="J33" i="11"/>
  <c r="AV104" i="1" s="1"/>
  <c r="J33" i="12"/>
  <c r="AV105" i="1"/>
  <c r="F33" i="13"/>
  <c r="AZ106" i="1" s="1"/>
  <c r="F36" i="13"/>
  <c r="BC106" i="1"/>
  <c r="J33" i="14"/>
  <c r="AV107" i="1" s="1"/>
  <c r="F33" i="15"/>
  <c r="AZ108" i="1"/>
  <c r="F35" i="16"/>
  <c r="BB109" i="1" s="1"/>
  <c r="F36" i="16"/>
  <c r="BC109" i="1" s="1"/>
  <c r="F37" i="17"/>
  <c r="BD110" i="1" s="1"/>
  <c r="F35" i="18"/>
  <c r="BB111" i="1" s="1"/>
  <c r="F36" i="18"/>
  <c r="BC111" i="1" s="1"/>
  <c r="F35" i="19"/>
  <c r="BB112" i="1"/>
  <c r="F37" i="19"/>
  <c r="BD112" i="1" s="1"/>
  <c r="F37" i="20"/>
  <c r="BD113" i="1"/>
  <c r="F36" i="21"/>
  <c r="BC114" i="1" s="1"/>
  <c r="F33" i="22"/>
  <c r="AZ115" i="1" s="1"/>
  <c r="F37" i="22"/>
  <c r="BD115" i="1" s="1"/>
  <c r="F33" i="2"/>
  <c r="AZ95" i="1" s="1"/>
  <c r="F37" i="2"/>
  <c r="BD95" i="1" s="1"/>
  <c r="F35" i="3"/>
  <c r="BB96" i="1"/>
  <c r="J33" i="4"/>
  <c r="AV97" i="1" s="1"/>
  <c r="F33" i="5"/>
  <c r="AZ98" i="1"/>
  <c r="F35" i="5"/>
  <c r="BB98" i="1" s="1"/>
  <c r="J33" i="6"/>
  <c r="AV99" i="1" s="1"/>
  <c r="F33" i="7"/>
  <c r="AZ100" i="1" s="1"/>
  <c r="F35" i="7"/>
  <c r="BB100" i="1" s="1"/>
  <c r="F35" i="8"/>
  <c r="BB101" i="1"/>
  <c r="J33" i="9"/>
  <c r="AV102" i="1" s="1"/>
  <c r="F35" i="10"/>
  <c r="BB103" i="1"/>
  <c r="F33" i="11"/>
  <c r="AZ104" i="1" s="1"/>
  <c r="F36" i="11"/>
  <c r="BC104" i="1"/>
  <c r="F35" i="12"/>
  <c r="BB105" i="1" s="1"/>
  <c r="J33" i="13"/>
  <c r="AV106" i="1"/>
  <c r="F35" i="14"/>
  <c r="BB107" i="1" s="1"/>
  <c r="F36" i="15"/>
  <c r="BC108" i="1"/>
  <c r="F37" i="16"/>
  <c r="BD109" i="1" s="1"/>
  <c r="J33" i="17"/>
  <c r="AV110" i="1"/>
  <c r="F36" i="17"/>
  <c r="BC110" i="1" s="1"/>
  <c r="J33" i="18"/>
  <c r="AV111" i="1"/>
  <c r="F36" i="19"/>
  <c r="BC112" i="1" s="1"/>
  <c r="J33" i="20"/>
  <c r="AV113" i="1"/>
  <c r="F33" i="21"/>
  <c r="AZ114" i="1" s="1"/>
  <c r="F36" i="22"/>
  <c r="BC115" i="1"/>
  <c r="J33" i="2"/>
  <c r="AV95" i="1" s="1"/>
  <c r="F36" i="3"/>
  <c r="BC96" i="1"/>
  <c r="F33" i="4"/>
  <c r="AZ97" i="1" s="1"/>
  <c r="F35" i="6"/>
  <c r="BB99" i="1"/>
  <c r="J33" i="8"/>
  <c r="AV101" i="1" s="1"/>
  <c r="F33" i="9"/>
  <c r="AZ102" i="1"/>
  <c r="J33" i="10"/>
  <c r="AV103" i="1" s="1"/>
  <c r="F37" i="11"/>
  <c r="BD104" i="1"/>
  <c r="F36" i="12"/>
  <c r="BC105" i="1" s="1"/>
  <c r="F35" i="13"/>
  <c r="BB106" i="1"/>
  <c r="F37" i="14"/>
  <c r="BD107" i="1" s="1"/>
  <c r="F35" i="15"/>
  <c r="BB108" i="1"/>
  <c r="F37" i="15"/>
  <c r="BD108" i="1" s="1"/>
  <c r="J33" i="16"/>
  <c r="AV109" i="1"/>
  <c r="F33" i="18"/>
  <c r="AZ111" i="1" s="1"/>
  <c r="F33" i="19"/>
  <c r="AZ112" i="1"/>
  <c r="F35" i="20"/>
  <c r="BB113" i="1" s="1"/>
  <c r="J33" i="21"/>
  <c r="AV114" i="1"/>
  <c r="F35" i="22"/>
  <c r="BB115" i="1" s="1"/>
  <c r="F35" i="2"/>
  <c r="BB95" i="1"/>
  <c r="F33" i="3"/>
  <c r="AZ96" i="1" s="1"/>
  <c r="F37" i="3"/>
  <c r="BD96" i="1"/>
  <c r="F36" i="4"/>
  <c r="BC97" i="1" s="1"/>
  <c r="J33" i="5"/>
  <c r="AV98" i="1"/>
  <c r="F37" i="5"/>
  <c r="BD98" i="1" s="1"/>
  <c r="F36" i="6"/>
  <c r="BC99" i="1"/>
  <c r="J33" i="7"/>
  <c r="AV100" i="1" s="1"/>
  <c r="F37" i="7"/>
  <c r="BD100" i="1"/>
  <c r="F33" i="8"/>
  <c r="AZ101" i="1" s="1"/>
  <c r="F36" i="8"/>
  <c r="BC101" i="1"/>
  <c r="F36" i="9"/>
  <c r="BC102" i="1" s="1"/>
  <c r="F33" i="10"/>
  <c r="AZ103" i="1"/>
  <c r="F36" i="10"/>
  <c r="BC103" i="1" s="1"/>
  <c r="F35" i="11"/>
  <c r="BB104" i="1"/>
  <c r="F33" i="12"/>
  <c r="AZ105" i="1" s="1"/>
  <c r="F37" i="12"/>
  <c r="BD105" i="1"/>
  <c r="F37" i="13"/>
  <c r="BD106" i="1" s="1"/>
  <c r="F33" i="14"/>
  <c r="AZ107" i="1" s="1"/>
  <c r="F36" i="14"/>
  <c r="BC107" i="1" s="1"/>
  <c r="J33" i="15"/>
  <c r="AV108" i="1" s="1"/>
  <c r="F33" i="16"/>
  <c r="AZ109" i="1" s="1"/>
  <c r="F33" i="17"/>
  <c r="AZ110" i="1" s="1"/>
  <c r="F35" i="17"/>
  <c r="BB110" i="1" s="1"/>
  <c r="F37" i="18"/>
  <c r="BD111" i="1" s="1"/>
  <c r="J33" i="19"/>
  <c r="AV112" i="1" s="1"/>
  <c r="F33" i="20"/>
  <c r="AZ113" i="1" s="1"/>
  <c r="F36" i="20"/>
  <c r="BC113" i="1" s="1"/>
  <c r="F35" i="21"/>
  <c r="BB114" i="1" s="1"/>
  <c r="F37" i="21"/>
  <c r="BD114" i="1" s="1"/>
  <c r="J33" i="22"/>
  <c r="AV115" i="1" s="1"/>
  <c r="J33" i="23"/>
  <c r="AV116" i="1" s="1"/>
  <c r="F34" i="23"/>
  <c r="BA116" i="1" s="1"/>
  <c r="T123" i="7" l="1"/>
  <c r="T122" i="7" s="1"/>
  <c r="T123" i="14"/>
  <c r="T122" i="14" s="1"/>
  <c r="T123" i="11"/>
  <c r="T122" i="11" s="1"/>
  <c r="P125" i="8"/>
  <c r="P124" i="8" s="1"/>
  <c r="AU101" i="1" s="1"/>
  <c r="P119" i="19"/>
  <c r="AU112" i="1" s="1"/>
  <c r="T122" i="15"/>
  <c r="T121" i="15"/>
  <c r="P122" i="15"/>
  <c r="P121" i="15" s="1"/>
  <c r="AU108" i="1" s="1"/>
  <c r="R171" i="4"/>
  <c r="T121" i="22"/>
  <c r="T120" i="22" s="1"/>
  <c r="P121" i="22"/>
  <c r="P120" i="22"/>
  <c r="AU115" i="1"/>
  <c r="R119" i="19"/>
  <c r="P162" i="18"/>
  <c r="T127" i="18"/>
  <c r="P127" i="18"/>
  <c r="P126" i="18" s="1"/>
  <c r="AU111" i="1" s="1"/>
  <c r="R125" i="13"/>
  <c r="R124" i="13"/>
  <c r="R122" i="5"/>
  <c r="R121" i="5" s="1"/>
  <c r="BK122" i="5"/>
  <c r="J122" i="5"/>
  <c r="J97" i="5" s="1"/>
  <c r="T171" i="4"/>
  <c r="T129" i="4"/>
  <c r="T128" i="4"/>
  <c r="P129" i="4"/>
  <c r="R121" i="22"/>
  <c r="R120" i="22"/>
  <c r="R126" i="18"/>
  <c r="T125" i="13"/>
  <c r="T124" i="13" s="1"/>
  <c r="P124" i="13"/>
  <c r="AU106" i="1"/>
  <c r="P121" i="12"/>
  <c r="P120" i="12" s="1"/>
  <c r="AU105" i="1" s="1"/>
  <c r="P122" i="5"/>
  <c r="P121" i="5" s="1"/>
  <c r="AU98" i="1" s="1"/>
  <c r="R129" i="4"/>
  <c r="R128" i="4"/>
  <c r="T162" i="18"/>
  <c r="R122" i="15"/>
  <c r="R121" i="15"/>
  <c r="BK122" i="15"/>
  <c r="BK121" i="15" s="1"/>
  <c r="J121" i="15" s="1"/>
  <c r="J96" i="15" s="1"/>
  <c r="R121" i="12"/>
  <c r="R120" i="12" s="1"/>
  <c r="P171" i="4"/>
  <c r="BK121" i="3"/>
  <c r="J121" i="3"/>
  <c r="J97" i="3" s="1"/>
  <c r="BK129" i="4"/>
  <c r="J129" i="4"/>
  <c r="J97" i="4"/>
  <c r="BK171" i="4"/>
  <c r="J171" i="4" s="1"/>
  <c r="J105" i="4" s="1"/>
  <c r="J123" i="5"/>
  <c r="J98" i="5" s="1"/>
  <c r="J123" i="7"/>
  <c r="J97" i="7"/>
  <c r="J124" i="7"/>
  <c r="J98" i="7" s="1"/>
  <c r="BK157" i="8"/>
  <c r="J157" i="8"/>
  <c r="J103" i="8"/>
  <c r="BK123" i="9"/>
  <c r="J123" i="9" s="1"/>
  <c r="J97" i="9" s="1"/>
  <c r="BK121" i="10"/>
  <c r="J121" i="10" s="1"/>
  <c r="J97" i="10" s="1"/>
  <c r="BK121" i="12"/>
  <c r="J121" i="12"/>
  <c r="J97" i="12" s="1"/>
  <c r="BK125" i="13"/>
  <c r="J125" i="13"/>
  <c r="J97" i="13"/>
  <c r="J144" i="13"/>
  <c r="J104" i="13" s="1"/>
  <c r="BK123" i="14"/>
  <c r="J123" i="14"/>
  <c r="J97" i="14" s="1"/>
  <c r="J123" i="15"/>
  <c r="J98" i="15"/>
  <c r="BK119" i="16"/>
  <c r="J119" i="16" s="1"/>
  <c r="J97" i="16" s="1"/>
  <c r="BK127" i="18"/>
  <c r="J127" i="18"/>
  <c r="J97" i="18" s="1"/>
  <c r="J172" i="18"/>
  <c r="J106" i="18"/>
  <c r="BK119" i="19"/>
  <c r="J119" i="19" s="1"/>
  <c r="J96" i="19" s="1"/>
  <c r="BK122" i="20"/>
  <c r="J122" i="20"/>
  <c r="J97" i="20" s="1"/>
  <c r="BK119" i="21"/>
  <c r="J119" i="21"/>
  <c r="J97" i="21"/>
  <c r="BK121" i="22"/>
  <c r="J121" i="22" s="1"/>
  <c r="J97" i="22" s="1"/>
  <c r="BK121" i="2"/>
  <c r="J121" i="2" s="1"/>
  <c r="J97" i="2" s="1"/>
  <c r="BK123" i="6"/>
  <c r="J123" i="6"/>
  <c r="J97" i="6" s="1"/>
  <c r="BK125" i="8"/>
  <c r="J125" i="8"/>
  <c r="J97" i="8"/>
  <c r="BK123" i="11"/>
  <c r="J123" i="11" s="1"/>
  <c r="J97" i="11" s="1"/>
  <c r="BK121" i="17"/>
  <c r="BK120" i="17" s="1"/>
  <c r="J120" i="17" s="1"/>
  <c r="J96" i="17" s="1"/>
  <c r="BK162" i="18"/>
  <c r="J162" i="18" s="1"/>
  <c r="J102" i="18" s="1"/>
  <c r="BK119" i="23"/>
  <c r="J119" i="23"/>
  <c r="J97" i="23" s="1"/>
  <c r="J34" i="23"/>
  <c r="AW116" i="1"/>
  <c r="AT116" i="1"/>
  <c r="J34" i="2"/>
  <c r="AW95" i="1" s="1"/>
  <c r="AT95" i="1" s="1"/>
  <c r="J34" i="3"/>
  <c r="AW96" i="1" s="1"/>
  <c r="AT96" i="1" s="1"/>
  <c r="F34" i="5"/>
  <c r="BA98" i="1"/>
  <c r="J34" i="5"/>
  <c r="AW98" i="1" s="1"/>
  <c r="AT98" i="1" s="1"/>
  <c r="F34" i="6"/>
  <c r="BA99" i="1" s="1"/>
  <c r="J34" i="7"/>
  <c r="AW100" i="1"/>
  <c r="AT100" i="1"/>
  <c r="F34" i="9"/>
  <c r="BA102" i="1" s="1"/>
  <c r="J34" i="10"/>
  <c r="AW103" i="1"/>
  <c r="AT103" i="1" s="1"/>
  <c r="J34" i="12"/>
  <c r="AW105" i="1"/>
  <c r="AT105" i="1"/>
  <c r="F34" i="13"/>
  <c r="BA106" i="1" s="1"/>
  <c r="F34" i="15"/>
  <c r="BA108" i="1"/>
  <c r="J34" i="17"/>
  <c r="AW110" i="1" s="1"/>
  <c r="AT110" i="1" s="1"/>
  <c r="F34" i="19"/>
  <c r="BA112" i="1" s="1"/>
  <c r="J34" i="21"/>
  <c r="AW114" i="1"/>
  <c r="AT114" i="1"/>
  <c r="AZ94" i="1"/>
  <c r="AV94" i="1" s="1"/>
  <c r="AK29" i="1" s="1"/>
  <c r="BC94" i="1"/>
  <c r="W32" i="1" s="1"/>
  <c r="J34" i="6"/>
  <c r="AW99" i="1"/>
  <c r="AT99" i="1"/>
  <c r="J34" i="9"/>
  <c r="AW102" i="1" s="1"/>
  <c r="AT102" i="1" s="1"/>
  <c r="F34" i="11"/>
  <c r="BA104" i="1" s="1"/>
  <c r="J34" i="13"/>
  <c r="AW106" i="1"/>
  <c r="AT106" i="1"/>
  <c r="J34" i="15"/>
  <c r="AW108" i="1" s="1"/>
  <c r="AT108" i="1" s="1"/>
  <c r="J34" i="16"/>
  <c r="AW109" i="1" s="1"/>
  <c r="AT109" i="1" s="1"/>
  <c r="J34" i="19"/>
  <c r="AW112" i="1"/>
  <c r="AT112" i="1" s="1"/>
  <c r="F34" i="21"/>
  <c r="BA114" i="1"/>
  <c r="J30" i="7"/>
  <c r="AG100" i="1" s="1"/>
  <c r="AN100" i="1" s="1"/>
  <c r="BD94" i="1"/>
  <c r="W33" i="1"/>
  <c r="F34" i="4"/>
  <c r="BA97" i="1" s="1"/>
  <c r="F34" i="7"/>
  <c r="BA100" i="1"/>
  <c r="J34" i="8"/>
  <c r="AW101" i="1" s="1"/>
  <c r="AT101" i="1" s="1"/>
  <c r="J34" i="11"/>
  <c r="AW104" i="1" s="1"/>
  <c r="AT104" i="1" s="1"/>
  <c r="J34" i="14"/>
  <c r="AW107" i="1"/>
  <c r="AT107" i="1" s="1"/>
  <c r="F34" i="17"/>
  <c r="BA110" i="1"/>
  <c r="F34" i="18"/>
  <c r="BA111" i="1" s="1"/>
  <c r="F34" i="20"/>
  <c r="BA113" i="1"/>
  <c r="F34" i="22"/>
  <c r="BA115" i="1" s="1"/>
  <c r="BB94" i="1"/>
  <c r="AX94" i="1"/>
  <c r="F34" i="2"/>
  <c r="BA95" i="1" s="1"/>
  <c r="F34" i="3"/>
  <c r="BA96" i="1"/>
  <c r="J34" i="4"/>
  <c r="AW97" i="1" s="1"/>
  <c r="AT97" i="1" s="1"/>
  <c r="F34" i="8"/>
  <c r="BA101" i="1"/>
  <c r="F34" i="10"/>
  <c r="BA103" i="1" s="1"/>
  <c r="F34" i="12"/>
  <c r="BA105" i="1"/>
  <c r="F34" i="14"/>
  <c r="BA107" i="1" s="1"/>
  <c r="F34" i="16"/>
  <c r="BA109" i="1"/>
  <c r="J34" i="18"/>
  <c r="AW111" i="1" s="1"/>
  <c r="AT111" i="1" s="1"/>
  <c r="J34" i="20"/>
  <c r="AW113" i="1" s="1"/>
  <c r="AT113" i="1" s="1"/>
  <c r="J34" i="22"/>
  <c r="AW115" i="1"/>
  <c r="AT115" i="1" s="1"/>
  <c r="P128" i="4" l="1"/>
  <c r="AU97" i="1"/>
  <c r="AU94" i="1" s="1"/>
  <c r="T126" i="18"/>
  <c r="J39" i="7"/>
  <c r="BK120" i="2"/>
  <c r="J120" i="2"/>
  <c r="J96" i="2" s="1"/>
  <c r="BK120" i="3"/>
  <c r="J120" i="3" s="1"/>
  <c r="J96" i="3" s="1"/>
  <c r="BK121" i="5"/>
  <c r="J121" i="5"/>
  <c r="J96" i="5" s="1"/>
  <c r="BK124" i="8"/>
  <c r="J124" i="8" s="1"/>
  <c r="J96" i="8" s="1"/>
  <c r="BK120" i="10"/>
  <c r="J120" i="10"/>
  <c r="J96" i="10" s="1"/>
  <c r="BK122" i="11"/>
  <c r="J122" i="11" s="1"/>
  <c r="J96" i="11" s="1"/>
  <c r="BK120" i="12"/>
  <c r="J120" i="12"/>
  <c r="J96" i="12" s="1"/>
  <c r="BK124" i="13"/>
  <c r="J124" i="13" s="1"/>
  <c r="J30" i="13" s="1"/>
  <c r="AG106" i="1" s="1"/>
  <c r="AN106" i="1" s="1"/>
  <c r="BK122" i="14"/>
  <c r="J122" i="14" s="1"/>
  <c r="J96" i="14" s="1"/>
  <c r="J122" i="15"/>
  <c r="J97" i="15"/>
  <c r="J121" i="17"/>
  <c r="J97" i="17"/>
  <c r="BK121" i="20"/>
  <c r="J121" i="20" s="1"/>
  <c r="J96" i="20" s="1"/>
  <c r="BK118" i="21"/>
  <c r="J118" i="21" s="1"/>
  <c r="J30" i="21" s="1"/>
  <c r="AG114" i="1" s="1"/>
  <c r="AN114" i="1" s="1"/>
  <c r="BK120" i="22"/>
  <c r="J120" i="22" s="1"/>
  <c r="J96" i="22" s="1"/>
  <c r="BK128" i="4"/>
  <c r="J128" i="4" s="1"/>
  <c r="J96" i="4" s="1"/>
  <c r="BK122" i="6"/>
  <c r="J122" i="6" s="1"/>
  <c r="J96" i="6" s="1"/>
  <c r="BK122" i="9"/>
  <c r="J122" i="9"/>
  <c r="J96" i="9" s="1"/>
  <c r="BK118" i="16"/>
  <c r="J118" i="16" s="1"/>
  <c r="J96" i="16" s="1"/>
  <c r="BK126" i="18"/>
  <c r="J126" i="18" s="1"/>
  <c r="J96" i="18" s="1"/>
  <c r="BK118" i="23"/>
  <c r="J118" i="23" s="1"/>
  <c r="J96" i="23" s="1"/>
  <c r="W29" i="1"/>
  <c r="W31" i="1"/>
  <c r="AY94" i="1"/>
  <c r="J30" i="15"/>
  <c r="AG108" i="1" s="1"/>
  <c r="AN108" i="1" s="1"/>
  <c r="J30" i="19"/>
  <c r="AG112" i="1" s="1"/>
  <c r="AN112" i="1" s="1"/>
  <c r="BA94" i="1"/>
  <c r="AW94" i="1" s="1"/>
  <c r="AK30" i="1" s="1"/>
  <c r="J30" i="17"/>
  <c r="AG110" i="1"/>
  <c r="AN110" i="1"/>
  <c r="J96" i="13" l="1"/>
  <c r="J96" i="21"/>
  <c r="J39" i="13"/>
  <c r="J39" i="15"/>
  <c r="J39" i="17"/>
  <c r="J39" i="19"/>
  <c r="J39" i="21"/>
  <c r="W30" i="1"/>
  <c r="J30" i="3"/>
  <c r="AG96" i="1" s="1"/>
  <c r="AN96" i="1" s="1"/>
  <c r="J30" i="5"/>
  <c r="AG98" i="1"/>
  <c r="AN98" i="1" s="1"/>
  <c r="J30" i="6"/>
  <c r="AG99" i="1" s="1"/>
  <c r="AN99" i="1" s="1"/>
  <c r="J30" i="8"/>
  <c r="AG101" i="1"/>
  <c r="AN101" i="1" s="1"/>
  <c r="J30" i="10"/>
  <c r="AG103" i="1" s="1"/>
  <c r="AN103" i="1" s="1"/>
  <c r="J30" i="11"/>
  <c r="AG104" i="1"/>
  <c r="AN104" i="1" s="1"/>
  <c r="J30" i="14"/>
  <c r="AG107" i="1" s="1"/>
  <c r="AN107" i="1" s="1"/>
  <c r="J30" i="20"/>
  <c r="AG113" i="1"/>
  <c r="AN113" i="1" s="1"/>
  <c r="J30" i="22"/>
  <c r="AG115" i="1" s="1"/>
  <c r="AN115" i="1" s="1"/>
  <c r="J30" i="2"/>
  <c r="AG95" i="1"/>
  <c r="AN95" i="1" s="1"/>
  <c r="J30" i="4"/>
  <c r="AG97" i="1" s="1"/>
  <c r="AN97" i="1" s="1"/>
  <c r="J30" i="12"/>
  <c r="AG105" i="1"/>
  <c r="AN105" i="1" s="1"/>
  <c r="J30" i="18"/>
  <c r="AG111" i="1" s="1"/>
  <c r="AN111" i="1" s="1"/>
  <c r="J30" i="9"/>
  <c r="AG102" i="1"/>
  <c r="AN102" i="1" s="1"/>
  <c r="J30" i="16"/>
  <c r="AG109" i="1" s="1"/>
  <c r="AN109" i="1" s="1"/>
  <c r="AT94" i="1"/>
  <c r="J30" i="23"/>
  <c r="AG116" i="1" s="1"/>
  <c r="AN116" i="1" s="1"/>
  <c r="J39" i="3" l="1"/>
  <c r="J39" i="10"/>
  <c r="J39" i="11"/>
  <c r="J39" i="18"/>
  <c r="J39" i="2"/>
  <c r="J39" i="4"/>
  <c r="J39" i="5"/>
  <c r="J39" i="6"/>
  <c r="J39" i="8"/>
  <c r="J39" i="9"/>
  <c r="J39" i="12"/>
  <c r="J39" i="14"/>
  <c r="J39" i="16"/>
  <c r="J39" i="20"/>
  <c r="J39" i="22"/>
  <c r="J39" i="23"/>
  <c r="AG94" i="1"/>
  <c r="AK26" i="1"/>
  <c r="AK35" i="1" s="1"/>
  <c r="AN94" i="1" l="1"/>
</calcChain>
</file>

<file path=xl/sharedStrings.xml><?xml version="1.0" encoding="utf-8"?>
<sst xmlns="http://schemas.openxmlformats.org/spreadsheetml/2006/main" count="8754" uniqueCount="1163">
  <si>
    <t>Export Komplet</t>
  </si>
  <si>
    <t/>
  </si>
  <si>
    <t>2.0</t>
  </si>
  <si>
    <t>False</t>
  </si>
  <si>
    <t>{aa45e6ad-bd06-4d66-a7df-79d7f1cf3f42}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</si>
  <si>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</si>
  <si>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</si>
  <si>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</si>
  <si>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</si>
  <si>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</si>
  <si>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</si>
  <si>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</si>
  <si>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</si>
  <si>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300421SIPL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</si>
  <si>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</si>
  <si>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</si>
  <si>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PUMPTRACK- Ludvika van Beethovena</t>
  </si>
  <si>
    <t>JKSO:</t>
  </si>
  <si>
    <t>KS:</t>
  </si>
  <si>
    <t>Miesto:</t>
  </si>
  <si>
    <t>Trnava, parc. č. 1635/1</t>
  </si>
  <si>
    <t>Dátum:</t>
  </si>
  <si>
    <t>30. 4. 2021</t>
  </si>
  <si>
    <t>Objednávateľ:</t>
  </si>
  <si>
    <t>IČO:</t>
  </si>
  <si>
    <t>Mesto Trnava, Hlavná č.1</t>
  </si>
  <si>
    <t>IČ DPH:</t>
  </si>
  <si>
    <t>Zhotoviteľ:</t>
  </si>
  <si>
    <t>Vyplň údaj</t>
  </si>
  <si>
    <t>Projektant:</t>
  </si>
  <si>
    <t>44934866</t>
  </si>
  <si>
    <t>SIMANEK s.r.o.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</si>
  <si>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</si>
  <si>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</si>
  <si>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</si>
  <si>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</si>
  <si>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</si>
  <si>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</si>
  <si>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</si>
  <si>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</si>
  <si>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</si>
  <si>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</si>
  <si>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</si>
  <si>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</si>
  <si>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</si>
  <si>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</si>
  <si>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</si>
  <si>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</si>
  <si>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</si>
  <si>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</si>
  <si>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</si>
  <si>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</si>
  <si>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</si>
  <si>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</si>
  <si>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</si>
  <si>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</si>
  <si>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</si>
  <si>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</si>
  <si>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</si>
  <si>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</si>
  <si>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</si>
  <si>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</si>
  <si>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</si>
  <si>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</si>
  <si>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</si>
  <si>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</si>
  <si>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</si>
  <si>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</si>
  <si>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</si>
  <si>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</si>
  <si>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</si>
  <si>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</si>
  <si>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</si>
  <si>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</si>
  <si>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</si>
  <si>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</si>
  <si>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</si>
  <si>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</si>
  <si>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</si>
  <si>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</si>
  <si>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</si>
  <si>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01-A</t>
  </si>
  <si>
    <t>Prístupová plocha</t>
  </si>
  <si>
    <t>STA</t>
  </si>
  <si>
    <t>1</t>
  </si>
  <si>
    <t>{3ba034a6-423d-431f-9f91-348f1883f741}</t>
  </si>
  <si>
    <t>SO 01-B</t>
  </si>
  <si>
    <t>Prístupová rampa</t>
  </si>
  <si>
    <t>{6dd22f6b-1f0a-4751-a8b1-1ca2f8231578}</t>
  </si>
  <si>
    <t>SO 02</t>
  </si>
  <si>
    <t>Parkové sedenie vo svahu, vrátane schodiska</t>
  </si>
  <si>
    <t>{e74023a0-752e-449d-afab-7c6777f6b6bd}</t>
  </si>
  <si>
    <t>SO 03</t>
  </si>
  <si>
    <t>Štartovací pahorok</t>
  </si>
  <si>
    <t>{f47fa461-4aa4-47ad-b8be-d61ab12c6b54}</t>
  </si>
  <si>
    <t>SO 04</t>
  </si>
  <si>
    <t>Hlavný pumptrack</t>
  </si>
  <si>
    <t>{15efd727-2003-4876-acd7-e852b89297ff}</t>
  </si>
  <si>
    <t>SO 05</t>
  </si>
  <si>
    <t>Flowtrack</t>
  </si>
  <si>
    <t>{e593a81e-8083-43ae-9969-60885b369706}</t>
  </si>
  <si>
    <t>SO 06</t>
  </si>
  <si>
    <t>Bazén - pump bowl</t>
  </si>
  <si>
    <t>{e1fbd1f9-d377-4958-88e4-861d0ec91c12}</t>
  </si>
  <si>
    <t>SO 06-A</t>
  </si>
  <si>
    <t>Tréningová plocha s nábehmi  na SO06, SO05</t>
  </si>
  <si>
    <t>{afa0cb7e-f871-4e36-8c22-3182d1e11620}</t>
  </si>
  <si>
    <t>SO 06-B</t>
  </si>
  <si>
    <t>Rozptylová multifunkčná plocha</t>
  </si>
  <si>
    <t>{181f5900-49b4-413a-abfe-a29b84304898}</t>
  </si>
  <si>
    <t>SO 07</t>
  </si>
  <si>
    <t>U- rampa</t>
  </si>
  <si>
    <t>{01325fc8-17de-4c8b-9973-a67479f29495}</t>
  </si>
  <si>
    <t>SO 08</t>
  </si>
  <si>
    <t>Štrková plocha</t>
  </si>
  <si>
    <t>{59697dfb-ac02-4569-9400-810f1f42bfc5}</t>
  </si>
  <si>
    <t>SO 09</t>
  </si>
  <si>
    <t>Oplotenie</t>
  </si>
  <si>
    <t>{f193199b-2795-4066-a7f0-5017eb4bd0dd}</t>
  </si>
  <si>
    <t>SO 10</t>
  </si>
  <si>
    <t>Detský pumptrack</t>
  </si>
  <si>
    <t>{82cf4787-0c88-4c11-bbb9-019365181cf6}</t>
  </si>
  <si>
    <t>SO 11</t>
  </si>
  <si>
    <t>Plochy odvodňovacie- mokrade</t>
  </si>
  <si>
    <t>{71b9d5f2-a671-438e-8c94-4b0d444ead4c}</t>
  </si>
  <si>
    <t>SO 12</t>
  </si>
  <si>
    <t>Plochy určené na zatrávnenie svahov trate</t>
  </si>
  <si>
    <t>{d5f74ab8-c83e-4ce4-a367-07256a75df65}</t>
  </si>
  <si>
    <t>SO 13</t>
  </si>
  <si>
    <t>Prístupová plocha k SO 10</t>
  </si>
  <si>
    <t>{ec76de9b-4038-42a8-8886-e1c5a3e2de8c}</t>
  </si>
  <si>
    <t>SO 14</t>
  </si>
  <si>
    <t>Vodovodná prípojka vrátane picej fontánky</t>
  </si>
  <si>
    <t>{49219c71-53b4-4ea8-a747-44e9685d406e}</t>
  </si>
  <si>
    <t>SO 15</t>
  </si>
  <si>
    <t>Prípojka elektro vrátane infotabúľ</t>
  </si>
  <si>
    <t>{88c1a4d9-8a58-4f25-af7c-0c8a23833a5b}</t>
  </si>
  <si>
    <t>SO 16</t>
  </si>
  <si>
    <t>DP1, DP2- doplnkové spevnené plochy pri vstupe A, B</t>
  </si>
  <si>
    <t>{8d33ec95-dbc4-4d7f-a825-357712989ae5}</t>
  </si>
  <si>
    <t>HTU</t>
  </si>
  <si>
    <t>Hrubé terénne úpravy</t>
  </si>
  <si>
    <t>{edc47579-6b06-4d55-a88e-d78f28c33dd0}</t>
  </si>
  <si>
    <t>MB</t>
  </si>
  <si>
    <t>Mobiliar</t>
  </si>
  <si>
    <t>{e6b499ff-1d8d-42a3-b236-b21ff0a698be}</t>
  </si>
  <si>
    <t>MP</t>
  </si>
  <si>
    <t>Modulárne prvky</t>
  </si>
  <si>
    <t>{5bc8cd19-47ec-41fe-b951-04b69218733c}</t>
  </si>
  <si>
    <t>KRYCÍ LIST ROZPOČTU</t>
  </si>
  <si>
    <t>Objekt:</t>
  </si>
  <si>
    <t>SO 01-A - Prístupová plocha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</si>
  <si>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</si>
  <si>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</si>
  <si>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</si>
  <si>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</si>
  <si>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</si>
  <si>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</si>
  <si>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2 - Zakladanie</t>
  </si>
  <si>
    <t xml:space="preserve">    5 - Komunikácie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</si>
  <si>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</si>
  <si>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</si>
  <si>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</si>
  <si>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</si>
  <si>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</si>
  <si>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</si>
  <si>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</si>
  <si>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</si>
  <si>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</si>
  <si>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</si>
  <si>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</si>
  <si>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</si>
  <si>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</si>
  <si>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</si>
  <si>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</si>
  <si>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</si>
  <si>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2</t>
  </si>
  <si>
    <t>Zakladanie</t>
  </si>
  <si>
    <t>K</t>
  </si>
  <si>
    <t>215901101</t>
  </si>
  <si>
    <t>Zhutnenie podložia z rastlej horniny 1 až 4 pod násypy, z hornina súdržných do 92 % PS a nesúdržných</t>
  </si>
  <si>
    <t>m2</t>
  </si>
  <si>
    <t>4</t>
  </si>
  <si>
    <t>-1386515573</t>
  </si>
  <si>
    <t>5</t>
  </si>
  <si>
    <t>Komunikácie</t>
  </si>
  <si>
    <t>564750111.S</t>
  </si>
  <si>
    <t>Podklad  z kameniva  veľ. 8-16 mm s rozprestretím a zhutnením hr. 150 mm</t>
  </si>
  <si>
    <t>-401164343</t>
  </si>
  <si>
    <t>3</t>
  </si>
  <si>
    <t>564760211.S</t>
  </si>
  <si>
    <t>Podklad  z kameniva hrubého drveného veľ. 16-32 mm s rozprestretím a zhutnením hr. 200 mm</t>
  </si>
  <si>
    <t>-215375750</t>
  </si>
  <si>
    <t>564801112.S</t>
  </si>
  <si>
    <t>Podklad z kameninovej drte s rozprestretím a zhutnením, po zhutnení hr. 40 mm</t>
  </si>
  <si>
    <t>1902357652</t>
  </si>
  <si>
    <t>596911162.S</t>
  </si>
  <si>
    <t xml:space="preserve">Kladenie betónovej zámkovej dlažby komunikácií pre peších hr. 80 mm pre peších nad 50 do 100 m2 </t>
  </si>
  <si>
    <t>987002897</t>
  </si>
  <si>
    <t>6</t>
  </si>
  <si>
    <t>M</t>
  </si>
  <si>
    <t>592460011700</t>
  </si>
  <si>
    <t>Dlažba betónová zámková  štvorcová hr.80 mm, sivá</t>
  </si>
  <si>
    <t>8</t>
  </si>
  <si>
    <t>-1032926206</t>
  </si>
  <si>
    <t>99</t>
  </si>
  <si>
    <t>Presun hmôt HSV</t>
  </si>
  <si>
    <t>7</t>
  </si>
  <si>
    <t>998223011.S</t>
  </si>
  <si>
    <t>Presun hmôt pre pozemné komunikácie s krytom dláždeným (822 2.3, 822 5.3) akejkoľvek dĺžky objektu</t>
  </si>
  <si>
    <t>t</t>
  </si>
  <si>
    <t>1512911840</t>
  </si>
  <si>
    <t>SO 01-B - Prístupová rampa</t>
  </si>
  <si>
    <t>-1057613995</t>
  </si>
  <si>
    <t>1476820897</t>
  </si>
  <si>
    <t>-2067146050</t>
  </si>
  <si>
    <t>1221921279</t>
  </si>
  <si>
    <t>596911141.S</t>
  </si>
  <si>
    <t xml:space="preserve">Kladenie betónovej zámkovej dlažby komunikácií pre peších hr. 60 mm pre peších do 50 m2 </t>
  </si>
  <si>
    <t>712545280</t>
  </si>
  <si>
    <t>592460009600.S1</t>
  </si>
  <si>
    <t>Dlažba betónová, zámková, protišmyková štvorcová hr.60 mm, prírodná</t>
  </si>
  <si>
    <t>1205526592</t>
  </si>
  <si>
    <t>-1086983376</t>
  </si>
  <si>
    <t>SO 02 - Parkové sedenie vo svahu, vrátane schodiska</t>
  </si>
  <si>
    <t xml:space="preserve">    1 - Zemné práce</t>
  </si>
  <si>
    <t xml:space="preserve">    3 - Zvislé a kompletné konštrukcie</t>
  </si>
  <si>
    <t xml:space="preserve">    4 - Vodorovné konštrukcie</t>
  </si>
  <si>
    <t xml:space="preserve">    9 - Ostatné konštrukcie a práce-búranie</t>
  </si>
  <si>
    <t>PSV - Práce a dodávky PSV</t>
  </si>
  <si>
    <t xml:space="preserve">    766 - Konštrukcie stolárske</t>
  </si>
  <si>
    <t xml:space="preserve">    767 - Konštrukcie doplnkové kovové</t>
  </si>
  <si>
    <t xml:space="preserve">    783 - Nátery</t>
  </si>
  <si>
    <t>Zemné práce</t>
  </si>
  <si>
    <t>122201101.S</t>
  </si>
  <si>
    <t>Odkopávka a prekopávka nezapažená v hornine 3, do 100 m3</t>
  </si>
  <si>
    <t>m3</t>
  </si>
  <si>
    <t>96654526</t>
  </si>
  <si>
    <t>162301101.S</t>
  </si>
  <si>
    <t>Vodorovné premiestnenie výkopku po spevnenej ceste z horniny tr.1-4, do 100 m3 na vzdialenosť do 500 m</t>
  </si>
  <si>
    <t>969832982</t>
  </si>
  <si>
    <t>171101103</t>
  </si>
  <si>
    <t>Uloženie sypaniny do násypu  súdržnej horniny s mierou zhutnenia nad 96 do 100 % podľa Proctor-Standard</t>
  </si>
  <si>
    <t>-1912374758</t>
  </si>
  <si>
    <t>171201201.S</t>
  </si>
  <si>
    <t>Uloženie sypaniny na skládky do 100 m3</t>
  </si>
  <si>
    <t>-421222566</t>
  </si>
  <si>
    <t>183101121.S</t>
  </si>
  <si>
    <t>Hĺbenie jamky v rovine alebo na svahu do 1:5, objem nad 0,40 do 1,00 m3</t>
  </si>
  <si>
    <t>ks</t>
  </si>
  <si>
    <t>382293176</t>
  </si>
  <si>
    <t>184102114.S</t>
  </si>
  <si>
    <t>Výsadba dreviny s balom v rovine alebo na svahu do 1:5, priemer balu nad 400 do 500 mm</t>
  </si>
  <si>
    <t>880131172</t>
  </si>
  <si>
    <t>026510003200.S</t>
  </si>
  <si>
    <t>Krík listnatý Javor poľný/tatarský, dekoratívny listom</t>
  </si>
  <si>
    <t>-1129823942</t>
  </si>
  <si>
    <t>0265100012PC</t>
  </si>
  <si>
    <t>Strom listnatý- javor v. 6-12 m</t>
  </si>
  <si>
    <t>1403131994</t>
  </si>
  <si>
    <t>9</t>
  </si>
  <si>
    <t>215901101.S</t>
  </si>
  <si>
    <t>1122352297</t>
  </si>
  <si>
    <t>10</t>
  </si>
  <si>
    <t>289971211</t>
  </si>
  <si>
    <t>Zhotovenie vrstvy z geotextílie na upravenom povrchu sklon do 1 : 5 , šírky od 0 do 3 m</t>
  </si>
  <si>
    <t>-1843883758</t>
  </si>
  <si>
    <t>11</t>
  </si>
  <si>
    <t>6936651300</t>
  </si>
  <si>
    <t>Geotextília netkaná polypropylénová PP 300</t>
  </si>
  <si>
    <t>-1203732892</t>
  </si>
  <si>
    <t>Zvislé a kompletné konštrukcie</t>
  </si>
  <si>
    <t>12</t>
  </si>
  <si>
    <t>327210200.S</t>
  </si>
  <si>
    <t>Gabionový plot z drôtokamenných košov š. do 0,5m výšky do 1m zo zváraných panelov, povrchová ocharana, výplň kamenivo</t>
  </si>
  <si>
    <t>-184502711</t>
  </si>
  <si>
    <t>Vodorovné konštrukcie</t>
  </si>
  <si>
    <t>13</t>
  </si>
  <si>
    <t>413321315.S</t>
  </si>
  <si>
    <t>Betón nosníkov - lavíc železový tr. C 20/25</t>
  </si>
  <si>
    <t>-794544210</t>
  </si>
  <si>
    <t>14</t>
  </si>
  <si>
    <t>413351107.S</t>
  </si>
  <si>
    <t>Debnenie nosníka zhotovenie-dielce</t>
  </si>
  <si>
    <t>-969165664</t>
  </si>
  <si>
    <t>15</t>
  </si>
  <si>
    <t>413351108.S</t>
  </si>
  <si>
    <t>Debnenie nosníka odstránenie-dielce</t>
  </si>
  <si>
    <t>-1178004388</t>
  </si>
  <si>
    <t>16</t>
  </si>
  <si>
    <t>413361821.S</t>
  </si>
  <si>
    <t>Výstuž  nosníkov a trámov, bez rozdielu tvaru a uloženia, 10505</t>
  </si>
  <si>
    <t>-640276163</t>
  </si>
  <si>
    <t>17</t>
  </si>
  <si>
    <t>430321315.S1</t>
  </si>
  <si>
    <t>Schodiskové konštrukcie, betón železový mrazuvzdorný  tr. C 20/25</t>
  </si>
  <si>
    <t>1457649281</t>
  </si>
  <si>
    <t>18</t>
  </si>
  <si>
    <t>430361821.S</t>
  </si>
  <si>
    <t>Výstuž schodiskových konštrukcií z betonárskej ocele 10505</t>
  </si>
  <si>
    <t>-1893517606</t>
  </si>
  <si>
    <t>19</t>
  </si>
  <si>
    <t>434351141.S</t>
  </si>
  <si>
    <t>Debnenie stupňov na podstupňovej doske alebo na teréne pôdorysne priamočiarych zhotovenie</t>
  </si>
  <si>
    <t>-545610143</t>
  </si>
  <si>
    <t>434351142.S</t>
  </si>
  <si>
    <t>Debnenie stupňov na podstupňovej doske alebo na teréne pôdorysne priamočiarych odstránenie</t>
  </si>
  <si>
    <t>-517515689</t>
  </si>
  <si>
    <t>21</t>
  </si>
  <si>
    <t>564710111.2</t>
  </si>
  <si>
    <t>Kryt z kameniva normovaného MZK  veľ. 4-8 mm s rozprestretím a zhutnením hr. 25 mm</t>
  </si>
  <si>
    <t>1083047304</t>
  </si>
  <si>
    <t>22</t>
  </si>
  <si>
    <t>564710111.S1</t>
  </si>
  <si>
    <t>Výplň Eko- siete z kameniva hrubého drveného veľ. 8-16 mm, hr. 25 mm</t>
  </si>
  <si>
    <t>1561028247</t>
  </si>
  <si>
    <t>23</t>
  </si>
  <si>
    <t>564750111.S.1</t>
  </si>
  <si>
    <t>-781399005</t>
  </si>
  <si>
    <t>24</t>
  </si>
  <si>
    <t>564750211.S</t>
  </si>
  <si>
    <t>Podklad alebo kryt z kameniva hrubého drveného veľ. 16-32 mm s rozprestretím a zhutnením hr. 150 mm- schody</t>
  </si>
  <si>
    <t>-1856492736</t>
  </si>
  <si>
    <t>25</t>
  </si>
  <si>
    <t>564752111.S</t>
  </si>
  <si>
    <t>Podklad alebo kryt z kameniva hrubého drveného veľ. 32-63 mm (vibr.štrk) po zhut.hr. 150 mm</t>
  </si>
  <si>
    <t>1931441572</t>
  </si>
  <si>
    <t>26</t>
  </si>
  <si>
    <t>564760211.S.1</t>
  </si>
  <si>
    <t>Podklad  z kameniva hrubého drveného veľ. 16-32 mm s rozprestretím a zhutnením hr. 200 mm- schody</t>
  </si>
  <si>
    <t>-1946024426</t>
  </si>
  <si>
    <t>27</t>
  </si>
  <si>
    <t>312245471</t>
  </si>
  <si>
    <t>28</t>
  </si>
  <si>
    <t>-2121207842</t>
  </si>
  <si>
    <t>29</t>
  </si>
  <si>
    <t>-1786988675</t>
  </si>
  <si>
    <t>30</t>
  </si>
  <si>
    <t>596913113.Spc</t>
  </si>
  <si>
    <t>Dodávka a kladenie Eko siete geoSYSTEM G 25</t>
  </si>
  <si>
    <t>1586435166</t>
  </si>
  <si>
    <t>Ostatné konštrukcie a práce-búranie</t>
  </si>
  <si>
    <t>31</t>
  </si>
  <si>
    <t>916561111.S</t>
  </si>
  <si>
    <t>Osadenie záhonového alebo parkového obrubníka betón., do lôžka z bet. pros. tr. C 12/15 s bočnou oporou (priestor pre strom</t>
  </si>
  <si>
    <t>m</t>
  </si>
  <si>
    <t>1411961762</t>
  </si>
  <si>
    <t>32</t>
  </si>
  <si>
    <t>592170002000.S</t>
  </si>
  <si>
    <t>Obrubník záhradný, 500x50x150 mm, prírodný</t>
  </si>
  <si>
    <t>-652328779</t>
  </si>
  <si>
    <t>33</t>
  </si>
  <si>
    <t>959941122.S</t>
  </si>
  <si>
    <t>Chemická kotva s kotevným svorníkom tesnená chemickou ampulkou do betónu, ŽB, kameňa, s vyvŕtaním otvoru M12/35/160 mm</t>
  </si>
  <si>
    <t>-2040253459</t>
  </si>
  <si>
    <t>34</t>
  </si>
  <si>
    <t>998222012</t>
  </si>
  <si>
    <t>Presun hmôt na spevnených plochách s krytom z kameniva (8233, 8235) pre akékoľvek dľžky</t>
  </si>
  <si>
    <t>-1201924150</t>
  </si>
  <si>
    <t>PSV</t>
  </si>
  <si>
    <t>Práce a dodávky PSV</t>
  </si>
  <si>
    <t>766</t>
  </si>
  <si>
    <t>Konštrukcie stolárske</t>
  </si>
  <si>
    <t>35</t>
  </si>
  <si>
    <t>766417111.S</t>
  </si>
  <si>
    <t>Montáž  podkladového  roštu</t>
  </si>
  <si>
    <t>1315577381</t>
  </si>
  <si>
    <t>36</t>
  </si>
  <si>
    <t>605110000500.S</t>
  </si>
  <si>
    <t>Dosky a fošne zo smreku akosť I hr. 24-32 mm, š. 170-240 mm</t>
  </si>
  <si>
    <t>701175236</t>
  </si>
  <si>
    <t>37</t>
  </si>
  <si>
    <t>766699612.S</t>
  </si>
  <si>
    <t>Montáž obkladu lavíc</t>
  </si>
  <si>
    <t>1543047360</t>
  </si>
  <si>
    <t>38</t>
  </si>
  <si>
    <t>283190004pc</t>
  </si>
  <si>
    <t>Dodávka drev. obkladu z tvrdého dreva</t>
  </si>
  <si>
    <t>592602342</t>
  </si>
  <si>
    <t>39</t>
  </si>
  <si>
    <t>998766201.S</t>
  </si>
  <si>
    <t>Presun hmot pre konštrukcie stolárske v objektoch výšky do 6 m</t>
  </si>
  <si>
    <t>%</t>
  </si>
  <si>
    <t>-1000487883</t>
  </si>
  <si>
    <t>767</t>
  </si>
  <si>
    <t>Konštrukcie doplnkové kovové</t>
  </si>
  <si>
    <t>40</t>
  </si>
  <si>
    <t>767222120</t>
  </si>
  <si>
    <t xml:space="preserve">Montáž zábradlí schodiskových z profilovej ocele </t>
  </si>
  <si>
    <t>-445782153</t>
  </si>
  <si>
    <t>41</t>
  </si>
  <si>
    <t>55390pc</t>
  </si>
  <si>
    <t>Dodávka schodiskového zábradlia z jokl. profilov, vrátane náteru</t>
  </si>
  <si>
    <t>bm</t>
  </si>
  <si>
    <t>715597895</t>
  </si>
  <si>
    <t>783</t>
  </si>
  <si>
    <t>Nátery</t>
  </si>
  <si>
    <t>42</t>
  </si>
  <si>
    <t>7836121pc</t>
  </si>
  <si>
    <t>Nátery stolárskych výrobkov olejové  dvojnásobné</t>
  </si>
  <si>
    <t>-210309677</t>
  </si>
  <si>
    <t>43</t>
  </si>
  <si>
    <t>783616000</t>
  </si>
  <si>
    <t>Nátery stolárskych výrobkov olejové - napustením</t>
  </si>
  <si>
    <t>1892133927</t>
  </si>
  <si>
    <t>44</t>
  </si>
  <si>
    <t>783782404</t>
  </si>
  <si>
    <t>Nátery tesárskych konštrukcií, povrchová impregnácia proti drevokaznému hmyzu, hubám a plesniam, jednonásobná</t>
  </si>
  <si>
    <t>-1839999508</t>
  </si>
  <si>
    <t>SO 03 - Štartovací pahorok</t>
  </si>
  <si>
    <t>121101112.S</t>
  </si>
  <si>
    <t>Odstránenie ornice s premiestn. na hromady, so zložením na vzdialenosť do 100 m a do 1000 m3</t>
  </si>
  <si>
    <t>-1874996348</t>
  </si>
  <si>
    <t>122201102.S</t>
  </si>
  <si>
    <t>Odkopávka a prekopávka nezapažená v hornine 3, nad 100 do 1000 m3</t>
  </si>
  <si>
    <t>-703332284</t>
  </si>
  <si>
    <t>122201109.S</t>
  </si>
  <si>
    <t>Odkopávky a prekopávky nezapažené. Príplatok k cenám za lepivosť horniny 3</t>
  </si>
  <si>
    <t>-1233318277</t>
  </si>
  <si>
    <t>1258896305</t>
  </si>
  <si>
    <t>1359386180</t>
  </si>
  <si>
    <t>171209002.S</t>
  </si>
  <si>
    <t>Poplatok za skladovanie - zemina a kamenivo (17 05) ostatné</t>
  </si>
  <si>
    <t>892395</t>
  </si>
  <si>
    <t>-1526712419</t>
  </si>
  <si>
    <t>-454471275</t>
  </si>
  <si>
    <t>-2105315499</t>
  </si>
  <si>
    <t>-925800179</t>
  </si>
  <si>
    <t>596911143.S</t>
  </si>
  <si>
    <t>Kladenie betónovej zámkovej dlažby komunikácií pre peších hr. 60 mm pre peších nad 100 do 300 m2</t>
  </si>
  <si>
    <t>-364343510</t>
  </si>
  <si>
    <t>-660510659</t>
  </si>
  <si>
    <t>-1905379414</t>
  </si>
  <si>
    <t>SO 04 - Hlavný pumptrack</t>
  </si>
  <si>
    <t xml:space="preserve">    01 - Zameranie stavby - oprávneným geodetom   </t>
  </si>
  <si>
    <t>01</t>
  </si>
  <si>
    <t xml:space="preserve">Zameranie stavby - oprávneným geodetom   </t>
  </si>
  <si>
    <t>111</t>
  </si>
  <si>
    <t>Geodetické  vytýčenie stavby, skutočné zameranie stavby-dig.prev.CENOVA PONUKA</t>
  </si>
  <si>
    <t>€</t>
  </si>
  <si>
    <t>-978775478</t>
  </si>
  <si>
    <t>-2082407163</t>
  </si>
  <si>
    <t>-382970732</t>
  </si>
  <si>
    <t>-875695881</t>
  </si>
  <si>
    <t>162501122.S</t>
  </si>
  <si>
    <t>Vodorovné premiestnenie výkopku po spevnenej ceste z horniny tr.1-4, nad 100 do 1000 m3 na vzdialenosť do 3000 m</t>
  </si>
  <si>
    <t>693693922</t>
  </si>
  <si>
    <t>162501123.S</t>
  </si>
  <si>
    <t>Vodorovné premiestnenie výkopku po spevnenej ceste z horniny tr.1-4, nad 100 do 1000 m3, príplatok k cene za každých ďalšich a začatých 1000 m</t>
  </si>
  <si>
    <t>-387758921</t>
  </si>
  <si>
    <t>171101103R</t>
  </si>
  <si>
    <t>Uloženie sypaniny do násypov zvlneného terénu s ručným hutnením po vrstvách  s mierou zhutnenia nad 96 do 100 % podľa Proctor-Standard</t>
  </si>
  <si>
    <t>2137427714</t>
  </si>
  <si>
    <t>583410004300.S</t>
  </si>
  <si>
    <t>Kamenivo frakcia 0-32 mm</t>
  </si>
  <si>
    <t>867389038</t>
  </si>
  <si>
    <t>171201202.S</t>
  </si>
  <si>
    <t>Uloženie sypaniny na skládky nad 100 do 1000 m3</t>
  </si>
  <si>
    <t>1995139735</t>
  </si>
  <si>
    <t>813116686</t>
  </si>
  <si>
    <t>182201101R</t>
  </si>
  <si>
    <t>Svahovanie násypov pôdorysu dráhy do projektovaných profilov zvlneného terénu s ručným dokončením a zhutnením</t>
  </si>
  <si>
    <t>-686818858</t>
  </si>
  <si>
    <t>1657611336</t>
  </si>
  <si>
    <t>271521111</t>
  </si>
  <si>
    <t>Vankúše zhutnené pod základy z kameniva hrubého drveného, frakcie 32-63mm</t>
  </si>
  <si>
    <t>304210840</t>
  </si>
  <si>
    <t>573231111r</t>
  </si>
  <si>
    <t>Postrek asfaltový spojovací ručne bez posypu kamenivom z cestnej emulzie v množstve od 1,50  kg/m2</t>
  </si>
  <si>
    <t>-1206075943</t>
  </si>
  <si>
    <t>577161214R</t>
  </si>
  <si>
    <t>Betón asfaltový s ručným rozprestrením vo zvlnenom teréne  so sklonom do 1:2 a zhutnením , po zhutnení II.tr. , jemnozrnný AC8  (ABJ) hr. 70 mm</t>
  </si>
  <si>
    <t>-758059225</t>
  </si>
  <si>
    <t>577161214K</t>
  </si>
  <si>
    <t>Betón asfaltový s ručným rozprestrením  v radiálnych svahoch výška 1,3 m a zhutnením, po zhutnení II.tr. , jemnozrnný AC 8 (ABJ) hr. 70 mm</t>
  </si>
  <si>
    <t>-506798322</t>
  </si>
  <si>
    <t>998225111.S</t>
  </si>
  <si>
    <t>Presun hmôt pre pozemnú komunikáciu a letisko s krytom asfaltovým akejkoľvek dĺžky objektu</t>
  </si>
  <si>
    <t>343362868</t>
  </si>
  <si>
    <t>998225191.R</t>
  </si>
  <si>
    <t>Príplatok za ručný staveniskový presun asf. betónu v teréne do 50 m</t>
  </si>
  <si>
    <t>217269572</t>
  </si>
  <si>
    <t>SO 05 - Flowtrack</t>
  </si>
  <si>
    <t>-52519229</t>
  </si>
  <si>
    <t>494725455</t>
  </si>
  <si>
    <t>-343703758</t>
  </si>
  <si>
    <t>1205401564</t>
  </si>
  <si>
    <t>162501112.S</t>
  </si>
  <si>
    <t>Vodorovné premiestnenie výkopku po nespevnenej ceste z horniny tr.1-4, do 100 m3 na vzdialenosť do 3000 m</t>
  </si>
  <si>
    <t>-491667914</t>
  </si>
  <si>
    <t>162501113.S</t>
  </si>
  <si>
    <t>Vodorovné premiestnenie výkopku po nespevnenej ceste z horniny tr.1-4, do 100 m3, príplatok k cene za každých ďalšich a začatých 1000 m</t>
  </si>
  <si>
    <t>1420598828</t>
  </si>
  <si>
    <t>1646485700</t>
  </si>
  <si>
    <t>1501936055</t>
  </si>
  <si>
    <t>-203065120</t>
  </si>
  <si>
    <t>-1142956028</t>
  </si>
  <si>
    <t>-481218990</t>
  </si>
  <si>
    <t>-668132990</t>
  </si>
  <si>
    <t>322437251</t>
  </si>
  <si>
    <t>74171547</t>
  </si>
  <si>
    <t>-60870768</t>
  </si>
  <si>
    <t>577161214R.1</t>
  </si>
  <si>
    <t>1076552239</t>
  </si>
  <si>
    <t>1377769378</t>
  </si>
  <si>
    <t>-1445178136</t>
  </si>
  <si>
    <t>SO 06 - Bazén - pump bowl</t>
  </si>
  <si>
    <t xml:space="preserve">    721 - Zdravotechnika - vnútorná kanalizácia</t>
  </si>
  <si>
    <t>1851758442</t>
  </si>
  <si>
    <t>1616226344</t>
  </si>
  <si>
    <t>131201102.S</t>
  </si>
  <si>
    <t>Výkop nezapaženej jamy v hornine 3, nad 100 do 1000 m3</t>
  </si>
  <si>
    <t>-887956272</t>
  </si>
  <si>
    <t>131201109.S</t>
  </si>
  <si>
    <t>Hĺbenie nezapažených jám a zárezov. Príplatok za lepivosť horniny 3</t>
  </si>
  <si>
    <t>-1499480885</t>
  </si>
  <si>
    <t>1367680125</t>
  </si>
  <si>
    <t>-389294474</t>
  </si>
  <si>
    <t>171101131.S1</t>
  </si>
  <si>
    <t>Strojové tvarovanie násypu a výplň kamenivom (recyklátom) fr. 0-32</t>
  </si>
  <si>
    <t>2071939880</t>
  </si>
  <si>
    <t>17110R</t>
  </si>
  <si>
    <t>Stabilizácia podkladu kamenivo fr. 0-63 , hr. 30 cm po zhutnení</t>
  </si>
  <si>
    <t>802785200</t>
  </si>
  <si>
    <t>171151101.S</t>
  </si>
  <si>
    <t>Hutnenie násypov po vrstvách min. po 30 cm</t>
  </si>
  <si>
    <t>-1805318031</t>
  </si>
  <si>
    <t>171151199.S1</t>
  </si>
  <si>
    <t>Jemné dokončovacie  strojové a ručné práce, ornica hr. 20-30 cm</t>
  </si>
  <si>
    <t>1754718194</t>
  </si>
  <si>
    <t>171201109.S1</t>
  </si>
  <si>
    <t>Ručná úprava násypov a dotvarovanie</t>
  </si>
  <si>
    <t>-1583582401</t>
  </si>
  <si>
    <t>-753560542</t>
  </si>
  <si>
    <t>-933089943</t>
  </si>
  <si>
    <t>212752126</t>
  </si>
  <si>
    <t>Trativody z flexodrenážnych rúr DN 125</t>
  </si>
  <si>
    <t>2065691554</t>
  </si>
  <si>
    <t>21595R</t>
  </si>
  <si>
    <t xml:space="preserve">Separačná vrstva z Pe folie- D+M </t>
  </si>
  <si>
    <t>1691170163</t>
  </si>
  <si>
    <t>273321411.S1</t>
  </si>
  <si>
    <t>Betón tr. C 25/30, spĺňajuci všetky pevnosti a povrchové vlastnosti, vrátane dopravy</t>
  </si>
  <si>
    <t>366792197</t>
  </si>
  <si>
    <t>273321721.S1</t>
  </si>
  <si>
    <t>Ukladanie betónu, striekaná technológia Shotcrete, čerpanie a vibrovanie liateho betónu</t>
  </si>
  <si>
    <t>-1921051011</t>
  </si>
  <si>
    <t>273325911.S1</t>
  </si>
  <si>
    <t>Povrchová úprava betónu- strojové hladenie, náter SIKA Floor Proseal</t>
  </si>
  <si>
    <t>1527628497</t>
  </si>
  <si>
    <t>273325911.S2</t>
  </si>
  <si>
    <t>Povrchová úprava betónu- ručné hladenie, náter SIKA Floor Proseal</t>
  </si>
  <si>
    <t>332207115</t>
  </si>
  <si>
    <t>273361821.S1</t>
  </si>
  <si>
    <t>Výstuž prvkov z ocele 10505 (radiusy, šikminy..)</t>
  </si>
  <si>
    <t>-1815316748</t>
  </si>
  <si>
    <t>273362021.S</t>
  </si>
  <si>
    <t>Výstuž základových dosiek a plôch zo zvár. sietí KARI</t>
  </si>
  <si>
    <t>-2036609746</t>
  </si>
  <si>
    <t>279351101.S1</t>
  </si>
  <si>
    <t>Debnenie prekážok a dosky, zhotovenie</t>
  </si>
  <si>
    <t>-1924704256</t>
  </si>
  <si>
    <t>279351102.S1</t>
  </si>
  <si>
    <t>Odstránenie debnenia</t>
  </si>
  <si>
    <t>-668573554</t>
  </si>
  <si>
    <t>953943129R</t>
  </si>
  <si>
    <t>Osadenie oceľ. trubky do betónu</t>
  </si>
  <si>
    <t>888453899</t>
  </si>
  <si>
    <t>141610pc</t>
  </si>
  <si>
    <t>Rúra oceľová bezšvová DN 60</t>
  </si>
  <si>
    <t>kg</t>
  </si>
  <si>
    <t>138461475</t>
  </si>
  <si>
    <t>998224111.S</t>
  </si>
  <si>
    <t>Presun hmôt pre pozemné komunikácie s krytom monolitickým betónovým akejkoľvek dĺžky objektu</t>
  </si>
  <si>
    <t>1581022675</t>
  </si>
  <si>
    <t>721</t>
  </si>
  <si>
    <t>Zdravotechnika - vnútorná kanalizácia</t>
  </si>
  <si>
    <t>721213020.S</t>
  </si>
  <si>
    <t xml:space="preserve">Montáž vpustu </t>
  </si>
  <si>
    <t>1005668295</t>
  </si>
  <si>
    <t>286630039700.S</t>
  </si>
  <si>
    <t>Kanalizačná vpusť</t>
  </si>
  <si>
    <t>313058228</t>
  </si>
  <si>
    <t>SO 06-A - Tréningová plocha s nábehmi  na SO06, SO05</t>
  </si>
  <si>
    <t>-1455847516</t>
  </si>
  <si>
    <t>-1944147706</t>
  </si>
  <si>
    <t>1852546414</t>
  </si>
  <si>
    <t>1667521922</t>
  </si>
  <si>
    <t>162501102.S</t>
  </si>
  <si>
    <t>Vodorovné premiestnenie výkopku po spevnenej ceste z horniny tr.1-4, do 100 m3 na vzdialenosť do 3000 m</t>
  </si>
  <si>
    <t>-1271257179</t>
  </si>
  <si>
    <t>162501105.S</t>
  </si>
  <si>
    <t>Vodorovné premiestnenie výkopku po spevnenej ceste z horniny tr.1-4, do 100 m3, príplatok k cene za každých ďalšich a začatých 1000 m</t>
  </si>
  <si>
    <t>379763297</t>
  </si>
  <si>
    <t>-686504365</t>
  </si>
  <si>
    <t>1915216630</t>
  </si>
  <si>
    <t>884171728</t>
  </si>
  <si>
    <t>1952966327</t>
  </si>
  <si>
    <t>580380617</t>
  </si>
  <si>
    <t>-1260179140</t>
  </si>
  <si>
    <t>-1309933459</t>
  </si>
  <si>
    <t>-758899283</t>
  </si>
  <si>
    <t>2016238285</t>
  </si>
  <si>
    <t>1099532677</t>
  </si>
  <si>
    <t>-830208832</t>
  </si>
  <si>
    <t>-822716355</t>
  </si>
  <si>
    <t>SO 06-B - Rozptylová multifunkčná plocha</t>
  </si>
  <si>
    <t>-1241527299</t>
  </si>
  <si>
    <t>1107257103</t>
  </si>
  <si>
    <t>-2059279038</t>
  </si>
  <si>
    <t>1788736797</t>
  </si>
  <si>
    <t>964709421</t>
  </si>
  <si>
    <t>1350720005</t>
  </si>
  <si>
    <t>179496418</t>
  </si>
  <si>
    <t>SO 07 - U- rampa</t>
  </si>
  <si>
    <t>554894727</t>
  </si>
  <si>
    <t>121101111.S</t>
  </si>
  <si>
    <t>Odstránenie ornice s vodor. premiestn. na hromady, so zložením na vzdialenosť do 100 m a do 100m3</t>
  </si>
  <si>
    <t>-198782123</t>
  </si>
  <si>
    <t>-707356355</t>
  </si>
  <si>
    <t>1388584810</t>
  </si>
  <si>
    <t>-350906362</t>
  </si>
  <si>
    <t>-511101570</t>
  </si>
  <si>
    <t>952072188</t>
  </si>
  <si>
    <t>-1553800180</t>
  </si>
  <si>
    <t>-1189726418</t>
  </si>
  <si>
    <t>200506797</t>
  </si>
  <si>
    <t>1119352936</t>
  </si>
  <si>
    <t>-1320880604</t>
  </si>
  <si>
    <t>411179480</t>
  </si>
  <si>
    <t>2097353520</t>
  </si>
  <si>
    <t>-950021922</t>
  </si>
  <si>
    <t>-65575917</t>
  </si>
  <si>
    <t>-1717912729</t>
  </si>
  <si>
    <t>-586526038</t>
  </si>
  <si>
    <t>1729852365</t>
  </si>
  <si>
    <t>1056970163</t>
  </si>
  <si>
    <t>-2031513684</t>
  </si>
  <si>
    <t>376588692</t>
  </si>
  <si>
    <t>-1670017000</t>
  </si>
  <si>
    <t>399898140</t>
  </si>
  <si>
    <t>998152121.S</t>
  </si>
  <si>
    <t xml:space="preserve">Presun hmôt </t>
  </si>
  <si>
    <t>-1804461383</t>
  </si>
  <si>
    <t>SO 08 - Štrková plocha</t>
  </si>
  <si>
    <t>212752241pc</t>
  </si>
  <si>
    <t>Montáž a dodávka kontrolnej  šachty PVC DN 150 mm</t>
  </si>
  <si>
    <t>2089035306</t>
  </si>
  <si>
    <t>-748117332</t>
  </si>
  <si>
    <t>564760111.S</t>
  </si>
  <si>
    <t>Podklad alebo kryt z kameniva hrubého drveného veľ. 8-16 mm s rozprestretím a zhutnením hr. 200 mm</t>
  </si>
  <si>
    <t>444355654</t>
  </si>
  <si>
    <t>564210111.S1</t>
  </si>
  <si>
    <t>Podklad alebo kryt kameninovej  drviny fr. 0-4 mm s rozprestretím, vlhčením a zhutnením hr. 60 mm, plochy do 200 m2</t>
  </si>
  <si>
    <t>1169006445</t>
  </si>
  <si>
    <t>998222011.S</t>
  </si>
  <si>
    <t>Presun hmôt pre pozemné komunikácie s krytom z kameniva (8222, 8225) akejkoľvek dĺžky objektu</t>
  </si>
  <si>
    <t>-46821647</t>
  </si>
  <si>
    <t>SO 09 - Oplotenie</t>
  </si>
  <si>
    <t>132211101.S</t>
  </si>
  <si>
    <t>Hĺbenie rýh šírky do 600 mm v  hornine tr.3 súdržných - ručným náradím</t>
  </si>
  <si>
    <t>688978537</t>
  </si>
  <si>
    <t>133211101.S</t>
  </si>
  <si>
    <t>Hĺbenie pätiek v  hornine tr. 3 súdržných - ručným náradím plocha výkopu do 4 m2</t>
  </si>
  <si>
    <t>-590846865</t>
  </si>
  <si>
    <t>133211109.S</t>
  </si>
  <si>
    <t>Príplatok za lepivosť pri hĺbení šachiet ručným alebo pneumatickým náradím v horninách tr. 3</t>
  </si>
  <si>
    <t>1378488375</t>
  </si>
  <si>
    <t>-1901320951</t>
  </si>
  <si>
    <t>-502502783</t>
  </si>
  <si>
    <t>-1948936611</t>
  </si>
  <si>
    <t>274313611.S</t>
  </si>
  <si>
    <t>Betón základových pásov, prostý tr. C 16/20</t>
  </si>
  <si>
    <t>1812302367</t>
  </si>
  <si>
    <t>338171112.S</t>
  </si>
  <si>
    <t>Osadzovanie stĺpika oceľového plotového výšky do 2 m so zabetónovaním pätky  do vopred vykopaných dier</t>
  </si>
  <si>
    <t>-876811939</t>
  </si>
  <si>
    <t>553510022600.S</t>
  </si>
  <si>
    <t>Stĺpik, d 38 mm, výška 1,8 m, výška pletiva 1,2m, poplastovaný s PVC čiapkou, pre pletivo v rolkách</t>
  </si>
  <si>
    <t>675059111</t>
  </si>
  <si>
    <t>553510023100.S</t>
  </si>
  <si>
    <t>Vzpera, d 38 mm, výška 1,5 m, výška pletiva 1 m, poplastovaná, pre pletivo v rolkách</t>
  </si>
  <si>
    <t>905158506</t>
  </si>
  <si>
    <t>919735113.S</t>
  </si>
  <si>
    <t>Rezanie existujúceho asfaltového krytu alebo podkladu hĺbky nad 100 do 150 mm</t>
  </si>
  <si>
    <t>510533723</t>
  </si>
  <si>
    <t>Presun hmôt pre obj.8152, 8153,8159,zvislá nosná konštr.monolitická betónová, výška do 3 m</t>
  </si>
  <si>
    <t>-1909831587</t>
  </si>
  <si>
    <t>767911120</t>
  </si>
  <si>
    <t>Montáž oplotenia strojového pletiva, s výškou do 1,6 m</t>
  </si>
  <si>
    <t>-2000835834</t>
  </si>
  <si>
    <t>313290000100</t>
  </si>
  <si>
    <t>Pletivo poplastované pletené štvorhranné , oko 50 mm, drôt d 2,2 mm, vxl 1,25x25 m, bez napínacieho drôtu, RAL6005</t>
  </si>
  <si>
    <t>bal</t>
  </si>
  <si>
    <t>158184630</t>
  </si>
  <si>
    <t>767912130</t>
  </si>
  <si>
    <t>Montáž napínacieho drôtu</t>
  </si>
  <si>
    <t>959383808</t>
  </si>
  <si>
    <t>156150000800.S</t>
  </si>
  <si>
    <t>Drôt napínací poplastovaný D 3,7/100 m</t>
  </si>
  <si>
    <t>-104628811</t>
  </si>
  <si>
    <t>767920210</t>
  </si>
  <si>
    <t>Montáž vrát a vrátok k oploteniu osadzovaných na stĺpiky oceľové, s plochou jednotlivo do 2 m2</t>
  </si>
  <si>
    <t>1422285101</t>
  </si>
  <si>
    <t>553510010510</t>
  </si>
  <si>
    <t>Bránka jednokrídlová, šxv 1,0x1,2 m, úprava Zn+PVC, výplň jokel 25x25 mm, farba RAL</t>
  </si>
  <si>
    <t>-1047810372</t>
  </si>
  <si>
    <t>767658211</t>
  </si>
  <si>
    <t xml:space="preserve">Montáž koľajovej posuvnej brány pre šírku prejazdu 3,0 m </t>
  </si>
  <si>
    <t>1546231758</t>
  </si>
  <si>
    <t>5535100111pc</t>
  </si>
  <si>
    <t>Brána posuvná  3,0x1,2 m, úprava Zn+PVC, výplň jokel 25x25 mm, farba RAL</t>
  </si>
  <si>
    <t>2138204533</t>
  </si>
  <si>
    <t>553510021500</t>
  </si>
  <si>
    <t xml:space="preserve">Koľajnica vodiaca </t>
  </si>
  <si>
    <t>-99204203</t>
  </si>
  <si>
    <t>998767201</t>
  </si>
  <si>
    <t>Presun hmôt pre kovové stavebné doplnkové konštrukcie v objektoch výšky do 6 m</t>
  </si>
  <si>
    <t>1580725763</t>
  </si>
  <si>
    <t>SO 10 - Detský pumptrack</t>
  </si>
  <si>
    <t>-443093841</t>
  </si>
  <si>
    <t>-932079003</t>
  </si>
  <si>
    <t>91063035</t>
  </si>
  <si>
    <t>1422950453</t>
  </si>
  <si>
    <t>-447712282</t>
  </si>
  <si>
    <t>-1022447288</t>
  </si>
  <si>
    <t>122601028</t>
  </si>
  <si>
    <t>-1918597823</t>
  </si>
  <si>
    <t>-2097198920</t>
  </si>
  <si>
    <t>-136765716</t>
  </si>
  <si>
    <t>-754779666</t>
  </si>
  <si>
    <t>-1115728037</t>
  </si>
  <si>
    <t>-2129006099</t>
  </si>
  <si>
    <t>681745980</t>
  </si>
  <si>
    <t>-280073381</t>
  </si>
  <si>
    <t>-1293073268</t>
  </si>
  <si>
    <t>1963493037</t>
  </si>
  <si>
    <t>804987782</t>
  </si>
  <si>
    <t>SO 11 - Plochy odvodňovacie- mokrade</t>
  </si>
  <si>
    <t>131211101.S</t>
  </si>
  <si>
    <t>Hĺbenie jám v  hornine tr.3 súdržných - ručným náradím</t>
  </si>
  <si>
    <t>946438482</t>
  </si>
  <si>
    <t>131211119.S</t>
  </si>
  <si>
    <t>Príplatok za lepivosť pri hĺbení jám ručným náradím v hornine tr. 3</t>
  </si>
  <si>
    <t>-577798323</t>
  </si>
  <si>
    <t>1075356646</t>
  </si>
  <si>
    <t>-1290985426</t>
  </si>
  <si>
    <t>187404848</t>
  </si>
  <si>
    <t>174201101.S</t>
  </si>
  <si>
    <t>Zásyp sypaninou bez zhutnenia jám, šachiet, rýh, zárezov alebo okolo objektov do 100 m3</t>
  </si>
  <si>
    <t>-2056600765</t>
  </si>
  <si>
    <t>583310001600.S</t>
  </si>
  <si>
    <t>Kamenivo ťažené hrubé frakcia 16-32 mm</t>
  </si>
  <si>
    <t>-1887741051</t>
  </si>
  <si>
    <t>211971122.S</t>
  </si>
  <si>
    <t>Zhotov. oplášt. výplne z geotextílie  v ryhe alebo v záreze pri rozvinutej šírke opláštenia nad 2, 5 m</t>
  </si>
  <si>
    <t>-932209047</t>
  </si>
  <si>
    <t>693110004500.S</t>
  </si>
  <si>
    <t>Geotextília polypropylénová netkaná 300 g/m2</t>
  </si>
  <si>
    <t>-1319495670</t>
  </si>
  <si>
    <t>-1465531615</t>
  </si>
  <si>
    <t>56476pc</t>
  </si>
  <si>
    <t>Drenážne pole z kameniva hrubého drveného veľ. 16-32 mm priem.  hr. 250 mm</t>
  </si>
  <si>
    <t>1720054241</t>
  </si>
  <si>
    <t>-873807767</t>
  </si>
  <si>
    <t>SO 12 - Plochy určené na zatrávnenie svahov trate</t>
  </si>
  <si>
    <t>181301303</t>
  </si>
  <si>
    <t>Rozprestretie ornice na svahu do sklonu 1:5, plocha do 500 m2, hr. do 200 mm</t>
  </si>
  <si>
    <t>73955086</t>
  </si>
  <si>
    <t>182201101</t>
  </si>
  <si>
    <t>Ručné svahovanie trvalých svahov v násype do projektovaných profilov</t>
  </si>
  <si>
    <t>-1572884282</t>
  </si>
  <si>
    <t>182301133.S</t>
  </si>
  <si>
    <t>Rozprestretie ornice na svahu so sklonom nad 1:5, plocha nad 500 m2, hr.nad 150 do 200 mm</t>
  </si>
  <si>
    <t>-1979090841</t>
  </si>
  <si>
    <t>183403153.S</t>
  </si>
  <si>
    <t>Obrobenie pôdy hrabaním v rovine alebo na svahu do 1:5</t>
  </si>
  <si>
    <t>-1530748446</t>
  </si>
  <si>
    <t>183403353.S</t>
  </si>
  <si>
    <t>Obrobenie pôdy hrabaním na svahu nad 1:2 do 1:1</t>
  </si>
  <si>
    <t>-1149885217</t>
  </si>
  <si>
    <t>183405211.S</t>
  </si>
  <si>
    <t>Výsev trávniku hydroosevom na ornicu</t>
  </si>
  <si>
    <t>-2019775955</t>
  </si>
  <si>
    <t>005720001400.S</t>
  </si>
  <si>
    <t>Osivá tráv - semená parkovej zmesi</t>
  </si>
  <si>
    <t>826175741</t>
  </si>
  <si>
    <t>SO 13 - Prístupová plocha k SO 10</t>
  </si>
  <si>
    <t>-1069440695</t>
  </si>
  <si>
    <t>493787026</t>
  </si>
  <si>
    <t>-1182775354</t>
  </si>
  <si>
    <t>-997178547</t>
  </si>
  <si>
    <t>807145440</t>
  </si>
  <si>
    <t>244633144</t>
  </si>
  <si>
    <t>2009383739</t>
  </si>
  <si>
    <t>SO 14 - Vodovodná prípojka vrátane picej fontánky</t>
  </si>
  <si>
    <t xml:space="preserve">    1 - Zemné práce </t>
  </si>
  <si>
    <t xml:space="preserve">    8 - Rúrové vedenie</t>
  </si>
  <si>
    <t xml:space="preserve">    722 - Zdravotechnika - vnútorný vodovod</t>
  </si>
  <si>
    <t xml:space="preserve">    725 - Zdravotechnika - zariaďovacie predmety</t>
  </si>
  <si>
    <t>M - Práce a dodávky M</t>
  </si>
  <si>
    <t xml:space="preserve">    23-M - Montáže potrubia </t>
  </si>
  <si>
    <t xml:space="preserve">Zemné práce </t>
  </si>
  <si>
    <t>132201201</t>
  </si>
  <si>
    <t>Výkop ryhy šírky 600-2000mm horn.3 do 100m3</t>
  </si>
  <si>
    <t>1061772762</t>
  </si>
  <si>
    <t>132201209</t>
  </si>
  <si>
    <t>Príplatok k cenám za lepivosť pri hĺbení rýh š. nad 600 do 2 000 mm zapaž. i nezapažených, s urovnaním dna v hornine 3</t>
  </si>
  <si>
    <t>-227698661</t>
  </si>
  <si>
    <t>162301101</t>
  </si>
  <si>
    <t>-1432247738</t>
  </si>
  <si>
    <t>-2071500380</t>
  </si>
  <si>
    <t>-1494636667</t>
  </si>
  <si>
    <t>-893884236</t>
  </si>
  <si>
    <t>174101001</t>
  </si>
  <si>
    <t>Zásyp sypaninou so zhutnením jám, šachiet, rýh, zárezov alebo okolo objektov do 100 m3</t>
  </si>
  <si>
    <t>1131217566</t>
  </si>
  <si>
    <t>175101102</t>
  </si>
  <si>
    <t>Obsyp potrubia sypaninou z vhodných hornín 1 až 4 s prehodením sypaniny</t>
  </si>
  <si>
    <t>1726892502</t>
  </si>
  <si>
    <t>5815322000</t>
  </si>
  <si>
    <t>Piesok technický triedený 0/4</t>
  </si>
  <si>
    <t>-1970686092</t>
  </si>
  <si>
    <t>451541111</t>
  </si>
  <si>
    <t>Lôžko pod potrubie, stoky a drobné objekty, v otvorenom výkope zo štrkodrvy 0-63 mm</t>
  </si>
  <si>
    <t>-2124329325</t>
  </si>
  <si>
    <t>Rúrové vedenie</t>
  </si>
  <si>
    <t>871171000</t>
  </si>
  <si>
    <t>Montáž vodovodného potrubia z dvojvsrtvového PE 100 SDR11/PN16 zváraných natupo D 32x3,0 mm</t>
  </si>
  <si>
    <t>741451467</t>
  </si>
  <si>
    <t>286130033400</t>
  </si>
  <si>
    <t>Rúra HDPE na vodu PE100 PN16 SDR11 32x3,0x100 m, WAVIN</t>
  </si>
  <si>
    <t>-538761578</t>
  </si>
  <si>
    <t>286530020100</t>
  </si>
  <si>
    <t>Koleno 90° na tupo PE 100, na vodu, plyn a kanalizáciu, SDR 11 L D 32 mm, WAVIN</t>
  </si>
  <si>
    <t>-831292536</t>
  </si>
  <si>
    <t>877313121r</t>
  </si>
  <si>
    <t>Tvarovky nad rámec ( 10% z ceny)</t>
  </si>
  <si>
    <t>966278892</t>
  </si>
  <si>
    <t>891161111.</t>
  </si>
  <si>
    <t>Montáž vodovodného posúvača v otvorenom výkope s osadením zemnej súpravy (bez poklopov) DN 25</t>
  </si>
  <si>
    <t>581329883</t>
  </si>
  <si>
    <t>422210017200</t>
  </si>
  <si>
    <t>Posúvač pre domové prípojky 1"-5/4", z liatiny, PN 16 na vodu, HAWLE</t>
  </si>
  <si>
    <t>1690495535</t>
  </si>
  <si>
    <t>4229126175</t>
  </si>
  <si>
    <t>Vodárenské armatúry   Zemná súprava tuha. RD=1.25 m DN 3/4"-2"   Hawle s.r.o.</t>
  </si>
  <si>
    <t>-201979057</t>
  </si>
  <si>
    <t>891269111</t>
  </si>
  <si>
    <t>Montáž navrtávacieho pásu s ventilom Jt 1 MPa na potr. z rúr liat., oceľ., plast., DN 100</t>
  </si>
  <si>
    <t>-499151023</t>
  </si>
  <si>
    <t>551180001400.S</t>
  </si>
  <si>
    <t>Navrtávaci pás uzáverový DN 100 - 1" na vodu, z tvárnej liatiny pre liatinové a oceľové potrubie</t>
  </si>
  <si>
    <t>-1658884170</t>
  </si>
  <si>
    <t>892233111.</t>
  </si>
  <si>
    <t>Preplach a dezinfekcia vodovodného potrubia DN 25</t>
  </si>
  <si>
    <t>721106810</t>
  </si>
  <si>
    <t>892241111</t>
  </si>
  <si>
    <t>Ostatné práce na rúrovom vedení, tlakové skúšky vodovodného potrubia DN do 80</t>
  </si>
  <si>
    <t>1894594189</t>
  </si>
  <si>
    <t>893810121</t>
  </si>
  <si>
    <t>Osadenie vodomernej šachty kruhovej z PP samonosnej D do 1,0 m, svetlej hĺbky do 1,0 m</t>
  </si>
  <si>
    <t>2081527920</t>
  </si>
  <si>
    <t>VS1000/1300</t>
  </si>
  <si>
    <t>Vodomerná šachta DN1000, výška 1300mm, PIPELIFE</t>
  </si>
  <si>
    <t>-2128008569</t>
  </si>
  <si>
    <t>592240008100</t>
  </si>
  <si>
    <t>Poklop BEGU betón - liatina 1000 PL600/A15 pre zaťaženie do 1,5 t pre revízne šachty DN 630 až 1000, PIPELIFE</t>
  </si>
  <si>
    <t>-1933022984</t>
  </si>
  <si>
    <t>286610028000</t>
  </si>
  <si>
    <t>Predĺženie vlnovcové DN 630, PP, dĺžka 1 m, pre PP revízne šachty DN 630, PIPELIFE</t>
  </si>
  <si>
    <t>-1323484813</t>
  </si>
  <si>
    <t>899401112.S</t>
  </si>
  <si>
    <t>Osadenie poklopu liatinového posúvačového</t>
  </si>
  <si>
    <t>530451795</t>
  </si>
  <si>
    <t>4229150015</t>
  </si>
  <si>
    <t>Vodárenské armatúry   Uličný poklop "tuhý" - ťažký pre domové prípojky    Hawle s.r.o.</t>
  </si>
  <si>
    <t>-1030839165</t>
  </si>
  <si>
    <t>899721111.S</t>
  </si>
  <si>
    <t>Vyhľadávací vodič na potrubí PVC DN do 150</t>
  </si>
  <si>
    <t>-2049240521</t>
  </si>
  <si>
    <t>899721131</t>
  </si>
  <si>
    <t>Označenie vodovodného potrubia bielou výstražnou fóliou</t>
  </si>
  <si>
    <t>-1968526186</t>
  </si>
  <si>
    <t>998276101</t>
  </si>
  <si>
    <t>Presun hmôt pre rúrové vedenie hĺbené z rúr z plast., hmôt alebo sklolamin. v otvorenom výkope</t>
  </si>
  <si>
    <t>1687385018</t>
  </si>
  <si>
    <t>722</t>
  </si>
  <si>
    <t>Zdravotechnika - vnútorný vodovod</t>
  </si>
  <si>
    <t>722263416</t>
  </si>
  <si>
    <t>Montáž vodomeru závit. jednovtokového suchobežného G 3/4 (2 m3.h-1)</t>
  </si>
  <si>
    <t>-967879111</t>
  </si>
  <si>
    <t>35068</t>
  </si>
  <si>
    <t>Vodomerná zostava DN1-1" prípojková so šraubením, kohútikmi, filtrom a spätnou klapkou, voda a kanál</t>
  </si>
  <si>
    <t>-2033627210</t>
  </si>
  <si>
    <t>388240001400</t>
  </si>
  <si>
    <t>Vodomer domový ZENNER MNK-N Q3=4 L=165 DN20 R3/4“ (závit G1") R80</t>
  </si>
  <si>
    <t>411985634</t>
  </si>
  <si>
    <t>725</t>
  </si>
  <si>
    <t>Zdravotechnika - zariaďovacie predmety</t>
  </si>
  <si>
    <t>725939101.S</t>
  </si>
  <si>
    <t>Montáž pitnej fontánky G 1/2</t>
  </si>
  <si>
    <t>-174209211</t>
  </si>
  <si>
    <t>HD410</t>
  </si>
  <si>
    <t>Fontánka na pitie s miskou, antikorová konštukcia, kotvenie pod dlažbu</t>
  </si>
  <si>
    <t>1363949938</t>
  </si>
  <si>
    <t>HD410.1</t>
  </si>
  <si>
    <t>Prepojovacie armatúry</t>
  </si>
  <si>
    <t>-1002041120</t>
  </si>
  <si>
    <t>Práce a dodávky M</t>
  </si>
  <si>
    <t>23-M</t>
  </si>
  <si>
    <t xml:space="preserve">Montáže potrubia </t>
  </si>
  <si>
    <t>230170001</t>
  </si>
  <si>
    <t>Príprava pre skúšku tesnosti DN do - 40</t>
  </si>
  <si>
    <t>úsek</t>
  </si>
  <si>
    <t>64</t>
  </si>
  <si>
    <t>97564795</t>
  </si>
  <si>
    <t>230170011</t>
  </si>
  <si>
    <t>Skúška tesnosti potrubia podľa STN 13 0020 DN do - 40</t>
  </si>
  <si>
    <t>-741701865</t>
  </si>
  <si>
    <t>230203562.S</t>
  </si>
  <si>
    <t>Montáž prechodka PE/oceľ PE 100 SDR11 D 32/DN25 mm</t>
  </si>
  <si>
    <t>-2146129190</t>
  </si>
  <si>
    <t>286220031000.S</t>
  </si>
  <si>
    <t>Prechodka PE/oceľ PE 100 SDR 11 D/DN 32/25</t>
  </si>
  <si>
    <t>256</t>
  </si>
  <si>
    <t>-40163705</t>
  </si>
  <si>
    <t>SO 15 - Prípojka elektro vrátane infotabúľ</t>
  </si>
  <si>
    <t xml:space="preserve">21-M - Elektromontáže   </t>
  </si>
  <si>
    <t xml:space="preserve">46-M - Zemné práce pri extr.mont.prácach   </t>
  </si>
  <si>
    <t xml:space="preserve">HZS - Hodinové zúčtovacie sadzby   </t>
  </si>
  <si>
    <t>21-M</t>
  </si>
  <si>
    <t xml:space="preserve">Elektromontáže   </t>
  </si>
  <si>
    <t>210010066</t>
  </si>
  <si>
    <t>Rúrka elektroinšt. uložená pevne</t>
  </si>
  <si>
    <t>-1045921726</t>
  </si>
  <si>
    <t>3450700400</t>
  </si>
  <si>
    <t>I-Rúrka FXKVR 63 čierna</t>
  </si>
  <si>
    <t>-1123064451</t>
  </si>
  <si>
    <t>3451011900</t>
  </si>
  <si>
    <t>Vývodka PVC 4842/P</t>
  </si>
  <si>
    <t>-956552513</t>
  </si>
  <si>
    <t>210101581</t>
  </si>
  <si>
    <t>NN koncovky pre káble s plastovou a papierovou izoláciou do 1kV (4-35 mm)</t>
  </si>
  <si>
    <t>-149193943</t>
  </si>
  <si>
    <t>345810005300</t>
  </si>
  <si>
    <t>Koncovka NN s polymérovou izoláciou EPKT 0015 4-35</t>
  </si>
  <si>
    <t>-33576083</t>
  </si>
  <si>
    <t>210120002</t>
  </si>
  <si>
    <t>Závitová poistka s predným prívodom  E 33 do 63 A</t>
  </si>
  <si>
    <t>-1479287759</t>
  </si>
  <si>
    <t>345290001000</t>
  </si>
  <si>
    <t>Hlavica poistková 2320-11 E33 otras.</t>
  </si>
  <si>
    <t>-510636261</t>
  </si>
  <si>
    <t>345290001700</t>
  </si>
  <si>
    <t>Spodok poistkový E33 EZ63</t>
  </si>
  <si>
    <t>-159297627</t>
  </si>
  <si>
    <t>345290004000</t>
  </si>
  <si>
    <t>Dotyk poistkový 63A</t>
  </si>
  <si>
    <t>-208288142</t>
  </si>
  <si>
    <t>345290009400</t>
  </si>
  <si>
    <t>Patrón poistkový 63A</t>
  </si>
  <si>
    <t>-465435628</t>
  </si>
  <si>
    <t>210120024</t>
  </si>
  <si>
    <t>Radové poistkové odpínače SPH 00 jednopólové do 160 A</t>
  </si>
  <si>
    <t>-1667199899</t>
  </si>
  <si>
    <t>345290010700</t>
  </si>
  <si>
    <t>Odpínač poistkový FH1-3A/F</t>
  </si>
  <si>
    <t>1432574305</t>
  </si>
  <si>
    <t>210120402</t>
  </si>
  <si>
    <t>Istič vzduchový jednopólový + N do 40 A</t>
  </si>
  <si>
    <t>1583066038</t>
  </si>
  <si>
    <t>358220008600</t>
  </si>
  <si>
    <t>Istič TX3 1P+N, charakteristika B, 32 A, 10000 A/10 kA, 2 moduly, LEGRAND</t>
  </si>
  <si>
    <t>549581003</t>
  </si>
  <si>
    <t>358220008500</t>
  </si>
  <si>
    <t>Istič TX3 1P+N, charakteristika B, 25 A, 10000 A/10 kA, 2 moduly, LEGRAND</t>
  </si>
  <si>
    <t>-1843423048</t>
  </si>
  <si>
    <t>358220008000</t>
  </si>
  <si>
    <t>Istič TX3 1P+N, charakteristika B, 6 A, 10000 A/10 kA, 2 moduly, LEGRAND</t>
  </si>
  <si>
    <t>-1320090410</t>
  </si>
  <si>
    <t>210150011</t>
  </si>
  <si>
    <t>Časové relé jednofunkčné, kontakty 1P</t>
  </si>
  <si>
    <t>-1875434771</t>
  </si>
  <si>
    <t>374310002800</t>
  </si>
  <si>
    <t>Časové relé jednofunkčné, blikač CRM-81J-BL/230, čas 1-10 s, výstup 1x16A prepínací</t>
  </si>
  <si>
    <t>-846470283</t>
  </si>
  <si>
    <t>2101700011</t>
  </si>
  <si>
    <t>Jednofázový transformátor zapojenie svetelnej tabule</t>
  </si>
  <si>
    <t>-537695784</t>
  </si>
  <si>
    <t>210190001</t>
  </si>
  <si>
    <t>Montáž oceľoplechovej rozvodnice do váhy 20 kg, RE</t>
  </si>
  <si>
    <t>2069396940</t>
  </si>
  <si>
    <t>357120013400</t>
  </si>
  <si>
    <t>Skriňa elektromerová RE 2.0-K40 (W), 1 x hlavný trojpólový istič B16, 20, resp.25, nulový mostík, možnosť doplnenia HDO</t>
  </si>
  <si>
    <t>-231483490</t>
  </si>
  <si>
    <t>389810001100</t>
  </si>
  <si>
    <t>Elektromer ET424L7 400V 10-40A</t>
  </si>
  <si>
    <t>1022870755</t>
  </si>
  <si>
    <t>210193080</t>
  </si>
  <si>
    <t>Domova rozvodnica do 12 M  povrchová montáž</t>
  </si>
  <si>
    <t>-288048479</t>
  </si>
  <si>
    <t>3455400097001</t>
  </si>
  <si>
    <t>Zásuvková rozvodnica scame 32,5P,2x230V</t>
  </si>
  <si>
    <t>-1339503902</t>
  </si>
  <si>
    <t>210220021</t>
  </si>
  <si>
    <t>Uzemňovacie vedenie v zemi FeZn vrátane izolácie</t>
  </si>
  <si>
    <t>-1513031400</t>
  </si>
  <si>
    <t>354410054810</t>
  </si>
  <si>
    <t>Drôt bleskozvodový FeZn, d 10 mm, PVC</t>
  </si>
  <si>
    <t>1543014551</t>
  </si>
  <si>
    <t>210220280</t>
  </si>
  <si>
    <t>Uzemňovacia tyč FeZn ZT</t>
  </si>
  <si>
    <t>1081453517</t>
  </si>
  <si>
    <t>354410055700</t>
  </si>
  <si>
    <t>Tyč uzemňovacia FeZn označenie ZT 2 m</t>
  </si>
  <si>
    <t>-1687426398</t>
  </si>
  <si>
    <t>210800189</t>
  </si>
  <si>
    <t>Kábel medený uložený v rúrke CYKY 450/750 V 3x6</t>
  </si>
  <si>
    <t>-1418307090</t>
  </si>
  <si>
    <t>341110001000</t>
  </si>
  <si>
    <t>Kábel medený CYKY 3x6 mm2</t>
  </si>
  <si>
    <t>1777570038</t>
  </si>
  <si>
    <t>210800202</t>
  </si>
  <si>
    <t>Kábel medený uložený v rúrke CYKY 450/750 V 5x10</t>
  </si>
  <si>
    <t>673394100</t>
  </si>
  <si>
    <t>341110002300</t>
  </si>
  <si>
    <t>Kábel medený CYKY 5x10 mm2</t>
  </si>
  <si>
    <t>-607678945</t>
  </si>
  <si>
    <t>2109010661</t>
  </si>
  <si>
    <t>Kábel hliníkový silový, uložený v rúrke AYKY 450/750 V 4x25</t>
  </si>
  <si>
    <t>1515194190</t>
  </si>
  <si>
    <t>341110034000</t>
  </si>
  <si>
    <t>Kábel hliníkový NAYY 4x25 mm2</t>
  </si>
  <si>
    <t>-1938352616</t>
  </si>
  <si>
    <t>HZS-004</t>
  </si>
  <si>
    <t>Nešpecifikované práce</t>
  </si>
  <si>
    <t>sub</t>
  </si>
  <si>
    <t>334727489</t>
  </si>
  <si>
    <t>PM</t>
  </si>
  <si>
    <t>Podružný materiál, prepojovací materiál</t>
  </si>
  <si>
    <t>-429961218</t>
  </si>
  <si>
    <t>46-M</t>
  </si>
  <si>
    <t xml:space="preserve">Zemné práce pri extr.mont.prácach   </t>
  </si>
  <si>
    <t>460010012</t>
  </si>
  <si>
    <t>Vytýčenie trasy vonkajšieho silového vedenia,v prehľadnom teréne vedenie VN</t>
  </si>
  <si>
    <t>km</t>
  </si>
  <si>
    <t>-600023274</t>
  </si>
  <si>
    <t>4600503031</t>
  </si>
  <si>
    <t>Jama pre osadenie skrine rozvadzača v rovine, zásyp a zhutnenie,zemina tr.3</t>
  </si>
  <si>
    <t>1518658656</t>
  </si>
  <si>
    <t>460200163</t>
  </si>
  <si>
    <t>Hĺbenie káblovej ryhy 35 cm širokej a 80 cm hlbokej, v zemine triedy 3</t>
  </si>
  <si>
    <t>10868090</t>
  </si>
  <si>
    <t>460420381</t>
  </si>
  <si>
    <t>Zriad. káblového lôžka z piesku vrstvy 10 cm, bet. doskami 50 x 15 x 4 cm kladenými v smere kábla</t>
  </si>
  <si>
    <t>865889185</t>
  </si>
  <si>
    <t>5833110300</t>
  </si>
  <si>
    <t>Kamenivo ťažené drobné 0-1 B</t>
  </si>
  <si>
    <t>-513696432</t>
  </si>
  <si>
    <t>5922763200</t>
  </si>
  <si>
    <t>Tvárnica priekopová a melioračná-betónová doska obkladová TBM 42-50 50x25x6</t>
  </si>
  <si>
    <t>1109617850</t>
  </si>
  <si>
    <t>460490012</t>
  </si>
  <si>
    <t>Rozvinutie a uloženie výstražnej fólie z PVC do ryhy,šírka 33 cm</t>
  </si>
  <si>
    <t>-468658018</t>
  </si>
  <si>
    <t>2830002000</t>
  </si>
  <si>
    <t>Fólia červená v m</t>
  </si>
  <si>
    <t>887037108</t>
  </si>
  <si>
    <t>45</t>
  </si>
  <si>
    <t>460560163</t>
  </si>
  <si>
    <t>Ručný zásyp nezap. káblovej ryhy bez zhutn. zeminy, 35 cm širokej, 80 cm hlbokej v zemine tr. 3</t>
  </si>
  <si>
    <t>-583740826</t>
  </si>
  <si>
    <t>46</t>
  </si>
  <si>
    <t>460620013</t>
  </si>
  <si>
    <t>Proviz. úprava terénu v zemine tr. 3, aby nerovnosti terénu neboli väčšie ako 2 cm od vodor.hladiny</t>
  </si>
  <si>
    <t>-801863780</t>
  </si>
  <si>
    <t>HZS</t>
  </si>
  <si>
    <t xml:space="preserve">Hodinové zúčtovacie sadzby   </t>
  </si>
  <si>
    <t>47</t>
  </si>
  <si>
    <t>HZS000211</t>
  </si>
  <si>
    <t>Stavebno montážne práce menej náročne, pomocné alebo manipulačné (Tr. 1) v rozsahu viac 4 a menej ako 8 hodínn</t>
  </si>
  <si>
    <t>hod</t>
  </si>
  <si>
    <t>262144</t>
  </si>
  <si>
    <t>1151535392</t>
  </si>
  <si>
    <t>48</t>
  </si>
  <si>
    <t>3438200009001</t>
  </si>
  <si>
    <t>Drobný, pomocný materiál</t>
  </si>
  <si>
    <t>súbor</t>
  </si>
  <si>
    <t>1018162358</t>
  </si>
  <si>
    <t>49</t>
  </si>
  <si>
    <t>HZS000315</t>
  </si>
  <si>
    <t>Stavebno montážne práce mimoriadne odborné (Tr. 5) v rozsahu menej ako 4 hodiny Revízie</t>
  </si>
  <si>
    <t>362537040</t>
  </si>
  <si>
    <t>SO 16 - DP1, DP2- doplnkové spevnené plochy pri vstupe A, B</t>
  </si>
  <si>
    <t>1640800356</t>
  </si>
  <si>
    <t>-882489838</t>
  </si>
  <si>
    <t>-540314979</t>
  </si>
  <si>
    <t>-71861840</t>
  </si>
  <si>
    <t>-354511788</t>
  </si>
  <si>
    <t>-2095639351</t>
  </si>
  <si>
    <t>Osadenie záhonového alebo parkového obrubníka betón., do lôžka z bet. pros. tr. C 12/15 s bočnou oporou</t>
  </si>
  <si>
    <t>-2053200877</t>
  </si>
  <si>
    <t>Obrubník záhradný, lxšxv 500x50x150 mm, prírodný</t>
  </si>
  <si>
    <t>965557992</t>
  </si>
  <si>
    <t>-859035565</t>
  </si>
  <si>
    <t>HTU - Hrubé terénne úpravy</t>
  </si>
  <si>
    <t>122201104.S</t>
  </si>
  <si>
    <t>Odkopávka  v hornine 3, nad 10000 m3 (odstránenie pôvodnej trate a časti zimného kopca</t>
  </si>
  <si>
    <t>-710580805</t>
  </si>
  <si>
    <t>162501142.S</t>
  </si>
  <si>
    <t>Vodorovné premiestnenie výkopku po spevnenej ceste z horniny tr.1-4, nad 1000 do 10000 m3 na vzdialenosť do 3000 m</t>
  </si>
  <si>
    <t>700438200</t>
  </si>
  <si>
    <t>162501143.S</t>
  </si>
  <si>
    <t>Vodorovné premiestnenie výkopku po spevnenej ceste z horniny tr.1-4, nad 1000 do 10000 m3, príplatok k cene za každých ďalšich a začatých 1000 m</t>
  </si>
  <si>
    <t>30727519</t>
  </si>
  <si>
    <t>167102102.S</t>
  </si>
  <si>
    <t>Nakladanie neuľahnutého výkopku z hornín tr.1-4 nad 1000 do 10000 m3</t>
  </si>
  <si>
    <t>-676924908</t>
  </si>
  <si>
    <t>171201203.S</t>
  </si>
  <si>
    <t>Uloženie sypaniny na skládky nad 1000 do 10000 m3</t>
  </si>
  <si>
    <t>-893746309</t>
  </si>
  <si>
    <t>-299324447</t>
  </si>
  <si>
    <t>MB - Mobiliar</t>
  </si>
  <si>
    <t>Hĺbenie pätky v  hornine tr. 3 súdržných - ručným náradím plocha výkopu do 4 m2</t>
  </si>
  <si>
    <t>-1054606453</t>
  </si>
  <si>
    <t>162201102.S</t>
  </si>
  <si>
    <t>Vodorovné premiestnenie výkopku z horniny 1-4 nad 20-50m</t>
  </si>
  <si>
    <t>1298668904</t>
  </si>
  <si>
    <t>275313611.S</t>
  </si>
  <si>
    <t>Betón základových pätiek, prostý tr. C 16/20</t>
  </si>
  <si>
    <t>-61090573</t>
  </si>
  <si>
    <t>936104212</t>
  </si>
  <si>
    <t>Osadenie odpadkového koša kotevnými skrutkami na pevný podklad</t>
  </si>
  <si>
    <t>-447121854</t>
  </si>
  <si>
    <t>5538168052</t>
  </si>
  <si>
    <t>Kôš na triedený zber bez uzamykania (trojdielny)</t>
  </si>
  <si>
    <t>-1440708705</t>
  </si>
  <si>
    <t>936124122</t>
  </si>
  <si>
    <t xml:space="preserve">Osadenie parkovej lavičky kotevnými skrutkami bez zabetónovania nôh na pevný podklad      </t>
  </si>
  <si>
    <t>-247820790</t>
  </si>
  <si>
    <t>5538168004</t>
  </si>
  <si>
    <t>Parková lavička konštr.v pohľadovom stave hliníková zliatina, sedadlo aj operadlo z tropického dreva, dĺžka 1,8 m</t>
  </si>
  <si>
    <t>-962764750</t>
  </si>
  <si>
    <t>936174312</t>
  </si>
  <si>
    <t xml:space="preserve">Osadenie stojana na bicykle kotevnými skrutkami bez zabetónovania nôh na pevný podklad      </t>
  </si>
  <si>
    <t>-756017368</t>
  </si>
  <si>
    <t>5538168139</t>
  </si>
  <si>
    <t xml:space="preserve">Stojan na bicykel oceľová konštrukcia, pryžový pás na ochranu laku bicyklov </t>
  </si>
  <si>
    <t>-1163227249</t>
  </si>
  <si>
    <t>936940001</t>
  </si>
  <si>
    <t>Osadenie informačnej tabuľe so zabetónovaním nôh</t>
  </si>
  <si>
    <t>1057066063</t>
  </si>
  <si>
    <t>55381686PC</t>
  </si>
  <si>
    <t>Informačná tabuľa- konštrukcia jokel 80x80x2, rozmery 2000x2000 mm,plech z obidvoch strán tabule ,  náter antracit</t>
  </si>
  <si>
    <t>-75191012</t>
  </si>
  <si>
    <t>MP - Modulárne prvky</t>
  </si>
  <si>
    <t xml:space="preserve">    9 - Ostatné konštrukcie a práce</t>
  </si>
  <si>
    <t>Ostatné konštrukcie a práce</t>
  </si>
  <si>
    <t>999pc</t>
  </si>
  <si>
    <t>Mobilné modulárne pumptrackové prvky pre tréningové aktivity, max. dl. 15 m</t>
  </si>
  <si>
    <t>kpl</t>
  </si>
  <si>
    <t>2081514799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</si>
</sst>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7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9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31" fillId="3" borderId="19" xfId="0" applyFont="1" applyFill="1" applyBorder="1" applyAlignment="1" applyProtection="1">
      <alignment horizontal="left" vertical="center"/>
      <protection locked="0"/>
    </xf>
    <xf numFmtId="0" fontId="31" fillId="0" borderId="20" xfId="0" applyFont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righ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8"/>
  <sheetViews>
    <sheetView showGridLines="0" topLeftCell="A76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14" t="s">
        <v>5</v>
      </c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198" t="s">
        <v>13</v>
      </c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R5" s="17"/>
      <c r="BE5" s="195" t="s">
        <v>14</v>
      </c>
      <c r="BS5" s="14" t="s">
        <v>6</v>
      </c>
    </row>
    <row r="6" spans="1:74" s="1" customFormat="1" ht="36.950000000000003" customHeight="1">
      <c r="B6" s="17"/>
      <c r="D6" s="23" t="s">
        <v>15</v>
      </c>
      <c r="K6" s="200" t="s">
        <v>16</v>
      </c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R6" s="17"/>
      <c r="BE6" s="196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196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196"/>
      <c r="BS8" s="14" t="s">
        <v>6</v>
      </c>
    </row>
    <row r="9" spans="1:74" s="1" customFormat="1" ht="14.45" customHeight="1">
      <c r="B9" s="17"/>
      <c r="AR9" s="17"/>
      <c r="BE9" s="196"/>
      <c r="BS9" s="14" t="s">
        <v>6</v>
      </c>
    </row>
    <row r="10" spans="1:74" s="1" customFormat="1" ht="12" customHeight="1">
      <c r="B10" s="17"/>
      <c r="D10" s="24" t="s">
        <v>23</v>
      </c>
      <c r="AK10" s="24" t="s">
        <v>24</v>
      </c>
      <c r="AN10" s="22" t="s">
        <v>1</v>
      </c>
      <c r="AR10" s="17"/>
      <c r="BE10" s="196"/>
      <c r="BS10" s="14" t="s">
        <v>6</v>
      </c>
    </row>
    <row r="11" spans="1:74" s="1" customFormat="1" ht="18.399999999999999" customHeight="1">
      <c r="B11" s="17"/>
      <c r="E11" s="22" t="s">
        <v>25</v>
      </c>
      <c r="AK11" s="24" t="s">
        <v>26</v>
      </c>
      <c r="AN11" s="22" t="s">
        <v>1</v>
      </c>
      <c r="AR11" s="17"/>
      <c r="BE11" s="196"/>
      <c r="BS11" s="14" t="s">
        <v>6</v>
      </c>
    </row>
    <row r="12" spans="1:74" s="1" customFormat="1" ht="6.95" customHeight="1">
      <c r="B12" s="17"/>
      <c r="AR12" s="17"/>
      <c r="BE12" s="196"/>
      <c r="BS12" s="14" t="s">
        <v>6</v>
      </c>
    </row>
    <row r="13" spans="1:74" s="1" customFormat="1" ht="12" customHeight="1">
      <c r="B13" s="17"/>
      <c r="D13" s="24" t="s">
        <v>27</v>
      </c>
      <c r="AK13" s="24" t="s">
        <v>24</v>
      </c>
      <c r="AN13" s="26" t="s">
        <v>28</v>
      </c>
      <c r="AR13" s="17"/>
      <c r="BE13" s="196"/>
      <c r="BS13" s="14" t="s">
        <v>6</v>
      </c>
    </row>
    <row r="14" spans="1:74" ht="12.75">
      <c r="B14" s="17"/>
      <c r="E14" s="201" t="s">
        <v>28</v>
      </c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4" t="s">
        <v>26</v>
      </c>
      <c r="AN14" s="26" t="s">
        <v>28</v>
      </c>
      <c r="AR14" s="17"/>
      <c r="BE14" s="196"/>
      <c r="BS14" s="14" t="s">
        <v>6</v>
      </c>
    </row>
    <row r="15" spans="1:74" s="1" customFormat="1" ht="6.95" customHeight="1">
      <c r="B15" s="17"/>
      <c r="AR15" s="17"/>
      <c r="BE15" s="196"/>
      <c r="BS15" s="14" t="s">
        <v>3</v>
      </c>
    </row>
    <row r="16" spans="1:74" s="1" customFormat="1" ht="12" customHeight="1">
      <c r="B16" s="17"/>
      <c r="D16" s="24" t="s">
        <v>29</v>
      </c>
      <c r="AK16" s="24" t="s">
        <v>24</v>
      </c>
      <c r="AN16" s="22" t="s">
        <v>30</v>
      </c>
      <c r="AR16" s="17"/>
      <c r="BE16" s="196"/>
      <c r="BS16" s="14" t="s">
        <v>3</v>
      </c>
    </row>
    <row r="17" spans="1:71" s="1" customFormat="1" ht="18.399999999999999" customHeight="1">
      <c r="B17" s="17"/>
      <c r="E17" s="22" t="s">
        <v>31</v>
      </c>
      <c r="AK17" s="24" t="s">
        <v>26</v>
      </c>
      <c r="AN17" s="22" t="s">
        <v>1</v>
      </c>
      <c r="AR17" s="17"/>
      <c r="BE17" s="196"/>
      <c r="BS17" s="14" t="s">
        <v>32</v>
      </c>
    </row>
    <row r="18" spans="1:71" s="1" customFormat="1" ht="6.95" customHeight="1">
      <c r="B18" s="17"/>
      <c r="AR18" s="17"/>
      <c r="BE18" s="196"/>
      <c r="BS18" s="14" t="s">
        <v>6</v>
      </c>
    </row>
    <row r="19" spans="1:71" s="1" customFormat="1" ht="12" customHeight="1">
      <c r="B19" s="17"/>
      <c r="D19" s="24" t="s">
        <v>33</v>
      </c>
      <c r="AK19" s="24" t="s">
        <v>24</v>
      </c>
      <c r="AN19" s="22" t="s">
        <v>1</v>
      </c>
      <c r="AR19" s="17"/>
      <c r="BE19" s="196"/>
      <c r="BS19" s="14" t="s">
        <v>6</v>
      </c>
    </row>
    <row r="20" spans="1:71" s="1" customFormat="1" ht="18.399999999999999" customHeight="1">
      <c r="B20" s="17"/>
      <c r="E20" s="22" t="s">
        <v>34</v>
      </c>
      <c r="AK20" s="24" t="s">
        <v>26</v>
      </c>
      <c r="AN20" s="22" t="s">
        <v>1</v>
      </c>
      <c r="AR20" s="17"/>
      <c r="BE20" s="196"/>
      <c r="BS20" s="14" t="s">
        <v>32</v>
      </c>
    </row>
    <row r="21" spans="1:71" s="1" customFormat="1" ht="6.95" customHeight="1">
      <c r="B21" s="17"/>
      <c r="AR21" s="17"/>
      <c r="BE21" s="196"/>
    </row>
    <row r="22" spans="1:71" s="1" customFormat="1" ht="12" customHeight="1">
      <c r="B22" s="17"/>
      <c r="D22" s="24" t="s">
        <v>35</v>
      </c>
      <c r="AR22" s="17"/>
      <c r="BE22" s="196"/>
    </row>
    <row r="23" spans="1:71" s="1" customFormat="1" ht="16.5" customHeight="1">
      <c r="B23" s="17"/>
      <c r="E23" s="203" t="s">
        <v>1</v>
      </c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R23" s="17"/>
      <c r="BE23" s="196"/>
    </row>
    <row r="24" spans="1:71" s="1" customFormat="1" ht="6.95" customHeight="1">
      <c r="B24" s="17"/>
      <c r="AR24" s="17"/>
      <c r="BE24" s="196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96"/>
    </row>
    <row r="26" spans="1:71" s="2" customFormat="1" ht="25.9" customHeight="1">
      <c r="A26" s="29"/>
      <c r="B26" s="30"/>
      <c r="C26" s="29"/>
      <c r="D26" s="31" t="s">
        <v>36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04">
        <f>ROUND(AG94,2)</f>
        <v>0</v>
      </c>
      <c r="AL26" s="205"/>
      <c r="AM26" s="205"/>
      <c r="AN26" s="205"/>
      <c r="AO26" s="205"/>
      <c r="AP26" s="29"/>
      <c r="AQ26" s="29"/>
      <c r="AR26" s="30"/>
      <c r="BE26" s="196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96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06" t="s">
        <v>37</v>
      </c>
      <c r="M28" s="206"/>
      <c r="N28" s="206"/>
      <c r="O28" s="206"/>
      <c r="P28" s="206"/>
      <c r="Q28" s="29"/>
      <c r="R28" s="29"/>
      <c r="S28" s="29"/>
      <c r="T28" s="29"/>
      <c r="U28" s="29"/>
      <c r="V28" s="29"/>
      <c r="W28" s="206" t="s">
        <v>38</v>
      </c>
      <c r="X28" s="206"/>
      <c r="Y28" s="206"/>
      <c r="Z28" s="206"/>
      <c r="AA28" s="206"/>
      <c r="AB28" s="206"/>
      <c r="AC28" s="206"/>
      <c r="AD28" s="206"/>
      <c r="AE28" s="206"/>
      <c r="AF28" s="29"/>
      <c r="AG28" s="29"/>
      <c r="AH28" s="29"/>
      <c r="AI28" s="29"/>
      <c r="AJ28" s="29"/>
      <c r="AK28" s="206" t="s">
        <v>39</v>
      </c>
      <c r="AL28" s="206"/>
      <c r="AM28" s="206"/>
      <c r="AN28" s="206"/>
      <c r="AO28" s="206"/>
      <c r="AP28" s="29"/>
      <c r="AQ28" s="29"/>
      <c r="AR28" s="30"/>
      <c r="BE28" s="196"/>
    </row>
    <row r="29" spans="1:71" s="3" customFormat="1" ht="14.45" customHeight="1">
      <c r="B29" s="34"/>
      <c r="D29" s="24" t="s">
        <v>40</v>
      </c>
      <c r="F29" s="24" t="s">
        <v>41</v>
      </c>
      <c r="L29" s="209">
        <v>0.2</v>
      </c>
      <c r="M29" s="208"/>
      <c r="N29" s="208"/>
      <c r="O29" s="208"/>
      <c r="P29" s="208"/>
      <c r="W29" s="207">
        <f>ROUND(AZ94, 2)</f>
        <v>0</v>
      </c>
      <c r="X29" s="208"/>
      <c r="Y29" s="208"/>
      <c r="Z29" s="208"/>
      <c r="AA29" s="208"/>
      <c r="AB29" s="208"/>
      <c r="AC29" s="208"/>
      <c r="AD29" s="208"/>
      <c r="AE29" s="208"/>
      <c r="AK29" s="207">
        <f>ROUND(AV94, 2)</f>
        <v>0</v>
      </c>
      <c r="AL29" s="208"/>
      <c r="AM29" s="208"/>
      <c r="AN29" s="208"/>
      <c r="AO29" s="208"/>
      <c r="AR29" s="34"/>
      <c r="BE29" s="197"/>
    </row>
    <row r="30" spans="1:71" s="3" customFormat="1" ht="14.45" customHeight="1">
      <c r="B30" s="34"/>
      <c r="F30" s="24" t="s">
        <v>42</v>
      </c>
      <c r="L30" s="209">
        <v>0.2</v>
      </c>
      <c r="M30" s="208"/>
      <c r="N30" s="208"/>
      <c r="O30" s="208"/>
      <c r="P30" s="208"/>
      <c r="W30" s="207">
        <f>ROUND(BA94, 2)</f>
        <v>0</v>
      </c>
      <c r="X30" s="208"/>
      <c r="Y30" s="208"/>
      <c r="Z30" s="208"/>
      <c r="AA30" s="208"/>
      <c r="AB30" s="208"/>
      <c r="AC30" s="208"/>
      <c r="AD30" s="208"/>
      <c r="AE30" s="208"/>
      <c r="AK30" s="207">
        <f>ROUND(AW94, 2)</f>
        <v>0</v>
      </c>
      <c r="AL30" s="208"/>
      <c r="AM30" s="208"/>
      <c r="AN30" s="208"/>
      <c r="AO30" s="208"/>
      <c r="AR30" s="34"/>
      <c r="BE30" s="197"/>
    </row>
    <row r="31" spans="1:71" s="3" customFormat="1" ht="14.45" hidden="1" customHeight="1">
      <c r="B31" s="34"/>
      <c r="F31" s="24" t="s">
        <v>43</v>
      </c>
      <c r="L31" s="209">
        <v>0.2</v>
      </c>
      <c r="M31" s="208"/>
      <c r="N31" s="208"/>
      <c r="O31" s="208"/>
      <c r="P31" s="208"/>
      <c r="W31" s="207">
        <f>ROUND(BB94, 2)</f>
        <v>0</v>
      </c>
      <c r="X31" s="208"/>
      <c r="Y31" s="208"/>
      <c r="Z31" s="208"/>
      <c r="AA31" s="208"/>
      <c r="AB31" s="208"/>
      <c r="AC31" s="208"/>
      <c r="AD31" s="208"/>
      <c r="AE31" s="208"/>
      <c r="AK31" s="207">
        <v>0</v>
      </c>
      <c r="AL31" s="208"/>
      <c r="AM31" s="208"/>
      <c r="AN31" s="208"/>
      <c r="AO31" s="208"/>
      <c r="AR31" s="34"/>
      <c r="BE31" s="197"/>
    </row>
    <row r="32" spans="1:71" s="3" customFormat="1" ht="14.45" hidden="1" customHeight="1">
      <c r="B32" s="34"/>
      <c r="F32" s="24" t="s">
        <v>44</v>
      </c>
      <c r="L32" s="209">
        <v>0.2</v>
      </c>
      <c r="M32" s="208"/>
      <c r="N32" s="208"/>
      <c r="O32" s="208"/>
      <c r="P32" s="208"/>
      <c r="W32" s="207">
        <f>ROUND(BC94, 2)</f>
        <v>0</v>
      </c>
      <c r="X32" s="208"/>
      <c r="Y32" s="208"/>
      <c r="Z32" s="208"/>
      <c r="AA32" s="208"/>
      <c r="AB32" s="208"/>
      <c r="AC32" s="208"/>
      <c r="AD32" s="208"/>
      <c r="AE32" s="208"/>
      <c r="AK32" s="207">
        <v>0</v>
      </c>
      <c r="AL32" s="208"/>
      <c r="AM32" s="208"/>
      <c r="AN32" s="208"/>
      <c r="AO32" s="208"/>
      <c r="AR32" s="34"/>
      <c r="BE32" s="197"/>
    </row>
    <row r="33" spans="1:57" s="3" customFormat="1" ht="14.45" hidden="1" customHeight="1">
      <c r="B33" s="34"/>
      <c r="F33" s="24" t="s">
        <v>45</v>
      </c>
      <c r="L33" s="209">
        <v>0</v>
      </c>
      <c r="M33" s="208"/>
      <c r="N33" s="208"/>
      <c r="O33" s="208"/>
      <c r="P33" s="208"/>
      <c r="W33" s="207">
        <f>ROUND(BD94, 2)</f>
        <v>0</v>
      </c>
      <c r="X33" s="208"/>
      <c r="Y33" s="208"/>
      <c r="Z33" s="208"/>
      <c r="AA33" s="208"/>
      <c r="AB33" s="208"/>
      <c r="AC33" s="208"/>
      <c r="AD33" s="208"/>
      <c r="AE33" s="208"/>
      <c r="AK33" s="207">
        <v>0</v>
      </c>
      <c r="AL33" s="208"/>
      <c r="AM33" s="208"/>
      <c r="AN33" s="208"/>
      <c r="AO33" s="208"/>
      <c r="AR33" s="34"/>
      <c r="BE33" s="197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96"/>
    </row>
    <row r="35" spans="1:57" s="2" customFormat="1" ht="25.9" customHeight="1">
      <c r="A35" s="29"/>
      <c r="B35" s="30"/>
      <c r="C35" s="35"/>
      <c r="D35" s="36" t="s">
        <v>46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47</v>
      </c>
      <c r="U35" s="37"/>
      <c r="V35" s="37"/>
      <c r="W35" s="37"/>
      <c r="X35" s="213" t="s">
        <v>48</v>
      </c>
      <c r="Y35" s="211"/>
      <c r="Z35" s="211"/>
      <c r="AA35" s="211"/>
      <c r="AB35" s="211"/>
      <c r="AC35" s="37"/>
      <c r="AD35" s="37"/>
      <c r="AE35" s="37"/>
      <c r="AF35" s="37"/>
      <c r="AG35" s="37"/>
      <c r="AH35" s="37"/>
      <c r="AI35" s="37"/>
      <c r="AJ35" s="37"/>
      <c r="AK35" s="210">
        <f>SUM(AK26:AK33)</f>
        <v>0</v>
      </c>
      <c r="AL35" s="211"/>
      <c r="AM35" s="211"/>
      <c r="AN35" s="211"/>
      <c r="AO35" s="212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9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2" t="s">
        <v>51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52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51</v>
      </c>
      <c r="AI60" s="32"/>
      <c r="AJ60" s="32"/>
      <c r="AK60" s="32"/>
      <c r="AL60" s="32"/>
      <c r="AM60" s="42" t="s">
        <v>52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0" t="s">
        <v>53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54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2" t="s">
        <v>51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52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51</v>
      </c>
      <c r="AI75" s="32"/>
      <c r="AJ75" s="32"/>
      <c r="AK75" s="32"/>
      <c r="AL75" s="32"/>
      <c r="AM75" s="42" t="s">
        <v>52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>
      <c r="A82" s="29"/>
      <c r="B82" s="30"/>
      <c r="C82" s="18" t="s">
        <v>55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12</v>
      </c>
      <c r="L84" s="4" t="str">
        <f>K5</f>
        <v>300421SIPL</v>
      </c>
      <c r="AR84" s="48"/>
    </row>
    <row r="85" spans="1:91" s="5" customFormat="1" ht="36.950000000000003" customHeight="1">
      <c r="B85" s="49"/>
      <c r="C85" s="50" t="s">
        <v>15</v>
      </c>
      <c r="L85" s="218" t="str">
        <f>K6</f>
        <v>PUMPTRACK- Ludvika van Beethovena</v>
      </c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R85" s="49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>Trnava, parc. č. 1635/1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222" t="str">
        <f>IF(AN8= "","",AN8)</f>
        <v>30. 4. 2021</v>
      </c>
      <c r="AN87" s="222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23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Mesto Trnava, Hlavná č.1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29</v>
      </c>
      <c r="AJ89" s="29"/>
      <c r="AK89" s="29"/>
      <c r="AL89" s="29"/>
      <c r="AM89" s="220" t="str">
        <f>IF(E17="","",E17)</f>
        <v>SIMANEK s.r.o.</v>
      </c>
      <c r="AN89" s="221"/>
      <c r="AO89" s="221"/>
      <c r="AP89" s="221"/>
      <c r="AQ89" s="29"/>
      <c r="AR89" s="30"/>
      <c r="AS89" s="223" t="s">
        <v>56</v>
      </c>
      <c r="AT89" s="224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>
      <c r="A90" s="29"/>
      <c r="B90" s="30"/>
      <c r="C90" s="24" t="s">
        <v>27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33</v>
      </c>
      <c r="AJ90" s="29"/>
      <c r="AK90" s="29"/>
      <c r="AL90" s="29"/>
      <c r="AM90" s="220" t="str">
        <f>IF(E20="","",E20)</f>
        <v xml:space="preserve"> </v>
      </c>
      <c r="AN90" s="221"/>
      <c r="AO90" s="221"/>
      <c r="AP90" s="221"/>
      <c r="AQ90" s="29"/>
      <c r="AR90" s="30"/>
      <c r="AS90" s="225"/>
      <c r="AT90" s="226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25"/>
      <c r="AT91" s="226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192" t="s">
        <v>57</v>
      </c>
      <c r="D92" s="193"/>
      <c r="E92" s="193"/>
      <c r="F92" s="193"/>
      <c r="G92" s="193"/>
      <c r="H92" s="57"/>
      <c r="I92" s="217" t="s">
        <v>58</v>
      </c>
      <c r="J92" s="193"/>
      <c r="K92" s="193"/>
      <c r="L92" s="193"/>
      <c r="M92" s="193"/>
      <c r="N92" s="193"/>
      <c r="O92" s="193"/>
      <c r="P92" s="193"/>
      <c r="Q92" s="193"/>
      <c r="R92" s="193"/>
      <c r="S92" s="193"/>
      <c r="T92" s="193"/>
      <c r="U92" s="193"/>
      <c r="V92" s="193"/>
      <c r="W92" s="193"/>
      <c r="X92" s="193"/>
      <c r="Y92" s="193"/>
      <c r="Z92" s="193"/>
      <c r="AA92" s="193"/>
      <c r="AB92" s="193"/>
      <c r="AC92" s="193"/>
      <c r="AD92" s="193"/>
      <c r="AE92" s="193"/>
      <c r="AF92" s="193"/>
      <c r="AG92" s="228" t="s">
        <v>59</v>
      </c>
      <c r="AH92" s="193"/>
      <c r="AI92" s="193"/>
      <c r="AJ92" s="193"/>
      <c r="AK92" s="193"/>
      <c r="AL92" s="193"/>
      <c r="AM92" s="193"/>
      <c r="AN92" s="217" t="s">
        <v>60</v>
      </c>
      <c r="AO92" s="193"/>
      <c r="AP92" s="227"/>
      <c r="AQ92" s="58" t="s">
        <v>61</v>
      </c>
      <c r="AR92" s="30"/>
      <c r="AS92" s="59" t="s">
        <v>62</v>
      </c>
      <c r="AT92" s="60" t="s">
        <v>63</v>
      </c>
      <c r="AU92" s="60" t="s">
        <v>64</v>
      </c>
      <c r="AV92" s="60" t="s">
        <v>65</v>
      </c>
      <c r="AW92" s="60" t="s">
        <v>66</v>
      </c>
      <c r="AX92" s="60" t="s">
        <v>67</v>
      </c>
      <c r="AY92" s="60" t="s">
        <v>68</v>
      </c>
      <c r="AZ92" s="60" t="s">
        <v>69</v>
      </c>
      <c r="BA92" s="60" t="s">
        <v>70</v>
      </c>
      <c r="BB92" s="60" t="s">
        <v>71</v>
      </c>
      <c r="BC92" s="60" t="s">
        <v>72</v>
      </c>
      <c r="BD92" s="61" t="s">
        <v>73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>
      <c r="B94" s="65"/>
      <c r="C94" s="66" t="s">
        <v>74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29">
        <f>ROUND(SUM(AG95:AG116),2)</f>
        <v>0</v>
      </c>
      <c r="AH94" s="229"/>
      <c r="AI94" s="229"/>
      <c r="AJ94" s="229"/>
      <c r="AK94" s="229"/>
      <c r="AL94" s="229"/>
      <c r="AM94" s="229"/>
      <c r="AN94" s="230">
        <f t="shared" ref="AN94:AN116" si="0">SUM(AG94,AT94)</f>
        <v>0</v>
      </c>
      <c r="AO94" s="230"/>
      <c r="AP94" s="230"/>
      <c r="AQ94" s="69" t="s">
        <v>1</v>
      </c>
      <c r="AR94" s="65"/>
      <c r="AS94" s="70">
        <f>ROUND(SUM(AS95:AS116),2)</f>
        <v>0</v>
      </c>
      <c r="AT94" s="71">
        <f t="shared" ref="AT94:AT116" si="1">ROUND(SUM(AV94:AW94),2)</f>
        <v>0</v>
      </c>
      <c r="AU94" s="72">
        <f>ROUND(SUM(AU95:AU116),5)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ROUND(SUM(AZ95:AZ116),2)</f>
        <v>0</v>
      </c>
      <c r="BA94" s="71">
        <f>ROUND(SUM(BA95:BA116),2)</f>
        <v>0</v>
      </c>
      <c r="BB94" s="71">
        <f>ROUND(SUM(BB95:BB116),2)</f>
        <v>0</v>
      </c>
      <c r="BC94" s="71">
        <f>ROUND(SUM(BC95:BC116),2)</f>
        <v>0</v>
      </c>
      <c r="BD94" s="73">
        <f>ROUND(SUM(BD95:BD116),2)</f>
        <v>0</v>
      </c>
      <c r="BS94" s="74" t="s">
        <v>75</v>
      </c>
      <c r="BT94" s="74" t="s">
        <v>76</v>
      </c>
      <c r="BU94" s="75" t="s">
        <v>77</v>
      </c>
      <c r="BV94" s="74" t="s">
        <v>78</v>
      </c>
      <c r="BW94" s="74" t="s">
        <v>4</v>
      </c>
      <c r="BX94" s="74" t="s">
        <v>79</v>
      </c>
      <c r="CL94" s="74" t="s">
        <v>1</v>
      </c>
    </row>
    <row r="95" spans="1:91" s="7" customFormat="1" ht="24.75" customHeight="1">
      <c r="A95" s="76" t="s">
        <v>80</v>
      </c>
      <c r="B95" s="77"/>
      <c r="C95" s="78"/>
      <c r="D95" s="194" t="s">
        <v>81</v>
      </c>
      <c r="E95" s="194"/>
      <c r="F95" s="194"/>
      <c r="G95" s="194"/>
      <c r="H95" s="194"/>
      <c r="I95" s="79"/>
      <c r="J95" s="194" t="s">
        <v>82</v>
      </c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94"/>
      <c r="AE95" s="194"/>
      <c r="AF95" s="194"/>
      <c r="AG95" s="215">
        <f>'SO 01-A - Prístupová plocha'!J30</f>
        <v>0</v>
      </c>
      <c r="AH95" s="216"/>
      <c r="AI95" s="216"/>
      <c r="AJ95" s="216"/>
      <c r="AK95" s="216"/>
      <c r="AL95" s="216"/>
      <c r="AM95" s="216"/>
      <c r="AN95" s="215">
        <f t="shared" si="0"/>
        <v>0</v>
      </c>
      <c r="AO95" s="216"/>
      <c r="AP95" s="216"/>
      <c r="AQ95" s="80" t="s">
        <v>83</v>
      </c>
      <c r="AR95" s="77"/>
      <c r="AS95" s="81">
        <v>0</v>
      </c>
      <c r="AT95" s="82">
        <f t="shared" si="1"/>
        <v>0</v>
      </c>
      <c r="AU95" s="83">
        <f>'SO 01-A - Prístupová plocha'!P120</f>
        <v>0</v>
      </c>
      <c r="AV95" s="82">
        <f>'SO 01-A - Prístupová plocha'!J33</f>
        <v>0</v>
      </c>
      <c r="AW95" s="82">
        <f>'SO 01-A - Prístupová plocha'!J34</f>
        <v>0</v>
      </c>
      <c r="AX95" s="82">
        <f>'SO 01-A - Prístupová plocha'!J35</f>
        <v>0</v>
      </c>
      <c r="AY95" s="82">
        <f>'SO 01-A - Prístupová plocha'!J36</f>
        <v>0</v>
      </c>
      <c r="AZ95" s="82">
        <f>'SO 01-A - Prístupová plocha'!F33</f>
        <v>0</v>
      </c>
      <c r="BA95" s="82">
        <f>'SO 01-A - Prístupová plocha'!F34</f>
        <v>0</v>
      </c>
      <c r="BB95" s="82">
        <f>'SO 01-A - Prístupová plocha'!F35</f>
        <v>0</v>
      </c>
      <c r="BC95" s="82">
        <f>'SO 01-A - Prístupová plocha'!F36</f>
        <v>0</v>
      </c>
      <c r="BD95" s="84">
        <f>'SO 01-A - Prístupová plocha'!F37</f>
        <v>0</v>
      </c>
      <c r="BT95" s="85" t="s">
        <v>84</v>
      </c>
      <c r="BV95" s="85" t="s">
        <v>78</v>
      </c>
      <c r="BW95" s="85" t="s">
        <v>85</v>
      </c>
      <c r="BX95" s="85" t="s">
        <v>4</v>
      </c>
      <c r="CL95" s="85" t="s">
        <v>1</v>
      </c>
      <c r="CM95" s="85" t="s">
        <v>76</v>
      </c>
    </row>
    <row r="96" spans="1:91" s="7" customFormat="1" ht="24.75" customHeight="1">
      <c r="A96" s="76" t="s">
        <v>80</v>
      </c>
      <c r="B96" s="77"/>
      <c r="C96" s="78"/>
      <c r="D96" s="194" t="s">
        <v>86</v>
      </c>
      <c r="E96" s="194"/>
      <c r="F96" s="194"/>
      <c r="G96" s="194"/>
      <c r="H96" s="194"/>
      <c r="I96" s="79"/>
      <c r="J96" s="194" t="s">
        <v>87</v>
      </c>
      <c r="K96" s="194"/>
      <c r="L96" s="194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215">
        <f>'SO 01-B - Prístupová rampa'!J30</f>
        <v>0</v>
      </c>
      <c r="AH96" s="216"/>
      <c r="AI96" s="216"/>
      <c r="AJ96" s="216"/>
      <c r="AK96" s="216"/>
      <c r="AL96" s="216"/>
      <c r="AM96" s="216"/>
      <c r="AN96" s="215">
        <f t="shared" si="0"/>
        <v>0</v>
      </c>
      <c r="AO96" s="216"/>
      <c r="AP96" s="216"/>
      <c r="AQ96" s="80" t="s">
        <v>83</v>
      </c>
      <c r="AR96" s="77"/>
      <c r="AS96" s="81">
        <v>0</v>
      </c>
      <c r="AT96" s="82">
        <f t="shared" si="1"/>
        <v>0</v>
      </c>
      <c r="AU96" s="83">
        <f>'SO 01-B - Prístupová rampa'!P120</f>
        <v>0</v>
      </c>
      <c r="AV96" s="82">
        <f>'SO 01-B - Prístupová rampa'!J33</f>
        <v>0</v>
      </c>
      <c r="AW96" s="82">
        <f>'SO 01-B - Prístupová rampa'!J34</f>
        <v>0</v>
      </c>
      <c r="AX96" s="82">
        <f>'SO 01-B - Prístupová rampa'!J35</f>
        <v>0</v>
      </c>
      <c r="AY96" s="82">
        <f>'SO 01-B - Prístupová rampa'!J36</f>
        <v>0</v>
      </c>
      <c r="AZ96" s="82">
        <f>'SO 01-B - Prístupová rampa'!F33</f>
        <v>0</v>
      </c>
      <c r="BA96" s="82">
        <f>'SO 01-B - Prístupová rampa'!F34</f>
        <v>0</v>
      </c>
      <c r="BB96" s="82">
        <f>'SO 01-B - Prístupová rampa'!F35</f>
        <v>0</v>
      </c>
      <c r="BC96" s="82">
        <f>'SO 01-B - Prístupová rampa'!F36</f>
        <v>0</v>
      </c>
      <c r="BD96" s="84">
        <f>'SO 01-B - Prístupová rampa'!F37</f>
        <v>0</v>
      </c>
      <c r="BT96" s="85" t="s">
        <v>84</v>
      </c>
      <c r="BV96" s="85" t="s">
        <v>78</v>
      </c>
      <c r="BW96" s="85" t="s">
        <v>88</v>
      </c>
      <c r="BX96" s="85" t="s">
        <v>4</v>
      </c>
      <c r="CL96" s="85" t="s">
        <v>1</v>
      </c>
      <c r="CM96" s="85" t="s">
        <v>76</v>
      </c>
    </row>
    <row r="97" spans="1:91" s="7" customFormat="1" ht="24.75" customHeight="1">
      <c r="A97" s="76" t="s">
        <v>80</v>
      </c>
      <c r="B97" s="77"/>
      <c r="C97" s="78"/>
      <c r="D97" s="194" t="s">
        <v>89</v>
      </c>
      <c r="E97" s="194"/>
      <c r="F97" s="194"/>
      <c r="G97" s="194"/>
      <c r="H97" s="194"/>
      <c r="I97" s="79"/>
      <c r="J97" s="194" t="s">
        <v>90</v>
      </c>
      <c r="K97" s="194"/>
      <c r="L97" s="194"/>
      <c r="M97" s="194"/>
      <c r="N97" s="194"/>
      <c r="O97" s="194"/>
      <c r="P97" s="194"/>
      <c r="Q97" s="194"/>
      <c r="R97" s="194"/>
      <c r="S97" s="194"/>
      <c r="T97" s="194"/>
      <c r="U97" s="194"/>
      <c r="V97" s="194"/>
      <c r="W97" s="194"/>
      <c r="X97" s="194"/>
      <c r="Y97" s="194"/>
      <c r="Z97" s="194"/>
      <c r="AA97" s="194"/>
      <c r="AB97" s="194"/>
      <c r="AC97" s="194"/>
      <c r="AD97" s="194"/>
      <c r="AE97" s="194"/>
      <c r="AF97" s="194"/>
      <c r="AG97" s="215">
        <f>'SO 02 - Parkové sedenie v...'!J30</f>
        <v>0</v>
      </c>
      <c r="AH97" s="216"/>
      <c r="AI97" s="216"/>
      <c r="AJ97" s="216"/>
      <c r="AK97" s="216"/>
      <c r="AL97" s="216"/>
      <c r="AM97" s="216"/>
      <c r="AN97" s="215">
        <f t="shared" si="0"/>
        <v>0</v>
      </c>
      <c r="AO97" s="216"/>
      <c r="AP97" s="216"/>
      <c r="AQ97" s="80" t="s">
        <v>83</v>
      </c>
      <c r="AR97" s="77"/>
      <c r="AS97" s="81">
        <v>0</v>
      </c>
      <c r="AT97" s="82">
        <f t="shared" si="1"/>
        <v>0</v>
      </c>
      <c r="AU97" s="83">
        <f>'SO 02 - Parkové sedenie v...'!P128</f>
        <v>0</v>
      </c>
      <c r="AV97" s="82">
        <f>'SO 02 - Parkové sedenie v...'!J33</f>
        <v>0</v>
      </c>
      <c r="AW97" s="82">
        <f>'SO 02 - Parkové sedenie v...'!J34</f>
        <v>0</v>
      </c>
      <c r="AX97" s="82">
        <f>'SO 02 - Parkové sedenie v...'!J35</f>
        <v>0</v>
      </c>
      <c r="AY97" s="82">
        <f>'SO 02 - Parkové sedenie v...'!J36</f>
        <v>0</v>
      </c>
      <c r="AZ97" s="82">
        <f>'SO 02 - Parkové sedenie v...'!F33</f>
        <v>0</v>
      </c>
      <c r="BA97" s="82">
        <f>'SO 02 - Parkové sedenie v...'!F34</f>
        <v>0</v>
      </c>
      <c r="BB97" s="82">
        <f>'SO 02 - Parkové sedenie v...'!F35</f>
        <v>0</v>
      </c>
      <c r="BC97" s="82">
        <f>'SO 02 - Parkové sedenie v...'!F36</f>
        <v>0</v>
      </c>
      <c r="BD97" s="84">
        <f>'SO 02 - Parkové sedenie v...'!F37</f>
        <v>0</v>
      </c>
      <c r="BT97" s="85" t="s">
        <v>84</v>
      </c>
      <c r="BV97" s="85" t="s">
        <v>78</v>
      </c>
      <c r="BW97" s="85" t="s">
        <v>91</v>
      </c>
      <c r="BX97" s="85" t="s">
        <v>4</v>
      </c>
      <c r="CL97" s="85" t="s">
        <v>1</v>
      </c>
      <c r="CM97" s="85" t="s">
        <v>76</v>
      </c>
    </row>
    <row r="98" spans="1:91" s="7" customFormat="1" ht="16.5" customHeight="1">
      <c r="A98" s="76" t="s">
        <v>80</v>
      </c>
      <c r="B98" s="77"/>
      <c r="C98" s="78"/>
      <c r="D98" s="194" t="s">
        <v>92</v>
      </c>
      <c r="E98" s="194"/>
      <c r="F98" s="194"/>
      <c r="G98" s="194"/>
      <c r="H98" s="194"/>
      <c r="I98" s="79"/>
      <c r="J98" s="194" t="s">
        <v>93</v>
      </c>
      <c r="K98" s="194"/>
      <c r="L98" s="194"/>
      <c r="M98" s="194"/>
      <c r="N98" s="194"/>
      <c r="O98" s="194"/>
      <c r="P98" s="194"/>
      <c r="Q98" s="194"/>
      <c r="R98" s="194"/>
      <c r="S98" s="194"/>
      <c r="T98" s="194"/>
      <c r="U98" s="194"/>
      <c r="V98" s="194"/>
      <c r="W98" s="194"/>
      <c r="X98" s="194"/>
      <c r="Y98" s="194"/>
      <c r="Z98" s="194"/>
      <c r="AA98" s="194"/>
      <c r="AB98" s="194"/>
      <c r="AC98" s="194"/>
      <c r="AD98" s="194"/>
      <c r="AE98" s="194"/>
      <c r="AF98" s="194"/>
      <c r="AG98" s="215">
        <f>'SO 03 - Štartovací pahorok'!J30</f>
        <v>0</v>
      </c>
      <c r="AH98" s="216"/>
      <c r="AI98" s="216"/>
      <c r="AJ98" s="216"/>
      <c r="AK98" s="216"/>
      <c r="AL98" s="216"/>
      <c r="AM98" s="216"/>
      <c r="AN98" s="215">
        <f t="shared" si="0"/>
        <v>0</v>
      </c>
      <c r="AO98" s="216"/>
      <c r="AP98" s="216"/>
      <c r="AQ98" s="80" t="s">
        <v>83</v>
      </c>
      <c r="AR98" s="77"/>
      <c r="AS98" s="81">
        <v>0</v>
      </c>
      <c r="AT98" s="82">
        <f t="shared" si="1"/>
        <v>0</v>
      </c>
      <c r="AU98" s="83">
        <f>'SO 03 - Štartovací pahorok'!P121</f>
        <v>0</v>
      </c>
      <c r="AV98" s="82">
        <f>'SO 03 - Štartovací pahorok'!J33</f>
        <v>0</v>
      </c>
      <c r="AW98" s="82">
        <f>'SO 03 - Štartovací pahorok'!J34</f>
        <v>0</v>
      </c>
      <c r="AX98" s="82">
        <f>'SO 03 - Štartovací pahorok'!J35</f>
        <v>0</v>
      </c>
      <c r="AY98" s="82">
        <f>'SO 03 - Štartovací pahorok'!J36</f>
        <v>0</v>
      </c>
      <c r="AZ98" s="82">
        <f>'SO 03 - Štartovací pahorok'!F33</f>
        <v>0</v>
      </c>
      <c r="BA98" s="82">
        <f>'SO 03 - Štartovací pahorok'!F34</f>
        <v>0</v>
      </c>
      <c r="BB98" s="82">
        <f>'SO 03 - Štartovací pahorok'!F35</f>
        <v>0</v>
      </c>
      <c r="BC98" s="82">
        <f>'SO 03 - Štartovací pahorok'!F36</f>
        <v>0</v>
      </c>
      <c r="BD98" s="84">
        <f>'SO 03 - Štartovací pahorok'!F37</f>
        <v>0</v>
      </c>
      <c r="BT98" s="85" t="s">
        <v>84</v>
      </c>
      <c r="BV98" s="85" t="s">
        <v>78</v>
      </c>
      <c r="BW98" s="85" t="s">
        <v>94</v>
      </c>
      <c r="BX98" s="85" t="s">
        <v>4</v>
      </c>
      <c r="CL98" s="85" t="s">
        <v>1</v>
      </c>
      <c r="CM98" s="85" t="s">
        <v>76</v>
      </c>
    </row>
    <row r="99" spans="1:91" s="7" customFormat="1" ht="16.5" customHeight="1">
      <c r="A99" s="76" t="s">
        <v>80</v>
      </c>
      <c r="B99" s="77"/>
      <c r="C99" s="78"/>
      <c r="D99" s="194" t="s">
        <v>95</v>
      </c>
      <c r="E99" s="194"/>
      <c r="F99" s="194"/>
      <c r="G99" s="194"/>
      <c r="H99" s="194"/>
      <c r="I99" s="79"/>
      <c r="J99" s="194" t="s">
        <v>96</v>
      </c>
      <c r="K99" s="194"/>
      <c r="L99" s="194"/>
      <c r="M99" s="194"/>
      <c r="N99" s="194"/>
      <c r="O99" s="194"/>
      <c r="P99" s="194"/>
      <c r="Q99" s="194"/>
      <c r="R99" s="194"/>
      <c r="S99" s="194"/>
      <c r="T99" s="194"/>
      <c r="U99" s="194"/>
      <c r="V99" s="194"/>
      <c r="W99" s="194"/>
      <c r="X99" s="194"/>
      <c r="Y99" s="194"/>
      <c r="Z99" s="194"/>
      <c r="AA99" s="194"/>
      <c r="AB99" s="194"/>
      <c r="AC99" s="194"/>
      <c r="AD99" s="194"/>
      <c r="AE99" s="194"/>
      <c r="AF99" s="194"/>
      <c r="AG99" s="215">
        <f>'SO 04 - Hlavný pumptrack'!J30</f>
        <v>0</v>
      </c>
      <c r="AH99" s="216"/>
      <c r="AI99" s="216"/>
      <c r="AJ99" s="216"/>
      <c r="AK99" s="216"/>
      <c r="AL99" s="216"/>
      <c r="AM99" s="216"/>
      <c r="AN99" s="215">
        <f t="shared" si="0"/>
        <v>0</v>
      </c>
      <c r="AO99" s="216"/>
      <c r="AP99" s="216"/>
      <c r="AQ99" s="80" t="s">
        <v>83</v>
      </c>
      <c r="AR99" s="77"/>
      <c r="AS99" s="81">
        <v>0</v>
      </c>
      <c r="AT99" s="82">
        <f t="shared" si="1"/>
        <v>0</v>
      </c>
      <c r="AU99" s="83">
        <f>'SO 04 - Hlavný pumptrack'!P122</f>
        <v>0</v>
      </c>
      <c r="AV99" s="82">
        <f>'SO 04 - Hlavný pumptrack'!J33</f>
        <v>0</v>
      </c>
      <c r="AW99" s="82">
        <f>'SO 04 - Hlavný pumptrack'!J34</f>
        <v>0</v>
      </c>
      <c r="AX99" s="82">
        <f>'SO 04 - Hlavný pumptrack'!J35</f>
        <v>0</v>
      </c>
      <c r="AY99" s="82">
        <f>'SO 04 - Hlavný pumptrack'!J36</f>
        <v>0</v>
      </c>
      <c r="AZ99" s="82">
        <f>'SO 04 - Hlavný pumptrack'!F33</f>
        <v>0</v>
      </c>
      <c r="BA99" s="82">
        <f>'SO 04 - Hlavný pumptrack'!F34</f>
        <v>0</v>
      </c>
      <c r="BB99" s="82">
        <f>'SO 04 - Hlavný pumptrack'!F35</f>
        <v>0</v>
      </c>
      <c r="BC99" s="82">
        <f>'SO 04 - Hlavný pumptrack'!F36</f>
        <v>0</v>
      </c>
      <c r="BD99" s="84">
        <f>'SO 04 - Hlavný pumptrack'!F37</f>
        <v>0</v>
      </c>
      <c r="BT99" s="85" t="s">
        <v>84</v>
      </c>
      <c r="BV99" s="85" t="s">
        <v>78</v>
      </c>
      <c r="BW99" s="85" t="s">
        <v>97</v>
      </c>
      <c r="BX99" s="85" t="s">
        <v>4</v>
      </c>
      <c r="CL99" s="85" t="s">
        <v>1</v>
      </c>
      <c r="CM99" s="85" t="s">
        <v>76</v>
      </c>
    </row>
    <row r="100" spans="1:91" s="7" customFormat="1" ht="16.5" customHeight="1">
      <c r="A100" s="76" t="s">
        <v>80</v>
      </c>
      <c r="B100" s="77"/>
      <c r="C100" s="78"/>
      <c r="D100" s="194" t="s">
        <v>98</v>
      </c>
      <c r="E100" s="194"/>
      <c r="F100" s="194"/>
      <c r="G100" s="194"/>
      <c r="H100" s="194"/>
      <c r="I100" s="79"/>
      <c r="J100" s="194" t="s">
        <v>99</v>
      </c>
      <c r="K100" s="194"/>
      <c r="L100" s="194"/>
      <c r="M100" s="194"/>
      <c r="N100" s="194"/>
      <c r="O100" s="194"/>
      <c r="P100" s="194"/>
      <c r="Q100" s="194"/>
      <c r="R100" s="194"/>
      <c r="S100" s="194"/>
      <c r="T100" s="194"/>
      <c r="U100" s="194"/>
      <c r="V100" s="194"/>
      <c r="W100" s="194"/>
      <c r="X100" s="194"/>
      <c r="Y100" s="194"/>
      <c r="Z100" s="194"/>
      <c r="AA100" s="194"/>
      <c r="AB100" s="194"/>
      <c r="AC100" s="194"/>
      <c r="AD100" s="194"/>
      <c r="AE100" s="194"/>
      <c r="AF100" s="194"/>
      <c r="AG100" s="215">
        <f>'SO 05 - Flowtrack'!J30</f>
        <v>0</v>
      </c>
      <c r="AH100" s="216"/>
      <c r="AI100" s="216"/>
      <c r="AJ100" s="216"/>
      <c r="AK100" s="216"/>
      <c r="AL100" s="216"/>
      <c r="AM100" s="216"/>
      <c r="AN100" s="215">
        <f t="shared" si="0"/>
        <v>0</v>
      </c>
      <c r="AO100" s="216"/>
      <c r="AP100" s="216"/>
      <c r="AQ100" s="80" t="s">
        <v>83</v>
      </c>
      <c r="AR100" s="77"/>
      <c r="AS100" s="81">
        <v>0</v>
      </c>
      <c r="AT100" s="82">
        <f t="shared" si="1"/>
        <v>0</v>
      </c>
      <c r="AU100" s="83">
        <f>'SO 05 - Flowtrack'!P122</f>
        <v>0</v>
      </c>
      <c r="AV100" s="82">
        <f>'SO 05 - Flowtrack'!J33</f>
        <v>0</v>
      </c>
      <c r="AW100" s="82">
        <f>'SO 05 - Flowtrack'!J34</f>
        <v>0</v>
      </c>
      <c r="AX100" s="82">
        <f>'SO 05 - Flowtrack'!J35</f>
        <v>0</v>
      </c>
      <c r="AY100" s="82">
        <f>'SO 05 - Flowtrack'!J36</f>
        <v>0</v>
      </c>
      <c r="AZ100" s="82">
        <f>'SO 05 - Flowtrack'!F33</f>
        <v>0</v>
      </c>
      <c r="BA100" s="82">
        <f>'SO 05 - Flowtrack'!F34</f>
        <v>0</v>
      </c>
      <c r="BB100" s="82">
        <f>'SO 05 - Flowtrack'!F35</f>
        <v>0</v>
      </c>
      <c r="BC100" s="82">
        <f>'SO 05 - Flowtrack'!F36</f>
        <v>0</v>
      </c>
      <c r="BD100" s="84">
        <f>'SO 05 - Flowtrack'!F37</f>
        <v>0</v>
      </c>
      <c r="BT100" s="85" t="s">
        <v>84</v>
      </c>
      <c r="BV100" s="85" t="s">
        <v>78</v>
      </c>
      <c r="BW100" s="85" t="s">
        <v>100</v>
      </c>
      <c r="BX100" s="85" t="s">
        <v>4</v>
      </c>
      <c r="CL100" s="85" t="s">
        <v>1</v>
      </c>
      <c r="CM100" s="85" t="s">
        <v>76</v>
      </c>
    </row>
    <row r="101" spans="1:91" s="7" customFormat="1" ht="16.5" customHeight="1">
      <c r="A101" s="76" t="s">
        <v>80</v>
      </c>
      <c r="B101" s="77"/>
      <c r="C101" s="78"/>
      <c r="D101" s="194" t="s">
        <v>101</v>
      </c>
      <c r="E101" s="194"/>
      <c r="F101" s="194"/>
      <c r="G101" s="194"/>
      <c r="H101" s="194"/>
      <c r="I101" s="79"/>
      <c r="J101" s="194" t="s">
        <v>102</v>
      </c>
      <c r="K101" s="194"/>
      <c r="L101" s="194"/>
      <c r="M101" s="194"/>
      <c r="N101" s="194"/>
      <c r="O101" s="194"/>
      <c r="P101" s="194"/>
      <c r="Q101" s="194"/>
      <c r="R101" s="194"/>
      <c r="S101" s="194"/>
      <c r="T101" s="194"/>
      <c r="U101" s="194"/>
      <c r="V101" s="194"/>
      <c r="W101" s="194"/>
      <c r="X101" s="194"/>
      <c r="Y101" s="194"/>
      <c r="Z101" s="194"/>
      <c r="AA101" s="194"/>
      <c r="AB101" s="194"/>
      <c r="AC101" s="194"/>
      <c r="AD101" s="194"/>
      <c r="AE101" s="194"/>
      <c r="AF101" s="194"/>
      <c r="AG101" s="215">
        <f>'SO 06 - Bazén - pump bowl'!J30</f>
        <v>0</v>
      </c>
      <c r="AH101" s="216"/>
      <c r="AI101" s="216"/>
      <c r="AJ101" s="216"/>
      <c r="AK101" s="216"/>
      <c r="AL101" s="216"/>
      <c r="AM101" s="216"/>
      <c r="AN101" s="215">
        <f t="shared" si="0"/>
        <v>0</v>
      </c>
      <c r="AO101" s="216"/>
      <c r="AP101" s="216"/>
      <c r="AQ101" s="80" t="s">
        <v>83</v>
      </c>
      <c r="AR101" s="77"/>
      <c r="AS101" s="81">
        <v>0</v>
      </c>
      <c r="AT101" s="82">
        <f t="shared" si="1"/>
        <v>0</v>
      </c>
      <c r="AU101" s="83">
        <f>'SO 06 - Bazén - pump bowl'!P124</f>
        <v>0</v>
      </c>
      <c r="AV101" s="82">
        <f>'SO 06 - Bazén - pump bowl'!J33</f>
        <v>0</v>
      </c>
      <c r="AW101" s="82">
        <f>'SO 06 - Bazén - pump bowl'!J34</f>
        <v>0</v>
      </c>
      <c r="AX101" s="82">
        <f>'SO 06 - Bazén - pump bowl'!J35</f>
        <v>0</v>
      </c>
      <c r="AY101" s="82">
        <f>'SO 06 - Bazén - pump bowl'!J36</f>
        <v>0</v>
      </c>
      <c r="AZ101" s="82">
        <f>'SO 06 - Bazén - pump bowl'!F33</f>
        <v>0</v>
      </c>
      <c r="BA101" s="82">
        <f>'SO 06 - Bazén - pump bowl'!F34</f>
        <v>0</v>
      </c>
      <c r="BB101" s="82">
        <f>'SO 06 - Bazén - pump bowl'!F35</f>
        <v>0</v>
      </c>
      <c r="BC101" s="82">
        <f>'SO 06 - Bazén - pump bowl'!F36</f>
        <v>0</v>
      </c>
      <c r="BD101" s="84">
        <f>'SO 06 - Bazén - pump bowl'!F37</f>
        <v>0</v>
      </c>
      <c r="BT101" s="85" t="s">
        <v>84</v>
      </c>
      <c r="BV101" s="85" t="s">
        <v>78</v>
      </c>
      <c r="BW101" s="85" t="s">
        <v>103</v>
      </c>
      <c r="BX101" s="85" t="s">
        <v>4</v>
      </c>
      <c r="CL101" s="85" t="s">
        <v>1</v>
      </c>
      <c r="CM101" s="85" t="s">
        <v>76</v>
      </c>
    </row>
    <row r="102" spans="1:91" s="7" customFormat="1" ht="24.75" customHeight="1">
      <c r="A102" s="76" t="s">
        <v>80</v>
      </c>
      <c r="B102" s="77"/>
      <c r="C102" s="78"/>
      <c r="D102" s="194" t="s">
        <v>104</v>
      </c>
      <c r="E102" s="194"/>
      <c r="F102" s="194"/>
      <c r="G102" s="194"/>
      <c r="H102" s="194"/>
      <c r="I102" s="79"/>
      <c r="J102" s="194" t="s">
        <v>105</v>
      </c>
      <c r="K102" s="194"/>
      <c r="L102" s="194"/>
      <c r="M102" s="194"/>
      <c r="N102" s="194"/>
      <c r="O102" s="194"/>
      <c r="P102" s="194"/>
      <c r="Q102" s="194"/>
      <c r="R102" s="194"/>
      <c r="S102" s="194"/>
      <c r="T102" s="194"/>
      <c r="U102" s="194"/>
      <c r="V102" s="194"/>
      <c r="W102" s="194"/>
      <c r="X102" s="194"/>
      <c r="Y102" s="194"/>
      <c r="Z102" s="194"/>
      <c r="AA102" s="194"/>
      <c r="AB102" s="194"/>
      <c r="AC102" s="194"/>
      <c r="AD102" s="194"/>
      <c r="AE102" s="194"/>
      <c r="AF102" s="194"/>
      <c r="AG102" s="215">
        <f>'SO 06-A - Tréningová ploc...'!J30</f>
        <v>0</v>
      </c>
      <c r="AH102" s="216"/>
      <c r="AI102" s="216"/>
      <c r="AJ102" s="216"/>
      <c r="AK102" s="216"/>
      <c r="AL102" s="216"/>
      <c r="AM102" s="216"/>
      <c r="AN102" s="215">
        <f t="shared" si="0"/>
        <v>0</v>
      </c>
      <c r="AO102" s="216"/>
      <c r="AP102" s="216"/>
      <c r="AQ102" s="80" t="s">
        <v>83</v>
      </c>
      <c r="AR102" s="77"/>
      <c r="AS102" s="81">
        <v>0</v>
      </c>
      <c r="AT102" s="82">
        <f t="shared" si="1"/>
        <v>0</v>
      </c>
      <c r="AU102" s="83">
        <f>'SO 06-A - Tréningová ploc...'!P122</f>
        <v>0</v>
      </c>
      <c r="AV102" s="82">
        <f>'SO 06-A - Tréningová ploc...'!J33</f>
        <v>0</v>
      </c>
      <c r="AW102" s="82">
        <f>'SO 06-A - Tréningová ploc...'!J34</f>
        <v>0</v>
      </c>
      <c r="AX102" s="82">
        <f>'SO 06-A - Tréningová ploc...'!J35</f>
        <v>0</v>
      </c>
      <c r="AY102" s="82">
        <f>'SO 06-A - Tréningová ploc...'!J36</f>
        <v>0</v>
      </c>
      <c r="AZ102" s="82">
        <f>'SO 06-A - Tréningová ploc...'!F33</f>
        <v>0</v>
      </c>
      <c r="BA102" s="82">
        <f>'SO 06-A - Tréningová ploc...'!F34</f>
        <v>0</v>
      </c>
      <c r="BB102" s="82">
        <f>'SO 06-A - Tréningová ploc...'!F35</f>
        <v>0</v>
      </c>
      <c r="BC102" s="82">
        <f>'SO 06-A - Tréningová ploc...'!F36</f>
        <v>0</v>
      </c>
      <c r="BD102" s="84">
        <f>'SO 06-A - Tréningová ploc...'!F37</f>
        <v>0</v>
      </c>
      <c r="BT102" s="85" t="s">
        <v>84</v>
      </c>
      <c r="BV102" s="85" t="s">
        <v>78</v>
      </c>
      <c r="BW102" s="85" t="s">
        <v>106</v>
      </c>
      <c r="BX102" s="85" t="s">
        <v>4</v>
      </c>
      <c r="CL102" s="85" t="s">
        <v>1</v>
      </c>
      <c r="CM102" s="85" t="s">
        <v>76</v>
      </c>
    </row>
    <row r="103" spans="1:91" s="7" customFormat="1" ht="24.75" customHeight="1">
      <c r="A103" s="76" t="s">
        <v>80</v>
      </c>
      <c r="B103" s="77"/>
      <c r="C103" s="78"/>
      <c r="D103" s="194" t="s">
        <v>107</v>
      </c>
      <c r="E103" s="194"/>
      <c r="F103" s="194"/>
      <c r="G103" s="194"/>
      <c r="H103" s="194"/>
      <c r="I103" s="79"/>
      <c r="J103" s="194" t="s">
        <v>108</v>
      </c>
      <c r="K103" s="194"/>
      <c r="L103" s="194"/>
      <c r="M103" s="194"/>
      <c r="N103" s="194"/>
      <c r="O103" s="194"/>
      <c r="P103" s="194"/>
      <c r="Q103" s="194"/>
      <c r="R103" s="194"/>
      <c r="S103" s="194"/>
      <c r="T103" s="194"/>
      <c r="U103" s="194"/>
      <c r="V103" s="194"/>
      <c r="W103" s="194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215">
        <f>'SO 06-B - Rozptylová mult...'!J30</f>
        <v>0</v>
      </c>
      <c r="AH103" s="216"/>
      <c r="AI103" s="216"/>
      <c r="AJ103" s="216"/>
      <c r="AK103" s="216"/>
      <c r="AL103" s="216"/>
      <c r="AM103" s="216"/>
      <c r="AN103" s="215">
        <f t="shared" si="0"/>
        <v>0</v>
      </c>
      <c r="AO103" s="216"/>
      <c r="AP103" s="216"/>
      <c r="AQ103" s="80" t="s">
        <v>83</v>
      </c>
      <c r="AR103" s="77"/>
      <c r="AS103" s="81">
        <v>0</v>
      </c>
      <c r="AT103" s="82">
        <f t="shared" si="1"/>
        <v>0</v>
      </c>
      <c r="AU103" s="83">
        <f>'SO 06-B - Rozptylová mult...'!P120</f>
        <v>0</v>
      </c>
      <c r="AV103" s="82">
        <f>'SO 06-B - Rozptylová mult...'!J33</f>
        <v>0</v>
      </c>
      <c r="AW103" s="82">
        <f>'SO 06-B - Rozptylová mult...'!J34</f>
        <v>0</v>
      </c>
      <c r="AX103" s="82">
        <f>'SO 06-B - Rozptylová mult...'!J35</f>
        <v>0</v>
      </c>
      <c r="AY103" s="82">
        <f>'SO 06-B - Rozptylová mult...'!J36</f>
        <v>0</v>
      </c>
      <c r="AZ103" s="82">
        <f>'SO 06-B - Rozptylová mult...'!F33</f>
        <v>0</v>
      </c>
      <c r="BA103" s="82">
        <f>'SO 06-B - Rozptylová mult...'!F34</f>
        <v>0</v>
      </c>
      <c r="BB103" s="82">
        <f>'SO 06-B - Rozptylová mult...'!F35</f>
        <v>0</v>
      </c>
      <c r="BC103" s="82">
        <f>'SO 06-B - Rozptylová mult...'!F36</f>
        <v>0</v>
      </c>
      <c r="BD103" s="84">
        <f>'SO 06-B - Rozptylová mult...'!F37</f>
        <v>0</v>
      </c>
      <c r="BT103" s="85" t="s">
        <v>84</v>
      </c>
      <c r="BV103" s="85" t="s">
        <v>78</v>
      </c>
      <c r="BW103" s="85" t="s">
        <v>109</v>
      </c>
      <c r="BX103" s="85" t="s">
        <v>4</v>
      </c>
      <c r="CL103" s="85" t="s">
        <v>1</v>
      </c>
      <c r="CM103" s="85" t="s">
        <v>76</v>
      </c>
    </row>
    <row r="104" spans="1:91" s="7" customFormat="1" ht="16.5" customHeight="1">
      <c r="A104" s="76" t="s">
        <v>80</v>
      </c>
      <c r="B104" s="77"/>
      <c r="C104" s="78"/>
      <c r="D104" s="194" t="s">
        <v>110</v>
      </c>
      <c r="E104" s="194"/>
      <c r="F104" s="194"/>
      <c r="G104" s="194"/>
      <c r="H104" s="194"/>
      <c r="I104" s="79"/>
      <c r="J104" s="194" t="s">
        <v>111</v>
      </c>
      <c r="K104" s="194"/>
      <c r="L104" s="194"/>
      <c r="M104" s="194"/>
      <c r="N104" s="194"/>
      <c r="O104" s="194"/>
      <c r="P104" s="194"/>
      <c r="Q104" s="194"/>
      <c r="R104" s="194"/>
      <c r="S104" s="194"/>
      <c r="T104" s="194"/>
      <c r="U104" s="194"/>
      <c r="V104" s="194"/>
      <c r="W104" s="194"/>
      <c r="X104" s="194"/>
      <c r="Y104" s="194"/>
      <c r="Z104" s="194"/>
      <c r="AA104" s="194"/>
      <c r="AB104" s="194"/>
      <c r="AC104" s="194"/>
      <c r="AD104" s="194"/>
      <c r="AE104" s="194"/>
      <c r="AF104" s="194"/>
      <c r="AG104" s="215">
        <f>'SO 07 - U- rampa'!J30</f>
        <v>0</v>
      </c>
      <c r="AH104" s="216"/>
      <c r="AI104" s="216"/>
      <c r="AJ104" s="216"/>
      <c r="AK104" s="216"/>
      <c r="AL104" s="216"/>
      <c r="AM104" s="216"/>
      <c r="AN104" s="215">
        <f t="shared" si="0"/>
        <v>0</v>
      </c>
      <c r="AO104" s="216"/>
      <c r="AP104" s="216"/>
      <c r="AQ104" s="80" t="s">
        <v>83</v>
      </c>
      <c r="AR104" s="77"/>
      <c r="AS104" s="81">
        <v>0</v>
      </c>
      <c r="AT104" s="82">
        <f t="shared" si="1"/>
        <v>0</v>
      </c>
      <c r="AU104" s="83">
        <f>'SO 07 - U- rampa'!P122</f>
        <v>0</v>
      </c>
      <c r="AV104" s="82">
        <f>'SO 07 - U- rampa'!J33</f>
        <v>0</v>
      </c>
      <c r="AW104" s="82">
        <f>'SO 07 - U- rampa'!J34</f>
        <v>0</v>
      </c>
      <c r="AX104" s="82">
        <f>'SO 07 - U- rampa'!J35</f>
        <v>0</v>
      </c>
      <c r="AY104" s="82">
        <f>'SO 07 - U- rampa'!J36</f>
        <v>0</v>
      </c>
      <c r="AZ104" s="82">
        <f>'SO 07 - U- rampa'!F33</f>
        <v>0</v>
      </c>
      <c r="BA104" s="82">
        <f>'SO 07 - U- rampa'!F34</f>
        <v>0</v>
      </c>
      <c r="BB104" s="82">
        <f>'SO 07 - U- rampa'!F35</f>
        <v>0</v>
      </c>
      <c r="BC104" s="82">
        <f>'SO 07 - U- rampa'!F36</f>
        <v>0</v>
      </c>
      <c r="BD104" s="84">
        <f>'SO 07 - U- rampa'!F37</f>
        <v>0</v>
      </c>
      <c r="BT104" s="85" t="s">
        <v>84</v>
      </c>
      <c r="BV104" s="85" t="s">
        <v>78</v>
      </c>
      <c r="BW104" s="85" t="s">
        <v>112</v>
      </c>
      <c r="BX104" s="85" t="s">
        <v>4</v>
      </c>
      <c r="CL104" s="85" t="s">
        <v>1</v>
      </c>
      <c r="CM104" s="85" t="s">
        <v>76</v>
      </c>
    </row>
    <row r="105" spans="1:91" s="7" customFormat="1" ht="16.5" customHeight="1">
      <c r="A105" s="76" t="s">
        <v>80</v>
      </c>
      <c r="B105" s="77"/>
      <c r="C105" s="78"/>
      <c r="D105" s="194" t="s">
        <v>113</v>
      </c>
      <c r="E105" s="194"/>
      <c r="F105" s="194"/>
      <c r="G105" s="194"/>
      <c r="H105" s="194"/>
      <c r="I105" s="79"/>
      <c r="J105" s="194" t="s">
        <v>114</v>
      </c>
      <c r="K105" s="194"/>
      <c r="L105" s="194"/>
      <c r="M105" s="194"/>
      <c r="N105" s="194"/>
      <c r="O105" s="194"/>
      <c r="P105" s="194"/>
      <c r="Q105" s="194"/>
      <c r="R105" s="194"/>
      <c r="S105" s="194"/>
      <c r="T105" s="194"/>
      <c r="U105" s="194"/>
      <c r="V105" s="194"/>
      <c r="W105" s="194"/>
      <c r="X105" s="194"/>
      <c r="Y105" s="194"/>
      <c r="Z105" s="194"/>
      <c r="AA105" s="194"/>
      <c r="AB105" s="194"/>
      <c r="AC105" s="194"/>
      <c r="AD105" s="194"/>
      <c r="AE105" s="194"/>
      <c r="AF105" s="194"/>
      <c r="AG105" s="215">
        <f>'SO 08 - Štrková plocha'!J30</f>
        <v>0</v>
      </c>
      <c r="AH105" s="216"/>
      <c r="AI105" s="216"/>
      <c r="AJ105" s="216"/>
      <c r="AK105" s="216"/>
      <c r="AL105" s="216"/>
      <c r="AM105" s="216"/>
      <c r="AN105" s="215">
        <f t="shared" si="0"/>
        <v>0</v>
      </c>
      <c r="AO105" s="216"/>
      <c r="AP105" s="216"/>
      <c r="AQ105" s="80" t="s">
        <v>83</v>
      </c>
      <c r="AR105" s="77"/>
      <c r="AS105" s="81">
        <v>0</v>
      </c>
      <c r="AT105" s="82">
        <f t="shared" si="1"/>
        <v>0</v>
      </c>
      <c r="AU105" s="83">
        <f>'SO 08 - Štrková plocha'!P120</f>
        <v>0</v>
      </c>
      <c r="AV105" s="82">
        <f>'SO 08 - Štrková plocha'!J33</f>
        <v>0</v>
      </c>
      <c r="AW105" s="82">
        <f>'SO 08 - Štrková plocha'!J34</f>
        <v>0</v>
      </c>
      <c r="AX105" s="82">
        <f>'SO 08 - Štrková plocha'!J35</f>
        <v>0</v>
      </c>
      <c r="AY105" s="82">
        <f>'SO 08 - Štrková plocha'!J36</f>
        <v>0</v>
      </c>
      <c r="AZ105" s="82">
        <f>'SO 08 - Štrková plocha'!F33</f>
        <v>0</v>
      </c>
      <c r="BA105" s="82">
        <f>'SO 08 - Štrková plocha'!F34</f>
        <v>0</v>
      </c>
      <c r="BB105" s="82">
        <f>'SO 08 - Štrková plocha'!F35</f>
        <v>0</v>
      </c>
      <c r="BC105" s="82">
        <f>'SO 08 - Štrková plocha'!F36</f>
        <v>0</v>
      </c>
      <c r="BD105" s="84">
        <f>'SO 08 - Štrková plocha'!F37</f>
        <v>0</v>
      </c>
      <c r="BT105" s="85" t="s">
        <v>84</v>
      </c>
      <c r="BV105" s="85" t="s">
        <v>78</v>
      </c>
      <c r="BW105" s="85" t="s">
        <v>115</v>
      </c>
      <c r="BX105" s="85" t="s">
        <v>4</v>
      </c>
      <c r="CL105" s="85" t="s">
        <v>1</v>
      </c>
      <c r="CM105" s="85" t="s">
        <v>76</v>
      </c>
    </row>
    <row r="106" spans="1:91" s="7" customFormat="1" ht="16.5" customHeight="1">
      <c r="A106" s="76" t="s">
        <v>80</v>
      </c>
      <c r="B106" s="77"/>
      <c r="C106" s="78"/>
      <c r="D106" s="194" t="s">
        <v>116</v>
      </c>
      <c r="E106" s="194"/>
      <c r="F106" s="194"/>
      <c r="G106" s="194"/>
      <c r="H106" s="194"/>
      <c r="I106" s="79"/>
      <c r="J106" s="194" t="s">
        <v>117</v>
      </c>
      <c r="K106" s="194"/>
      <c r="L106" s="194"/>
      <c r="M106" s="194"/>
      <c r="N106" s="194"/>
      <c r="O106" s="194"/>
      <c r="P106" s="194"/>
      <c r="Q106" s="194"/>
      <c r="R106" s="194"/>
      <c r="S106" s="194"/>
      <c r="T106" s="194"/>
      <c r="U106" s="194"/>
      <c r="V106" s="194"/>
      <c r="W106" s="194"/>
      <c r="X106" s="194"/>
      <c r="Y106" s="194"/>
      <c r="Z106" s="194"/>
      <c r="AA106" s="194"/>
      <c r="AB106" s="194"/>
      <c r="AC106" s="194"/>
      <c r="AD106" s="194"/>
      <c r="AE106" s="194"/>
      <c r="AF106" s="194"/>
      <c r="AG106" s="215">
        <f>'SO 09 - Oplotenie'!J30</f>
        <v>0</v>
      </c>
      <c r="AH106" s="216"/>
      <c r="AI106" s="216"/>
      <c r="AJ106" s="216"/>
      <c r="AK106" s="216"/>
      <c r="AL106" s="216"/>
      <c r="AM106" s="216"/>
      <c r="AN106" s="215">
        <f t="shared" si="0"/>
        <v>0</v>
      </c>
      <c r="AO106" s="216"/>
      <c r="AP106" s="216"/>
      <c r="AQ106" s="80" t="s">
        <v>83</v>
      </c>
      <c r="AR106" s="77"/>
      <c r="AS106" s="81">
        <v>0</v>
      </c>
      <c r="AT106" s="82">
        <f t="shared" si="1"/>
        <v>0</v>
      </c>
      <c r="AU106" s="83">
        <f>'SO 09 - Oplotenie'!P124</f>
        <v>0</v>
      </c>
      <c r="AV106" s="82">
        <f>'SO 09 - Oplotenie'!J33</f>
        <v>0</v>
      </c>
      <c r="AW106" s="82">
        <f>'SO 09 - Oplotenie'!J34</f>
        <v>0</v>
      </c>
      <c r="AX106" s="82">
        <f>'SO 09 - Oplotenie'!J35</f>
        <v>0</v>
      </c>
      <c r="AY106" s="82">
        <f>'SO 09 - Oplotenie'!J36</f>
        <v>0</v>
      </c>
      <c r="AZ106" s="82">
        <f>'SO 09 - Oplotenie'!F33</f>
        <v>0</v>
      </c>
      <c r="BA106" s="82">
        <f>'SO 09 - Oplotenie'!F34</f>
        <v>0</v>
      </c>
      <c r="BB106" s="82">
        <f>'SO 09 - Oplotenie'!F35</f>
        <v>0</v>
      </c>
      <c r="BC106" s="82">
        <f>'SO 09 - Oplotenie'!F36</f>
        <v>0</v>
      </c>
      <c r="BD106" s="84">
        <f>'SO 09 - Oplotenie'!F37</f>
        <v>0</v>
      </c>
      <c r="BT106" s="85" t="s">
        <v>84</v>
      </c>
      <c r="BV106" s="85" t="s">
        <v>78</v>
      </c>
      <c r="BW106" s="85" t="s">
        <v>118</v>
      </c>
      <c r="BX106" s="85" t="s">
        <v>4</v>
      </c>
      <c r="CL106" s="85" t="s">
        <v>1</v>
      </c>
      <c r="CM106" s="85" t="s">
        <v>76</v>
      </c>
    </row>
    <row r="107" spans="1:91" s="7" customFormat="1" ht="16.5" customHeight="1">
      <c r="A107" s="76" t="s">
        <v>80</v>
      </c>
      <c r="B107" s="77"/>
      <c r="C107" s="78"/>
      <c r="D107" s="194" t="s">
        <v>119</v>
      </c>
      <c r="E107" s="194"/>
      <c r="F107" s="194"/>
      <c r="G107" s="194"/>
      <c r="H107" s="194"/>
      <c r="I107" s="79"/>
      <c r="J107" s="194" t="s">
        <v>120</v>
      </c>
      <c r="K107" s="194"/>
      <c r="L107" s="194"/>
      <c r="M107" s="194"/>
      <c r="N107" s="194"/>
      <c r="O107" s="194"/>
      <c r="P107" s="194"/>
      <c r="Q107" s="194"/>
      <c r="R107" s="194"/>
      <c r="S107" s="194"/>
      <c r="T107" s="194"/>
      <c r="U107" s="194"/>
      <c r="V107" s="194"/>
      <c r="W107" s="194"/>
      <c r="X107" s="194"/>
      <c r="Y107" s="194"/>
      <c r="Z107" s="194"/>
      <c r="AA107" s="194"/>
      <c r="AB107" s="194"/>
      <c r="AC107" s="194"/>
      <c r="AD107" s="194"/>
      <c r="AE107" s="194"/>
      <c r="AF107" s="194"/>
      <c r="AG107" s="215">
        <f>'SO 10 - Detský pumptrack'!J30</f>
        <v>0</v>
      </c>
      <c r="AH107" s="216"/>
      <c r="AI107" s="216"/>
      <c r="AJ107" s="216"/>
      <c r="AK107" s="216"/>
      <c r="AL107" s="216"/>
      <c r="AM107" s="216"/>
      <c r="AN107" s="215">
        <f t="shared" si="0"/>
        <v>0</v>
      </c>
      <c r="AO107" s="216"/>
      <c r="AP107" s="216"/>
      <c r="AQ107" s="80" t="s">
        <v>83</v>
      </c>
      <c r="AR107" s="77"/>
      <c r="AS107" s="81">
        <v>0</v>
      </c>
      <c r="AT107" s="82">
        <f t="shared" si="1"/>
        <v>0</v>
      </c>
      <c r="AU107" s="83">
        <f>'SO 10 - Detský pumptrack'!P122</f>
        <v>0</v>
      </c>
      <c r="AV107" s="82">
        <f>'SO 10 - Detský pumptrack'!J33</f>
        <v>0</v>
      </c>
      <c r="AW107" s="82">
        <f>'SO 10 - Detský pumptrack'!J34</f>
        <v>0</v>
      </c>
      <c r="AX107" s="82">
        <f>'SO 10 - Detský pumptrack'!J35</f>
        <v>0</v>
      </c>
      <c r="AY107" s="82">
        <f>'SO 10 - Detský pumptrack'!J36</f>
        <v>0</v>
      </c>
      <c r="AZ107" s="82">
        <f>'SO 10 - Detský pumptrack'!F33</f>
        <v>0</v>
      </c>
      <c r="BA107" s="82">
        <f>'SO 10 - Detský pumptrack'!F34</f>
        <v>0</v>
      </c>
      <c r="BB107" s="82">
        <f>'SO 10 - Detský pumptrack'!F35</f>
        <v>0</v>
      </c>
      <c r="BC107" s="82">
        <f>'SO 10 - Detský pumptrack'!F36</f>
        <v>0</v>
      </c>
      <c r="BD107" s="84">
        <f>'SO 10 - Detský pumptrack'!F37</f>
        <v>0</v>
      </c>
      <c r="BT107" s="85" t="s">
        <v>84</v>
      </c>
      <c r="BV107" s="85" t="s">
        <v>78</v>
      </c>
      <c r="BW107" s="85" t="s">
        <v>121</v>
      </c>
      <c r="BX107" s="85" t="s">
        <v>4</v>
      </c>
      <c r="CL107" s="85" t="s">
        <v>1</v>
      </c>
      <c r="CM107" s="85" t="s">
        <v>76</v>
      </c>
    </row>
    <row r="108" spans="1:91" s="7" customFormat="1" ht="16.5" customHeight="1">
      <c r="A108" s="76" t="s">
        <v>80</v>
      </c>
      <c r="B108" s="77"/>
      <c r="C108" s="78"/>
      <c r="D108" s="194" t="s">
        <v>122</v>
      </c>
      <c r="E108" s="194"/>
      <c r="F108" s="194"/>
      <c r="G108" s="194"/>
      <c r="H108" s="194"/>
      <c r="I108" s="79"/>
      <c r="J108" s="194" t="s">
        <v>123</v>
      </c>
      <c r="K108" s="194"/>
      <c r="L108" s="194"/>
      <c r="M108" s="194"/>
      <c r="N108" s="194"/>
      <c r="O108" s="194"/>
      <c r="P108" s="194"/>
      <c r="Q108" s="194"/>
      <c r="R108" s="194"/>
      <c r="S108" s="194"/>
      <c r="T108" s="194"/>
      <c r="U108" s="194"/>
      <c r="V108" s="194"/>
      <c r="W108" s="194"/>
      <c r="X108" s="194"/>
      <c r="Y108" s="194"/>
      <c r="Z108" s="194"/>
      <c r="AA108" s="194"/>
      <c r="AB108" s="194"/>
      <c r="AC108" s="194"/>
      <c r="AD108" s="194"/>
      <c r="AE108" s="194"/>
      <c r="AF108" s="194"/>
      <c r="AG108" s="215">
        <f>'SO 11 - Plochy odvodňovac...'!J30</f>
        <v>0</v>
      </c>
      <c r="AH108" s="216"/>
      <c r="AI108" s="216"/>
      <c r="AJ108" s="216"/>
      <c r="AK108" s="216"/>
      <c r="AL108" s="216"/>
      <c r="AM108" s="216"/>
      <c r="AN108" s="215">
        <f t="shared" si="0"/>
        <v>0</v>
      </c>
      <c r="AO108" s="216"/>
      <c r="AP108" s="216"/>
      <c r="AQ108" s="80" t="s">
        <v>83</v>
      </c>
      <c r="AR108" s="77"/>
      <c r="AS108" s="81">
        <v>0</v>
      </c>
      <c r="AT108" s="82">
        <f t="shared" si="1"/>
        <v>0</v>
      </c>
      <c r="AU108" s="83">
        <f>'SO 11 - Plochy odvodňovac...'!P121</f>
        <v>0</v>
      </c>
      <c r="AV108" s="82">
        <f>'SO 11 - Plochy odvodňovac...'!J33</f>
        <v>0</v>
      </c>
      <c r="AW108" s="82">
        <f>'SO 11 - Plochy odvodňovac...'!J34</f>
        <v>0</v>
      </c>
      <c r="AX108" s="82">
        <f>'SO 11 - Plochy odvodňovac...'!J35</f>
        <v>0</v>
      </c>
      <c r="AY108" s="82">
        <f>'SO 11 - Plochy odvodňovac...'!J36</f>
        <v>0</v>
      </c>
      <c r="AZ108" s="82">
        <f>'SO 11 - Plochy odvodňovac...'!F33</f>
        <v>0</v>
      </c>
      <c r="BA108" s="82">
        <f>'SO 11 - Plochy odvodňovac...'!F34</f>
        <v>0</v>
      </c>
      <c r="BB108" s="82">
        <f>'SO 11 - Plochy odvodňovac...'!F35</f>
        <v>0</v>
      </c>
      <c r="BC108" s="82">
        <f>'SO 11 - Plochy odvodňovac...'!F36</f>
        <v>0</v>
      </c>
      <c r="BD108" s="84">
        <f>'SO 11 - Plochy odvodňovac...'!F37</f>
        <v>0</v>
      </c>
      <c r="BT108" s="85" t="s">
        <v>84</v>
      </c>
      <c r="BV108" s="85" t="s">
        <v>78</v>
      </c>
      <c r="BW108" s="85" t="s">
        <v>124</v>
      </c>
      <c r="BX108" s="85" t="s">
        <v>4</v>
      </c>
      <c r="CL108" s="85" t="s">
        <v>1</v>
      </c>
      <c r="CM108" s="85" t="s">
        <v>76</v>
      </c>
    </row>
    <row r="109" spans="1:91" s="7" customFormat="1" ht="24.75" customHeight="1">
      <c r="A109" s="76" t="s">
        <v>80</v>
      </c>
      <c r="B109" s="77"/>
      <c r="C109" s="78"/>
      <c r="D109" s="194" t="s">
        <v>125</v>
      </c>
      <c r="E109" s="194"/>
      <c r="F109" s="194"/>
      <c r="G109" s="194"/>
      <c r="H109" s="194"/>
      <c r="I109" s="79"/>
      <c r="J109" s="194" t="s">
        <v>126</v>
      </c>
      <c r="K109" s="194"/>
      <c r="L109" s="194"/>
      <c r="M109" s="194"/>
      <c r="N109" s="194"/>
      <c r="O109" s="194"/>
      <c r="P109" s="194"/>
      <c r="Q109" s="194"/>
      <c r="R109" s="194"/>
      <c r="S109" s="194"/>
      <c r="T109" s="194"/>
      <c r="U109" s="194"/>
      <c r="V109" s="194"/>
      <c r="W109" s="194"/>
      <c r="X109" s="194"/>
      <c r="Y109" s="194"/>
      <c r="Z109" s="194"/>
      <c r="AA109" s="194"/>
      <c r="AB109" s="194"/>
      <c r="AC109" s="194"/>
      <c r="AD109" s="194"/>
      <c r="AE109" s="194"/>
      <c r="AF109" s="194"/>
      <c r="AG109" s="215">
        <f>'SO 12 - Plochy určené na ...'!J30</f>
        <v>0</v>
      </c>
      <c r="AH109" s="216"/>
      <c r="AI109" s="216"/>
      <c r="AJ109" s="216"/>
      <c r="AK109" s="216"/>
      <c r="AL109" s="216"/>
      <c r="AM109" s="216"/>
      <c r="AN109" s="215">
        <f t="shared" si="0"/>
        <v>0</v>
      </c>
      <c r="AO109" s="216"/>
      <c r="AP109" s="216"/>
      <c r="AQ109" s="80" t="s">
        <v>83</v>
      </c>
      <c r="AR109" s="77"/>
      <c r="AS109" s="81">
        <v>0</v>
      </c>
      <c r="AT109" s="82">
        <f t="shared" si="1"/>
        <v>0</v>
      </c>
      <c r="AU109" s="83">
        <f>'SO 12 - Plochy určené na ...'!P118</f>
        <v>0</v>
      </c>
      <c r="AV109" s="82">
        <f>'SO 12 - Plochy určené na ...'!J33</f>
        <v>0</v>
      </c>
      <c r="AW109" s="82">
        <f>'SO 12 - Plochy určené na ...'!J34</f>
        <v>0</v>
      </c>
      <c r="AX109" s="82">
        <f>'SO 12 - Plochy určené na ...'!J35</f>
        <v>0</v>
      </c>
      <c r="AY109" s="82">
        <f>'SO 12 - Plochy určené na ...'!J36</f>
        <v>0</v>
      </c>
      <c r="AZ109" s="82">
        <f>'SO 12 - Plochy určené na ...'!F33</f>
        <v>0</v>
      </c>
      <c r="BA109" s="82">
        <f>'SO 12 - Plochy určené na ...'!F34</f>
        <v>0</v>
      </c>
      <c r="BB109" s="82">
        <f>'SO 12 - Plochy určené na ...'!F35</f>
        <v>0</v>
      </c>
      <c r="BC109" s="82">
        <f>'SO 12 - Plochy určené na ...'!F36</f>
        <v>0</v>
      </c>
      <c r="BD109" s="84">
        <f>'SO 12 - Plochy určené na ...'!F37</f>
        <v>0</v>
      </c>
      <c r="BT109" s="85" t="s">
        <v>84</v>
      </c>
      <c r="BV109" s="85" t="s">
        <v>78</v>
      </c>
      <c r="BW109" s="85" t="s">
        <v>127</v>
      </c>
      <c r="BX109" s="85" t="s">
        <v>4</v>
      </c>
      <c r="CL109" s="85" t="s">
        <v>1</v>
      </c>
      <c r="CM109" s="85" t="s">
        <v>76</v>
      </c>
    </row>
    <row r="110" spans="1:91" s="7" customFormat="1" ht="16.5" customHeight="1">
      <c r="A110" s="76" t="s">
        <v>80</v>
      </c>
      <c r="B110" s="77"/>
      <c r="C110" s="78"/>
      <c r="D110" s="194" t="s">
        <v>128</v>
      </c>
      <c r="E110" s="194"/>
      <c r="F110" s="194"/>
      <c r="G110" s="194"/>
      <c r="H110" s="194"/>
      <c r="I110" s="79"/>
      <c r="J110" s="194" t="s">
        <v>129</v>
      </c>
      <c r="K110" s="194"/>
      <c r="L110" s="194"/>
      <c r="M110" s="194"/>
      <c r="N110" s="194"/>
      <c r="O110" s="194"/>
      <c r="P110" s="194"/>
      <c r="Q110" s="194"/>
      <c r="R110" s="194"/>
      <c r="S110" s="194"/>
      <c r="T110" s="194"/>
      <c r="U110" s="194"/>
      <c r="V110" s="194"/>
      <c r="W110" s="194"/>
      <c r="X110" s="194"/>
      <c r="Y110" s="194"/>
      <c r="Z110" s="194"/>
      <c r="AA110" s="194"/>
      <c r="AB110" s="194"/>
      <c r="AC110" s="194"/>
      <c r="AD110" s="194"/>
      <c r="AE110" s="194"/>
      <c r="AF110" s="194"/>
      <c r="AG110" s="215">
        <f>'SO 13 - Prístupová plocha...'!J30</f>
        <v>0</v>
      </c>
      <c r="AH110" s="216"/>
      <c r="AI110" s="216"/>
      <c r="AJ110" s="216"/>
      <c r="AK110" s="216"/>
      <c r="AL110" s="216"/>
      <c r="AM110" s="216"/>
      <c r="AN110" s="215">
        <f t="shared" si="0"/>
        <v>0</v>
      </c>
      <c r="AO110" s="216"/>
      <c r="AP110" s="216"/>
      <c r="AQ110" s="80" t="s">
        <v>83</v>
      </c>
      <c r="AR110" s="77"/>
      <c r="AS110" s="81">
        <v>0</v>
      </c>
      <c r="AT110" s="82">
        <f t="shared" si="1"/>
        <v>0</v>
      </c>
      <c r="AU110" s="83">
        <f>'SO 13 - Prístupová plocha...'!P120</f>
        <v>0</v>
      </c>
      <c r="AV110" s="82">
        <f>'SO 13 - Prístupová plocha...'!J33</f>
        <v>0</v>
      </c>
      <c r="AW110" s="82">
        <f>'SO 13 - Prístupová plocha...'!J34</f>
        <v>0</v>
      </c>
      <c r="AX110" s="82">
        <f>'SO 13 - Prístupová plocha...'!J35</f>
        <v>0</v>
      </c>
      <c r="AY110" s="82">
        <f>'SO 13 - Prístupová plocha...'!J36</f>
        <v>0</v>
      </c>
      <c r="AZ110" s="82">
        <f>'SO 13 - Prístupová plocha...'!F33</f>
        <v>0</v>
      </c>
      <c r="BA110" s="82">
        <f>'SO 13 - Prístupová plocha...'!F34</f>
        <v>0</v>
      </c>
      <c r="BB110" s="82">
        <f>'SO 13 - Prístupová plocha...'!F35</f>
        <v>0</v>
      </c>
      <c r="BC110" s="82">
        <f>'SO 13 - Prístupová plocha...'!F36</f>
        <v>0</v>
      </c>
      <c r="BD110" s="84">
        <f>'SO 13 - Prístupová plocha...'!F37</f>
        <v>0</v>
      </c>
      <c r="BT110" s="85" t="s">
        <v>84</v>
      </c>
      <c r="BV110" s="85" t="s">
        <v>78</v>
      </c>
      <c r="BW110" s="85" t="s">
        <v>130</v>
      </c>
      <c r="BX110" s="85" t="s">
        <v>4</v>
      </c>
      <c r="CL110" s="85" t="s">
        <v>1</v>
      </c>
      <c r="CM110" s="85" t="s">
        <v>76</v>
      </c>
    </row>
    <row r="111" spans="1:91" s="7" customFormat="1" ht="24.75" customHeight="1">
      <c r="A111" s="76" t="s">
        <v>80</v>
      </c>
      <c r="B111" s="77"/>
      <c r="C111" s="78"/>
      <c r="D111" s="194" t="s">
        <v>131</v>
      </c>
      <c r="E111" s="194"/>
      <c r="F111" s="194"/>
      <c r="G111" s="194"/>
      <c r="H111" s="194"/>
      <c r="I111" s="79"/>
      <c r="J111" s="194" t="s">
        <v>132</v>
      </c>
      <c r="K111" s="194"/>
      <c r="L111" s="194"/>
      <c r="M111" s="194"/>
      <c r="N111" s="194"/>
      <c r="O111" s="194"/>
      <c r="P111" s="194"/>
      <c r="Q111" s="194"/>
      <c r="R111" s="194"/>
      <c r="S111" s="194"/>
      <c r="T111" s="194"/>
      <c r="U111" s="194"/>
      <c r="V111" s="194"/>
      <c r="W111" s="194"/>
      <c r="X111" s="194"/>
      <c r="Y111" s="194"/>
      <c r="Z111" s="194"/>
      <c r="AA111" s="194"/>
      <c r="AB111" s="194"/>
      <c r="AC111" s="194"/>
      <c r="AD111" s="194"/>
      <c r="AE111" s="194"/>
      <c r="AF111" s="194"/>
      <c r="AG111" s="215">
        <f>'SO 14 - Vodovodná prípojk...'!J30</f>
        <v>0</v>
      </c>
      <c r="AH111" s="216"/>
      <c r="AI111" s="216"/>
      <c r="AJ111" s="216"/>
      <c r="AK111" s="216"/>
      <c r="AL111" s="216"/>
      <c r="AM111" s="216"/>
      <c r="AN111" s="215">
        <f t="shared" si="0"/>
        <v>0</v>
      </c>
      <c r="AO111" s="216"/>
      <c r="AP111" s="216"/>
      <c r="AQ111" s="80" t="s">
        <v>83</v>
      </c>
      <c r="AR111" s="77"/>
      <c r="AS111" s="81">
        <v>0</v>
      </c>
      <c r="AT111" s="82">
        <f t="shared" si="1"/>
        <v>0</v>
      </c>
      <c r="AU111" s="83">
        <f>'SO 14 - Vodovodná prípojk...'!P126</f>
        <v>0</v>
      </c>
      <c r="AV111" s="82">
        <f>'SO 14 - Vodovodná prípojk...'!J33</f>
        <v>0</v>
      </c>
      <c r="AW111" s="82">
        <f>'SO 14 - Vodovodná prípojk...'!J34</f>
        <v>0</v>
      </c>
      <c r="AX111" s="82">
        <f>'SO 14 - Vodovodná prípojk...'!J35</f>
        <v>0</v>
      </c>
      <c r="AY111" s="82">
        <f>'SO 14 - Vodovodná prípojk...'!J36</f>
        <v>0</v>
      </c>
      <c r="AZ111" s="82">
        <f>'SO 14 - Vodovodná prípojk...'!F33</f>
        <v>0</v>
      </c>
      <c r="BA111" s="82">
        <f>'SO 14 - Vodovodná prípojk...'!F34</f>
        <v>0</v>
      </c>
      <c r="BB111" s="82">
        <f>'SO 14 - Vodovodná prípojk...'!F35</f>
        <v>0</v>
      </c>
      <c r="BC111" s="82">
        <f>'SO 14 - Vodovodná prípojk...'!F36</f>
        <v>0</v>
      </c>
      <c r="BD111" s="84">
        <f>'SO 14 - Vodovodná prípojk...'!F37</f>
        <v>0</v>
      </c>
      <c r="BT111" s="85" t="s">
        <v>84</v>
      </c>
      <c r="BV111" s="85" t="s">
        <v>78</v>
      </c>
      <c r="BW111" s="85" t="s">
        <v>133</v>
      </c>
      <c r="BX111" s="85" t="s">
        <v>4</v>
      </c>
      <c r="CL111" s="85" t="s">
        <v>1</v>
      </c>
      <c r="CM111" s="85" t="s">
        <v>76</v>
      </c>
    </row>
    <row r="112" spans="1:91" s="7" customFormat="1" ht="16.5" customHeight="1">
      <c r="A112" s="76" t="s">
        <v>80</v>
      </c>
      <c r="B112" s="77"/>
      <c r="C112" s="78"/>
      <c r="D112" s="194" t="s">
        <v>134</v>
      </c>
      <c r="E112" s="194"/>
      <c r="F112" s="194"/>
      <c r="G112" s="194"/>
      <c r="H112" s="194"/>
      <c r="I112" s="79"/>
      <c r="J112" s="194" t="s">
        <v>135</v>
      </c>
      <c r="K112" s="194"/>
      <c r="L112" s="194"/>
      <c r="M112" s="194"/>
      <c r="N112" s="194"/>
      <c r="O112" s="194"/>
      <c r="P112" s="194"/>
      <c r="Q112" s="194"/>
      <c r="R112" s="194"/>
      <c r="S112" s="194"/>
      <c r="T112" s="194"/>
      <c r="U112" s="194"/>
      <c r="V112" s="194"/>
      <c r="W112" s="194"/>
      <c r="X112" s="194"/>
      <c r="Y112" s="194"/>
      <c r="Z112" s="194"/>
      <c r="AA112" s="194"/>
      <c r="AB112" s="194"/>
      <c r="AC112" s="194"/>
      <c r="AD112" s="194"/>
      <c r="AE112" s="194"/>
      <c r="AF112" s="194"/>
      <c r="AG112" s="215">
        <f>'SO 15 - Prípojka elektro ...'!J30</f>
        <v>0</v>
      </c>
      <c r="AH112" s="216"/>
      <c r="AI112" s="216"/>
      <c r="AJ112" s="216"/>
      <c r="AK112" s="216"/>
      <c r="AL112" s="216"/>
      <c r="AM112" s="216"/>
      <c r="AN112" s="215">
        <f t="shared" si="0"/>
        <v>0</v>
      </c>
      <c r="AO112" s="216"/>
      <c r="AP112" s="216"/>
      <c r="AQ112" s="80" t="s">
        <v>83</v>
      </c>
      <c r="AR112" s="77"/>
      <c r="AS112" s="81">
        <v>0</v>
      </c>
      <c r="AT112" s="82">
        <f t="shared" si="1"/>
        <v>0</v>
      </c>
      <c r="AU112" s="83">
        <f>'SO 15 - Prípojka elektro ...'!P119</f>
        <v>0</v>
      </c>
      <c r="AV112" s="82">
        <f>'SO 15 - Prípojka elektro ...'!J33</f>
        <v>0</v>
      </c>
      <c r="AW112" s="82">
        <f>'SO 15 - Prípojka elektro ...'!J34</f>
        <v>0</v>
      </c>
      <c r="AX112" s="82">
        <f>'SO 15 - Prípojka elektro ...'!J35</f>
        <v>0</v>
      </c>
      <c r="AY112" s="82">
        <f>'SO 15 - Prípojka elektro ...'!J36</f>
        <v>0</v>
      </c>
      <c r="AZ112" s="82">
        <f>'SO 15 - Prípojka elektro ...'!F33</f>
        <v>0</v>
      </c>
      <c r="BA112" s="82">
        <f>'SO 15 - Prípojka elektro ...'!F34</f>
        <v>0</v>
      </c>
      <c r="BB112" s="82">
        <f>'SO 15 - Prípojka elektro ...'!F35</f>
        <v>0</v>
      </c>
      <c r="BC112" s="82">
        <f>'SO 15 - Prípojka elektro ...'!F36</f>
        <v>0</v>
      </c>
      <c r="BD112" s="84">
        <f>'SO 15 - Prípojka elektro ...'!F37</f>
        <v>0</v>
      </c>
      <c r="BT112" s="85" t="s">
        <v>84</v>
      </c>
      <c r="BV112" s="85" t="s">
        <v>78</v>
      </c>
      <c r="BW112" s="85" t="s">
        <v>136</v>
      </c>
      <c r="BX112" s="85" t="s">
        <v>4</v>
      </c>
      <c r="CL112" s="85" t="s">
        <v>1</v>
      </c>
      <c r="CM112" s="85" t="s">
        <v>76</v>
      </c>
    </row>
    <row r="113" spans="1:91" s="7" customFormat="1" ht="24.75" customHeight="1">
      <c r="A113" s="76" t="s">
        <v>80</v>
      </c>
      <c r="B113" s="77"/>
      <c r="C113" s="78"/>
      <c r="D113" s="194" t="s">
        <v>137</v>
      </c>
      <c r="E113" s="194"/>
      <c r="F113" s="194"/>
      <c r="G113" s="194"/>
      <c r="H113" s="194"/>
      <c r="I113" s="79"/>
      <c r="J113" s="194" t="s">
        <v>138</v>
      </c>
      <c r="K113" s="194"/>
      <c r="L113" s="194"/>
      <c r="M113" s="194"/>
      <c r="N113" s="194"/>
      <c r="O113" s="194"/>
      <c r="P113" s="194"/>
      <c r="Q113" s="194"/>
      <c r="R113" s="194"/>
      <c r="S113" s="194"/>
      <c r="T113" s="194"/>
      <c r="U113" s="194"/>
      <c r="V113" s="194"/>
      <c r="W113" s="194"/>
      <c r="X113" s="194"/>
      <c r="Y113" s="194"/>
      <c r="Z113" s="194"/>
      <c r="AA113" s="194"/>
      <c r="AB113" s="194"/>
      <c r="AC113" s="194"/>
      <c r="AD113" s="194"/>
      <c r="AE113" s="194"/>
      <c r="AF113" s="194"/>
      <c r="AG113" s="215">
        <f>'SO 16 - DP1, DP2- doplnko...'!J30</f>
        <v>0</v>
      </c>
      <c r="AH113" s="216"/>
      <c r="AI113" s="216"/>
      <c r="AJ113" s="216"/>
      <c r="AK113" s="216"/>
      <c r="AL113" s="216"/>
      <c r="AM113" s="216"/>
      <c r="AN113" s="215">
        <f t="shared" si="0"/>
        <v>0</v>
      </c>
      <c r="AO113" s="216"/>
      <c r="AP113" s="216"/>
      <c r="AQ113" s="80" t="s">
        <v>83</v>
      </c>
      <c r="AR113" s="77"/>
      <c r="AS113" s="81">
        <v>0</v>
      </c>
      <c r="AT113" s="82">
        <f t="shared" si="1"/>
        <v>0</v>
      </c>
      <c r="AU113" s="83">
        <f>'SO 16 - DP1, DP2- doplnko...'!P121</f>
        <v>0</v>
      </c>
      <c r="AV113" s="82">
        <f>'SO 16 - DP1, DP2- doplnko...'!J33</f>
        <v>0</v>
      </c>
      <c r="AW113" s="82">
        <f>'SO 16 - DP1, DP2- doplnko...'!J34</f>
        <v>0</v>
      </c>
      <c r="AX113" s="82">
        <f>'SO 16 - DP1, DP2- doplnko...'!J35</f>
        <v>0</v>
      </c>
      <c r="AY113" s="82">
        <f>'SO 16 - DP1, DP2- doplnko...'!J36</f>
        <v>0</v>
      </c>
      <c r="AZ113" s="82">
        <f>'SO 16 - DP1, DP2- doplnko...'!F33</f>
        <v>0</v>
      </c>
      <c r="BA113" s="82">
        <f>'SO 16 - DP1, DP2- doplnko...'!F34</f>
        <v>0</v>
      </c>
      <c r="BB113" s="82">
        <f>'SO 16 - DP1, DP2- doplnko...'!F35</f>
        <v>0</v>
      </c>
      <c r="BC113" s="82">
        <f>'SO 16 - DP1, DP2- doplnko...'!F36</f>
        <v>0</v>
      </c>
      <c r="BD113" s="84">
        <f>'SO 16 - DP1, DP2- doplnko...'!F37</f>
        <v>0</v>
      </c>
      <c r="BT113" s="85" t="s">
        <v>84</v>
      </c>
      <c r="BV113" s="85" t="s">
        <v>78</v>
      </c>
      <c r="BW113" s="85" t="s">
        <v>139</v>
      </c>
      <c r="BX113" s="85" t="s">
        <v>4</v>
      </c>
      <c r="CL113" s="85" t="s">
        <v>1</v>
      </c>
      <c r="CM113" s="85" t="s">
        <v>76</v>
      </c>
    </row>
    <row r="114" spans="1:91" s="7" customFormat="1" ht="16.5" customHeight="1">
      <c r="A114" s="76" t="s">
        <v>80</v>
      </c>
      <c r="B114" s="77"/>
      <c r="C114" s="78"/>
      <c r="D114" s="194" t="s">
        <v>140</v>
      </c>
      <c r="E114" s="194"/>
      <c r="F114" s="194"/>
      <c r="G114" s="194"/>
      <c r="H114" s="194"/>
      <c r="I114" s="79"/>
      <c r="J114" s="194" t="s">
        <v>141</v>
      </c>
      <c r="K114" s="194"/>
      <c r="L114" s="194"/>
      <c r="M114" s="194"/>
      <c r="N114" s="194"/>
      <c r="O114" s="194"/>
      <c r="P114" s="194"/>
      <c r="Q114" s="194"/>
      <c r="R114" s="194"/>
      <c r="S114" s="194"/>
      <c r="T114" s="194"/>
      <c r="U114" s="194"/>
      <c r="V114" s="194"/>
      <c r="W114" s="194"/>
      <c r="X114" s="194"/>
      <c r="Y114" s="194"/>
      <c r="Z114" s="194"/>
      <c r="AA114" s="194"/>
      <c r="AB114" s="194"/>
      <c r="AC114" s="194"/>
      <c r="AD114" s="194"/>
      <c r="AE114" s="194"/>
      <c r="AF114" s="194"/>
      <c r="AG114" s="215">
        <f>'HTU - Hrubé terénne úpravy'!J30</f>
        <v>0</v>
      </c>
      <c r="AH114" s="216"/>
      <c r="AI114" s="216"/>
      <c r="AJ114" s="216"/>
      <c r="AK114" s="216"/>
      <c r="AL114" s="216"/>
      <c r="AM114" s="216"/>
      <c r="AN114" s="215">
        <f t="shared" si="0"/>
        <v>0</v>
      </c>
      <c r="AO114" s="216"/>
      <c r="AP114" s="216"/>
      <c r="AQ114" s="80" t="s">
        <v>83</v>
      </c>
      <c r="AR114" s="77"/>
      <c r="AS114" s="81">
        <v>0</v>
      </c>
      <c r="AT114" s="82">
        <f t="shared" si="1"/>
        <v>0</v>
      </c>
      <c r="AU114" s="83">
        <f>'HTU - Hrubé terénne úpravy'!P118</f>
        <v>0</v>
      </c>
      <c r="AV114" s="82">
        <f>'HTU - Hrubé terénne úpravy'!J33</f>
        <v>0</v>
      </c>
      <c r="AW114" s="82">
        <f>'HTU - Hrubé terénne úpravy'!J34</f>
        <v>0</v>
      </c>
      <c r="AX114" s="82">
        <f>'HTU - Hrubé terénne úpravy'!J35</f>
        <v>0</v>
      </c>
      <c r="AY114" s="82">
        <f>'HTU - Hrubé terénne úpravy'!J36</f>
        <v>0</v>
      </c>
      <c r="AZ114" s="82">
        <f>'HTU - Hrubé terénne úpravy'!F33</f>
        <v>0</v>
      </c>
      <c r="BA114" s="82">
        <f>'HTU - Hrubé terénne úpravy'!F34</f>
        <v>0</v>
      </c>
      <c r="BB114" s="82">
        <f>'HTU - Hrubé terénne úpravy'!F35</f>
        <v>0</v>
      </c>
      <c r="BC114" s="82">
        <f>'HTU - Hrubé terénne úpravy'!F36</f>
        <v>0</v>
      </c>
      <c r="BD114" s="84">
        <f>'HTU - Hrubé terénne úpravy'!F37</f>
        <v>0</v>
      </c>
      <c r="BT114" s="85" t="s">
        <v>84</v>
      </c>
      <c r="BV114" s="85" t="s">
        <v>78</v>
      </c>
      <c r="BW114" s="85" t="s">
        <v>142</v>
      </c>
      <c r="BX114" s="85" t="s">
        <v>4</v>
      </c>
      <c r="CL114" s="85" t="s">
        <v>1</v>
      </c>
      <c r="CM114" s="85" t="s">
        <v>76</v>
      </c>
    </row>
    <row r="115" spans="1:91" s="7" customFormat="1" ht="16.5" customHeight="1">
      <c r="A115" s="76" t="s">
        <v>80</v>
      </c>
      <c r="B115" s="77"/>
      <c r="C115" s="78"/>
      <c r="D115" s="194" t="s">
        <v>143</v>
      </c>
      <c r="E115" s="194"/>
      <c r="F115" s="194"/>
      <c r="G115" s="194"/>
      <c r="H115" s="194"/>
      <c r="I115" s="79"/>
      <c r="J115" s="194" t="s">
        <v>144</v>
      </c>
      <c r="K115" s="194"/>
      <c r="L115" s="194"/>
      <c r="M115" s="194"/>
      <c r="N115" s="194"/>
      <c r="O115" s="194"/>
      <c r="P115" s="194"/>
      <c r="Q115" s="194"/>
      <c r="R115" s="194"/>
      <c r="S115" s="194"/>
      <c r="T115" s="194"/>
      <c r="U115" s="194"/>
      <c r="V115" s="194"/>
      <c r="W115" s="194"/>
      <c r="X115" s="194"/>
      <c r="Y115" s="194"/>
      <c r="Z115" s="194"/>
      <c r="AA115" s="194"/>
      <c r="AB115" s="194"/>
      <c r="AC115" s="194"/>
      <c r="AD115" s="194"/>
      <c r="AE115" s="194"/>
      <c r="AF115" s="194"/>
      <c r="AG115" s="215">
        <f>'MB - Mobiliar'!J30</f>
        <v>0</v>
      </c>
      <c r="AH115" s="216"/>
      <c r="AI115" s="216"/>
      <c r="AJ115" s="216"/>
      <c r="AK115" s="216"/>
      <c r="AL115" s="216"/>
      <c r="AM115" s="216"/>
      <c r="AN115" s="215">
        <f t="shared" si="0"/>
        <v>0</v>
      </c>
      <c r="AO115" s="216"/>
      <c r="AP115" s="216"/>
      <c r="AQ115" s="80" t="s">
        <v>83</v>
      </c>
      <c r="AR115" s="77"/>
      <c r="AS115" s="81">
        <v>0</v>
      </c>
      <c r="AT115" s="82">
        <f t="shared" si="1"/>
        <v>0</v>
      </c>
      <c r="AU115" s="83">
        <f>'MB - Mobiliar'!P120</f>
        <v>0</v>
      </c>
      <c r="AV115" s="82">
        <f>'MB - Mobiliar'!J33</f>
        <v>0</v>
      </c>
      <c r="AW115" s="82">
        <f>'MB - Mobiliar'!J34</f>
        <v>0</v>
      </c>
      <c r="AX115" s="82">
        <f>'MB - Mobiliar'!J35</f>
        <v>0</v>
      </c>
      <c r="AY115" s="82">
        <f>'MB - Mobiliar'!J36</f>
        <v>0</v>
      </c>
      <c r="AZ115" s="82">
        <f>'MB - Mobiliar'!F33</f>
        <v>0</v>
      </c>
      <c r="BA115" s="82">
        <f>'MB - Mobiliar'!F34</f>
        <v>0</v>
      </c>
      <c r="BB115" s="82">
        <f>'MB - Mobiliar'!F35</f>
        <v>0</v>
      </c>
      <c r="BC115" s="82">
        <f>'MB - Mobiliar'!F36</f>
        <v>0</v>
      </c>
      <c r="BD115" s="84">
        <f>'MB - Mobiliar'!F37</f>
        <v>0</v>
      </c>
      <c r="BT115" s="85" t="s">
        <v>84</v>
      </c>
      <c r="BV115" s="85" t="s">
        <v>78</v>
      </c>
      <c r="BW115" s="85" t="s">
        <v>145</v>
      </c>
      <c r="BX115" s="85" t="s">
        <v>4</v>
      </c>
      <c r="CL115" s="85" t="s">
        <v>1</v>
      </c>
      <c r="CM115" s="85" t="s">
        <v>76</v>
      </c>
    </row>
    <row r="116" spans="1:91" s="7" customFormat="1" ht="16.5" customHeight="1">
      <c r="A116" s="76" t="s">
        <v>80</v>
      </c>
      <c r="B116" s="77"/>
      <c r="C116" s="78"/>
      <c r="D116" s="194" t="s">
        <v>146</v>
      </c>
      <c r="E116" s="194"/>
      <c r="F116" s="194"/>
      <c r="G116" s="194"/>
      <c r="H116" s="194"/>
      <c r="I116" s="79"/>
      <c r="J116" s="194" t="s">
        <v>147</v>
      </c>
      <c r="K116" s="194"/>
      <c r="L116" s="194"/>
      <c r="M116" s="194"/>
      <c r="N116" s="194"/>
      <c r="O116" s="194"/>
      <c r="P116" s="194"/>
      <c r="Q116" s="194"/>
      <c r="R116" s="194"/>
      <c r="S116" s="194"/>
      <c r="T116" s="194"/>
      <c r="U116" s="194"/>
      <c r="V116" s="194"/>
      <c r="W116" s="194"/>
      <c r="X116" s="194"/>
      <c r="Y116" s="194"/>
      <c r="Z116" s="194"/>
      <c r="AA116" s="194"/>
      <c r="AB116" s="194"/>
      <c r="AC116" s="194"/>
      <c r="AD116" s="194"/>
      <c r="AE116" s="194"/>
      <c r="AF116" s="194"/>
      <c r="AG116" s="215">
        <f>'MP - Modulárne prvky'!J30</f>
        <v>0</v>
      </c>
      <c r="AH116" s="216"/>
      <c r="AI116" s="216"/>
      <c r="AJ116" s="216"/>
      <c r="AK116" s="216"/>
      <c r="AL116" s="216"/>
      <c r="AM116" s="216"/>
      <c r="AN116" s="215">
        <f t="shared" si="0"/>
        <v>0</v>
      </c>
      <c r="AO116" s="216"/>
      <c r="AP116" s="216"/>
      <c r="AQ116" s="80" t="s">
        <v>83</v>
      </c>
      <c r="AR116" s="77"/>
      <c r="AS116" s="86">
        <v>0</v>
      </c>
      <c r="AT116" s="87">
        <f t="shared" si="1"/>
        <v>0</v>
      </c>
      <c r="AU116" s="88">
        <f>'MP - Modulárne prvky'!P118</f>
        <v>0</v>
      </c>
      <c r="AV116" s="87">
        <f>'MP - Modulárne prvky'!J33</f>
        <v>0</v>
      </c>
      <c r="AW116" s="87">
        <f>'MP - Modulárne prvky'!J34</f>
        <v>0</v>
      </c>
      <c r="AX116" s="87">
        <f>'MP - Modulárne prvky'!J35</f>
        <v>0</v>
      </c>
      <c r="AY116" s="87">
        <f>'MP - Modulárne prvky'!J36</f>
        <v>0</v>
      </c>
      <c r="AZ116" s="87">
        <f>'MP - Modulárne prvky'!F33</f>
        <v>0</v>
      </c>
      <c r="BA116" s="87">
        <f>'MP - Modulárne prvky'!F34</f>
        <v>0</v>
      </c>
      <c r="BB116" s="87">
        <f>'MP - Modulárne prvky'!F35</f>
        <v>0</v>
      </c>
      <c r="BC116" s="87">
        <f>'MP - Modulárne prvky'!F36</f>
        <v>0</v>
      </c>
      <c r="BD116" s="89">
        <f>'MP - Modulárne prvky'!F37</f>
        <v>0</v>
      </c>
      <c r="BT116" s="85" t="s">
        <v>84</v>
      </c>
      <c r="BV116" s="85" t="s">
        <v>78</v>
      </c>
      <c r="BW116" s="85" t="s">
        <v>148</v>
      </c>
      <c r="BX116" s="85" t="s">
        <v>4</v>
      </c>
      <c r="CL116" s="85" t="s">
        <v>1</v>
      </c>
      <c r="CM116" s="85" t="s">
        <v>76</v>
      </c>
    </row>
    <row r="117" spans="1:91" s="2" customFormat="1" ht="30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30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</row>
    <row r="118" spans="1:91" s="2" customFormat="1" ht="6.95" customHeight="1">
      <c r="A118" s="29"/>
      <c r="B118" s="44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30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</row>
  </sheetData>
  <mergeCells count="126">
    <mergeCell ref="J105:AF105"/>
    <mergeCell ref="J100:AF100"/>
    <mergeCell ref="L85:AO85"/>
    <mergeCell ref="AM90:AP90"/>
    <mergeCell ref="AM89:AP89"/>
    <mergeCell ref="AM87:AN87"/>
    <mergeCell ref="AS89:AT91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N98:AP98"/>
    <mergeCell ref="AG98:AM98"/>
    <mergeCell ref="AG99:AM99"/>
    <mergeCell ref="AN99:AP99"/>
    <mergeCell ref="AN100:AP100"/>
    <mergeCell ref="AG100:AM100"/>
    <mergeCell ref="AG94:AM94"/>
    <mergeCell ref="AN94:AP94"/>
    <mergeCell ref="AN114:AP114"/>
    <mergeCell ref="AG114:AM114"/>
    <mergeCell ref="AG115:AM115"/>
    <mergeCell ref="AN115:AP115"/>
    <mergeCell ref="AN116:AP116"/>
    <mergeCell ref="AG116:AM116"/>
    <mergeCell ref="I92:AF92"/>
    <mergeCell ref="J109:AF109"/>
    <mergeCell ref="J104:AF104"/>
    <mergeCell ref="J111:AF111"/>
    <mergeCell ref="J112:AF112"/>
    <mergeCell ref="J113:AF113"/>
    <mergeCell ref="J114:AF114"/>
    <mergeCell ref="J115:AF115"/>
    <mergeCell ref="J110:AF110"/>
    <mergeCell ref="J108:AF108"/>
    <mergeCell ref="J116:AF116"/>
    <mergeCell ref="J106:AF106"/>
    <mergeCell ref="J95:AF95"/>
    <mergeCell ref="J96:AF96"/>
    <mergeCell ref="J107:AF107"/>
    <mergeCell ref="J98:AF98"/>
    <mergeCell ref="J99:AF99"/>
    <mergeCell ref="J97:AF97"/>
    <mergeCell ref="AN109:AP109"/>
    <mergeCell ref="AG109:AM109"/>
    <mergeCell ref="AG110:AM110"/>
    <mergeCell ref="AN110:AP110"/>
    <mergeCell ref="AG111:AM111"/>
    <mergeCell ref="AN111:AP111"/>
    <mergeCell ref="AG112:AM112"/>
    <mergeCell ref="AN112:AP112"/>
    <mergeCell ref="AG113:AM113"/>
    <mergeCell ref="AN113:AP113"/>
    <mergeCell ref="AG104:AM104"/>
    <mergeCell ref="AN104:AP104"/>
    <mergeCell ref="AN105:AP105"/>
    <mergeCell ref="AG105:AM105"/>
    <mergeCell ref="AN106:AP106"/>
    <mergeCell ref="AG106:AM106"/>
    <mergeCell ref="AG107:AM107"/>
    <mergeCell ref="AN107:AP107"/>
    <mergeCell ref="AN108:AP108"/>
    <mergeCell ref="AG108:AM108"/>
    <mergeCell ref="AK35:AO35"/>
    <mergeCell ref="X35:AB35"/>
    <mergeCell ref="AR2:BE2"/>
    <mergeCell ref="AG101:AM101"/>
    <mergeCell ref="AN101:AP101"/>
    <mergeCell ref="AG102:AM102"/>
    <mergeCell ref="AN102:AP102"/>
    <mergeCell ref="AN103:AP103"/>
    <mergeCell ref="AG103:AM103"/>
    <mergeCell ref="J101:AF101"/>
    <mergeCell ref="J102:AF102"/>
    <mergeCell ref="J103:AF103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D116:H116"/>
    <mergeCell ref="D112:H112"/>
    <mergeCell ref="D105:H105"/>
    <mergeCell ref="D96:H96"/>
    <mergeCell ref="D95:H95"/>
    <mergeCell ref="D113:H113"/>
    <mergeCell ref="D108:H108"/>
    <mergeCell ref="D114:H114"/>
    <mergeCell ref="D115:H115"/>
    <mergeCell ref="D106:H106"/>
    <mergeCell ref="D103:H103"/>
    <mergeCell ref="C92:G92"/>
    <mergeCell ref="D97:H97"/>
    <mergeCell ref="D109:H109"/>
    <mergeCell ref="D102:H102"/>
    <mergeCell ref="D104:H104"/>
    <mergeCell ref="D101:H101"/>
    <mergeCell ref="D110:H110"/>
    <mergeCell ref="D100:H100"/>
    <mergeCell ref="D111:H111"/>
    <mergeCell ref="D107:H107"/>
    <mergeCell ref="D99:H99"/>
    <mergeCell ref="D98:H98"/>
  </mergeCells>
  <hyperlinks>
    <hyperlink ref="A95" location="'SO 01-A - Prístupová plocha'!C2" display="/" xr:uid="{00000000-0004-0000-0000-000000000000}"/>
    <hyperlink ref="A96" location="'SO 01-B - Prístupová rampa'!C2" display="/" xr:uid="{00000000-0004-0000-0000-000001000000}"/>
    <hyperlink ref="A97" location="'SO 02 - Parkové sedenie v...'!C2" display="/" xr:uid="{00000000-0004-0000-0000-000002000000}"/>
    <hyperlink ref="A98" location="'SO 03 - Štartovací pahorok'!C2" display="/" xr:uid="{00000000-0004-0000-0000-000003000000}"/>
    <hyperlink ref="A99" location="'SO 04 - Hlavný pumptrack'!C2" display="/" xr:uid="{00000000-0004-0000-0000-000004000000}"/>
    <hyperlink ref="A100" location="'SO 05 - Flowtrack'!C2" display="/" xr:uid="{00000000-0004-0000-0000-000005000000}"/>
    <hyperlink ref="A101" location="'SO 06 - Bazén - pump bowl'!C2" display="/" xr:uid="{00000000-0004-0000-0000-000006000000}"/>
    <hyperlink ref="A102" location="'SO 06-A - Tréningová ploc...'!C2" display="/" xr:uid="{00000000-0004-0000-0000-000007000000}"/>
    <hyperlink ref="A103" location="'SO 06-B - Rozptylová mult...'!C2" display="/" xr:uid="{00000000-0004-0000-0000-000008000000}"/>
    <hyperlink ref="A104" location="'SO 07 - U- rampa'!C2" display="/" xr:uid="{00000000-0004-0000-0000-000009000000}"/>
    <hyperlink ref="A105" location="'SO 08 - Štrková plocha'!C2" display="/" xr:uid="{00000000-0004-0000-0000-00000A000000}"/>
    <hyperlink ref="A106" location="'SO 09 - Oplotenie'!C2" display="/" xr:uid="{00000000-0004-0000-0000-00000B000000}"/>
    <hyperlink ref="A107" location="'SO 10 - Detský pumptrack'!C2" display="/" xr:uid="{00000000-0004-0000-0000-00000C000000}"/>
    <hyperlink ref="A108" location="'SO 11 - Plochy odvodňovac...'!C2" display="/" xr:uid="{00000000-0004-0000-0000-00000D000000}"/>
    <hyperlink ref="A109" location="'SO 12 - Plochy určené na ...'!C2" display="/" xr:uid="{00000000-0004-0000-0000-00000E000000}"/>
    <hyperlink ref="A110" location="'SO 13 - Prístupová plocha...'!C2" display="/" xr:uid="{00000000-0004-0000-0000-00000F000000}"/>
    <hyperlink ref="A111" location="'SO 14 - Vodovodná prípojk...'!C2" display="/" xr:uid="{00000000-0004-0000-0000-000010000000}"/>
    <hyperlink ref="A112" location="'SO 15 - Prípojka elektro ...'!C2" display="/" xr:uid="{00000000-0004-0000-0000-000011000000}"/>
    <hyperlink ref="A113" location="'SO 16 - DP1, DP2- doplnko...'!C2" display="/" xr:uid="{00000000-0004-0000-0000-000012000000}"/>
    <hyperlink ref="A114" location="'HTU - Hrubé terénne úpravy'!C2" display="/" xr:uid="{00000000-0004-0000-0000-000013000000}"/>
    <hyperlink ref="A115" location="'MB - Mobiliar'!C2" display="/" xr:uid="{00000000-0004-0000-0000-000014000000}"/>
    <hyperlink ref="A116" location="'MP - Modulárne prvky'!C2" display="/" xr:uid="{00000000-0004-0000-0000-00001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132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14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109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149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15</v>
      </c>
      <c r="I6" s="90"/>
      <c r="L6" s="17"/>
    </row>
    <row r="7" spans="1:46" s="1" customFormat="1" ht="16.5" customHeight="1">
      <c r="B7" s="17"/>
      <c r="E7" s="231" t="str">
        <f>'Rekapitulácia stavby'!K6</f>
        <v>PUMPTRACK- Ludvika van Beethovena</v>
      </c>
      <c r="F7" s="232"/>
      <c r="G7" s="232"/>
      <c r="H7" s="232"/>
      <c r="I7" s="90"/>
      <c r="L7" s="17"/>
    </row>
    <row r="8" spans="1:46" s="2" customFormat="1" ht="12" customHeight="1">
      <c r="A8" s="29"/>
      <c r="B8" s="30"/>
      <c r="C8" s="29"/>
      <c r="D8" s="24" t="s">
        <v>150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8" t="s">
        <v>606</v>
      </c>
      <c r="F9" s="233"/>
      <c r="G9" s="233"/>
      <c r="H9" s="233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9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94" t="s">
        <v>21</v>
      </c>
      <c r="J12" s="52" t="str">
        <f>'Rekapitulácia stavby'!AN8</f>
        <v>30. 4. 2021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94" t="s">
        <v>24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94" t="s">
        <v>26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9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4" t="str">
        <f>'Rekapitulácia stavby'!E14</f>
        <v>Vyplň údaj</v>
      </c>
      <c r="F18" s="198"/>
      <c r="G18" s="198"/>
      <c r="H18" s="198"/>
      <c r="I18" s="94" t="s">
        <v>26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94" t="s">
        <v>24</v>
      </c>
      <c r="J20" s="22" t="s">
        <v>30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31</v>
      </c>
      <c r="F21" s="29"/>
      <c r="G21" s="29"/>
      <c r="H21" s="29"/>
      <c r="I21" s="94" t="s">
        <v>26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33</v>
      </c>
      <c r="E23" s="29"/>
      <c r="F23" s="29"/>
      <c r="G23" s="29"/>
      <c r="H23" s="29"/>
      <c r="I23" s="9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26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03" t="s">
        <v>1</v>
      </c>
      <c r="F27" s="203"/>
      <c r="G27" s="203"/>
      <c r="H27" s="203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36</v>
      </c>
      <c r="E30" s="29"/>
      <c r="F30" s="29"/>
      <c r="G30" s="29"/>
      <c r="H30" s="29"/>
      <c r="I30" s="93"/>
      <c r="J30" s="68">
        <f>ROUND(J120,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101" t="s">
        <v>37</v>
      </c>
      <c r="J32" s="33" t="s">
        <v>39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40</v>
      </c>
      <c r="E33" s="24" t="s">
        <v>41</v>
      </c>
      <c r="F33" s="103">
        <f>ROUND((SUM(BE120:BE131)),  2)</f>
        <v>0</v>
      </c>
      <c r="G33" s="29"/>
      <c r="H33" s="29"/>
      <c r="I33" s="104">
        <v>0.2</v>
      </c>
      <c r="J33" s="103">
        <f>ROUND(((SUM(BE120:BE131))*I33),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42</v>
      </c>
      <c r="F34" s="103">
        <f>ROUND((SUM(BF120:BF131)),  2)</f>
        <v>0</v>
      </c>
      <c r="G34" s="29"/>
      <c r="H34" s="29"/>
      <c r="I34" s="104">
        <v>0.2</v>
      </c>
      <c r="J34" s="103">
        <f>ROUND(((SUM(BF120:BF131))*I34),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3">
        <f>ROUND((SUM(BG120:BG131)),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3">
        <f>ROUND((SUM(BH120:BH131)),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45</v>
      </c>
      <c r="F37" s="103">
        <f>ROUND((SUM(BI120:BI131)),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46</v>
      </c>
      <c r="E39" s="57"/>
      <c r="F39" s="57"/>
      <c r="G39" s="107" t="s">
        <v>47</v>
      </c>
      <c r="H39" s="108" t="s">
        <v>48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49</v>
      </c>
      <c r="E50" s="41"/>
      <c r="F50" s="41"/>
      <c r="G50" s="40" t="s">
        <v>50</v>
      </c>
      <c r="H50" s="41"/>
      <c r="I50" s="112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51</v>
      </c>
      <c r="E61" s="32"/>
      <c r="F61" s="113" t="s">
        <v>52</v>
      </c>
      <c r="G61" s="42" t="s">
        <v>51</v>
      </c>
      <c r="H61" s="32"/>
      <c r="I61" s="114"/>
      <c r="J61" s="115" t="s">
        <v>52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53</v>
      </c>
      <c r="E65" s="43"/>
      <c r="F65" s="43"/>
      <c r="G65" s="40" t="s">
        <v>54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51</v>
      </c>
      <c r="E76" s="32"/>
      <c r="F76" s="113" t="s">
        <v>52</v>
      </c>
      <c r="G76" s="42" t="s">
        <v>51</v>
      </c>
      <c r="H76" s="32"/>
      <c r="I76" s="114"/>
      <c r="J76" s="115" t="s">
        <v>52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152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1" t="str">
        <f>E7</f>
        <v>PUMPTRACK- Ludvika van Beethovena</v>
      </c>
      <c r="F85" s="232"/>
      <c r="G85" s="232"/>
      <c r="H85" s="232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150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18" t="str">
        <f>E9</f>
        <v>SO 06-B - Rozptylová multifunkčná plocha</v>
      </c>
      <c r="F87" s="233"/>
      <c r="G87" s="233"/>
      <c r="H87" s="233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Trnava, parc. č. 1635/1</v>
      </c>
      <c r="G89" s="29"/>
      <c r="H89" s="29"/>
      <c r="I89" s="94" t="s">
        <v>21</v>
      </c>
      <c r="J89" s="52" t="str">
        <f>IF(J12="","",J12)</f>
        <v>30. 4. 2021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Mesto Trnava, Hlavná č.1</v>
      </c>
      <c r="G91" s="29"/>
      <c r="H91" s="29"/>
      <c r="I91" s="94" t="s">
        <v>29</v>
      </c>
      <c r="J91" s="27" t="str">
        <f>E21</f>
        <v>SIMANEK s.r.o.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94" t="s">
        <v>33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153</v>
      </c>
      <c r="D94" s="105"/>
      <c r="E94" s="105"/>
      <c r="F94" s="105"/>
      <c r="G94" s="105"/>
      <c r="H94" s="105"/>
      <c r="I94" s="120"/>
      <c r="J94" s="121" t="s">
        <v>154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155</v>
      </c>
      <c r="D96" s="29"/>
      <c r="E96" s="29"/>
      <c r="F96" s="29"/>
      <c r="G96" s="29"/>
      <c r="H96" s="29"/>
      <c r="I96" s="93"/>
      <c r="J96" s="68">
        <f>J120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156</v>
      </c>
    </row>
    <row r="97" spans="1:31" s="9" customFormat="1" ht="24.95" customHeight="1">
      <c r="B97" s="123"/>
      <c r="D97" s="124" t="s">
        <v>157</v>
      </c>
      <c r="E97" s="125"/>
      <c r="F97" s="125"/>
      <c r="G97" s="125"/>
      <c r="H97" s="125"/>
      <c r="I97" s="126"/>
      <c r="J97" s="127">
        <f>J121</f>
        <v>0</v>
      </c>
      <c r="L97" s="123"/>
    </row>
    <row r="98" spans="1:31" s="10" customFormat="1" ht="19.899999999999999" customHeight="1">
      <c r="B98" s="128"/>
      <c r="D98" s="129" t="s">
        <v>158</v>
      </c>
      <c r="E98" s="130"/>
      <c r="F98" s="130"/>
      <c r="G98" s="130"/>
      <c r="H98" s="130"/>
      <c r="I98" s="131"/>
      <c r="J98" s="132">
        <f>J122</f>
        <v>0</v>
      </c>
      <c r="L98" s="128"/>
    </row>
    <row r="99" spans="1:31" s="10" customFormat="1" ht="19.899999999999999" customHeight="1">
      <c r="B99" s="128"/>
      <c r="D99" s="129" t="s">
        <v>159</v>
      </c>
      <c r="E99" s="130"/>
      <c r="F99" s="130"/>
      <c r="G99" s="130"/>
      <c r="H99" s="130"/>
      <c r="I99" s="131"/>
      <c r="J99" s="132">
        <f>J124</f>
        <v>0</v>
      </c>
      <c r="L99" s="128"/>
    </row>
    <row r="100" spans="1:31" s="10" customFormat="1" ht="19.899999999999999" customHeight="1">
      <c r="B100" s="128"/>
      <c r="D100" s="129" t="s">
        <v>160</v>
      </c>
      <c r="E100" s="130"/>
      <c r="F100" s="130"/>
      <c r="G100" s="130"/>
      <c r="H100" s="130"/>
      <c r="I100" s="131"/>
      <c r="J100" s="132">
        <f>J130</f>
        <v>0</v>
      </c>
      <c r="L100" s="128"/>
    </row>
    <row r="101" spans="1:31" s="2" customFormat="1" ht="21.75" customHeight="1">
      <c r="A101" s="29"/>
      <c r="B101" s="30"/>
      <c r="C101" s="29"/>
      <c r="D101" s="29"/>
      <c r="E101" s="29"/>
      <c r="F101" s="29"/>
      <c r="G101" s="29"/>
      <c r="H101" s="29"/>
      <c r="I101" s="93"/>
      <c r="J101" s="29"/>
      <c r="K101" s="29"/>
      <c r="L101" s="3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s="2" customFormat="1" ht="6.95" customHeight="1">
      <c r="A102" s="29"/>
      <c r="B102" s="44"/>
      <c r="C102" s="45"/>
      <c r="D102" s="45"/>
      <c r="E102" s="45"/>
      <c r="F102" s="45"/>
      <c r="G102" s="45"/>
      <c r="H102" s="45"/>
      <c r="I102" s="117"/>
      <c r="J102" s="45"/>
      <c r="K102" s="45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6" spans="1:31" s="2" customFormat="1" ht="6.95" customHeight="1">
      <c r="A106" s="29"/>
      <c r="B106" s="46"/>
      <c r="C106" s="47"/>
      <c r="D106" s="47"/>
      <c r="E106" s="47"/>
      <c r="F106" s="47"/>
      <c r="G106" s="47"/>
      <c r="H106" s="47"/>
      <c r="I106" s="118"/>
      <c r="J106" s="47"/>
      <c r="K106" s="47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4.95" customHeight="1">
      <c r="A107" s="29"/>
      <c r="B107" s="30"/>
      <c r="C107" s="18" t="s">
        <v>161</v>
      </c>
      <c r="D107" s="29"/>
      <c r="E107" s="29"/>
      <c r="F107" s="29"/>
      <c r="G107" s="29"/>
      <c r="H107" s="29"/>
      <c r="I107" s="93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93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15</v>
      </c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>
      <c r="A110" s="29"/>
      <c r="B110" s="30"/>
      <c r="C110" s="29"/>
      <c r="D110" s="29"/>
      <c r="E110" s="231" t="str">
        <f>E7</f>
        <v>PUMPTRACK- Ludvika van Beethovena</v>
      </c>
      <c r="F110" s="232"/>
      <c r="G110" s="232"/>
      <c r="H110" s="232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150</v>
      </c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18" t="str">
        <f>E9</f>
        <v>SO 06-B - Rozptylová multifunkčná plocha</v>
      </c>
      <c r="F112" s="233"/>
      <c r="G112" s="233"/>
      <c r="H112" s="233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19</v>
      </c>
      <c r="D114" s="29"/>
      <c r="E114" s="29"/>
      <c r="F114" s="22" t="str">
        <f>F12</f>
        <v>Trnava, parc. č. 1635/1</v>
      </c>
      <c r="G114" s="29"/>
      <c r="H114" s="29"/>
      <c r="I114" s="94" t="s">
        <v>21</v>
      </c>
      <c r="J114" s="52" t="str">
        <f>IF(J12="","",J12)</f>
        <v>30. 4. 2021</v>
      </c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23</v>
      </c>
      <c r="D116" s="29"/>
      <c r="E116" s="29"/>
      <c r="F116" s="22" t="str">
        <f>E15</f>
        <v>Mesto Trnava, Hlavná č.1</v>
      </c>
      <c r="G116" s="29"/>
      <c r="H116" s="29"/>
      <c r="I116" s="94" t="s">
        <v>29</v>
      </c>
      <c r="J116" s="27" t="str">
        <f>E21</f>
        <v>SIMANEK s.r.o.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27</v>
      </c>
      <c r="D117" s="29"/>
      <c r="E117" s="29"/>
      <c r="F117" s="22" t="str">
        <f>IF(E18="","",E18)</f>
        <v>Vyplň údaj</v>
      </c>
      <c r="G117" s="29"/>
      <c r="H117" s="29"/>
      <c r="I117" s="94" t="s">
        <v>33</v>
      </c>
      <c r="J117" s="27" t="str">
        <f>E24</f>
        <v xml:space="preserve"> 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0.35" customHeight="1">
      <c r="A118" s="29"/>
      <c r="B118" s="30"/>
      <c r="C118" s="29"/>
      <c r="D118" s="29"/>
      <c r="E118" s="29"/>
      <c r="F118" s="29"/>
      <c r="G118" s="29"/>
      <c r="H118" s="29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11" customFormat="1" ht="29.25" customHeight="1">
      <c r="A119" s="133"/>
      <c r="B119" s="134"/>
      <c r="C119" s="135" t="s">
        <v>162</v>
      </c>
      <c r="D119" s="136" t="s">
        <v>61</v>
      </c>
      <c r="E119" s="136" t="s">
        <v>57</v>
      </c>
      <c r="F119" s="136" t="s">
        <v>58</v>
      </c>
      <c r="G119" s="136" t="s">
        <v>163</v>
      </c>
      <c r="H119" s="136" t="s">
        <v>164</v>
      </c>
      <c r="I119" s="137" t="s">
        <v>165</v>
      </c>
      <c r="J119" s="138" t="s">
        <v>154</v>
      </c>
      <c r="K119" s="139" t="s">
        <v>166</v>
      </c>
      <c r="L119" s="140"/>
      <c r="M119" s="59" t="s">
        <v>1</v>
      </c>
      <c r="N119" s="60" t="s">
        <v>40</v>
      </c>
      <c r="O119" s="60" t="s">
        <v>167</v>
      </c>
      <c r="P119" s="60" t="s">
        <v>168</v>
      </c>
      <c r="Q119" s="60" t="s">
        <v>169</v>
      </c>
      <c r="R119" s="60" t="s">
        <v>170</v>
      </c>
      <c r="S119" s="60" t="s">
        <v>171</v>
      </c>
      <c r="T119" s="61" t="s">
        <v>172</v>
      </c>
      <c r="U119" s="133"/>
      <c r="V119" s="133"/>
      <c r="W119" s="133"/>
      <c r="X119" s="133"/>
      <c r="Y119" s="133"/>
      <c r="Z119" s="133"/>
      <c r="AA119" s="133"/>
      <c r="AB119" s="133"/>
      <c r="AC119" s="133"/>
      <c r="AD119" s="133"/>
      <c r="AE119" s="133"/>
    </row>
    <row r="120" spans="1:65" s="2" customFormat="1" ht="22.9" customHeight="1">
      <c r="A120" s="29"/>
      <c r="B120" s="30"/>
      <c r="C120" s="66" t="s">
        <v>155</v>
      </c>
      <c r="D120" s="29"/>
      <c r="E120" s="29"/>
      <c r="F120" s="29"/>
      <c r="G120" s="29"/>
      <c r="H120" s="29"/>
      <c r="I120" s="93"/>
      <c r="J120" s="141">
        <f>BK120</f>
        <v>0</v>
      </c>
      <c r="K120" s="29"/>
      <c r="L120" s="30"/>
      <c r="M120" s="62"/>
      <c r="N120" s="53"/>
      <c r="O120" s="63"/>
      <c r="P120" s="142">
        <f>P121</f>
        <v>0</v>
      </c>
      <c r="Q120" s="63"/>
      <c r="R120" s="142">
        <f>R121</f>
        <v>159.11010499999998</v>
      </c>
      <c r="S120" s="63"/>
      <c r="T120" s="143">
        <f>T121</f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T120" s="14" t="s">
        <v>75</v>
      </c>
      <c r="AU120" s="14" t="s">
        <v>156</v>
      </c>
      <c r="BK120" s="144">
        <f>BK121</f>
        <v>0</v>
      </c>
    </row>
    <row r="121" spans="1:65" s="12" customFormat="1" ht="25.9" customHeight="1">
      <c r="B121" s="145"/>
      <c r="D121" s="146" t="s">
        <v>75</v>
      </c>
      <c r="E121" s="147" t="s">
        <v>173</v>
      </c>
      <c r="F121" s="147" t="s">
        <v>174</v>
      </c>
      <c r="I121" s="148"/>
      <c r="J121" s="149">
        <f>BK121</f>
        <v>0</v>
      </c>
      <c r="L121" s="145"/>
      <c r="M121" s="150"/>
      <c r="N121" s="151"/>
      <c r="O121" s="151"/>
      <c r="P121" s="152">
        <f>P122+P124+P130</f>
        <v>0</v>
      </c>
      <c r="Q121" s="151"/>
      <c r="R121" s="152">
        <f>R122+R124+R130</f>
        <v>159.11010499999998</v>
      </c>
      <c r="S121" s="151"/>
      <c r="T121" s="153">
        <f>T122+T124+T130</f>
        <v>0</v>
      </c>
      <c r="AR121" s="146" t="s">
        <v>84</v>
      </c>
      <c r="AT121" s="154" t="s">
        <v>75</v>
      </c>
      <c r="AU121" s="154" t="s">
        <v>76</v>
      </c>
      <c r="AY121" s="146" t="s">
        <v>175</v>
      </c>
      <c r="BK121" s="155">
        <f>BK122+BK124+BK130</f>
        <v>0</v>
      </c>
    </row>
    <row r="122" spans="1:65" s="12" customFormat="1" ht="22.9" customHeight="1">
      <c r="B122" s="145"/>
      <c r="D122" s="146" t="s">
        <v>75</v>
      </c>
      <c r="E122" s="156" t="s">
        <v>176</v>
      </c>
      <c r="F122" s="156" t="s">
        <v>177</v>
      </c>
      <c r="I122" s="148"/>
      <c r="J122" s="157">
        <f>BK122</f>
        <v>0</v>
      </c>
      <c r="L122" s="145"/>
      <c r="M122" s="150"/>
      <c r="N122" s="151"/>
      <c r="O122" s="151"/>
      <c r="P122" s="152">
        <f>P123</f>
        <v>0</v>
      </c>
      <c r="Q122" s="151"/>
      <c r="R122" s="152">
        <f>R123</f>
        <v>0</v>
      </c>
      <c r="S122" s="151"/>
      <c r="T122" s="153">
        <f>T123</f>
        <v>0</v>
      </c>
      <c r="AR122" s="146" t="s">
        <v>84</v>
      </c>
      <c r="AT122" s="154" t="s">
        <v>75</v>
      </c>
      <c r="AU122" s="154" t="s">
        <v>84</v>
      </c>
      <c r="AY122" s="146" t="s">
        <v>175</v>
      </c>
      <c r="BK122" s="155">
        <f>BK123</f>
        <v>0</v>
      </c>
    </row>
    <row r="123" spans="1:65" s="2" customFormat="1" ht="21.75" customHeight="1">
      <c r="A123" s="29"/>
      <c r="B123" s="158"/>
      <c r="C123" s="159" t="s">
        <v>84</v>
      </c>
      <c r="D123" s="159" t="s">
        <v>178</v>
      </c>
      <c r="E123" s="160" t="s">
        <v>179</v>
      </c>
      <c r="F123" s="161" t="s">
        <v>180</v>
      </c>
      <c r="G123" s="162" t="s">
        <v>181</v>
      </c>
      <c r="H123" s="163">
        <v>150.5</v>
      </c>
      <c r="I123" s="164"/>
      <c r="J123" s="165">
        <f>ROUND(I123*H123,2)</f>
        <v>0</v>
      </c>
      <c r="K123" s="166"/>
      <c r="L123" s="30"/>
      <c r="M123" s="167" t="s">
        <v>1</v>
      </c>
      <c r="N123" s="168" t="s">
        <v>42</v>
      </c>
      <c r="O123" s="55"/>
      <c r="P123" s="169">
        <f>O123*H123</f>
        <v>0</v>
      </c>
      <c r="Q123" s="169">
        <v>0</v>
      </c>
      <c r="R123" s="169">
        <f>Q123*H123</f>
        <v>0</v>
      </c>
      <c r="S123" s="169">
        <v>0</v>
      </c>
      <c r="T123" s="170">
        <f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71" t="s">
        <v>182</v>
      </c>
      <c r="AT123" s="171" t="s">
        <v>178</v>
      </c>
      <c r="AU123" s="171" t="s">
        <v>176</v>
      </c>
      <c r="AY123" s="14" t="s">
        <v>175</v>
      </c>
      <c r="BE123" s="172">
        <f>IF(N123="základná",J123,0)</f>
        <v>0</v>
      </c>
      <c r="BF123" s="172">
        <f>IF(N123="znížená",J123,0)</f>
        <v>0</v>
      </c>
      <c r="BG123" s="172">
        <f>IF(N123="zákl. prenesená",J123,0)</f>
        <v>0</v>
      </c>
      <c r="BH123" s="172">
        <f>IF(N123="zníž. prenesená",J123,0)</f>
        <v>0</v>
      </c>
      <c r="BI123" s="172">
        <f>IF(N123="nulová",J123,0)</f>
        <v>0</v>
      </c>
      <c r="BJ123" s="14" t="s">
        <v>176</v>
      </c>
      <c r="BK123" s="172">
        <f>ROUND(I123*H123,2)</f>
        <v>0</v>
      </c>
      <c r="BL123" s="14" t="s">
        <v>182</v>
      </c>
      <c r="BM123" s="171" t="s">
        <v>607</v>
      </c>
    </row>
    <row r="124" spans="1:65" s="12" customFormat="1" ht="22.9" customHeight="1">
      <c r="B124" s="145"/>
      <c r="D124" s="146" t="s">
        <v>75</v>
      </c>
      <c r="E124" s="156" t="s">
        <v>184</v>
      </c>
      <c r="F124" s="156" t="s">
        <v>185</v>
      </c>
      <c r="I124" s="148"/>
      <c r="J124" s="157">
        <f>BK124</f>
        <v>0</v>
      </c>
      <c r="L124" s="145"/>
      <c r="M124" s="150"/>
      <c r="N124" s="151"/>
      <c r="O124" s="151"/>
      <c r="P124" s="152">
        <f>SUM(P125:P129)</f>
        <v>0</v>
      </c>
      <c r="Q124" s="151"/>
      <c r="R124" s="152">
        <f>SUM(R125:R129)</f>
        <v>159.11010499999998</v>
      </c>
      <c r="S124" s="151"/>
      <c r="T124" s="153">
        <f>SUM(T125:T129)</f>
        <v>0</v>
      </c>
      <c r="AR124" s="146" t="s">
        <v>84</v>
      </c>
      <c r="AT124" s="154" t="s">
        <v>75</v>
      </c>
      <c r="AU124" s="154" t="s">
        <v>84</v>
      </c>
      <c r="AY124" s="146" t="s">
        <v>175</v>
      </c>
      <c r="BK124" s="155">
        <f>SUM(BK125:BK129)</f>
        <v>0</v>
      </c>
    </row>
    <row r="125" spans="1:65" s="2" customFormat="1" ht="21.75" customHeight="1">
      <c r="A125" s="29"/>
      <c r="B125" s="158"/>
      <c r="C125" s="159" t="s">
        <v>176</v>
      </c>
      <c r="D125" s="159" t="s">
        <v>178</v>
      </c>
      <c r="E125" s="160" t="s">
        <v>186</v>
      </c>
      <c r="F125" s="161" t="s">
        <v>187</v>
      </c>
      <c r="G125" s="162" t="s">
        <v>181</v>
      </c>
      <c r="H125" s="163">
        <v>150.5</v>
      </c>
      <c r="I125" s="164"/>
      <c r="J125" s="165">
        <f>ROUND(I125*H125,2)</f>
        <v>0</v>
      </c>
      <c r="K125" s="166"/>
      <c r="L125" s="30"/>
      <c r="M125" s="167" t="s">
        <v>1</v>
      </c>
      <c r="N125" s="168" t="s">
        <v>42</v>
      </c>
      <c r="O125" s="55"/>
      <c r="P125" s="169">
        <f>O125*H125</f>
        <v>0</v>
      </c>
      <c r="Q125" s="169">
        <v>0.29899999999999999</v>
      </c>
      <c r="R125" s="169">
        <f>Q125*H125</f>
        <v>44.999499999999998</v>
      </c>
      <c r="S125" s="169">
        <v>0</v>
      </c>
      <c r="T125" s="170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1" t="s">
        <v>182</v>
      </c>
      <c r="AT125" s="171" t="s">
        <v>178</v>
      </c>
      <c r="AU125" s="171" t="s">
        <v>176</v>
      </c>
      <c r="AY125" s="14" t="s">
        <v>175</v>
      </c>
      <c r="BE125" s="172">
        <f>IF(N125="základná",J125,0)</f>
        <v>0</v>
      </c>
      <c r="BF125" s="172">
        <f>IF(N125="znížená",J125,0)</f>
        <v>0</v>
      </c>
      <c r="BG125" s="172">
        <f>IF(N125="zákl. prenesená",J125,0)</f>
        <v>0</v>
      </c>
      <c r="BH125" s="172">
        <f>IF(N125="zníž. prenesená",J125,0)</f>
        <v>0</v>
      </c>
      <c r="BI125" s="172">
        <f>IF(N125="nulová",J125,0)</f>
        <v>0</v>
      </c>
      <c r="BJ125" s="14" t="s">
        <v>176</v>
      </c>
      <c r="BK125" s="172">
        <f>ROUND(I125*H125,2)</f>
        <v>0</v>
      </c>
      <c r="BL125" s="14" t="s">
        <v>182</v>
      </c>
      <c r="BM125" s="171" t="s">
        <v>608</v>
      </c>
    </row>
    <row r="126" spans="1:65" s="2" customFormat="1" ht="21.75" customHeight="1">
      <c r="A126" s="29"/>
      <c r="B126" s="158"/>
      <c r="C126" s="159" t="s">
        <v>189</v>
      </c>
      <c r="D126" s="159" t="s">
        <v>178</v>
      </c>
      <c r="E126" s="160" t="s">
        <v>190</v>
      </c>
      <c r="F126" s="161" t="s">
        <v>191</v>
      </c>
      <c r="G126" s="162" t="s">
        <v>181</v>
      </c>
      <c r="H126" s="163">
        <v>150.5</v>
      </c>
      <c r="I126" s="164"/>
      <c r="J126" s="165">
        <f>ROUND(I126*H126,2)</f>
        <v>0</v>
      </c>
      <c r="K126" s="166"/>
      <c r="L126" s="30"/>
      <c r="M126" s="167" t="s">
        <v>1</v>
      </c>
      <c r="N126" s="168" t="s">
        <v>42</v>
      </c>
      <c r="O126" s="55"/>
      <c r="P126" s="169">
        <f>O126*H126</f>
        <v>0</v>
      </c>
      <c r="Q126" s="169">
        <v>0.39800000000000002</v>
      </c>
      <c r="R126" s="169">
        <f>Q126*H126</f>
        <v>59.899000000000001</v>
      </c>
      <c r="S126" s="169">
        <v>0</v>
      </c>
      <c r="T126" s="170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1" t="s">
        <v>182</v>
      </c>
      <c r="AT126" s="171" t="s">
        <v>178</v>
      </c>
      <c r="AU126" s="171" t="s">
        <v>176</v>
      </c>
      <c r="AY126" s="14" t="s">
        <v>175</v>
      </c>
      <c r="BE126" s="172">
        <f>IF(N126="základná",J126,0)</f>
        <v>0</v>
      </c>
      <c r="BF126" s="172">
        <f>IF(N126="znížená",J126,0)</f>
        <v>0</v>
      </c>
      <c r="BG126" s="172">
        <f>IF(N126="zákl. prenesená",J126,0)</f>
        <v>0</v>
      </c>
      <c r="BH126" s="172">
        <f>IF(N126="zníž. prenesená",J126,0)</f>
        <v>0</v>
      </c>
      <c r="BI126" s="172">
        <f>IF(N126="nulová",J126,0)</f>
        <v>0</v>
      </c>
      <c r="BJ126" s="14" t="s">
        <v>176</v>
      </c>
      <c r="BK126" s="172">
        <f>ROUND(I126*H126,2)</f>
        <v>0</v>
      </c>
      <c r="BL126" s="14" t="s">
        <v>182</v>
      </c>
      <c r="BM126" s="171" t="s">
        <v>609</v>
      </c>
    </row>
    <row r="127" spans="1:65" s="2" customFormat="1" ht="21.75" customHeight="1">
      <c r="A127" s="29"/>
      <c r="B127" s="158"/>
      <c r="C127" s="159" t="s">
        <v>182</v>
      </c>
      <c r="D127" s="159" t="s">
        <v>178</v>
      </c>
      <c r="E127" s="160" t="s">
        <v>193</v>
      </c>
      <c r="F127" s="161" t="s">
        <v>194</v>
      </c>
      <c r="G127" s="162" t="s">
        <v>181</v>
      </c>
      <c r="H127" s="163">
        <v>150.5</v>
      </c>
      <c r="I127" s="164"/>
      <c r="J127" s="165">
        <f>ROUND(I127*H127,2)</f>
        <v>0</v>
      </c>
      <c r="K127" s="166"/>
      <c r="L127" s="30"/>
      <c r="M127" s="167" t="s">
        <v>1</v>
      </c>
      <c r="N127" s="168" t="s">
        <v>42</v>
      </c>
      <c r="O127" s="55"/>
      <c r="P127" s="169">
        <f>O127*H127</f>
        <v>0</v>
      </c>
      <c r="Q127" s="169">
        <v>8.0030000000000004E-2</v>
      </c>
      <c r="R127" s="169">
        <f>Q127*H127</f>
        <v>12.044515000000001</v>
      </c>
      <c r="S127" s="169">
        <v>0</v>
      </c>
      <c r="T127" s="170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1" t="s">
        <v>182</v>
      </c>
      <c r="AT127" s="171" t="s">
        <v>178</v>
      </c>
      <c r="AU127" s="171" t="s">
        <v>176</v>
      </c>
      <c r="AY127" s="14" t="s">
        <v>175</v>
      </c>
      <c r="BE127" s="172">
        <f>IF(N127="základná",J127,0)</f>
        <v>0</v>
      </c>
      <c r="BF127" s="172">
        <f>IF(N127="znížená",J127,0)</f>
        <v>0</v>
      </c>
      <c r="BG127" s="172">
        <f>IF(N127="zákl. prenesená",J127,0)</f>
        <v>0</v>
      </c>
      <c r="BH127" s="172">
        <f>IF(N127="zníž. prenesená",J127,0)</f>
        <v>0</v>
      </c>
      <c r="BI127" s="172">
        <f>IF(N127="nulová",J127,0)</f>
        <v>0</v>
      </c>
      <c r="BJ127" s="14" t="s">
        <v>176</v>
      </c>
      <c r="BK127" s="172">
        <f>ROUND(I127*H127,2)</f>
        <v>0</v>
      </c>
      <c r="BL127" s="14" t="s">
        <v>182</v>
      </c>
      <c r="BM127" s="171" t="s">
        <v>610</v>
      </c>
    </row>
    <row r="128" spans="1:65" s="2" customFormat="1" ht="21.75" customHeight="1">
      <c r="A128" s="29"/>
      <c r="B128" s="158"/>
      <c r="C128" s="159" t="s">
        <v>184</v>
      </c>
      <c r="D128" s="159" t="s">
        <v>178</v>
      </c>
      <c r="E128" s="160" t="s">
        <v>196</v>
      </c>
      <c r="F128" s="161" t="s">
        <v>197</v>
      </c>
      <c r="G128" s="162" t="s">
        <v>181</v>
      </c>
      <c r="H128" s="163">
        <v>150.5</v>
      </c>
      <c r="I128" s="164"/>
      <c r="J128" s="165">
        <f>ROUND(I128*H128,2)</f>
        <v>0</v>
      </c>
      <c r="K128" s="166"/>
      <c r="L128" s="30"/>
      <c r="M128" s="167" t="s">
        <v>1</v>
      </c>
      <c r="N128" s="168" t="s">
        <v>42</v>
      </c>
      <c r="O128" s="55"/>
      <c r="P128" s="169">
        <f>O128*H128</f>
        <v>0</v>
      </c>
      <c r="Q128" s="169">
        <v>9.2499999999999999E-2</v>
      </c>
      <c r="R128" s="169">
        <f>Q128*H128</f>
        <v>13.921250000000001</v>
      </c>
      <c r="S128" s="169">
        <v>0</v>
      </c>
      <c r="T128" s="170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1" t="s">
        <v>182</v>
      </c>
      <c r="AT128" s="171" t="s">
        <v>178</v>
      </c>
      <c r="AU128" s="171" t="s">
        <v>176</v>
      </c>
      <c r="AY128" s="14" t="s">
        <v>175</v>
      </c>
      <c r="BE128" s="172">
        <f>IF(N128="základná",J128,0)</f>
        <v>0</v>
      </c>
      <c r="BF128" s="172">
        <f>IF(N128="znížená",J128,0)</f>
        <v>0</v>
      </c>
      <c r="BG128" s="172">
        <f>IF(N128="zákl. prenesená",J128,0)</f>
        <v>0</v>
      </c>
      <c r="BH128" s="172">
        <f>IF(N128="zníž. prenesená",J128,0)</f>
        <v>0</v>
      </c>
      <c r="BI128" s="172">
        <f>IF(N128="nulová",J128,0)</f>
        <v>0</v>
      </c>
      <c r="BJ128" s="14" t="s">
        <v>176</v>
      </c>
      <c r="BK128" s="172">
        <f>ROUND(I128*H128,2)</f>
        <v>0</v>
      </c>
      <c r="BL128" s="14" t="s">
        <v>182</v>
      </c>
      <c r="BM128" s="171" t="s">
        <v>611</v>
      </c>
    </row>
    <row r="129" spans="1:65" s="2" customFormat="1" ht="16.5" customHeight="1">
      <c r="A129" s="29"/>
      <c r="B129" s="158"/>
      <c r="C129" s="173" t="s">
        <v>199</v>
      </c>
      <c r="D129" s="173" t="s">
        <v>200</v>
      </c>
      <c r="E129" s="174" t="s">
        <v>201</v>
      </c>
      <c r="F129" s="175" t="s">
        <v>202</v>
      </c>
      <c r="G129" s="176" t="s">
        <v>181</v>
      </c>
      <c r="H129" s="177">
        <v>153.51</v>
      </c>
      <c r="I129" s="178"/>
      <c r="J129" s="179">
        <f>ROUND(I129*H129,2)</f>
        <v>0</v>
      </c>
      <c r="K129" s="180"/>
      <c r="L129" s="181"/>
      <c r="M129" s="182" t="s">
        <v>1</v>
      </c>
      <c r="N129" s="183" t="s">
        <v>42</v>
      </c>
      <c r="O129" s="55"/>
      <c r="P129" s="169">
        <f>O129*H129</f>
        <v>0</v>
      </c>
      <c r="Q129" s="169">
        <v>0.184</v>
      </c>
      <c r="R129" s="169">
        <f>Q129*H129</f>
        <v>28.245839999999998</v>
      </c>
      <c r="S129" s="169">
        <v>0</v>
      </c>
      <c r="T129" s="170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1" t="s">
        <v>203</v>
      </c>
      <c r="AT129" s="171" t="s">
        <v>200</v>
      </c>
      <c r="AU129" s="171" t="s">
        <v>176</v>
      </c>
      <c r="AY129" s="14" t="s">
        <v>175</v>
      </c>
      <c r="BE129" s="172">
        <f>IF(N129="základná",J129,0)</f>
        <v>0</v>
      </c>
      <c r="BF129" s="172">
        <f>IF(N129="znížená",J129,0)</f>
        <v>0</v>
      </c>
      <c r="BG129" s="172">
        <f>IF(N129="zákl. prenesená",J129,0)</f>
        <v>0</v>
      </c>
      <c r="BH129" s="172">
        <f>IF(N129="zníž. prenesená",J129,0)</f>
        <v>0</v>
      </c>
      <c r="BI129" s="172">
        <f>IF(N129="nulová",J129,0)</f>
        <v>0</v>
      </c>
      <c r="BJ129" s="14" t="s">
        <v>176</v>
      </c>
      <c r="BK129" s="172">
        <f>ROUND(I129*H129,2)</f>
        <v>0</v>
      </c>
      <c r="BL129" s="14" t="s">
        <v>182</v>
      </c>
      <c r="BM129" s="171" t="s">
        <v>612</v>
      </c>
    </row>
    <row r="130" spans="1:65" s="12" customFormat="1" ht="22.9" customHeight="1">
      <c r="B130" s="145"/>
      <c r="D130" s="146" t="s">
        <v>75</v>
      </c>
      <c r="E130" s="156" t="s">
        <v>205</v>
      </c>
      <c r="F130" s="156" t="s">
        <v>206</v>
      </c>
      <c r="I130" s="148"/>
      <c r="J130" s="157">
        <f>BK130</f>
        <v>0</v>
      </c>
      <c r="L130" s="145"/>
      <c r="M130" s="150"/>
      <c r="N130" s="151"/>
      <c r="O130" s="151"/>
      <c r="P130" s="152">
        <f>P131</f>
        <v>0</v>
      </c>
      <c r="Q130" s="151"/>
      <c r="R130" s="152">
        <f>R131</f>
        <v>0</v>
      </c>
      <c r="S130" s="151"/>
      <c r="T130" s="153">
        <f>T131</f>
        <v>0</v>
      </c>
      <c r="AR130" s="146" t="s">
        <v>84</v>
      </c>
      <c r="AT130" s="154" t="s">
        <v>75</v>
      </c>
      <c r="AU130" s="154" t="s">
        <v>84</v>
      </c>
      <c r="AY130" s="146" t="s">
        <v>175</v>
      </c>
      <c r="BK130" s="155">
        <f>BK131</f>
        <v>0</v>
      </c>
    </row>
    <row r="131" spans="1:65" s="2" customFormat="1" ht="21.75" customHeight="1">
      <c r="A131" s="29"/>
      <c r="B131" s="158"/>
      <c r="C131" s="159" t="s">
        <v>207</v>
      </c>
      <c r="D131" s="159" t="s">
        <v>178</v>
      </c>
      <c r="E131" s="160" t="s">
        <v>208</v>
      </c>
      <c r="F131" s="161" t="s">
        <v>209</v>
      </c>
      <c r="G131" s="162" t="s">
        <v>210</v>
      </c>
      <c r="H131" s="163">
        <v>159.11000000000001</v>
      </c>
      <c r="I131" s="164"/>
      <c r="J131" s="165">
        <f>ROUND(I131*H131,2)</f>
        <v>0</v>
      </c>
      <c r="K131" s="166"/>
      <c r="L131" s="30"/>
      <c r="M131" s="184" t="s">
        <v>1</v>
      </c>
      <c r="N131" s="185" t="s">
        <v>42</v>
      </c>
      <c r="O131" s="186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1" t="s">
        <v>182</v>
      </c>
      <c r="AT131" s="171" t="s">
        <v>178</v>
      </c>
      <c r="AU131" s="171" t="s">
        <v>176</v>
      </c>
      <c r="AY131" s="14" t="s">
        <v>175</v>
      </c>
      <c r="BE131" s="172">
        <f>IF(N131="základná",J131,0)</f>
        <v>0</v>
      </c>
      <c r="BF131" s="172">
        <f>IF(N131="znížená",J131,0)</f>
        <v>0</v>
      </c>
      <c r="BG131" s="172">
        <f>IF(N131="zákl. prenesená",J131,0)</f>
        <v>0</v>
      </c>
      <c r="BH131" s="172">
        <f>IF(N131="zníž. prenesená",J131,0)</f>
        <v>0</v>
      </c>
      <c r="BI131" s="172">
        <f>IF(N131="nulová",J131,0)</f>
        <v>0</v>
      </c>
      <c r="BJ131" s="14" t="s">
        <v>176</v>
      </c>
      <c r="BK131" s="172">
        <f>ROUND(I131*H131,2)</f>
        <v>0</v>
      </c>
      <c r="BL131" s="14" t="s">
        <v>182</v>
      </c>
      <c r="BM131" s="171" t="s">
        <v>613</v>
      </c>
    </row>
    <row r="132" spans="1:65" s="2" customFormat="1" ht="6.95" customHeight="1">
      <c r="A132" s="29"/>
      <c r="B132" s="44"/>
      <c r="C132" s="45"/>
      <c r="D132" s="45"/>
      <c r="E132" s="45"/>
      <c r="F132" s="45"/>
      <c r="G132" s="45"/>
      <c r="H132" s="45"/>
      <c r="I132" s="117"/>
      <c r="J132" s="45"/>
      <c r="K132" s="45"/>
      <c r="L132" s="30"/>
      <c r="M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</sheetData>
  <autoFilter ref="C119:K131" xr:uid="{00000000-0009-0000-0000-000009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154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14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112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149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15</v>
      </c>
      <c r="I6" s="90"/>
      <c r="L6" s="17"/>
    </row>
    <row r="7" spans="1:46" s="1" customFormat="1" ht="16.5" customHeight="1">
      <c r="B7" s="17"/>
      <c r="E7" s="231" t="str">
        <f>'Rekapitulácia stavby'!K6</f>
        <v>PUMPTRACK- Ludvika van Beethovena</v>
      </c>
      <c r="F7" s="232"/>
      <c r="G7" s="232"/>
      <c r="H7" s="232"/>
      <c r="I7" s="90"/>
      <c r="L7" s="17"/>
    </row>
    <row r="8" spans="1:46" s="2" customFormat="1" ht="12" customHeight="1">
      <c r="A8" s="29"/>
      <c r="B8" s="30"/>
      <c r="C8" s="29"/>
      <c r="D8" s="24" t="s">
        <v>150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8" t="s">
        <v>614</v>
      </c>
      <c r="F9" s="233"/>
      <c r="G9" s="233"/>
      <c r="H9" s="233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9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94" t="s">
        <v>21</v>
      </c>
      <c r="J12" s="52" t="str">
        <f>'Rekapitulácia stavby'!AN8</f>
        <v>30. 4. 2021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94" t="s">
        <v>24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94" t="s">
        <v>26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9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4" t="str">
        <f>'Rekapitulácia stavby'!E14</f>
        <v>Vyplň údaj</v>
      </c>
      <c r="F18" s="198"/>
      <c r="G18" s="198"/>
      <c r="H18" s="198"/>
      <c r="I18" s="94" t="s">
        <v>26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94" t="s">
        <v>24</v>
      </c>
      <c r="J20" s="22" t="s">
        <v>30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31</v>
      </c>
      <c r="F21" s="29"/>
      <c r="G21" s="29"/>
      <c r="H21" s="29"/>
      <c r="I21" s="94" t="s">
        <v>26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33</v>
      </c>
      <c r="E23" s="29"/>
      <c r="F23" s="29"/>
      <c r="G23" s="29"/>
      <c r="H23" s="29"/>
      <c r="I23" s="9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26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03" t="s">
        <v>1</v>
      </c>
      <c r="F27" s="203"/>
      <c r="G27" s="203"/>
      <c r="H27" s="203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36</v>
      </c>
      <c r="E30" s="29"/>
      <c r="F30" s="29"/>
      <c r="G30" s="29"/>
      <c r="H30" s="29"/>
      <c r="I30" s="93"/>
      <c r="J30" s="68">
        <f>ROUND(J122,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101" t="s">
        <v>37</v>
      </c>
      <c r="J32" s="33" t="s">
        <v>39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40</v>
      </c>
      <c r="E33" s="24" t="s">
        <v>41</v>
      </c>
      <c r="F33" s="103">
        <f>ROUND((SUM(BE122:BE153)),  2)</f>
        <v>0</v>
      </c>
      <c r="G33" s="29"/>
      <c r="H33" s="29"/>
      <c r="I33" s="104">
        <v>0.2</v>
      </c>
      <c r="J33" s="103">
        <f>ROUND(((SUM(BE122:BE153))*I33),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42</v>
      </c>
      <c r="F34" s="103">
        <f>ROUND((SUM(BF122:BF153)),  2)</f>
        <v>0</v>
      </c>
      <c r="G34" s="29"/>
      <c r="H34" s="29"/>
      <c r="I34" s="104">
        <v>0.2</v>
      </c>
      <c r="J34" s="103">
        <f>ROUND(((SUM(BF122:BF153))*I34),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3">
        <f>ROUND((SUM(BG122:BG153)),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3">
        <f>ROUND((SUM(BH122:BH153)),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45</v>
      </c>
      <c r="F37" s="103">
        <f>ROUND((SUM(BI122:BI153)),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46</v>
      </c>
      <c r="E39" s="57"/>
      <c r="F39" s="57"/>
      <c r="G39" s="107" t="s">
        <v>47</v>
      </c>
      <c r="H39" s="108" t="s">
        <v>48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49</v>
      </c>
      <c r="E50" s="41"/>
      <c r="F50" s="41"/>
      <c r="G50" s="40" t="s">
        <v>50</v>
      </c>
      <c r="H50" s="41"/>
      <c r="I50" s="112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51</v>
      </c>
      <c r="E61" s="32"/>
      <c r="F61" s="113" t="s">
        <v>52</v>
      </c>
      <c r="G61" s="42" t="s">
        <v>51</v>
      </c>
      <c r="H61" s="32"/>
      <c r="I61" s="114"/>
      <c r="J61" s="115" t="s">
        <v>52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53</v>
      </c>
      <c r="E65" s="43"/>
      <c r="F65" s="43"/>
      <c r="G65" s="40" t="s">
        <v>54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51</v>
      </c>
      <c r="E76" s="32"/>
      <c r="F76" s="113" t="s">
        <v>52</v>
      </c>
      <c r="G76" s="42" t="s">
        <v>51</v>
      </c>
      <c r="H76" s="32"/>
      <c r="I76" s="114"/>
      <c r="J76" s="115" t="s">
        <v>52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152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1" t="str">
        <f>E7</f>
        <v>PUMPTRACK- Ludvika van Beethovena</v>
      </c>
      <c r="F85" s="232"/>
      <c r="G85" s="232"/>
      <c r="H85" s="232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150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18" t="str">
        <f>E9</f>
        <v>SO 07 - U- rampa</v>
      </c>
      <c r="F87" s="233"/>
      <c r="G87" s="233"/>
      <c r="H87" s="233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Trnava, parc. č. 1635/1</v>
      </c>
      <c r="G89" s="29"/>
      <c r="H89" s="29"/>
      <c r="I89" s="94" t="s">
        <v>21</v>
      </c>
      <c r="J89" s="52" t="str">
        <f>IF(J12="","",J12)</f>
        <v>30. 4. 2021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Mesto Trnava, Hlavná č.1</v>
      </c>
      <c r="G91" s="29"/>
      <c r="H91" s="29"/>
      <c r="I91" s="94" t="s">
        <v>29</v>
      </c>
      <c r="J91" s="27" t="str">
        <f>E21</f>
        <v>SIMANEK s.r.o.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94" t="s">
        <v>33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153</v>
      </c>
      <c r="D94" s="105"/>
      <c r="E94" s="105"/>
      <c r="F94" s="105"/>
      <c r="G94" s="105"/>
      <c r="H94" s="105"/>
      <c r="I94" s="120"/>
      <c r="J94" s="121" t="s">
        <v>154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155</v>
      </c>
      <c r="D96" s="29"/>
      <c r="E96" s="29"/>
      <c r="F96" s="29"/>
      <c r="G96" s="29"/>
      <c r="H96" s="29"/>
      <c r="I96" s="93"/>
      <c r="J96" s="68">
        <f>J122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156</v>
      </c>
    </row>
    <row r="97" spans="1:31" s="9" customFormat="1" ht="24.95" customHeight="1">
      <c r="B97" s="123"/>
      <c r="D97" s="124" t="s">
        <v>157</v>
      </c>
      <c r="E97" s="125"/>
      <c r="F97" s="125"/>
      <c r="G97" s="125"/>
      <c r="H97" s="125"/>
      <c r="I97" s="126"/>
      <c r="J97" s="127">
        <f>J123</f>
        <v>0</v>
      </c>
      <c r="L97" s="123"/>
    </row>
    <row r="98" spans="1:31" s="10" customFormat="1" ht="19.899999999999999" customHeight="1">
      <c r="B98" s="128"/>
      <c r="D98" s="129" t="s">
        <v>434</v>
      </c>
      <c r="E98" s="130"/>
      <c r="F98" s="130"/>
      <c r="G98" s="130"/>
      <c r="H98" s="130"/>
      <c r="I98" s="131"/>
      <c r="J98" s="132">
        <f>J124</f>
        <v>0</v>
      </c>
      <c r="L98" s="128"/>
    </row>
    <row r="99" spans="1:31" s="10" customFormat="1" ht="19.899999999999999" customHeight="1">
      <c r="B99" s="128"/>
      <c r="D99" s="129" t="s">
        <v>225</v>
      </c>
      <c r="E99" s="130"/>
      <c r="F99" s="130"/>
      <c r="G99" s="130"/>
      <c r="H99" s="130"/>
      <c r="I99" s="131"/>
      <c r="J99" s="132">
        <f>J126</f>
        <v>0</v>
      </c>
      <c r="L99" s="128"/>
    </row>
    <row r="100" spans="1:31" s="10" customFormat="1" ht="19.899999999999999" customHeight="1">
      <c r="B100" s="128"/>
      <c r="D100" s="129" t="s">
        <v>158</v>
      </c>
      <c r="E100" s="130"/>
      <c r="F100" s="130"/>
      <c r="G100" s="130"/>
      <c r="H100" s="130"/>
      <c r="I100" s="131"/>
      <c r="J100" s="132">
        <f>J139</f>
        <v>0</v>
      </c>
      <c r="L100" s="128"/>
    </row>
    <row r="101" spans="1:31" s="10" customFormat="1" ht="19.899999999999999" customHeight="1">
      <c r="B101" s="128"/>
      <c r="D101" s="129" t="s">
        <v>228</v>
      </c>
      <c r="E101" s="130"/>
      <c r="F101" s="130"/>
      <c r="G101" s="130"/>
      <c r="H101" s="130"/>
      <c r="I101" s="131"/>
      <c r="J101" s="132">
        <f>J149</f>
        <v>0</v>
      </c>
      <c r="L101" s="128"/>
    </row>
    <row r="102" spans="1:31" s="10" customFormat="1" ht="19.899999999999999" customHeight="1">
      <c r="B102" s="128"/>
      <c r="D102" s="129" t="s">
        <v>160</v>
      </c>
      <c r="E102" s="130"/>
      <c r="F102" s="130"/>
      <c r="G102" s="130"/>
      <c r="H102" s="130"/>
      <c r="I102" s="131"/>
      <c r="J102" s="132">
        <f>J152</f>
        <v>0</v>
      </c>
      <c r="L102" s="128"/>
    </row>
    <row r="103" spans="1:31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93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customHeight="1">
      <c r="A104" s="29"/>
      <c r="B104" s="44"/>
      <c r="C104" s="45"/>
      <c r="D104" s="45"/>
      <c r="E104" s="45"/>
      <c r="F104" s="45"/>
      <c r="G104" s="45"/>
      <c r="H104" s="45"/>
      <c r="I104" s="117"/>
      <c r="J104" s="45"/>
      <c r="K104" s="45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31" s="2" customFormat="1" ht="6.95" customHeight="1">
      <c r="A108" s="29"/>
      <c r="B108" s="46"/>
      <c r="C108" s="47"/>
      <c r="D108" s="47"/>
      <c r="E108" s="47"/>
      <c r="F108" s="47"/>
      <c r="G108" s="47"/>
      <c r="H108" s="47"/>
      <c r="I108" s="118"/>
      <c r="J108" s="47"/>
      <c r="K108" s="47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>
      <c r="A109" s="29"/>
      <c r="B109" s="30"/>
      <c r="C109" s="18" t="s">
        <v>161</v>
      </c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15</v>
      </c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31" t="str">
        <f>E7</f>
        <v>PUMPTRACK- Ludvika van Beethovena</v>
      </c>
      <c r="F112" s="232"/>
      <c r="G112" s="232"/>
      <c r="H112" s="232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150</v>
      </c>
      <c r="D113" s="29"/>
      <c r="E113" s="29"/>
      <c r="F113" s="29"/>
      <c r="G113" s="29"/>
      <c r="H113" s="29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218" t="str">
        <f>E9</f>
        <v>SO 07 - U- rampa</v>
      </c>
      <c r="F114" s="233"/>
      <c r="G114" s="233"/>
      <c r="H114" s="233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19</v>
      </c>
      <c r="D116" s="29"/>
      <c r="E116" s="29"/>
      <c r="F116" s="22" t="str">
        <f>F12</f>
        <v>Trnava, parc. č. 1635/1</v>
      </c>
      <c r="G116" s="29"/>
      <c r="H116" s="29"/>
      <c r="I116" s="94" t="s">
        <v>21</v>
      </c>
      <c r="J116" s="52" t="str">
        <f>IF(J12="","",J12)</f>
        <v>30. 4. 2021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93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23</v>
      </c>
      <c r="D118" s="29"/>
      <c r="E118" s="29"/>
      <c r="F118" s="22" t="str">
        <f>E15</f>
        <v>Mesto Trnava, Hlavná č.1</v>
      </c>
      <c r="G118" s="29"/>
      <c r="H118" s="29"/>
      <c r="I118" s="94" t="s">
        <v>29</v>
      </c>
      <c r="J118" s="27" t="str">
        <f>E21</f>
        <v>SIMANEK s.r.o.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27</v>
      </c>
      <c r="D119" s="29"/>
      <c r="E119" s="29"/>
      <c r="F119" s="22" t="str">
        <f>IF(E18="","",E18)</f>
        <v>Vyplň údaj</v>
      </c>
      <c r="G119" s="29"/>
      <c r="H119" s="29"/>
      <c r="I119" s="94" t="s">
        <v>33</v>
      </c>
      <c r="J119" s="27" t="str">
        <f>E24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93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33"/>
      <c r="B121" s="134"/>
      <c r="C121" s="135" t="s">
        <v>162</v>
      </c>
      <c r="D121" s="136" t="s">
        <v>61</v>
      </c>
      <c r="E121" s="136" t="s">
        <v>57</v>
      </c>
      <c r="F121" s="136" t="s">
        <v>58</v>
      </c>
      <c r="G121" s="136" t="s">
        <v>163</v>
      </c>
      <c r="H121" s="136" t="s">
        <v>164</v>
      </c>
      <c r="I121" s="137" t="s">
        <v>165</v>
      </c>
      <c r="J121" s="138" t="s">
        <v>154</v>
      </c>
      <c r="K121" s="139" t="s">
        <v>166</v>
      </c>
      <c r="L121" s="140"/>
      <c r="M121" s="59" t="s">
        <v>1</v>
      </c>
      <c r="N121" s="60" t="s">
        <v>40</v>
      </c>
      <c r="O121" s="60" t="s">
        <v>167</v>
      </c>
      <c r="P121" s="60" t="s">
        <v>168</v>
      </c>
      <c r="Q121" s="60" t="s">
        <v>169</v>
      </c>
      <c r="R121" s="60" t="s">
        <v>170</v>
      </c>
      <c r="S121" s="60" t="s">
        <v>171</v>
      </c>
      <c r="T121" s="61" t="s">
        <v>172</v>
      </c>
      <c r="U121" s="133"/>
      <c r="V121" s="133"/>
      <c r="W121" s="133"/>
      <c r="X121" s="133"/>
      <c r="Y121" s="133"/>
      <c r="Z121" s="133"/>
      <c r="AA121" s="133"/>
      <c r="AB121" s="133"/>
      <c r="AC121" s="133"/>
      <c r="AD121" s="133"/>
      <c r="AE121" s="133"/>
    </row>
    <row r="122" spans="1:65" s="2" customFormat="1" ht="22.9" customHeight="1">
      <c r="A122" s="29"/>
      <c r="B122" s="30"/>
      <c r="C122" s="66" t="s">
        <v>155</v>
      </c>
      <c r="D122" s="29"/>
      <c r="E122" s="29"/>
      <c r="F122" s="29"/>
      <c r="G122" s="29"/>
      <c r="H122" s="29"/>
      <c r="I122" s="93"/>
      <c r="J122" s="141">
        <f>BK122</f>
        <v>0</v>
      </c>
      <c r="K122" s="29"/>
      <c r="L122" s="30"/>
      <c r="M122" s="62"/>
      <c r="N122" s="53"/>
      <c r="O122" s="63"/>
      <c r="P122" s="142">
        <f>P123</f>
        <v>0</v>
      </c>
      <c r="Q122" s="63"/>
      <c r="R122" s="142">
        <f>R123</f>
        <v>65.468028999999987</v>
      </c>
      <c r="S122" s="63"/>
      <c r="T122" s="143">
        <f>T123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75</v>
      </c>
      <c r="AU122" s="14" t="s">
        <v>156</v>
      </c>
      <c r="BK122" s="144">
        <f>BK123</f>
        <v>0</v>
      </c>
    </row>
    <row r="123" spans="1:65" s="12" customFormat="1" ht="25.9" customHeight="1">
      <c r="B123" s="145"/>
      <c r="D123" s="146" t="s">
        <v>75</v>
      </c>
      <c r="E123" s="147" t="s">
        <v>173</v>
      </c>
      <c r="F123" s="147" t="s">
        <v>174</v>
      </c>
      <c r="I123" s="148"/>
      <c r="J123" s="149">
        <f>BK123</f>
        <v>0</v>
      </c>
      <c r="L123" s="145"/>
      <c r="M123" s="150"/>
      <c r="N123" s="151"/>
      <c r="O123" s="151"/>
      <c r="P123" s="152">
        <f>P124+P126+P139+P149+P152</f>
        <v>0</v>
      </c>
      <c r="Q123" s="151"/>
      <c r="R123" s="152">
        <f>R124+R126+R139+R149+R152</f>
        <v>65.468028999999987</v>
      </c>
      <c r="S123" s="151"/>
      <c r="T123" s="153">
        <f>T124+T126+T139+T149+T152</f>
        <v>0</v>
      </c>
      <c r="AR123" s="146" t="s">
        <v>84</v>
      </c>
      <c r="AT123" s="154" t="s">
        <v>75</v>
      </c>
      <c r="AU123" s="154" t="s">
        <v>76</v>
      </c>
      <c r="AY123" s="146" t="s">
        <v>175</v>
      </c>
      <c r="BK123" s="155">
        <f>BK124+BK126+BK139+BK149+BK152</f>
        <v>0</v>
      </c>
    </row>
    <row r="124" spans="1:65" s="12" customFormat="1" ht="22.9" customHeight="1">
      <c r="B124" s="145"/>
      <c r="D124" s="146" t="s">
        <v>75</v>
      </c>
      <c r="E124" s="156" t="s">
        <v>435</v>
      </c>
      <c r="F124" s="156" t="s">
        <v>436</v>
      </c>
      <c r="I124" s="148"/>
      <c r="J124" s="157">
        <f>BK124</f>
        <v>0</v>
      </c>
      <c r="L124" s="145"/>
      <c r="M124" s="150"/>
      <c r="N124" s="151"/>
      <c r="O124" s="151"/>
      <c r="P124" s="152">
        <f>P125</f>
        <v>0</v>
      </c>
      <c r="Q124" s="151"/>
      <c r="R124" s="152">
        <f>R125</f>
        <v>0</v>
      </c>
      <c r="S124" s="151"/>
      <c r="T124" s="153">
        <f>T125</f>
        <v>0</v>
      </c>
      <c r="AR124" s="146" t="s">
        <v>84</v>
      </c>
      <c r="AT124" s="154" t="s">
        <v>75</v>
      </c>
      <c r="AU124" s="154" t="s">
        <v>84</v>
      </c>
      <c r="AY124" s="146" t="s">
        <v>175</v>
      </c>
      <c r="BK124" s="155">
        <f>BK125</f>
        <v>0</v>
      </c>
    </row>
    <row r="125" spans="1:65" s="2" customFormat="1" ht="21.75" customHeight="1">
      <c r="A125" s="29"/>
      <c r="B125" s="158"/>
      <c r="C125" s="159" t="s">
        <v>84</v>
      </c>
      <c r="D125" s="159" t="s">
        <v>178</v>
      </c>
      <c r="E125" s="160" t="s">
        <v>437</v>
      </c>
      <c r="F125" s="161" t="s">
        <v>438</v>
      </c>
      <c r="G125" s="162" t="s">
        <v>439</v>
      </c>
      <c r="H125" s="163">
        <v>1</v>
      </c>
      <c r="I125" s="164"/>
      <c r="J125" s="165">
        <f>ROUND(I125*H125,2)</f>
        <v>0</v>
      </c>
      <c r="K125" s="166"/>
      <c r="L125" s="30"/>
      <c r="M125" s="167" t="s">
        <v>1</v>
      </c>
      <c r="N125" s="168" t="s">
        <v>42</v>
      </c>
      <c r="O125" s="55"/>
      <c r="P125" s="169">
        <f>O125*H125</f>
        <v>0</v>
      </c>
      <c r="Q125" s="169">
        <v>0</v>
      </c>
      <c r="R125" s="169">
        <f>Q125*H125</f>
        <v>0</v>
      </c>
      <c r="S125" s="169">
        <v>0</v>
      </c>
      <c r="T125" s="170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1" t="s">
        <v>182</v>
      </c>
      <c r="AT125" s="171" t="s">
        <v>178</v>
      </c>
      <c r="AU125" s="171" t="s">
        <v>176</v>
      </c>
      <c r="AY125" s="14" t="s">
        <v>175</v>
      </c>
      <c r="BE125" s="172">
        <f>IF(N125="základná",J125,0)</f>
        <v>0</v>
      </c>
      <c r="BF125" s="172">
        <f>IF(N125="znížená",J125,0)</f>
        <v>0</v>
      </c>
      <c r="BG125" s="172">
        <f>IF(N125="zákl. prenesená",J125,0)</f>
        <v>0</v>
      </c>
      <c r="BH125" s="172">
        <f>IF(N125="zníž. prenesená",J125,0)</f>
        <v>0</v>
      </c>
      <c r="BI125" s="172">
        <f>IF(N125="nulová",J125,0)</f>
        <v>0</v>
      </c>
      <c r="BJ125" s="14" t="s">
        <v>176</v>
      </c>
      <c r="BK125" s="172">
        <f>ROUND(I125*H125,2)</f>
        <v>0</v>
      </c>
      <c r="BL125" s="14" t="s">
        <v>182</v>
      </c>
      <c r="BM125" s="171" t="s">
        <v>615</v>
      </c>
    </row>
    <row r="126" spans="1:65" s="12" customFormat="1" ht="22.9" customHeight="1">
      <c r="B126" s="145"/>
      <c r="D126" s="146" t="s">
        <v>75</v>
      </c>
      <c r="E126" s="156" t="s">
        <v>84</v>
      </c>
      <c r="F126" s="156" t="s">
        <v>233</v>
      </c>
      <c r="I126" s="148"/>
      <c r="J126" s="157">
        <f>BK126</f>
        <v>0</v>
      </c>
      <c r="L126" s="145"/>
      <c r="M126" s="150"/>
      <c r="N126" s="151"/>
      <c r="O126" s="151"/>
      <c r="P126" s="152">
        <f>SUM(P127:P138)</f>
        <v>0</v>
      </c>
      <c r="Q126" s="151"/>
      <c r="R126" s="152">
        <f>SUM(R127:R138)</f>
        <v>0</v>
      </c>
      <c r="S126" s="151"/>
      <c r="T126" s="153">
        <f>SUM(T127:T138)</f>
        <v>0</v>
      </c>
      <c r="AR126" s="146" t="s">
        <v>84</v>
      </c>
      <c r="AT126" s="154" t="s">
        <v>75</v>
      </c>
      <c r="AU126" s="154" t="s">
        <v>84</v>
      </c>
      <c r="AY126" s="146" t="s">
        <v>175</v>
      </c>
      <c r="BK126" s="155">
        <f>SUM(BK127:BK138)</f>
        <v>0</v>
      </c>
    </row>
    <row r="127" spans="1:65" s="2" customFormat="1" ht="21.75" customHeight="1">
      <c r="A127" s="29"/>
      <c r="B127" s="158"/>
      <c r="C127" s="159" t="s">
        <v>176</v>
      </c>
      <c r="D127" s="159" t="s">
        <v>178</v>
      </c>
      <c r="E127" s="160" t="s">
        <v>616</v>
      </c>
      <c r="F127" s="161" t="s">
        <v>617</v>
      </c>
      <c r="G127" s="162" t="s">
        <v>236</v>
      </c>
      <c r="H127" s="163">
        <v>17.28</v>
      </c>
      <c r="I127" s="164"/>
      <c r="J127" s="165">
        <f t="shared" ref="J127:J138" si="0">ROUND(I127*H127,2)</f>
        <v>0</v>
      </c>
      <c r="K127" s="166"/>
      <c r="L127" s="30"/>
      <c r="M127" s="167" t="s">
        <v>1</v>
      </c>
      <c r="N127" s="168" t="s">
        <v>42</v>
      </c>
      <c r="O127" s="55"/>
      <c r="P127" s="169">
        <f t="shared" ref="P127:P138" si="1">O127*H127</f>
        <v>0</v>
      </c>
      <c r="Q127" s="169">
        <v>0</v>
      </c>
      <c r="R127" s="169">
        <f t="shared" ref="R127:R138" si="2">Q127*H127</f>
        <v>0</v>
      </c>
      <c r="S127" s="169">
        <v>0</v>
      </c>
      <c r="T127" s="170">
        <f t="shared" ref="T127:T138" si="3"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1" t="s">
        <v>182</v>
      </c>
      <c r="AT127" s="171" t="s">
        <v>178</v>
      </c>
      <c r="AU127" s="171" t="s">
        <v>176</v>
      </c>
      <c r="AY127" s="14" t="s">
        <v>175</v>
      </c>
      <c r="BE127" s="172">
        <f t="shared" ref="BE127:BE138" si="4">IF(N127="základná",J127,0)</f>
        <v>0</v>
      </c>
      <c r="BF127" s="172">
        <f t="shared" ref="BF127:BF138" si="5">IF(N127="znížená",J127,0)</f>
        <v>0</v>
      </c>
      <c r="BG127" s="172">
        <f t="shared" ref="BG127:BG138" si="6">IF(N127="zákl. prenesená",J127,0)</f>
        <v>0</v>
      </c>
      <c r="BH127" s="172">
        <f t="shared" ref="BH127:BH138" si="7">IF(N127="zníž. prenesená",J127,0)</f>
        <v>0</v>
      </c>
      <c r="BI127" s="172">
        <f t="shared" ref="BI127:BI138" si="8">IF(N127="nulová",J127,0)</f>
        <v>0</v>
      </c>
      <c r="BJ127" s="14" t="s">
        <v>176</v>
      </c>
      <c r="BK127" s="172">
        <f t="shared" ref="BK127:BK138" si="9">ROUND(I127*H127,2)</f>
        <v>0</v>
      </c>
      <c r="BL127" s="14" t="s">
        <v>182</v>
      </c>
      <c r="BM127" s="171" t="s">
        <v>618</v>
      </c>
    </row>
    <row r="128" spans="1:65" s="2" customFormat="1" ht="21.75" customHeight="1">
      <c r="A128" s="29"/>
      <c r="B128" s="158"/>
      <c r="C128" s="159" t="s">
        <v>189</v>
      </c>
      <c r="D128" s="159" t="s">
        <v>178</v>
      </c>
      <c r="E128" s="160" t="s">
        <v>510</v>
      </c>
      <c r="F128" s="161" t="s">
        <v>511</v>
      </c>
      <c r="G128" s="162" t="s">
        <v>236</v>
      </c>
      <c r="H128" s="163">
        <v>120</v>
      </c>
      <c r="I128" s="164"/>
      <c r="J128" s="165">
        <f t="shared" si="0"/>
        <v>0</v>
      </c>
      <c r="K128" s="166"/>
      <c r="L128" s="30"/>
      <c r="M128" s="167" t="s">
        <v>1</v>
      </c>
      <c r="N128" s="168" t="s">
        <v>42</v>
      </c>
      <c r="O128" s="55"/>
      <c r="P128" s="169">
        <f t="shared" si="1"/>
        <v>0</v>
      </c>
      <c r="Q128" s="169">
        <v>0</v>
      </c>
      <c r="R128" s="169">
        <f t="shared" si="2"/>
        <v>0</v>
      </c>
      <c r="S128" s="169">
        <v>0</v>
      </c>
      <c r="T128" s="170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1" t="s">
        <v>182</v>
      </c>
      <c r="AT128" s="171" t="s">
        <v>178</v>
      </c>
      <c r="AU128" s="171" t="s">
        <v>176</v>
      </c>
      <c r="AY128" s="14" t="s">
        <v>175</v>
      </c>
      <c r="BE128" s="172">
        <f t="shared" si="4"/>
        <v>0</v>
      </c>
      <c r="BF128" s="172">
        <f t="shared" si="5"/>
        <v>0</v>
      </c>
      <c r="BG128" s="172">
        <f t="shared" si="6"/>
        <v>0</v>
      </c>
      <c r="BH128" s="172">
        <f t="shared" si="7"/>
        <v>0</v>
      </c>
      <c r="BI128" s="172">
        <f t="shared" si="8"/>
        <v>0</v>
      </c>
      <c r="BJ128" s="14" t="s">
        <v>176</v>
      </c>
      <c r="BK128" s="172">
        <f t="shared" si="9"/>
        <v>0</v>
      </c>
      <c r="BL128" s="14" t="s">
        <v>182</v>
      </c>
      <c r="BM128" s="171" t="s">
        <v>619</v>
      </c>
    </row>
    <row r="129" spans="1:65" s="2" customFormat="1" ht="21.75" customHeight="1">
      <c r="A129" s="29"/>
      <c r="B129" s="158"/>
      <c r="C129" s="159" t="s">
        <v>182</v>
      </c>
      <c r="D129" s="159" t="s">
        <v>178</v>
      </c>
      <c r="E129" s="160" t="s">
        <v>513</v>
      </c>
      <c r="F129" s="161" t="s">
        <v>514</v>
      </c>
      <c r="G129" s="162" t="s">
        <v>236</v>
      </c>
      <c r="H129" s="163">
        <v>36</v>
      </c>
      <c r="I129" s="164"/>
      <c r="J129" s="165">
        <f t="shared" si="0"/>
        <v>0</v>
      </c>
      <c r="K129" s="166"/>
      <c r="L129" s="30"/>
      <c r="M129" s="167" t="s">
        <v>1</v>
      </c>
      <c r="N129" s="168" t="s">
        <v>42</v>
      </c>
      <c r="O129" s="55"/>
      <c r="P129" s="169">
        <f t="shared" si="1"/>
        <v>0</v>
      </c>
      <c r="Q129" s="169">
        <v>0</v>
      </c>
      <c r="R129" s="169">
        <f t="shared" si="2"/>
        <v>0</v>
      </c>
      <c r="S129" s="169">
        <v>0</v>
      </c>
      <c r="T129" s="170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1" t="s">
        <v>182</v>
      </c>
      <c r="AT129" s="171" t="s">
        <v>178</v>
      </c>
      <c r="AU129" s="171" t="s">
        <v>176</v>
      </c>
      <c r="AY129" s="14" t="s">
        <v>175</v>
      </c>
      <c r="BE129" s="172">
        <f t="shared" si="4"/>
        <v>0</v>
      </c>
      <c r="BF129" s="172">
        <f t="shared" si="5"/>
        <v>0</v>
      </c>
      <c r="BG129" s="172">
        <f t="shared" si="6"/>
        <v>0</v>
      </c>
      <c r="BH129" s="172">
        <f t="shared" si="7"/>
        <v>0</v>
      </c>
      <c r="BI129" s="172">
        <f t="shared" si="8"/>
        <v>0</v>
      </c>
      <c r="BJ129" s="14" t="s">
        <v>176</v>
      </c>
      <c r="BK129" s="172">
        <f t="shared" si="9"/>
        <v>0</v>
      </c>
      <c r="BL129" s="14" t="s">
        <v>182</v>
      </c>
      <c r="BM129" s="171" t="s">
        <v>620</v>
      </c>
    </row>
    <row r="130" spans="1:65" s="2" customFormat="1" ht="33" customHeight="1">
      <c r="A130" s="29"/>
      <c r="B130" s="158"/>
      <c r="C130" s="159" t="s">
        <v>184</v>
      </c>
      <c r="D130" s="159" t="s">
        <v>178</v>
      </c>
      <c r="E130" s="160" t="s">
        <v>444</v>
      </c>
      <c r="F130" s="161" t="s">
        <v>445</v>
      </c>
      <c r="G130" s="162" t="s">
        <v>236</v>
      </c>
      <c r="H130" s="163">
        <v>120</v>
      </c>
      <c r="I130" s="164"/>
      <c r="J130" s="165">
        <f t="shared" si="0"/>
        <v>0</v>
      </c>
      <c r="K130" s="166"/>
      <c r="L130" s="30"/>
      <c r="M130" s="167" t="s">
        <v>1</v>
      </c>
      <c r="N130" s="168" t="s">
        <v>42</v>
      </c>
      <c r="O130" s="55"/>
      <c r="P130" s="169">
        <f t="shared" si="1"/>
        <v>0</v>
      </c>
      <c r="Q130" s="169">
        <v>0</v>
      </c>
      <c r="R130" s="169">
        <f t="shared" si="2"/>
        <v>0</v>
      </c>
      <c r="S130" s="169">
        <v>0</v>
      </c>
      <c r="T130" s="170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1" t="s">
        <v>182</v>
      </c>
      <c r="AT130" s="171" t="s">
        <v>178</v>
      </c>
      <c r="AU130" s="171" t="s">
        <v>176</v>
      </c>
      <c r="AY130" s="14" t="s">
        <v>175</v>
      </c>
      <c r="BE130" s="172">
        <f t="shared" si="4"/>
        <v>0</v>
      </c>
      <c r="BF130" s="172">
        <f t="shared" si="5"/>
        <v>0</v>
      </c>
      <c r="BG130" s="172">
        <f t="shared" si="6"/>
        <v>0</v>
      </c>
      <c r="BH130" s="172">
        <f t="shared" si="7"/>
        <v>0</v>
      </c>
      <c r="BI130" s="172">
        <f t="shared" si="8"/>
        <v>0</v>
      </c>
      <c r="BJ130" s="14" t="s">
        <v>176</v>
      </c>
      <c r="BK130" s="172">
        <f t="shared" si="9"/>
        <v>0</v>
      </c>
      <c r="BL130" s="14" t="s">
        <v>182</v>
      </c>
      <c r="BM130" s="171" t="s">
        <v>621</v>
      </c>
    </row>
    <row r="131" spans="1:65" s="2" customFormat="1" ht="33" customHeight="1">
      <c r="A131" s="29"/>
      <c r="B131" s="158"/>
      <c r="C131" s="159" t="s">
        <v>199</v>
      </c>
      <c r="D131" s="159" t="s">
        <v>178</v>
      </c>
      <c r="E131" s="160" t="s">
        <v>447</v>
      </c>
      <c r="F131" s="161" t="s">
        <v>448</v>
      </c>
      <c r="G131" s="162" t="s">
        <v>236</v>
      </c>
      <c r="H131" s="163">
        <v>840</v>
      </c>
      <c r="I131" s="164"/>
      <c r="J131" s="165">
        <f t="shared" si="0"/>
        <v>0</v>
      </c>
      <c r="K131" s="166"/>
      <c r="L131" s="30"/>
      <c r="M131" s="167" t="s">
        <v>1</v>
      </c>
      <c r="N131" s="168" t="s">
        <v>42</v>
      </c>
      <c r="O131" s="55"/>
      <c r="P131" s="169">
        <f t="shared" si="1"/>
        <v>0</v>
      </c>
      <c r="Q131" s="169">
        <v>0</v>
      </c>
      <c r="R131" s="169">
        <f t="shared" si="2"/>
        <v>0</v>
      </c>
      <c r="S131" s="169">
        <v>0</v>
      </c>
      <c r="T131" s="170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1" t="s">
        <v>182</v>
      </c>
      <c r="AT131" s="171" t="s">
        <v>178</v>
      </c>
      <c r="AU131" s="171" t="s">
        <v>176</v>
      </c>
      <c r="AY131" s="14" t="s">
        <v>175</v>
      </c>
      <c r="BE131" s="172">
        <f t="shared" si="4"/>
        <v>0</v>
      </c>
      <c r="BF131" s="172">
        <f t="shared" si="5"/>
        <v>0</v>
      </c>
      <c r="BG131" s="172">
        <f t="shared" si="6"/>
        <v>0</v>
      </c>
      <c r="BH131" s="172">
        <f t="shared" si="7"/>
        <v>0</v>
      </c>
      <c r="BI131" s="172">
        <f t="shared" si="8"/>
        <v>0</v>
      </c>
      <c r="BJ131" s="14" t="s">
        <v>176</v>
      </c>
      <c r="BK131" s="172">
        <f t="shared" si="9"/>
        <v>0</v>
      </c>
      <c r="BL131" s="14" t="s">
        <v>182</v>
      </c>
      <c r="BM131" s="171" t="s">
        <v>622</v>
      </c>
    </row>
    <row r="132" spans="1:65" s="2" customFormat="1" ht="21.75" customHeight="1">
      <c r="A132" s="29"/>
      <c r="B132" s="158"/>
      <c r="C132" s="159" t="s">
        <v>207</v>
      </c>
      <c r="D132" s="159" t="s">
        <v>178</v>
      </c>
      <c r="E132" s="160" t="s">
        <v>518</v>
      </c>
      <c r="F132" s="161" t="s">
        <v>519</v>
      </c>
      <c r="G132" s="162" t="s">
        <v>236</v>
      </c>
      <c r="H132" s="163">
        <v>48</v>
      </c>
      <c r="I132" s="164"/>
      <c r="J132" s="165">
        <f t="shared" si="0"/>
        <v>0</v>
      </c>
      <c r="K132" s="166"/>
      <c r="L132" s="30"/>
      <c r="M132" s="167" t="s">
        <v>1</v>
      </c>
      <c r="N132" s="168" t="s">
        <v>42</v>
      </c>
      <c r="O132" s="55"/>
      <c r="P132" s="169">
        <f t="shared" si="1"/>
        <v>0</v>
      </c>
      <c r="Q132" s="169">
        <v>0</v>
      </c>
      <c r="R132" s="169">
        <f t="shared" si="2"/>
        <v>0</v>
      </c>
      <c r="S132" s="169">
        <v>0</v>
      </c>
      <c r="T132" s="170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1" t="s">
        <v>182</v>
      </c>
      <c r="AT132" s="171" t="s">
        <v>178</v>
      </c>
      <c r="AU132" s="171" t="s">
        <v>176</v>
      </c>
      <c r="AY132" s="14" t="s">
        <v>175</v>
      </c>
      <c r="BE132" s="172">
        <f t="shared" si="4"/>
        <v>0</v>
      </c>
      <c r="BF132" s="172">
        <f t="shared" si="5"/>
        <v>0</v>
      </c>
      <c r="BG132" s="172">
        <f t="shared" si="6"/>
        <v>0</v>
      </c>
      <c r="BH132" s="172">
        <f t="shared" si="7"/>
        <v>0</v>
      </c>
      <c r="BI132" s="172">
        <f t="shared" si="8"/>
        <v>0</v>
      </c>
      <c r="BJ132" s="14" t="s">
        <v>176</v>
      </c>
      <c r="BK132" s="172">
        <f t="shared" si="9"/>
        <v>0</v>
      </c>
      <c r="BL132" s="14" t="s">
        <v>182</v>
      </c>
      <c r="BM132" s="171" t="s">
        <v>623</v>
      </c>
    </row>
    <row r="133" spans="1:65" s="2" customFormat="1" ht="21.75" customHeight="1">
      <c r="A133" s="29"/>
      <c r="B133" s="158"/>
      <c r="C133" s="159" t="s">
        <v>203</v>
      </c>
      <c r="D133" s="159" t="s">
        <v>178</v>
      </c>
      <c r="E133" s="160" t="s">
        <v>521</v>
      </c>
      <c r="F133" s="161" t="s">
        <v>522</v>
      </c>
      <c r="G133" s="162" t="s">
        <v>236</v>
      </c>
      <c r="H133" s="163">
        <v>57.6</v>
      </c>
      <c r="I133" s="164"/>
      <c r="J133" s="165">
        <f t="shared" si="0"/>
        <v>0</v>
      </c>
      <c r="K133" s="166"/>
      <c r="L133" s="30"/>
      <c r="M133" s="167" t="s">
        <v>1</v>
      </c>
      <c r="N133" s="168" t="s">
        <v>42</v>
      </c>
      <c r="O133" s="55"/>
      <c r="P133" s="169">
        <f t="shared" si="1"/>
        <v>0</v>
      </c>
      <c r="Q133" s="169">
        <v>0</v>
      </c>
      <c r="R133" s="169">
        <f t="shared" si="2"/>
        <v>0</v>
      </c>
      <c r="S133" s="169">
        <v>0</v>
      </c>
      <c r="T133" s="170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1" t="s">
        <v>182</v>
      </c>
      <c r="AT133" s="171" t="s">
        <v>178</v>
      </c>
      <c r="AU133" s="171" t="s">
        <v>176</v>
      </c>
      <c r="AY133" s="14" t="s">
        <v>175</v>
      </c>
      <c r="BE133" s="172">
        <f t="shared" si="4"/>
        <v>0</v>
      </c>
      <c r="BF133" s="172">
        <f t="shared" si="5"/>
        <v>0</v>
      </c>
      <c r="BG133" s="172">
        <f t="shared" si="6"/>
        <v>0</v>
      </c>
      <c r="BH133" s="172">
        <f t="shared" si="7"/>
        <v>0</v>
      </c>
      <c r="BI133" s="172">
        <f t="shared" si="8"/>
        <v>0</v>
      </c>
      <c r="BJ133" s="14" t="s">
        <v>176</v>
      </c>
      <c r="BK133" s="172">
        <f t="shared" si="9"/>
        <v>0</v>
      </c>
      <c r="BL133" s="14" t="s">
        <v>182</v>
      </c>
      <c r="BM133" s="171" t="s">
        <v>624</v>
      </c>
    </row>
    <row r="134" spans="1:65" s="2" customFormat="1" ht="16.5" customHeight="1">
      <c r="A134" s="29"/>
      <c r="B134" s="158"/>
      <c r="C134" s="159" t="s">
        <v>260</v>
      </c>
      <c r="D134" s="159" t="s">
        <v>178</v>
      </c>
      <c r="E134" s="160" t="s">
        <v>524</v>
      </c>
      <c r="F134" s="161" t="s">
        <v>525</v>
      </c>
      <c r="G134" s="162" t="s">
        <v>181</v>
      </c>
      <c r="H134" s="163">
        <v>120</v>
      </c>
      <c r="I134" s="164"/>
      <c r="J134" s="165">
        <f t="shared" si="0"/>
        <v>0</v>
      </c>
      <c r="K134" s="166"/>
      <c r="L134" s="30"/>
      <c r="M134" s="167" t="s">
        <v>1</v>
      </c>
      <c r="N134" s="168" t="s">
        <v>42</v>
      </c>
      <c r="O134" s="55"/>
      <c r="P134" s="169">
        <f t="shared" si="1"/>
        <v>0</v>
      </c>
      <c r="Q134" s="169">
        <v>0</v>
      </c>
      <c r="R134" s="169">
        <f t="shared" si="2"/>
        <v>0</v>
      </c>
      <c r="S134" s="169">
        <v>0</v>
      </c>
      <c r="T134" s="170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1" t="s">
        <v>182</v>
      </c>
      <c r="AT134" s="171" t="s">
        <v>178</v>
      </c>
      <c r="AU134" s="171" t="s">
        <v>176</v>
      </c>
      <c r="AY134" s="14" t="s">
        <v>175</v>
      </c>
      <c r="BE134" s="172">
        <f t="shared" si="4"/>
        <v>0</v>
      </c>
      <c r="BF134" s="172">
        <f t="shared" si="5"/>
        <v>0</v>
      </c>
      <c r="BG134" s="172">
        <f t="shared" si="6"/>
        <v>0</v>
      </c>
      <c r="BH134" s="172">
        <f t="shared" si="7"/>
        <v>0</v>
      </c>
      <c r="BI134" s="172">
        <f t="shared" si="8"/>
        <v>0</v>
      </c>
      <c r="BJ134" s="14" t="s">
        <v>176</v>
      </c>
      <c r="BK134" s="172">
        <f t="shared" si="9"/>
        <v>0</v>
      </c>
      <c r="BL134" s="14" t="s">
        <v>182</v>
      </c>
      <c r="BM134" s="171" t="s">
        <v>625</v>
      </c>
    </row>
    <row r="135" spans="1:65" s="2" customFormat="1" ht="21.75" customHeight="1">
      <c r="A135" s="29"/>
      <c r="B135" s="158"/>
      <c r="C135" s="159" t="s">
        <v>263</v>
      </c>
      <c r="D135" s="159" t="s">
        <v>178</v>
      </c>
      <c r="E135" s="160" t="s">
        <v>527</v>
      </c>
      <c r="F135" s="161" t="s">
        <v>528</v>
      </c>
      <c r="G135" s="162" t="s">
        <v>236</v>
      </c>
      <c r="H135" s="163">
        <v>7</v>
      </c>
      <c r="I135" s="164"/>
      <c r="J135" s="165">
        <f t="shared" si="0"/>
        <v>0</v>
      </c>
      <c r="K135" s="166"/>
      <c r="L135" s="30"/>
      <c r="M135" s="167" t="s">
        <v>1</v>
      </c>
      <c r="N135" s="168" t="s">
        <v>42</v>
      </c>
      <c r="O135" s="55"/>
      <c r="P135" s="169">
        <f t="shared" si="1"/>
        <v>0</v>
      </c>
      <c r="Q135" s="169">
        <v>0</v>
      </c>
      <c r="R135" s="169">
        <f t="shared" si="2"/>
        <v>0</v>
      </c>
      <c r="S135" s="169">
        <v>0</v>
      </c>
      <c r="T135" s="170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1" t="s">
        <v>182</v>
      </c>
      <c r="AT135" s="171" t="s">
        <v>178</v>
      </c>
      <c r="AU135" s="171" t="s">
        <v>176</v>
      </c>
      <c r="AY135" s="14" t="s">
        <v>175</v>
      </c>
      <c r="BE135" s="172">
        <f t="shared" si="4"/>
        <v>0</v>
      </c>
      <c r="BF135" s="172">
        <f t="shared" si="5"/>
        <v>0</v>
      </c>
      <c r="BG135" s="172">
        <f t="shared" si="6"/>
        <v>0</v>
      </c>
      <c r="BH135" s="172">
        <f t="shared" si="7"/>
        <v>0</v>
      </c>
      <c r="BI135" s="172">
        <f t="shared" si="8"/>
        <v>0</v>
      </c>
      <c r="BJ135" s="14" t="s">
        <v>176</v>
      </c>
      <c r="BK135" s="172">
        <f t="shared" si="9"/>
        <v>0</v>
      </c>
      <c r="BL135" s="14" t="s">
        <v>182</v>
      </c>
      <c r="BM135" s="171" t="s">
        <v>626</v>
      </c>
    </row>
    <row r="136" spans="1:65" s="2" customFormat="1" ht="16.5" customHeight="1">
      <c r="A136" s="29"/>
      <c r="B136" s="158"/>
      <c r="C136" s="159" t="s">
        <v>267</v>
      </c>
      <c r="D136" s="159" t="s">
        <v>178</v>
      </c>
      <c r="E136" s="160" t="s">
        <v>530</v>
      </c>
      <c r="F136" s="161" t="s">
        <v>531</v>
      </c>
      <c r="G136" s="162" t="s">
        <v>236</v>
      </c>
      <c r="H136" s="163">
        <v>30</v>
      </c>
      <c r="I136" s="164"/>
      <c r="J136" s="165">
        <f t="shared" si="0"/>
        <v>0</v>
      </c>
      <c r="K136" s="166"/>
      <c r="L136" s="30"/>
      <c r="M136" s="167" t="s">
        <v>1</v>
      </c>
      <c r="N136" s="168" t="s">
        <v>42</v>
      </c>
      <c r="O136" s="55"/>
      <c r="P136" s="169">
        <f t="shared" si="1"/>
        <v>0</v>
      </c>
      <c r="Q136" s="169">
        <v>0</v>
      </c>
      <c r="R136" s="169">
        <f t="shared" si="2"/>
        <v>0</v>
      </c>
      <c r="S136" s="169">
        <v>0</v>
      </c>
      <c r="T136" s="170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1" t="s">
        <v>182</v>
      </c>
      <c r="AT136" s="171" t="s">
        <v>178</v>
      </c>
      <c r="AU136" s="171" t="s">
        <v>176</v>
      </c>
      <c r="AY136" s="14" t="s">
        <v>175</v>
      </c>
      <c r="BE136" s="172">
        <f t="shared" si="4"/>
        <v>0</v>
      </c>
      <c r="BF136" s="172">
        <f t="shared" si="5"/>
        <v>0</v>
      </c>
      <c r="BG136" s="172">
        <f t="shared" si="6"/>
        <v>0</v>
      </c>
      <c r="BH136" s="172">
        <f t="shared" si="7"/>
        <v>0</v>
      </c>
      <c r="BI136" s="172">
        <f t="shared" si="8"/>
        <v>0</v>
      </c>
      <c r="BJ136" s="14" t="s">
        <v>176</v>
      </c>
      <c r="BK136" s="172">
        <f t="shared" si="9"/>
        <v>0</v>
      </c>
      <c r="BL136" s="14" t="s">
        <v>182</v>
      </c>
      <c r="BM136" s="171" t="s">
        <v>627</v>
      </c>
    </row>
    <row r="137" spans="1:65" s="2" customFormat="1" ht="16.5" customHeight="1">
      <c r="A137" s="29"/>
      <c r="B137" s="158"/>
      <c r="C137" s="159" t="s">
        <v>272</v>
      </c>
      <c r="D137" s="159" t="s">
        <v>178</v>
      </c>
      <c r="E137" s="160" t="s">
        <v>456</v>
      </c>
      <c r="F137" s="161" t="s">
        <v>457</v>
      </c>
      <c r="G137" s="162" t="s">
        <v>236</v>
      </c>
      <c r="H137" s="163">
        <v>120</v>
      </c>
      <c r="I137" s="164"/>
      <c r="J137" s="165">
        <f t="shared" si="0"/>
        <v>0</v>
      </c>
      <c r="K137" s="166"/>
      <c r="L137" s="30"/>
      <c r="M137" s="167" t="s">
        <v>1</v>
      </c>
      <c r="N137" s="168" t="s">
        <v>42</v>
      </c>
      <c r="O137" s="55"/>
      <c r="P137" s="169">
        <f t="shared" si="1"/>
        <v>0</v>
      </c>
      <c r="Q137" s="169">
        <v>0</v>
      </c>
      <c r="R137" s="169">
        <f t="shared" si="2"/>
        <v>0</v>
      </c>
      <c r="S137" s="169">
        <v>0</v>
      </c>
      <c r="T137" s="170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1" t="s">
        <v>182</v>
      </c>
      <c r="AT137" s="171" t="s">
        <v>178</v>
      </c>
      <c r="AU137" s="171" t="s">
        <v>176</v>
      </c>
      <c r="AY137" s="14" t="s">
        <v>175</v>
      </c>
      <c r="BE137" s="172">
        <f t="shared" si="4"/>
        <v>0</v>
      </c>
      <c r="BF137" s="172">
        <f t="shared" si="5"/>
        <v>0</v>
      </c>
      <c r="BG137" s="172">
        <f t="shared" si="6"/>
        <v>0</v>
      </c>
      <c r="BH137" s="172">
        <f t="shared" si="7"/>
        <v>0</v>
      </c>
      <c r="BI137" s="172">
        <f t="shared" si="8"/>
        <v>0</v>
      </c>
      <c r="BJ137" s="14" t="s">
        <v>176</v>
      </c>
      <c r="BK137" s="172">
        <f t="shared" si="9"/>
        <v>0</v>
      </c>
      <c r="BL137" s="14" t="s">
        <v>182</v>
      </c>
      <c r="BM137" s="171" t="s">
        <v>628</v>
      </c>
    </row>
    <row r="138" spans="1:65" s="2" customFormat="1" ht="21.75" customHeight="1">
      <c r="A138" s="29"/>
      <c r="B138" s="158"/>
      <c r="C138" s="159" t="s">
        <v>277</v>
      </c>
      <c r="D138" s="159" t="s">
        <v>178</v>
      </c>
      <c r="E138" s="160" t="s">
        <v>421</v>
      </c>
      <c r="F138" s="161" t="s">
        <v>422</v>
      </c>
      <c r="G138" s="162" t="s">
        <v>210</v>
      </c>
      <c r="H138" s="163">
        <v>180</v>
      </c>
      <c r="I138" s="164"/>
      <c r="J138" s="165">
        <f t="shared" si="0"/>
        <v>0</v>
      </c>
      <c r="K138" s="166"/>
      <c r="L138" s="30"/>
      <c r="M138" s="167" t="s">
        <v>1</v>
      </c>
      <c r="N138" s="168" t="s">
        <v>42</v>
      </c>
      <c r="O138" s="55"/>
      <c r="P138" s="169">
        <f t="shared" si="1"/>
        <v>0</v>
      </c>
      <c r="Q138" s="169">
        <v>0</v>
      </c>
      <c r="R138" s="169">
        <f t="shared" si="2"/>
        <v>0</v>
      </c>
      <c r="S138" s="169">
        <v>0</v>
      </c>
      <c r="T138" s="170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1" t="s">
        <v>182</v>
      </c>
      <c r="AT138" s="171" t="s">
        <v>178</v>
      </c>
      <c r="AU138" s="171" t="s">
        <v>176</v>
      </c>
      <c r="AY138" s="14" t="s">
        <v>175</v>
      </c>
      <c r="BE138" s="172">
        <f t="shared" si="4"/>
        <v>0</v>
      </c>
      <c r="BF138" s="172">
        <f t="shared" si="5"/>
        <v>0</v>
      </c>
      <c r="BG138" s="172">
        <f t="shared" si="6"/>
        <v>0</v>
      </c>
      <c r="BH138" s="172">
        <f t="shared" si="7"/>
        <v>0</v>
      </c>
      <c r="BI138" s="172">
        <f t="shared" si="8"/>
        <v>0</v>
      </c>
      <c r="BJ138" s="14" t="s">
        <v>176</v>
      </c>
      <c r="BK138" s="172">
        <f t="shared" si="9"/>
        <v>0</v>
      </c>
      <c r="BL138" s="14" t="s">
        <v>182</v>
      </c>
      <c r="BM138" s="171" t="s">
        <v>629</v>
      </c>
    </row>
    <row r="139" spans="1:65" s="12" customFormat="1" ht="22.9" customHeight="1">
      <c r="B139" s="145"/>
      <c r="D139" s="146" t="s">
        <v>75</v>
      </c>
      <c r="E139" s="156" t="s">
        <v>176</v>
      </c>
      <c r="F139" s="156" t="s">
        <v>177</v>
      </c>
      <c r="I139" s="148"/>
      <c r="J139" s="157">
        <f>BK139</f>
        <v>0</v>
      </c>
      <c r="L139" s="145"/>
      <c r="M139" s="150"/>
      <c r="N139" s="151"/>
      <c r="O139" s="151"/>
      <c r="P139" s="152">
        <f>SUM(P140:P148)</f>
        <v>0</v>
      </c>
      <c r="Q139" s="151"/>
      <c r="R139" s="152">
        <f>SUM(R140:R148)</f>
        <v>65.044758999999985</v>
      </c>
      <c r="S139" s="151"/>
      <c r="T139" s="153">
        <f>SUM(T140:T148)</f>
        <v>0</v>
      </c>
      <c r="AR139" s="146" t="s">
        <v>84</v>
      </c>
      <c r="AT139" s="154" t="s">
        <v>75</v>
      </c>
      <c r="AU139" s="154" t="s">
        <v>84</v>
      </c>
      <c r="AY139" s="146" t="s">
        <v>175</v>
      </c>
      <c r="BK139" s="155">
        <f>SUM(BK140:BK148)</f>
        <v>0</v>
      </c>
    </row>
    <row r="140" spans="1:65" s="2" customFormat="1" ht="16.5" customHeight="1">
      <c r="A140" s="29"/>
      <c r="B140" s="158"/>
      <c r="C140" s="159" t="s">
        <v>281</v>
      </c>
      <c r="D140" s="159" t="s">
        <v>178</v>
      </c>
      <c r="E140" s="160" t="s">
        <v>538</v>
      </c>
      <c r="F140" s="161" t="s">
        <v>539</v>
      </c>
      <c r="G140" s="162" t="s">
        <v>181</v>
      </c>
      <c r="H140" s="163">
        <v>120</v>
      </c>
      <c r="I140" s="164"/>
      <c r="J140" s="165">
        <f t="shared" ref="J140:J148" si="10">ROUND(I140*H140,2)</f>
        <v>0</v>
      </c>
      <c r="K140" s="166"/>
      <c r="L140" s="30"/>
      <c r="M140" s="167" t="s">
        <v>1</v>
      </c>
      <c r="N140" s="168" t="s">
        <v>42</v>
      </c>
      <c r="O140" s="55"/>
      <c r="P140" s="169">
        <f t="shared" ref="P140:P148" si="11">O140*H140</f>
        <v>0</v>
      </c>
      <c r="Q140" s="169">
        <v>0</v>
      </c>
      <c r="R140" s="169">
        <f t="shared" ref="R140:R148" si="12">Q140*H140</f>
        <v>0</v>
      </c>
      <c r="S140" s="169">
        <v>0</v>
      </c>
      <c r="T140" s="170">
        <f t="shared" ref="T140:T148" si="13"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1" t="s">
        <v>182</v>
      </c>
      <c r="AT140" s="171" t="s">
        <v>178</v>
      </c>
      <c r="AU140" s="171" t="s">
        <v>176</v>
      </c>
      <c r="AY140" s="14" t="s">
        <v>175</v>
      </c>
      <c r="BE140" s="172">
        <f t="shared" ref="BE140:BE148" si="14">IF(N140="základná",J140,0)</f>
        <v>0</v>
      </c>
      <c r="BF140" s="172">
        <f t="shared" ref="BF140:BF148" si="15">IF(N140="znížená",J140,0)</f>
        <v>0</v>
      </c>
      <c r="BG140" s="172">
        <f t="shared" ref="BG140:BG148" si="16">IF(N140="zákl. prenesená",J140,0)</f>
        <v>0</v>
      </c>
      <c r="BH140" s="172">
        <f t="shared" ref="BH140:BH148" si="17">IF(N140="zníž. prenesená",J140,0)</f>
        <v>0</v>
      </c>
      <c r="BI140" s="172">
        <f t="shared" ref="BI140:BI148" si="18">IF(N140="nulová",J140,0)</f>
        <v>0</v>
      </c>
      <c r="BJ140" s="14" t="s">
        <v>176</v>
      </c>
      <c r="BK140" s="172">
        <f t="shared" ref="BK140:BK148" si="19">ROUND(I140*H140,2)</f>
        <v>0</v>
      </c>
      <c r="BL140" s="14" t="s">
        <v>182</v>
      </c>
      <c r="BM140" s="171" t="s">
        <v>630</v>
      </c>
    </row>
    <row r="141" spans="1:65" s="2" customFormat="1" ht="21.75" customHeight="1">
      <c r="A141" s="29"/>
      <c r="B141" s="158"/>
      <c r="C141" s="159" t="s">
        <v>285</v>
      </c>
      <c r="D141" s="159" t="s">
        <v>178</v>
      </c>
      <c r="E141" s="160" t="s">
        <v>541</v>
      </c>
      <c r="F141" s="161" t="s">
        <v>542</v>
      </c>
      <c r="G141" s="162" t="s">
        <v>236</v>
      </c>
      <c r="H141" s="163">
        <v>26.4</v>
      </c>
      <c r="I141" s="164"/>
      <c r="J141" s="165">
        <f t="shared" si="10"/>
        <v>0</v>
      </c>
      <c r="K141" s="166"/>
      <c r="L141" s="30"/>
      <c r="M141" s="167" t="s">
        <v>1</v>
      </c>
      <c r="N141" s="168" t="s">
        <v>42</v>
      </c>
      <c r="O141" s="55"/>
      <c r="P141" s="169">
        <f t="shared" si="11"/>
        <v>0</v>
      </c>
      <c r="Q141" s="169">
        <v>2.4157199999999999</v>
      </c>
      <c r="R141" s="169">
        <f t="shared" si="12"/>
        <v>63.775007999999993</v>
      </c>
      <c r="S141" s="169">
        <v>0</v>
      </c>
      <c r="T141" s="170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1" t="s">
        <v>182</v>
      </c>
      <c r="AT141" s="171" t="s">
        <v>178</v>
      </c>
      <c r="AU141" s="171" t="s">
        <v>176</v>
      </c>
      <c r="AY141" s="14" t="s">
        <v>175</v>
      </c>
      <c r="BE141" s="172">
        <f t="shared" si="14"/>
        <v>0</v>
      </c>
      <c r="BF141" s="172">
        <f t="shared" si="15"/>
        <v>0</v>
      </c>
      <c r="BG141" s="172">
        <f t="shared" si="16"/>
        <v>0</v>
      </c>
      <c r="BH141" s="172">
        <f t="shared" si="17"/>
        <v>0</v>
      </c>
      <c r="BI141" s="172">
        <f t="shared" si="18"/>
        <v>0</v>
      </c>
      <c r="BJ141" s="14" t="s">
        <v>176</v>
      </c>
      <c r="BK141" s="172">
        <f t="shared" si="19"/>
        <v>0</v>
      </c>
      <c r="BL141" s="14" t="s">
        <v>182</v>
      </c>
      <c r="BM141" s="171" t="s">
        <v>631</v>
      </c>
    </row>
    <row r="142" spans="1:65" s="2" customFormat="1" ht="21.75" customHeight="1">
      <c r="A142" s="29"/>
      <c r="B142" s="158"/>
      <c r="C142" s="159" t="s">
        <v>289</v>
      </c>
      <c r="D142" s="159" t="s">
        <v>178</v>
      </c>
      <c r="E142" s="160" t="s">
        <v>544</v>
      </c>
      <c r="F142" s="161" t="s">
        <v>545</v>
      </c>
      <c r="G142" s="162" t="s">
        <v>236</v>
      </c>
      <c r="H142" s="163">
        <v>26.4</v>
      </c>
      <c r="I142" s="164"/>
      <c r="J142" s="165">
        <f t="shared" si="10"/>
        <v>0</v>
      </c>
      <c r="K142" s="166"/>
      <c r="L142" s="30"/>
      <c r="M142" s="167" t="s">
        <v>1</v>
      </c>
      <c r="N142" s="168" t="s">
        <v>42</v>
      </c>
      <c r="O142" s="55"/>
      <c r="P142" s="169">
        <f t="shared" si="11"/>
        <v>0</v>
      </c>
      <c r="Q142" s="169">
        <v>0</v>
      </c>
      <c r="R142" s="169">
        <f t="shared" si="12"/>
        <v>0</v>
      </c>
      <c r="S142" s="169">
        <v>0</v>
      </c>
      <c r="T142" s="170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1" t="s">
        <v>182</v>
      </c>
      <c r="AT142" s="171" t="s">
        <v>178</v>
      </c>
      <c r="AU142" s="171" t="s">
        <v>176</v>
      </c>
      <c r="AY142" s="14" t="s">
        <v>175</v>
      </c>
      <c r="BE142" s="172">
        <f t="shared" si="14"/>
        <v>0</v>
      </c>
      <c r="BF142" s="172">
        <f t="shared" si="15"/>
        <v>0</v>
      </c>
      <c r="BG142" s="172">
        <f t="shared" si="16"/>
        <v>0</v>
      </c>
      <c r="BH142" s="172">
        <f t="shared" si="17"/>
        <v>0</v>
      </c>
      <c r="BI142" s="172">
        <f t="shared" si="18"/>
        <v>0</v>
      </c>
      <c r="BJ142" s="14" t="s">
        <v>176</v>
      </c>
      <c r="BK142" s="172">
        <f t="shared" si="19"/>
        <v>0</v>
      </c>
      <c r="BL142" s="14" t="s">
        <v>182</v>
      </c>
      <c r="BM142" s="171" t="s">
        <v>632</v>
      </c>
    </row>
    <row r="143" spans="1:65" s="2" customFormat="1" ht="21.75" customHeight="1">
      <c r="A143" s="29"/>
      <c r="B143" s="158"/>
      <c r="C143" s="159" t="s">
        <v>293</v>
      </c>
      <c r="D143" s="159" t="s">
        <v>178</v>
      </c>
      <c r="E143" s="160" t="s">
        <v>547</v>
      </c>
      <c r="F143" s="161" t="s">
        <v>548</v>
      </c>
      <c r="G143" s="162" t="s">
        <v>181</v>
      </c>
      <c r="H143" s="163">
        <v>74</v>
      </c>
      <c r="I143" s="164"/>
      <c r="J143" s="165">
        <f t="shared" si="10"/>
        <v>0</v>
      </c>
      <c r="K143" s="166"/>
      <c r="L143" s="30"/>
      <c r="M143" s="167" t="s">
        <v>1</v>
      </c>
      <c r="N143" s="168" t="s">
        <v>42</v>
      </c>
      <c r="O143" s="55"/>
      <c r="P143" s="169">
        <f t="shared" si="11"/>
        <v>0</v>
      </c>
      <c r="Q143" s="169">
        <v>2.2300000000000002E-3</v>
      </c>
      <c r="R143" s="169">
        <f t="shared" si="12"/>
        <v>0.16502000000000003</v>
      </c>
      <c r="S143" s="169">
        <v>0</v>
      </c>
      <c r="T143" s="170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1" t="s">
        <v>182</v>
      </c>
      <c r="AT143" s="171" t="s">
        <v>178</v>
      </c>
      <c r="AU143" s="171" t="s">
        <v>176</v>
      </c>
      <c r="AY143" s="14" t="s">
        <v>175</v>
      </c>
      <c r="BE143" s="172">
        <f t="shared" si="14"/>
        <v>0</v>
      </c>
      <c r="BF143" s="172">
        <f t="shared" si="15"/>
        <v>0</v>
      </c>
      <c r="BG143" s="172">
        <f t="shared" si="16"/>
        <v>0</v>
      </c>
      <c r="BH143" s="172">
        <f t="shared" si="17"/>
        <v>0</v>
      </c>
      <c r="BI143" s="172">
        <f t="shared" si="18"/>
        <v>0</v>
      </c>
      <c r="BJ143" s="14" t="s">
        <v>176</v>
      </c>
      <c r="BK143" s="172">
        <f t="shared" si="19"/>
        <v>0</v>
      </c>
      <c r="BL143" s="14" t="s">
        <v>182</v>
      </c>
      <c r="BM143" s="171" t="s">
        <v>633</v>
      </c>
    </row>
    <row r="144" spans="1:65" s="2" customFormat="1" ht="21.75" customHeight="1">
      <c r="A144" s="29"/>
      <c r="B144" s="158"/>
      <c r="C144" s="159" t="s">
        <v>297</v>
      </c>
      <c r="D144" s="159" t="s">
        <v>178</v>
      </c>
      <c r="E144" s="160" t="s">
        <v>550</v>
      </c>
      <c r="F144" s="161" t="s">
        <v>551</v>
      </c>
      <c r="G144" s="162" t="s">
        <v>181</v>
      </c>
      <c r="H144" s="163">
        <v>46</v>
      </c>
      <c r="I144" s="164"/>
      <c r="J144" s="165">
        <f t="shared" si="10"/>
        <v>0</v>
      </c>
      <c r="K144" s="166"/>
      <c r="L144" s="30"/>
      <c r="M144" s="167" t="s">
        <v>1</v>
      </c>
      <c r="N144" s="168" t="s">
        <v>42</v>
      </c>
      <c r="O144" s="55"/>
      <c r="P144" s="169">
        <f t="shared" si="11"/>
        <v>0</v>
      </c>
      <c r="Q144" s="169">
        <v>2.2300000000000002E-3</v>
      </c>
      <c r="R144" s="169">
        <f t="shared" si="12"/>
        <v>0.10258</v>
      </c>
      <c r="S144" s="169">
        <v>0</v>
      </c>
      <c r="T144" s="170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1" t="s">
        <v>182</v>
      </c>
      <c r="AT144" s="171" t="s">
        <v>178</v>
      </c>
      <c r="AU144" s="171" t="s">
        <v>176</v>
      </c>
      <c r="AY144" s="14" t="s">
        <v>175</v>
      </c>
      <c r="BE144" s="172">
        <f t="shared" si="14"/>
        <v>0</v>
      </c>
      <c r="BF144" s="172">
        <f t="shared" si="15"/>
        <v>0</v>
      </c>
      <c r="BG144" s="172">
        <f t="shared" si="16"/>
        <v>0</v>
      </c>
      <c r="BH144" s="172">
        <f t="shared" si="17"/>
        <v>0</v>
      </c>
      <c r="BI144" s="172">
        <f t="shared" si="18"/>
        <v>0</v>
      </c>
      <c r="BJ144" s="14" t="s">
        <v>176</v>
      </c>
      <c r="BK144" s="172">
        <f t="shared" si="19"/>
        <v>0</v>
      </c>
      <c r="BL144" s="14" t="s">
        <v>182</v>
      </c>
      <c r="BM144" s="171" t="s">
        <v>634</v>
      </c>
    </row>
    <row r="145" spans="1:65" s="2" customFormat="1" ht="16.5" customHeight="1">
      <c r="A145" s="29"/>
      <c r="B145" s="158"/>
      <c r="C145" s="159" t="s">
        <v>301</v>
      </c>
      <c r="D145" s="159" t="s">
        <v>178</v>
      </c>
      <c r="E145" s="160" t="s">
        <v>553</v>
      </c>
      <c r="F145" s="161" t="s">
        <v>554</v>
      </c>
      <c r="G145" s="162" t="s">
        <v>210</v>
      </c>
      <c r="H145" s="163">
        <v>3.5999999999999997E-2</v>
      </c>
      <c r="I145" s="164"/>
      <c r="J145" s="165">
        <f t="shared" si="10"/>
        <v>0</v>
      </c>
      <c r="K145" s="166"/>
      <c r="L145" s="30"/>
      <c r="M145" s="167" t="s">
        <v>1</v>
      </c>
      <c r="N145" s="168" t="s">
        <v>42</v>
      </c>
      <c r="O145" s="55"/>
      <c r="P145" s="169">
        <f t="shared" si="11"/>
        <v>0</v>
      </c>
      <c r="Q145" s="169">
        <v>1.01895</v>
      </c>
      <c r="R145" s="169">
        <f t="shared" si="12"/>
        <v>3.6682199999999998E-2</v>
      </c>
      <c r="S145" s="169">
        <v>0</v>
      </c>
      <c r="T145" s="170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1" t="s">
        <v>182</v>
      </c>
      <c r="AT145" s="171" t="s">
        <v>178</v>
      </c>
      <c r="AU145" s="171" t="s">
        <v>176</v>
      </c>
      <c r="AY145" s="14" t="s">
        <v>175</v>
      </c>
      <c r="BE145" s="172">
        <f t="shared" si="14"/>
        <v>0</v>
      </c>
      <c r="BF145" s="172">
        <f t="shared" si="15"/>
        <v>0</v>
      </c>
      <c r="BG145" s="172">
        <f t="shared" si="16"/>
        <v>0</v>
      </c>
      <c r="BH145" s="172">
        <f t="shared" si="17"/>
        <v>0</v>
      </c>
      <c r="BI145" s="172">
        <f t="shared" si="18"/>
        <v>0</v>
      </c>
      <c r="BJ145" s="14" t="s">
        <v>176</v>
      </c>
      <c r="BK145" s="172">
        <f t="shared" si="19"/>
        <v>0</v>
      </c>
      <c r="BL145" s="14" t="s">
        <v>182</v>
      </c>
      <c r="BM145" s="171" t="s">
        <v>635</v>
      </c>
    </row>
    <row r="146" spans="1:65" s="2" customFormat="1" ht="16.5" customHeight="1">
      <c r="A146" s="29"/>
      <c r="B146" s="158"/>
      <c r="C146" s="159" t="s">
        <v>7</v>
      </c>
      <c r="D146" s="159" t="s">
        <v>178</v>
      </c>
      <c r="E146" s="160" t="s">
        <v>556</v>
      </c>
      <c r="F146" s="161" t="s">
        <v>557</v>
      </c>
      <c r="G146" s="162" t="s">
        <v>210</v>
      </c>
      <c r="H146" s="163">
        <v>0.78</v>
      </c>
      <c r="I146" s="164"/>
      <c r="J146" s="165">
        <f t="shared" si="10"/>
        <v>0</v>
      </c>
      <c r="K146" s="166"/>
      <c r="L146" s="30"/>
      <c r="M146" s="167" t="s">
        <v>1</v>
      </c>
      <c r="N146" s="168" t="s">
        <v>42</v>
      </c>
      <c r="O146" s="55"/>
      <c r="P146" s="169">
        <f t="shared" si="11"/>
        <v>0</v>
      </c>
      <c r="Q146" s="169">
        <v>1.20296</v>
      </c>
      <c r="R146" s="169">
        <f t="shared" si="12"/>
        <v>0.93830880000000005</v>
      </c>
      <c r="S146" s="169">
        <v>0</v>
      </c>
      <c r="T146" s="170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1" t="s">
        <v>182</v>
      </c>
      <c r="AT146" s="171" t="s">
        <v>178</v>
      </c>
      <c r="AU146" s="171" t="s">
        <v>176</v>
      </c>
      <c r="AY146" s="14" t="s">
        <v>175</v>
      </c>
      <c r="BE146" s="172">
        <f t="shared" si="14"/>
        <v>0</v>
      </c>
      <c r="BF146" s="172">
        <f t="shared" si="15"/>
        <v>0</v>
      </c>
      <c r="BG146" s="172">
        <f t="shared" si="16"/>
        <v>0</v>
      </c>
      <c r="BH146" s="172">
        <f t="shared" si="17"/>
        <v>0</v>
      </c>
      <c r="BI146" s="172">
        <f t="shared" si="18"/>
        <v>0</v>
      </c>
      <c r="BJ146" s="14" t="s">
        <v>176</v>
      </c>
      <c r="BK146" s="172">
        <f t="shared" si="19"/>
        <v>0</v>
      </c>
      <c r="BL146" s="14" t="s">
        <v>182</v>
      </c>
      <c r="BM146" s="171" t="s">
        <v>636</v>
      </c>
    </row>
    <row r="147" spans="1:65" s="2" customFormat="1" ht="16.5" customHeight="1">
      <c r="A147" s="29"/>
      <c r="B147" s="158"/>
      <c r="C147" s="159" t="s">
        <v>308</v>
      </c>
      <c r="D147" s="159" t="s">
        <v>178</v>
      </c>
      <c r="E147" s="160" t="s">
        <v>559</v>
      </c>
      <c r="F147" s="161" t="s">
        <v>560</v>
      </c>
      <c r="G147" s="162" t="s">
        <v>181</v>
      </c>
      <c r="H147" s="163">
        <v>28</v>
      </c>
      <c r="I147" s="164"/>
      <c r="J147" s="165">
        <f t="shared" si="10"/>
        <v>0</v>
      </c>
      <c r="K147" s="166"/>
      <c r="L147" s="30"/>
      <c r="M147" s="167" t="s">
        <v>1</v>
      </c>
      <c r="N147" s="168" t="s">
        <v>42</v>
      </c>
      <c r="O147" s="55"/>
      <c r="P147" s="169">
        <f t="shared" si="11"/>
        <v>0</v>
      </c>
      <c r="Q147" s="169">
        <v>9.7000000000000005E-4</v>
      </c>
      <c r="R147" s="169">
        <f t="shared" si="12"/>
        <v>2.716E-2</v>
      </c>
      <c r="S147" s="169">
        <v>0</v>
      </c>
      <c r="T147" s="170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1" t="s">
        <v>182</v>
      </c>
      <c r="AT147" s="171" t="s">
        <v>178</v>
      </c>
      <c r="AU147" s="171" t="s">
        <v>176</v>
      </c>
      <c r="AY147" s="14" t="s">
        <v>175</v>
      </c>
      <c r="BE147" s="172">
        <f t="shared" si="14"/>
        <v>0</v>
      </c>
      <c r="BF147" s="172">
        <f t="shared" si="15"/>
        <v>0</v>
      </c>
      <c r="BG147" s="172">
        <f t="shared" si="16"/>
        <v>0</v>
      </c>
      <c r="BH147" s="172">
        <f t="shared" si="17"/>
        <v>0</v>
      </c>
      <c r="BI147" s="172">
        <f t="shared" si="18"/>
        <v>0</v>
      </c>
      <c r="BJ147" s="14" t="s">
        <v>176</v>
      </c>
      <c r="BK147" s="172">
        <f t="shared" si="19"/>
        <v>0</v>
      </c>
      <c r="BL147" s="14" t="s">
        <v>182</v>
      </c>
      <c r="BM147" s="171" t="s">
        <v>637</v>
      </c>
    </row>
    <row r="148" spans="1:65" s="2" customFormat="1" ht="16.5" customHeight="1">
      <c r="A148" s="29"/>
      <c r="B148" s="158"/>
      <c r="C148" s="159" t="s">
        <v>312</v>
      </c>
      <c r="D148" s="159" t="s">
        <v>178</v>
      </c>
      <c r="E148" s="160" t="s">
        <v>562</v>
      </c>
      <c r="F148" s="161" t="s">
        <v>563</v>
      </c>
      <c r="G148" s="162" t="s">
        <v>181</v>
      </c>
      <c r="H148" s="163">
        <v>28</v>
      </c>
      <c r="I148" s="164"/>
      <c r="J148" s="165">
        <f t="shared" si="10"/>
        <v>0</v>
      </c>
      <c r="K148" s="166"/>
      <c r="L148" s="30"/>
      <c r="M148" s="167" t="s">
        <v>1</v>
      </c>
      <c r="N148" s="168" t="s">
        <v>42</v>
      </c>
      <c r="O148" s="55"/>
      <c r="P148" s="169">
        <f t="shared" si="11"/>
        <v>0</v>
      </c>
      <c r="Q148" s="169">
        <v>0</v>
      </c>
      <c r="R148" s="169">
        <f t="shared" si="12"/>
        <v>0</v>
      </c>
      <c r="S148" s="169">
        <v>0</v>
      </c>
      <c r="T148" s="170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1" t="s">
        <v>182</v>
      </c>
      <c r="AT148" s="171" t="s">
        <v>178</v>
      </c>
      <c r="AU148" s="171" t="s">
        <v>176</v>
      </c>
      <c r="AY148" s="14" t="s">
        <v>175</v>
      </c>
      <c r="BE148" s="172">
        <f t="shared" si="14"/>
        <v>0</v>
      </c>
      <c r="BF148" s="172">
        <f t="shared" si="15"/>
        <v>0</v>
      </c>
      <c r="BG148" s="172">
        <f t="shared" si="16"/>
        <v>0</v>
      </c>
      <c r="BH148" s="172">
        <f t="shared" si="17"/>
        <v>0</v>
      </c>
      <c r="BI148" s="172">
        <f t="shared" si="18"/>
        <v>0</v>
      </c>
      <c r="BJ148" s="14" t="s">
        <v>176</v>
      </c>
      <c r="BK148" s="172">
        <f t="shared" si="19"/>
        <v>0</v>
      </c>
      <c r="BL148" s="14" t="s">
        <v>182</v>
      </c>
      <c r="BM148" s="171" t="s">
        <v>638</v>
      </c>
    </row>
    <row r="149" spans="1:65" s="12" customFormat="1" ht="22.9" customHeight="1">
      <c r="B149" s="145"/>
      <c r="D149" s="146" t="s">
        <v>75</v>
      </c>
      <c r="E149" s="156" t="s">
        <v>260</v>
      </c>
      <c r="F149" s="156" t="s">
        <v>341</v>
      </c>
      <c r="I149" s="148"/>
      <c r="J149" s="157">
        <f>BK149</f>
        <v>0</v>
      </c>
      <c r="L149" s="145"/>
      <c r="M149" s="150"/>
      <c r="N149" s="151"/>
      <c r="O149" s="151"/>
      <c r="P149" s="152">
        <f>SUM(P150:P151)</f>
        <v>0</v>
      </c>
      <c r="Q149" s="151"/>
      <c r="R149" s="152">
        <f>SUM(R150:R151)</f>
        <v>0.42326999999999998</v>
      </c>
      <c r="S149" s="151"/>
      <c r="T149" s="153">
        <f>SUM(T150:T151)</f>
        <v>0</v>
      </c>
      <c r="AR149" s="146" t="s">
        <v>84</v>
      </c>
      <c r="AT149" s="154" t="s">
        <v>75</v>
      </c>
      <c r="AU149" s="154" t="s">
        <v>84</v>
      </c>
      <c r="AY149" s="146" t="s">
        <v>175</v>
      </c>
      <c r="BK149" s="155">
        <f>SUM(BK150:BK151)</f>
        <v>0</v>
      </c>
    </row>
    <row r="150" spans="1:65" s="2" customFormat="1" ht="16.5" customHeight="1">
      <c r="A150" s="29"/>
      <c r="B150" s="158"/>
      <c r="C150" s="159" t="s">
        <v>316</v>
      </c>
      <c r="D150" s="159" t="s">
        <v>178</v>
      </c>
      <c r="E150" s="160" t="s">
        <v>565</v>
      </c>
      <c r="F150" s="161" t="s">
        <v>566</v>
      </c>
      <c r="G150" s="162" t="s">
        <v>393</v>
      </c>
      <c r="H150" s="163">
        <v>9</v>
      </c>
      <c r="I150" s="164"/>
      <c r="J150" s="165">
        <f>ROUND(I150*H150,2)</f>
        <v>0</v>
      </c>
      <c r="K150" s="166"/>
      <c r="L150" s="30"/>
      <c r="M150" s="167" t="s">
        <v>1</v>
      </c>
      <c r="N150" s="168" t="s">
        <v>42</v>
      </c>
      <c r="O150" s="55"/>
      <c r="P150" s="169">
        <f>O150*H150</f>
        <v>0</v>
      </c>
      <c r="Q150" s="169">
        <v>1.4999999999999999E-4</v>
      </c>
      <c r="R150" s="169">
        <f>Q150*H150</f>
        <v>1.3499999999999999E-3</v>
      </c>
      <c r="S150" s="169">
        <v>0</v>
      </c>
      <c r="T150" s="170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1" t="s">
        <v>182</v>
      </c>
      <c r="AT150" s="171" t="s">
        <v>178</v>
      </c>
      <c r="AU150" s="171" t="s">
        <v>176</v>
      </c>
      <c r="AY150" s="14" t="s">
        <v>175</v>
      </c>
      <c r="BE150" s="172">
        <f>IF(N150="základná",J150,0)</f>
        <v>0</v>
      </c>
      <c r="BF150" s="172">
        <f>IF(N150="znížená",J150,0)</f>
        <v>0</v>
      </c>
      <c r="BG150" s="172">
        <f>IF(N150="zákl. prenesená",J150,0)</f>
        <v>0</v>
      </c>
      <c r="BH150" s="172">
        <f>IF(N150="zníž. prenesená",J150,0)</f>
        <v>0</v>
      </c>
      <c r="BI150" s="172">
        <f>IF(N150="nulová",J150,0)</f>
        <v>0</v>
      </c>
      <c r="BJ150" s="14" t="s">
        <v>176</v>
      </c>
      <c r="BK150" s="172">
        <f>ROUND(I150*H150,2)</f>
        <v>0</v>
      </c>
      <c r="BL150" s="14" t="s">
        <v>182</v>
      </c>
      <c r="BM150" s="171" t="s">
        <v>639</v>
      </c>
    </row>
    <row r="151" spans="1:65" s="2" customFormat="1" ht="16.5" customHeight="1">
      <c r="A151" s="29"/>
      <c r="B151" s="158"/>
      <c r="C151" s="173" t="s">
        <v>319</v>
      </c>
      <c r="D151" s="173" t="s">
        <v>200</v>
      </c>
      <c r="E151" s="174" t="s">
        <v>568</v>
      </c>
      <c r="F151" s="175" t="s">
        <v>569</v>
      </c>
      <c r="G151" s="176" t="s">
        <v>570</v>
      </c>
      <c r="H151" s="177">
        <v>48</v>
      </c>
      <c r="I151" s="178"/>
      <c r="J151" s="179">
        <f>ROUND(I151*H151,2)</f>
        <v>0</v>
      </c>
      <c r="K151" s="180"/>
      <c r="L151" s="181"/>
      <c r="M151" s="182" t="s">
        <v>1</v>
      </c>
      <c r="N151" s="183" t="s">
        <v>42</v>
      </c>
      <c r="O151" s="55"/>
      <c r="P151" s="169">
        <f>O151*H151</f>
        <v>0</v>
      </c>
      <c r="Q151" s="169">
        <v>8.7899999999999992E-3</v>
      </c>
      <c r="R151" s="169">
        <f>Q151*H151</f>
        <v>0.42191999999999996</v>
      </c>
      <c r="S151" s="169">
        <v>0</v>
      </c>
      <c r="T151" s="170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1" t="s">
        <v>203</v>
      </c>
      <c r="AT151" s="171" t="s">
        <v>200</v>
      </c>
      <c r="AU151" s="171" t="s">
        <v>176</v>
      </c>
      <c r="AY151" s="14" t="s">
        <v>175</v>
      </c>
      <c r="BE151" s="172">
        <f>IF(N151="základná",J151,0)</f>
        <v>0</v>
      </c>
      <c r="BF151" s="172">
        <f>IF(N151="znížená",J151,0)</f>
        <v>0</v>
      </c>
      <c r="BG151" s="172">
        <f>IF(N151="zákl. prenesená",J151,0)</f>
        <v>0</v>
      </c>
      <c r="BH151" s="172">
        <f>IF(N151="zníž. prenesená",J151,0)</f>
        <v>0</v>
      </c>
      <c r="BI151" s="172">
        <f>IF(N151="nulová",J151,0)</f>
        <v>0</v>
      </c>
      <c r="BJ151" s="14" t="s">
        <v>176</v>
      </c>
      <c r="BK151" s="172">
        <f>ROUND(I151*H151,2)</f>
        <v>0</v>
      </c>
      <c r="BL151" s="14" t="s">
        <v>182</v>
      </c>
      <c r="BM151" s="171" t="s">
        <v>640</v>
      </c>
    </row>
    <row r="152" spans="1:65" s="12" customFormat="1" ht="22.9" customHeight="1">
      <c r="B152" s="145"/>
      <c r="D152" s="146" t="s">
        <v>75</v>
      </c>
      <c r="E152" s="156" t="s">
        <v>205</v>
      </c>
      <c r="F152" s="156" t="s">
        <v>206</v>
      </c>
      <c r="I152" s="148"/>
      <c r="J152" s="157">
        <f>BK152</f>
        <v>0</v>
      </c>
      <c r="L152" s="145"/>
      <c r="M152" s="150"/>
      <c r="N152" s="151"/>
      <c r="O152" s="151"/>
      <c r="P152" s="152">
        <f>P153</f>
        <v>0</v>
      </c>
      <c r="Q152" s="151"/>
      <c r="R152" s="152">
        <f>R153</f>
        <v>0</v>
      </c>
      <c r="S152" s="151"/>
      <c r="T152" s="153">
        <f>T153</f>
        <v>0</v>
      </c>
      <c r="AR152" s="146" t="s">
        <v>84</v>
      </c>
      <c r="AT152" s="154" t="s">
        <v>75</v>
      </c>
      <c r="AU152" s="154" t="s">
        <v>84</v>
      </c>
      <c r="AY152" s="146" t="s">
        <v>175</v>
      </c>
      <c r="BK152" s="155">
        <f>BK153</f>
        <v>0</v>
      </c>
    </row>
    <row r="153" spans="1:65" s="2" customFormat="1" ht="16.5" customHeight="1">
      <c r="A153" s="29"/>
      <c r="B153" s="158"/>
      <c r="C153" s="159" t="s">
        <v>323</v>
      </c>
      <c r="D153" s="159" t="s">
        <v>178</v>
      </c>
      <c r="E153" s="160" t="s">
        <v>641</v>
      </c>
      <c r="F153" s="161" t="s">
        <v>642</v>
      </c>
      <c r="G153" s="162" t="s">
        <v>210</v>
      </c>
      <c r="H153" s="163">
        <v>65.468000000000004</v>
      </c>
      <c r="I153" s="164"/>
      <c r="J153" s="165">
        <f>ROUND(I153*H153,2)</f>
        <v>0</v>
      </c>
      <c r="K153" s="166"/>
      <c r="L153" s="30"/>
      <c r="M153" s="184" t="s">
        <v>1</v>
      </c>
      <c r="N153" s="185" t="s">
        <v>42</v>
      </c>
      <c r="O153" s="186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1" t="s">
        <v>182</v>
      </c>
      <c r="AT153" s="171" t="s">
        <v>178</v>
      </c>
      <c r="AU153" s="171" t="s">
        <v>176</v>
      </c>
      <c r="AY153" s="14" t="s">
        <v>175</v>
      </c>
      <c r="BE153" s="172">
        <f>IF(N153="základná",J153,0)</f>
        <v>0</v>
      </c>
      <c r="BF153" s="172">
        <f>IF(N153="znížená",J153,0)</f>
        <v>0</v>
      </c>
      <c r="BG153" s="172">
        <f>IF(N153="zákl. prenesená",J153,0)</f>
        <v>0</v>
      </c>
      <c r="BH153" s="172">
        <f>IF(N153="zníž. prenesená",J153,0)</f>
        <v>0</v>
      </c>
      <c r="BI153" s="172">
        <f>IF(N153="nulová",J153,0)</f>
        <v>0</v>
      </c>
      <c r="BJ153" s="14" t="s">
        <v>176</v>
      </c>
      <c r="BK153" s="172">
        <f>ROUND(I153*H153,2)</f>
        <v>0</v>
      </c>
      <c r="BL153" s="14" t="s">
        <v>182</v>
      </c>
      <c r="BM153" s="171" t="s">
        <v>643</v>
      </c>
    </row>
    <row r="154" spans="1:65" s="2" customFormat="1" ht="6.95" customHeight="1">
      <c r="A154" s="29"/>
      <c r="B154" s="44"/>
      <c r="C154" s="45"/>
      <c r="D154" s="45"/>
      <c r="E154" s="45"/>
      <c r="F154" s="45"/>
      <c r="G154" s="45"/>
      <c r="H154" s="45"/>
      <c r="I154" s="117"/>
      <c r="J154" s="45"/>
      <c r="K154" s="45"/>
      <c r="L154" s="30"/>
      <c r="M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</row>
  </sheetData>
  <autoFilter ref="C121:K153" xr:uid="{00000000-0009-0000-0000-00000A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130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14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115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149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15</v>
      </c>
      <c r="I6" s="90"/>
      <c r="L6" s="17"/>
    </row>
    <row r="7" spans="1:46" s="1" customFormat="1" ht="16.5" customHeight="1">
      <c r="B7" s="17"/>
      <c r="E7" s="231" t="str">
        <f>'Rekapitulácia stavby'!K6</f>
        <v>PUMPTRACK- Ludvika van Beethovena</v>
      </c>
      <c r="F7" s="232"/>
      <c r="G7" s="232"/>
      <c r="H7" s="232"/>
      <c r="I7" s="90"/>
      <c r="L7" s="17"/>
    </row>
    <row r="8" spans="1:46" s="2" customFormat="1" ht="12" customHeight="1">
      <c r="A8" s="29"/>
      <c r="B8" s="30"/>
      <c r="C8" s="29"/>
      <c r="D8" s="24" t="s">
        <v>150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8" t="s">
        <v>644</v>
      </c>
      <c r="F9" s="233"/>
      <c r="G9" s="233"/>
      <c r="H9" s="233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9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94" t="s">
        <v>21</v>
      </c>
      <c r="J12" s="52" t="str">
        <f>'Rekapitulácia stavby'!AN8</f>
        <v>30. 4. 2021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94" t="s">
        <v>24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94" t="s">
        <v>26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9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4" t="str">
        <f>'Rekapitulácia stavby'!E14</f>
        <v>Vyplň údaj</v>
      </c>
      <c r="F18" s="198"/>
      <c r="G18" s="198"/>
      <c r="H18" s="198"/>
      <c r="I18" s="94" t="s">
        <v>26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94" t="s">
        <v>24</v>
      </c>
      <c r="J20" s="22" t="s">
        <v>30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31</v>
      </c>
      <c r="F21" s="29"/>
      <c r="G21" s="29"/>
      <c r="H21" s="29"/>
      <c r="I21" s="94" t="s">
        <v>26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33</v>
      </c>
      <c r="E23" s="29"/>
      <c r="F23" s="29"/>
      <c r="G23" s="29"/>
      <c r="H23" s="29"/>
      <c r="I23" s="9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26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03" t="s">
        <v>1</v>
      </c>
      <c r="F27" s="203"/>
      <c r="G27" s="203"/>
      <c r="H27" s="203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36</v>
      </c>
      <c r="E30" s="29"/>
      <c r="F30" s="29"/>
      <c r="G30" s="29"/>
      <c r="H30" s="29"/>
      <c r="I30" s="93"/>
      <c r="J30" s="68">
        <f>ROUND(J120,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101" t="s">
        <v>37</v>
      </c>
      <c r="J32" s="33" t="s">
        <v>39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40</v>
      </c>
      <c r="E33" s="24" t="s">
        <v>41</v>
      </c>
      <c r="F33" s="103">
        <f>ROUND((SUM(BE120:BE129)),  2)</f>
        <v>0</v>
      </c>
      <c r="G33" s="29"/>
      <c r="H33" s="29"/>
      <c r="I33" s="104">
        <v>0.2</v>
      </c>
      <c r="J33" s="103">
        <f>ROUND(((SUM(BE120:BE129))*I33),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42</v>
      </c>
      <c r="F34" s="103">
        <f>ROUND((SUM(BF120:BF129)),  2)</f>
        <v>0</v>
      </c>
      <c r="G34" s="29"/>
      <c r="H34" s="29"/>
      <c r="I34" s="104">
        <v>0.2</v>
      </c>
      <c r="J34" s="103">
        <f>ROUND(((SUM(BF120:BF129))*I34),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3">
        <f>ROUND((SUM(BG120:BG129)),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3">
        <f>ROUND((SUM(BH120:BH129)),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45</v>
      </c>
      <c r="F37" s="103">
        <f>ROUND((SUM(BI120:BI129)),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46</v>
      </c>
      <c r="E39" s="57"/>
      <c r="F39" s="57"/>
      <c r="G39" s="107" t="s">
        <v>47</v>
      </c>
      <c r="H39" s="108" t="s">
        <v>48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49</v>
      </c>
      <c r="E50" s="41"/>
      <c r="F50" s="41"/>
      <c r="G50" s="40" t="s">
        <v>50</v>
      </c>
      <c r="H50" s="41"/>
      <c r="I50" s="112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51</v>
      </c>
      <c r="E61" s="32"/>
      <c r="F61" s="113" t="s">
        <v>52</v>
      </c>
      <c r="G61" s="42" t="s">
        <v>51</v>
      </c>
      <c r="H61" s="32"/>
      <c r="I61" s="114"/>
      <c r="J61" s="115" t="s">
        <v>52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53</v>
      </c>
      <c r="E65" s="43"/>
      <c r="F65" s="43"/>
      <c r="G65" s="40" t="s">
        <v>54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51</v>
      </c>
      <c r="E76" s="32"/>
      <c r="F76" s="113" t="s">
        <v>52</v>
      </c>
      <c r="G76" s="42" t="s">
        <v>51</v>
      </c>
      <c r="H76" s="32"/>
      <c r="I76" s="114"/>
      <c r="J76" s="115" t="s">
        <v>52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152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1" t="str">
        <f>E7</f>
        <v>PUMPTRACK- Ludvika van Beethovena</v>
      </c>
      <c r="F85" s="232"/>
      <c r="G85" s="232"/>
      <c r="H85" s="232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150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18" t="str">
        <f>E9</f>
        <v>SO 08 - Štrková plocha</v>
      </c>
      <c r="F87" s="233"/>
      <c r="G87" s="233"/>
      <c r="H87" s="233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Trnava, parc. č. 1635/1</v>
      </c>
      <c r="G89" s="29"/>
      <c r="H89" s="29"/>
      <c r="I89" s="94" t="s">
        <v>21</v>
      </c>
      <c r="J89" s="52" t="str">
        <f>IF(J12="","",J12)</f>
        <v>30. 4. 2021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Mesto Trnava, Hlavná č.1</v>
      </c>
      <c r="G91" s="29"/>
      <c r="H91" s="29"/>
      <c r="I91" s="94" t="s">
        <v>29</v>
      </c>
      <c r="J91" s="27" t="str">
        <f>E21</f>
        <v>SIMANEK s.r.o.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94" t="s">
        <v>33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153</v>
      </c>
      <c r="D94" s="105"/>
      <c r="E94" s="105"/>
      <c r="F94" s="105"/>
      <c r="G94" s="105"/>
      <c r="H94" s="105"/>
      <c r="I94" s="120"/>
      <c r="J94" s="121" t="s">
        <v>154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155</v>
      </c>
      <c r="D96" s="29"/>
      <c r="E96" s="29"/>
      <c r="F96" s="29"/>
      <c r="G96" s="29"/>
      <c r="H96" s="29"/>
      <c r="I96" s="93"/>
      <c r="J96" s="68">
        <f>J120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156</v>
      </c>
    </row>
    <row r="97" spans="1:31" s="9" customFormat="1" ht="24.95" customHeight="1">
      <c r="B97" s="123"/>
      <c r="D97" s="124" t="s">
        <v>157</v>
      </c>
      <c r="E97" s="125"/>
      <c r="F97" s="125"/>
      <c r="G97" s="125"/>
      <c r="H97" s="125"/>
      <c r="I97" s="126"/>
      <c r="J97" s="127">
        <f>J121</f>
        <v>0</v>
      </c>
      <c r="L97" s="123"/>
    </row>
    <row r="98" spans="1:31" s="10" customFormat="1" ht="19.899999999999999" customHeight="1">
      <c r="B98" s="128"/>
      <c r="D98" s="129" t="s">
        <v>158</v>
      </c>
      <c r="E98" s="130"/>
      <c r="F98" s="130"/>
      <c r="G98" s="130"/>
      <c r="H98" s="130"/>
      <c r="I98" s="131"/>
      <c r="J98" s="132">
        <f>J122</f>
        <v>0</v>
      </c>
      <c r="L98" s="128"/>
    </row>
    <row r="99" spans="1:31" s="10" customFormat="1" ht="19.899999999999999" customHeight="1">
      <c r="B99" s="128"/>
      <c r="D99" s="129" t="s">
        <v>159</v>
      </c>
      <c r="E99" s="130"/>
      <c r="F99" s="130"/>
      <c r="G99" s="130"/>
      <c r="H99" s="130"/>
      <c r="I99" s="131"/>
      <c r="J99" s="132">
        <f>J125</f>
        <v>0</v>
      </c>
      <c r="L99" s="128"/>
    </row>
    <row r="100" spans="1:31" s="10" customFormat="1" ht="19.899999999999999" customHeight="1">
      <c r="B100" s="128"/>
      <c r="D100" s="129" t="s">
        <v>160</v>
      </c>
      <c r="E100" s="130"/>
      <c r="F100" s="130"/>
      <c r="G100" s="130"/>
      <c r="H100" s="130"/>
      <c r="I100" s="131"/>
      <c r="J100" s="132">
        <f>J128</f>
        <v>0</v>
      </c>
      <c r="L100" s="128"/>
    </row>
    <row r="101" spans="1:31" s="2" customFormat="1" ht="21.75" customHeight="1">
      <c r="A101" s="29"/>
      <c r="B101" s="30"/>
      <c r="C101" s="29"/>
      <c r="D101" s="29"/>
      <c r="E101" s="29"/>
      <c r="F101" s="29"/>
      <c r="G101" s="29"/>
      <c r="H101" s="29"/>
      <c r="I101" s="93"/>
      <c r="J101" s="29"/>
      <c r="K101" s="29"/>
      <c r="L101" s="3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s="2" customFormat="1" ht="6.95" customHeight="1">
      <c r="A102" s="29"/>
      <c r="B102" s="44"/>
      <c r="C102" s="45"/>
      <c r="D102" s="45"/>
      <c r="E102" s="45"/>
      <c r="F102" s="45"/>
      <c r="G102" s="45"/>
      <c r="H102" s="45"/>
      <c r="I102" s="117"/>
      <c r="J102" s="45"/>
      <c r="K102" s="45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6" spans="1:31" s="2" customFormat="1" ht="6.95" customHeight="1">
      <c r="A106" s="29"/>
      <c r="B106" s="46"/>
      <c r="C106" s="47"/>
      <c r="D106" s="47"/>
      <c r="E106" s="47"/>
      <c r="F106" s="47"/>
      <c r="G106" s="47"/>
      <c r="H106" s="47"/>
      <c r="I106" s="118"/>
      <c r="J106" s="47"/>
      <c r="K106" s="47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4.95" customHeight="1">
      <c r="A107" s="29"/>
      <c r="B107" s="30"/>
      <c r="C107" s="18" t="s">
        <v>161</v>
      </c>
      <c r="D107" s="29"/>
      <c r="E107" s="29"/>
      <c r="F107" s="29"/>
      <c r="G107" s="29"/>
      <c r="H107" s="29"/>
      <c r="I107" s="93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93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15</v>
      </c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>
      <c r="A110" s="29"/>
      <c r="B110" s="30"/>
      <c r="C110" s="29"/>
      <c r="D110" s="29"/>
      <c r="E110" s="231" t="str">
        <f>E7</f>
        <v>PUMPTRACK- Ludvika van Beethovena</v>
      </c>
      <c r="F110" s="232"/>
      <c r="G110" s="232"/>
      <c r="H110" s="232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150</v>
      </c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18" t="str">
        <f>E9</f>
        <v>SO 08 - Štrková plocha</v>
      </c>
      <c r="F112" s="233"/>
      <c r="G112" s="233"/>
      <c r="H112" s="233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19</v>
      </c>
      <c r="D114" s="29"/>
      <c r="E114" s="29"/>
      <c r="F114" s="22" t="str">
        <f>F12</f>
        <v>Trnava, parc. č. 1635/1</v>
      </c>
      <c r="G114" s="29"/>
      <c r="H114" s="29"/>
      <c r="I114" s="94" t="s">
        <v>21</v>
      </c>
      <c r="J114" s="52" t="str">
        <f>IF(J12="","",J12)</f>
        <v>30. 4. 2021</v>
      </c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23</v>
      </c>
      <c r="D116" s="29"/>
      <c r="E116" s="29"/>
      <c r="F116" s="22" t="str">
        <f>E15</f>
        <v>Mesto Trnava, Hlavná č.1</v>
      </c>
      <c r="G116" s="29"/>
      <c r="H116" s="29"/>
      <c r="I116" s="94" t="s">
        <v>29</v>
      </c>
      <c r="J116" s="27" t="str">
        <f>E21</f>
        <v>SIMANEK s.r.o.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27</v>
      </c>
      <c r="D117" s="29"/>
      <c r="E117" s="29"/>
      <c r="F117" s="22" t="str">
        <f>IF(E18="","",E18)</f>
        <v>Vyplň údaj</v>
      </c>
      <c r="G117" s="29"/>
      <c r="H117" s="29"/>
      <c r="I117" s="94" t="s">
        <v>33</v>
      </c>
      <c r="J117" s="27" t="str">
        <f>E24</f>
        <v xml:space="preserve"> 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0.35" customHeight="1">
      <c r="A118" s="29"/>
      <c r="B118" s="30"/>
      <c r="C118" s="29"/>
      <c r="D118" s="29"/>
      <c r="E118" s="29"/>
      <c r="F118" s="29"/>
      <c r="G118" s="29"/>
      <c r="H118" s="29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11" customFormat="1" ht="29.25" customHeight="1">
      <c r="A119" s="133"/>
      <c r="B119" s="134"/>
      <c r="C119" s="135" t="s">
        <v>162</v>
      </c>
      <c r="D119" s="136" t="s">
        <v>61</v>
      </c>
      <c r="E119" s="136" t="s">
        <v>57</v>
      </c>
      <c r="F119" s="136" t="s">
        <v>58</v>
      </c>
      <c r="G119" s="136" t="s">
        <v>163</v>
      </c>
      <c r="H119" s="136" t="s">
        <v>164</v>
      </c>
      <c r="I119" s="137" t="s">
        <v>165</v>
      </c>
      <c r="J119" s="138" t="s">
        <v>154</v>
      </c>
      <c r="K119" s="139" t="s">
        <v>166</v>
      </c>
      <c r="L119" s="140"/>
      <c r="M119" s="59" t="s">
        <v>1</v>
      </c>
      <c r="N119" s="60" t="s">
        <v>40</v>
      </c>
      <c r="O119" s="60" t="s">
        <v>167</v>
      </c>
      <c r="P119" s="60" t="s">
        <v>168</v>
      </c>
      <c r="Q119" s="60" t="s">
        <v>169</v>
      </c>
      <c r="R119" s="60" t="s">
        <v>170</v>
      </c>
      <c r="S119" s="60" t="s">
        <v>171</v>
      </c>
      <c r="T119" s="61" t="s">
        <v>172</v>
      </c>
      <c r="U119" s="133"/>
      <c r="V119" s="133"/>
      <c r="W119" s="133"/>
      <c r="X119" s="133"/>
      <c r="Y119" s="133"/>
      <c r="Z119" s="133"/>
      <c r="AA119" s="133"/>
      <c r="AB119" s="133"/>
      <c r="AC119" s="133"/>
      <c r="AD119" s="133"/>
      <c r="AE119" s="133"/>
    </row>
    <row r="120" spans="1:65" s="2" customFormat="1" ht="22.9" customHeight="1">
      <c r="A120" s="29"/>
      <c r="B120" s="30"/>
      <c r="C120" s="66" t="s">
        <v>155</v>
      </c>
      <c r="D120" s="29"/>
      <c r="E120" s="29"/>
      <c r="F120" s="29"/>
      <c r="G120" s="29"/>
      <c r="H120" s="29"/>
      <c r="I120" s="93"/>
      <c r="J120" s="141">
        <f>BK120</f>
        <v>0</v>
      </c>
      <c r="K120" s="29"/>
      <c r="L120" s="30"/>
      <c r="M120" s="62"/>
      <c r="N120" s="53"/>
      <c r="O120" s="63"/>
      <c r="P120" s="142">
        <f>P121</f>
        <v>0</v>
      </c>
      <c r="Q120" s="63"/>
      <c r="R120" s="142">
        <f>R121</f>
        <v>49.128</v>
      </c>
      <c r="S120" s="63"/>
      <c r="T120" s="143">
        <f>T121</f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T120" s="14" t="s">
        <v>75</v>
      </c>
      <c r="AU120" s="14" t="s">
        <v>156</v>
      </c>
      <c r="BK120" s="144">
        <f>BK121</f>
        <v>0</v>
      </c>
    </row>
    <row r="121" spans="1:65" s="12" customFormat="1" ht="25.9" customHeight="1">
      <c r="B121" s="145"/>
      <c r="D121" s="146" t="s">
        <v>75</v>
      </c>
      <c r="E121" s="147" t="s">
        <v>173</v>
      </c>
      <c r="F121" s="147" t="s">
        <v>174</v>
      </c>
      <c r="I121" s="148"/>
      <c r="J121" s="149">
        <f>BK121</f>
        <v>0</v>
      </c>
      <c r="L121" s="145"/>
      <c r="M121" s="150"/>
      <c r="N121" s="151"/>
      <c r="O121" s="151"/>
      <c r="P121" s="152">
        <f>P122+P125+P128</f>
        <v>0</v>
      </c>
      <c r="Q121" s="151"/>
      <c r="R121" s="152">
        <f>R122+R125+R128</f>
        <v>49.128</v>
      </c>
      <c r="S121" s="151"/>
      <c r="T121" s="153">
        <f>T122+T125+T128</f>
        <v>0</v>
      </c>
      <c r="AR121" s="146" t="s">
        <v>84</v>
      </c>
      <c r="AT121" s="154" t="s">
        <v>75</v>
      </c>
      <c r="AU121" s="154" t="s">
        <v>76</v>
      </c>
      <c r="AY121" s="146" t="s">
        <v>175</v>
      </c>
      <c r="BK121" s="155">
        <f>BK122+BK125+BK128</f>
        <v>0</v>
      </c>
    </row>
    <row r="122" spans="1:65" s="12" customFormat="1" ht="22.9" customHeight="1">
      <c r="B122" s="145"/>
      <c r="D122" s="146" t="s">
        <v>75</v>
      </c>
      <c r="E122" s="156" t="s">
        <v>176</v>
      </c>
      <c r="F122" s="156" t="s">
        <v>177</v>
      </c>
      <c r="I122" s="148"/>
      <c r="J122" s="157">
        <f>BK122</f>
        <v>0</v>
      </c>
      <c r="L122" s="145"/>
      <c r="M122" s="150"/>
      <c r="N122" s="151"/>
      <c r="O122" s="151"/>
      <c r="P122" s="152">
        <f>SUM(P123:P124)</f>
        <v>0</v>
      </c>
      <c r="Q122" s="151"/>
      <c r="R122" s="152">
        <f>SUM(R123:R124)</f>
        <v>0.372</v>
      </c>
      <c r="S122" s="151"/>
      <c r="T122" s="153">
        <f>SUM(T123:T124)</f>
        <v>0</v>
      </c>
      <c r="AR122" s="146" t="s">
        <v>84</v>
      </c>
      <c r="AT122" s="154" t="s">
        <v>75</v>
      </c>
      <c r="AU122" s="154" t="s">
        <v>84</v>
      </c>
      <c r="AY122" s="146" t="s">
        <v>175</v>
      </c>
      <c r="BK122" s="155">
        <f>SUM(BK123:BK124)</f>
        <v>0</v>
      </c>
    </row>
    <row r="123" spans="1:65" s="2" customFormat="1" ht="16.5" customHeight="1">
      <c r="A123" s="29"/>
      <c r="B123" s="158"/>
      <c r="C123" s="159" t="s">
        <v>84</v>
      </c>
      <c r="D123" s="159" t="s">
        <v>178</v>
      </c>
      <c r="E123" s="160" t="s">
        <v>645</v>
      </c>
      <c r="F123" s="161" t="s">
        <v>646</v>
      </c>
      <c r="G123" s="162" t="s">
        <v>249</v>
      </c>
      <c r="H123" s="163">
        <v>1</v>
      </c>
      <c r="I123" s="164"/>
      <c r="J123" s="165">
        <f>ROUND(I123*H123,2)</f>
        <v>0</v>
      </c>
      <c r="K123" s="166"/>
      <c r="L123" s="30"/>
      <c r="M123" s="167" t="s">
        <v>1</v>
      </c>
      <c r="N123" s="168" t="s">
        <v>42</v>
      </c>
      <c r="O123" s="55"/>
      <c r="P123" s="169">
        <f>O123*H123</f>
        <v>0</v>
      </c>
      <c r="Q123" s="169">
        <v>0.372</v>
      </c>
      <c r="R123" s="169">
        <f>Q123*H123</f>
        <v>0.372</v>
      </c>
      <c r="S123" s="169">
        <v>0</v>
      </c>
      <c r="T123" s="170">
        <f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71" t="s">
        <v>182</v>
      </c>
      <c r="AT123" s="171" t="s">
        <v>178</v>
      </c>
      <c r="AU123" s="171" t="s">
        <v>176</v>
      </c>
      <c r="AY123" s="14" t="s">
        <v>175</v>
      </c>
      <c r="BE123" s="172">
        <f>IF(N123="základná",J123,0)</f>
        <v>0</v>
      </c>
      <c r="BF123" s="172">
        <f>IF(N123="znížená",J123,0)</f>
        <v>0</v>
      </c>
      <c r="BG123" s="172">
        <f>IF(N123="zákl. prenesená",J123,0)</f>
        <v>0</v>
      </c>
      <c r="BH123" s="172">
        <f>IF(N123="zníž. prenesená",J123,0)</f>
        <v>0</v>
      </c>
      <c r="BI123" s="172">
        <f>IF(N123="nulová",J123,0)</f>
        <v>0</v>
      </c>
      <c r="BJ123" s="14" t="s">
        <v>176</v>
      </c>
      <c r="BK123" s="172">
        <f>ROUND(I123*H123,2)</f>
        <v>0</v>
      </c>
      <c r="BL123" s="14" t="s">
        <v>182</v>
      </c>
      <c r="BM123" s="171" t="s">
        <v>647</v>
      </c>
    </row>
    <row r="124" spans="1:65" s="2" customFormat="1" ht="21.75" customHeight="1">
      <c r="A124" s="29"/>
      <c r="B124" s="158"/>
      <c r="C124" s="159" t="s">
        <v>176</v>
      </c>
      <c r="D124" s="159" t="s">
        <v>178</v>
      </c>
      <c r="E124" s="160" t="s">
        <v>179</v>
      </c>
      <c r="F124" s="161" t="s">
        <v>180</v>
      </c>
      <c r="G124" s="162" t="s">
        <v>181</v>
      </c>
      <c r="H124" s="163">
        <v>95.6</v>
      </c>
      <c r="I124" s="164"/>
      <c r="J124" s="165">
        <f>ROUND(I124*H124,2)</f>
        <v>0</v>
      </c>
      <c r="K124" s="166"/>
      <c r="L124" s="30"/>
      <c r="M124" s="167" t="s">
        <v>1</v>
      </c>
      <c r="N124" s="168" t="s">
        <v>42</v>
      </c>
      <c r="O124" s="55"/>
      <c r="P124" s="169">
        <f>O124*H124</f>
        <v>0</v>
      </c>
      <c r="Q124" s="169">
        <v>0</v>
      </c>
      <c r="R124" s="169">
        <f>Q124*H124</f>
        <v>0</v>
      </c>
      <c r="S124" s="169">
        <v>0</v>
      </c>
      <c r="T124" s="170">
        <f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71" t="s">
        <v>182</v>
      </c>
      <c r="AT124" s="171" t="s">
        <v>178</v>
      </c>
      <c r="AU124" s="171" t="s">
        <v>176</v>
      </c>
      <c r="AY124" s="14" t="s">
        <v>175</v>
      </c>
      <c r="BE124" s="172">
        <f>IF(N124="základná",J124,0)</f>
        <v>0</v>
      </c>
      <c r="BF124" s="172">
        <f>IF(N124="znížená",J124,0)</f>
        <v>0</v>
      </c>
      <c r="BG124" s="172">
        <f>IF(N124="zákl. prenesená",J124,0)</f>
        <v>0</v>
      </c>
      <c r="BH124" s="172">
        <f>IF(N124="zníž. prenesená",J124,0)</f>
        <v>0</v>
      </c>
      <c r="BI124" s="172">
        <f>IF(N124="nulová",J124,0)</f>
        <v>0</v>
      </c>
      <c r="BJ124" s="14" t="s">
        <v>176</v>
      </c>
      <c r="BK124" s="172">
        <f>ROUND(I124*H124,2)</f>
        <v>0</v>
      </c>
      <c r="BL124" s="14" t="s">
        <v>182</v>
      </c>
      <c r="BM124" s="171" t="s">
        <v>648</v>
      </c>
    </row>
    <row r="125" spans="1:65" s="12" customFormat="1" ht="22.9" customHeight="1">
      <c r="B125" s="145"/>
      <c r="D125" s="146" t="s">
        <v>75</v>
      </c>
      <c r="E125" s="156" t="s">
        <v>184</v>
      </c>
      <c r="F125" s="156" t="s">
        <v>185</v>
      </c>
      <c r="I125" s="148"/>
      <c r="J125" s="157">
        <f>BK125</f>
        <v>0</v>
      </c>
      <c r="L125" s="145"/>
      <c r="M125" s="150"/>
      <c r="N125" s="151"/>
      <c r="O125" s="151"/>
      <c r="P125" s="152">
        <f>SUM(P126:P127)</f>
        <v>0</v>
      </c>
      <c r="Q125" s="151"/>
      <c r="R125" s="152">
        <f>SUM(R126:R127)</f>
        <v>48.756</v>
      </c>
      <c r="S125" s="151"/>
      <c r="T125" s="153">
        <f>SUM(T126:T127)</f>
        <v>0</v>
      </c>
      <c r="AR125" s="146" t="s">
        <v>84</v>
      </c>
      <c r="AT125" s="154" t="s">
        <v>75</v>
      </c>
      <c r="AU125" s="154" t="s">
        <v>84</v>
      </c>
      <c r="AY125" s="146" t="s">
        <v>175</v>
      </c>
      <c r="BK125" s="155">
        <f>SUM(BK126:BK127)</f>
        <v>0</v>
      </c>
    </row>
    <row r="126" spans="1:65" s="2" customFormat="1" ht="21.75" customHeight="1">
      <c r="A126" s="29"/>
      <c r="B126" s="158"/>
      <c r="C126" s="159" t="s">
        <v>189</v>
      </c>
      <c r="D126" s="159" t="s">
        <v>178</v>
      </c>
      <c r="E126" s="160" t="s">
        <v>649</v>
      </c>
      <c r="F126" s="161" t="s">
        <v>650</v>
      </c>
      <c r="G126" s="162" t="s">
        <v>181</v>
      </c>
      <c r="H126" s="163">
        <v>95.6</v>
      </c>
      <c r="I126" s="164"/>
      <c r="J126" s="165">
        <f>ROUND(I126*H126,2)</f>
        <v>0</v>
      </c>
      <c r="K126" s="166"/>
      <c r="L126" s="30"/>
      <c r="M126" s="167" t="s">
        <v>1</v>
      </c>
      <c r="N126" s="168" t="s">
        <v>42</v>
      </c>
      <c r="O126" s="55"/>
      <c r="P126" s="169">
        <f>O126*H126</f>
        <v>0</v>
      </c>
      <c r="Q126" s="169">
        <v>0.39800000000000002</v>
      </c>
      <c r="R126" s="169">
        <f>Q126*H126</f>
        <v>38.0488</v>
      </c>
      <c r="S126" s="169">
        <v>0</v>
      </c>
      <c r="T126" s="170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1" t="s">
        <v>182</v>
      </c>
      <c r="AT126" s="171" t="s">
        <v>178</v>
      </c>
      <c r="AU126" s="171" t="s">
        <v>176</v>
      </c>
      <c r="AY126" s="14" t="s">
        <v>175</v>
      </c>
      <c r="BE126" s="172">
        <f>IF(N126="základná",J126,0)</f>
        <v>0</v>
      </c>
      <c r="BF126" s="172">
        <f>IF(N126="znížená",J126,0)</f>
        <v>0</v>
      </c>
      <c r="BG126" s="172">
        <f>IF(N126="zákl. prenesená",J126,0)</f>
        <v>0</v>
      </c>
      <c r="BH126" s="172">
        <f>IF(N126="zníž. prenesená",J126,0)</f>
        <v>0</v>
      </c>
      <c r="BI126" s="172">
        <f>IF(N126="nulová",J126,0)</f>
        <v>0</v>
      </c>
      <c r="BJ126" s="14" t="s">
        <v>176</v>
      </c>
      <c r="BK126" s="172">
        <f>ROUND(I126*H126,2)</f>
        <v>0</v>
      </c>
      <c r="BL126" s="14" t="s">
        <v>182</v>
      </c>
      <c r="BM126" s="171" t="s">
        <v>651</v>
      </c>
    </row>
    <row r="127" spans="1:65" s="2" customFormat="1" ht="33" customHeight="1">
      <c r="A127" s="29"/>
      <c r="B127" s="158"/>
      <c r="C127" s="159" t="s">
        <v>182</v>
      </c>
      <c r="D127" s="159" t="s">
        <v>178</v>
      </c>
      <c r="E127" s="160" t="s">
        <v>652</v>
      </c>
      <c r="F127" s="161" t="s">
        <v>653</v>
      </c>
      <c r="G127" s="162" t="s">
        <v>181</v>
      </c>
      <c r="H127" s="163">
        <v>95.6</v>
      </c>
      <c r="I127" s="164"/>
      <c r="J127" s="165">
        <f>ROUND(I127*H127,2)</f>
        <v>0</v>
      </c>
      <c r="K127" s="166"/>
      <c r="L127" s="30"/>
      <c r="M127" s="167" t="s">
        <v>1</v>
      </c>
      <c r="N127" s="168" t="s">
        <v>42</v>
      </c>
      <c r="O127" s="55"/>
      <c r="P127" s="169">
        <f>O127*H127</f>
        <v>0</v>
      </c>
      <c r="Q127" s="169">
        <v>0.112</v>
      </c>
      <c r="R127" s="169">
        <f>Q127*H127</f>
        <v>10.7072</v>
      </c>
      <c r="S127" s="169">
        <v>0</v>
      </c>
      <c r="T127" s="170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1" t="s">
        <v>182</v>
      </c>
      <c r="AT127" s="171" t="s">
        <v>178</v>
      </c>
      <c r="AU127" s="171" t="s">
        <v>176</v>
      </c>
      <c r="AY127" s="14" t="s">
        <v>175</v>
      </c>
      <c r="BE127" s="172">
        <f>IF(N127="základná",J127,0)</f>
        <v>0</v>
      </c>
      <c r="BF127" s="172">
        <f>IF(N127="znížená",J127,0)</f>
        <v>0</v>
      </c>
      <c r="BG127" s="172">
        <f>IF(N127="zákl. prenesená",J127,0)</f>
        <v>0</v>
      </c>
      <c r="BH127" s="172">
        <f>IF(N127="zníž. prenesená",J127,0)</f>
        <v>0</v>
      </c>
      <c r="BI127" s="172">
        <f>IF(N127="nulová",J127,0)</f>
        <v>0</v>
      </c>
      <c r="BJ127" s="14" t="s">
        <v>176</v>
      </c>
      <c r="BK127" s="172">
        <f>ROUND(I127*H127,2)</f>
        <v>0</v>
      </c>
      <c r="BL127" s="14" t="s">
        <v>182</v>
      </c>
      <c r="BM127" s="171" t="s">
        <v>654</v>
      </c>
    </row>
    <row r="128" spans="1:65" s="12" customFormat="1" ht="22.9" customHeight="1">
      <c r="B128" s="145"/>
      <c r="D128" s="146" t="s">
        <v>75</v>
      </c>
      <c r="E128" s="156" t="s">
        <v>205</v>
      </c>
      <c r="F128" s="156" t="s">
        <v>206</v>
      </c>
      <c r="I128" s="148"/>
      <c r="J128" s="157">
        <f>BK128</f>
        <v>0</v>
      </c>
      <c r="L128" s="145"/>
      <c r="M128" s="150"/>
      <c r="N128" s="151"/>
      <c r="O128" s="151"/>
      <c r="P128" s="152">
        <f>P129</f>
        <v>0</v>
      </c>
      <c r="Q128" s="151"/>
      <c r="R128" s="152">
        <f>R129</f>
        <v>0</v>
      </c>
      <c r="S128" s="151"/>
      <c r="T128" s="153">
        <f>T129</f>
        <v>0</v>
      </c>
      <c r="AR128" s="146" t="s">
        <v>84</v>
      </c>
      <c r="AT128" s="154" t="s">
        <v>75</v>
      </c>
      <c r="AU128" s="154" t="s">
        <v>84</v>
      </c>
      <c r="AY128" s="146" t="s">
        <v>175</v>
      </c>
      <c r="BK128" s="155">
        <f>BK129</f>
        <v>0</v>
      </c>
    </row>
    <row r="129" spans="1:65" s="2" customFormat="1" ht="21.75" customHeight="1">
      <c r="A129" s="29"/>
      <c r="B129" s="158"/>
      <c r="C129" s="159" t="s">
        <v>184</v>
      </c>
      <c r="D129" s="159" t="s">
        <v>178</v>
      </c>
      <c r="E129" s="160" t="s">
        <v>655</v>
      </c>
      <c r="F129" s="161" t="s">
        <v>656</v>
      </c>
      <c r="G129" s="162" t="s">
        <v>210</v>
      </c>
      <c r="H129" s="163">
        <v>49.128</v>
      </c>
      <c r="I129" s="164"/>
      <c r="J129" s="165">
        <f>ROUND(I129*H129,2)</f>
        <v>0</v>
      </c>
      <c r="K129" s="166"/>
      <c r="L129" s="30"/>
      <c r="M129" s="184" t="s">
        <v>1</v>
      </c>
      <c r="N129" s="185" t="s">
        <v>42</v>
      </c>
      <c r="O129" s="186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1" t="s">
        <v>182</v>
      </c>
      <c r="AT129" s="171" t="s">
        <v>178</v>
      </c>
      <c r="AU129" s="171" t="s">
        <v>176</v>
      </c>
      <c r="AY129" s="14" t="s">
        <v>175</v>
      </c>
      <c r="BE129" s="172">
        <f>IF(N129="základná",J129,0)</f>
        <v>0</v>
      </c>
      <c r="BF129" s="172">
        <f>IF(N129="znížená",J129,0)</f>
        <v>0</v>
      </c>
      <c r="BG129" s="172">
        <f>IF(N129="zákl. prenesená",J129,0)</f>
        <v>0</v>
      </c>
      <c r="BH129" s="172">
        <f>IF(N129="zníž. prenesená",J129,0)</f>
        <v>0</v>
      </c>
      <c r="BI129" s="172">
        <f>IF(N129="nulová",J129,0)</f>
        <v>0</v>
      </c>
      <c r="BJ129" s="14" t="s">
        <v>176</v>
      </c>
      <c r="BK129" s="172">
        <f>ROUND(I129*H129,2)</f>
        <v>0</v>
      </c>
      <c r="BL129" s="14" t="s">
        <v>182</v>
      </c>
      <c r="BM129" s="171" t="s">
        <v>657</v>
      </c>
    </row>
    <row r="130" spans="1:65" s="2" customFormat="1" ht="6.95" customHeight="1">
      <c r="A130" s="29"/>
      <c r="B130" s="44"/>
      <c r="C130" s="45"/>
      <c r="D130" s="45"/>
      <c r="E130" s="45"/>
      <c r="F130" s="45"/>
      <c r="G130" s="45"/>
      <c r="H130" s="45"/>
      <c r="I130" s="117"/>
      <c r="J130" s="45"/>
      <c r="K130" s="45"/>
      <c r="L130" s="30"/>
      <c r="M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</sheetData>
  <autoFilter ref="C119:K129" xr:uid="{00000000-0009-0000-0000-00000B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BM155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14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118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149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15</v>
      </c>
      <c r="I6" s="90"/>
      <c r="L6" s="17"/>
    </row>
    <row r="7" spans="1:46" s="1" customFormat="1" ht="16.5" customHeight="1">
      <c r="B7" s="17"/>
      <c r="E7" s="231" t="str">
        <f>'Rekapitulácia stavby'!K6</f>
        <v>PUMPTRACK- Ludvika van Beethovena</v>
      </c>
      <c r="F7" s="232"/>
      <c r="G7" s="232"/>
      <c r="H7" s="232"/>
      <c r="I7" s="90"/>
      <c r="L7" s="17"/>
    </row>
    <row r="8" spans="1:46" s="2" customFormat="1" ht="12" customHeight="1">
      <c r="A8" s="29"/>
      <c r="B8" s="30"/>
      <c r="C8" s="29"/>
      <c r="D8" s="24" t="s">
        <v>150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8" t="s">
        <v>658</v>
      </c>
      <c r="F9" s="233"/>
      <c r="G9" s="233"/>
      <c r="H9" s="233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9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94" t="s">
        <v>21</v>
      </c>
      <c r="J12" s="52" t="str">
        <f>'Rekapitulácia stavby'!AN8</f>
        <v>30. 4. 2021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94" t="s">
        <v>24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94" t="s">
        <v>26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9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4" t="str">
        <f>'Rekapitulácia stavby'!E14</f>
        <v>Vyplň údaj</v>
      </c>
      <c r="F18" s="198"/>
      <c r="G18" s="198"/>
      <c r="H18" s="198"/>
      <c r="I18" s="94" t="s">
        <v>26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94" t="s">
        <v>24</v>
      </c>
      <c r="J20" s="22" t="s">
        <v>30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31</v>
      </c>
      <c r="F21" s="29"/>
      <c r="G21" s="29"/>
      <c r="H21" s="29"/>
      <c r="I21" s="94" t="s">
        <v>26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33</v>
      </c>
      <c r="E23" s="29"/>
      <c r="F23" s="29"/>
      <c r="G23" s="29"/>
      <c r="H23" s="29"/>
      <c r="I23" s="9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26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03" t="s">
        <v>1</v>
      </c>
      <c r="F27" s="203"/>
      <c r="G27" s="203"/>
      <c r="H27" s="203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36</v>
      </c>
      <c r="E30" s="29"/>
      <c r="F30" s="29"/>
      <c r="G30" s="29"/>
      <c r="H30" s="29"/>
      <c r="I30" s="93"/>
      <c r="J30" s="68">
        <f>ROUND(J124,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101" t="s">
        <v>37</v>
      </c>
      <c r="J32" s="33" t="s">
        <v>39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40</v>
      </c>
      <c r="E33" s="24" t="s">
        <v>41</v>
      </c>
      <c r="F33" s="103">
        <f>ROUND((SUM(BE124:BE154)),  2)</f>
        <v>0</v>
      </c>
      <c r="G33" s="29"/>
      <c r="H33" s="29"/>
      <c r="I33" s="104">
        <v>0.2</v>
      </c>
      <c r="J33" s="103">
        <f>ROUND(((SUM(BE124:BE154))*I33),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42</v>
      </c>
      <c r="F34" s="103">
        <f>ROUND((SUM(BF124:BF154)),  2)</f>
        <v>0</v>
      </c>
      <c r="G34" s="29"/>
      <c r="H34" s="29"/>
      <c r="I34" s="104">
        <v>0.2</v>
      </c>
      <c r="J34" s="103">
        <f>ROUND(((SUM(BF124:BF154))*I34),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3">
        <f>ROUND((SUM(BG124:BG154)),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3">
        <f>ROUND((SUM(BH124:BH154)),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45</v>
      </c>
      <c r="F37" s="103">
        <f>ROUND((SUM(BI124:BI154)),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46</v>
      </c>
      <c r="E39" s="57"/>
      <c r="F39" s="57"/>
      <c r="G39" s="107" t="s">
        <v>47</v>
      </c>
      <c r="H39" s="108" t="s">
        <v>48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49</v>
      </c>
      <c r="E50" s="41"/>
      <c r="F50" s="41"/>
      <c r="G50" s="40" t="s">
        <v>50</v>
      </c>
      <c r="H50" s="41"/>
      <c r="I50" s="112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51</v>
      </c>
      <c r="E61" s="32"/>
      <c r="F61" s="113" t="s">
        <v>52</v>
      </c>
      <c r="G61" s="42" t="s">
        <v>51</v>
      </c>
      <c r="H61" s="32"/>
      <c r="I61" s="114"/>
      <c r="J61" s="115" t="s">
        <v>52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53</v>
      </c>
      <c r="E65" s="43"/>
      <c r="F65" s="43"/>
      <c r="G65" s="40" t="s">
        <v>54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51</v>
      </c>
      <c r="E76" s="32"/>
      <c r="F76" s="113" t="s">
        <v>52</v>
      </c>
      <c r="G76" s="42" t="s">
        <v>51</v>
      </c>
      <c r="H76" s="32"/>
      <c r="I76" s="114"/>
      <c r="J76" s="115" t="s">
        <v>52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152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1" t="str">
        <f>E7</f>
        <v>PUMPTRACK- Ludvika van Beethovena</v>
      </c>
      <c r="F85" s="232"/>
      <c r="G85" s="232"/>
      <c r="H85" s="232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150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18" t="str">
        <f>E9</f>
        <v>SO 09 - Oplotenie</v>
      </c>
      <c r="F87" s="233"/>
      <c r="G87" s="233"/>
      <c r="H87" s="233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Trnava, parc. č. 1635/1</v>
      </c>
      <c r="G89" s="29"/>
      <c r="H89" s="29"/>
      <c r="I89" s="94" t="s">
        <v>21</v>
      </c>
      <c r="J89" s="52" t="str">
        <f>IF(J12="","",J12)</f>
        <v>30. 4. 2021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Mesto Trnava, Hlavná č.1</v>
      </c>
      <c r="G91" s="29"/>
      <c r="H91" s="29"/>
      <c r="I91" s="94" t="s">
        <v>29</v>
      </c>
      <c r="J91" s="27" t="str">
        <f>E21</f>
        <v>SIMANEK s.r.o.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94" t="s">
        <v>33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153</v>
      </c>
      <c r="D94" s="105"/>
      <c r="E94" s="105"/>
      <c r="F94" s="105"/>
      <c r="G94" s="105"/>
      <c r="H94" s="105"/>
      <c r="I94" s="120"/>
      <c r="J94" s="121" t="s">
        <v>154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155</v>
      </c>
      <c r="D96" s="29"/>
      <c r="E96" s="29"/>
      <c r="F96" s="29"/>
      <c r="G96" s="29"/>
      <c r="H96" s="29"/>
      <c r="I96" s="93"/>
      <c r="J96" s="68">
        <f>J124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156</v>
      </c>
    </row>
    <row r="97" spans="1:31" s="9" customFormat="1" ht="24.95" customHeight="1">
      <c r="B97" s="123"/>
      <c r="D97" s="124" t="s">
        <v>157</v>
      </c>
      <c r="E97" s="125"/>
      <c r="F97" s="125"/>
      <c r="G97" s="125"/>
      <c r="H97" s="125"/>
      <c r="I97" s="126"/>
      <c r="J97" s="127">
        <f>J125</f>
        <v>0</v>
      </c>
      <c r="L97" s="123"/>
    </row>
    <row r="98" spans="1:31" s="10" customFormat="1" ht="19.899999999999999" customHeight="1">
      <c r="B98" s="128"/>
      <c r="D98" s="129" t="s">
        <v>225</v>
      </c>
      <c r="E98" s="130"/>
      <c r="F98" s="130"/>
      <c r="G98" s="130"/>
      <c r="H98" s="130"/>
      <c r="I98" s="131"/>
      <c r="J98" s="132">
        <f>J126</f>
        <v>0</v>
      </c>
      <c r="L98" s="128"/>
    </row>
    <row r="99" spans="1:31" s="10" customFormat="1" ht="19.899999999999999" customHeight="1">
      <c r="B99" s="128"/>
      <c r="D99" s="129" t="s">
        <v>158</v>
      </c>
      <c r="E99" s="130"/>
      <c r="F99" s="130"/>
      <c r="G99" s="130"/>
      <c r="H99" s="130"/>
      <c r="I99" s="131"/>
      <c r="J99" s="132">
        <f>J133</f>
        <v>0</v>
      </c>
      <c r="L99" s="128"/>
    </row>
    <row r="100" spans="1:31" s="10" customFormat="1" ht="19.899999999999999" customHeight="1">
      <c r="B100" s="128"/>
      <c r="D100" s="129" t="s">
        <v>226</v>
      </c>
      <c r="E100" s="130"/>
      <c r="F100" s="130"/>
      <c r="G100" s="130"/>
      <c r="H100" s="130"/>
      <c r="I100" s="131"/>
      <c r="J100" s="132">
        <f>J135</f>
        <v>0</v>
      </c>
      <c r="L100" s="128"/>
    </row>
    <row r="101" spans="1:31" s="10" customFormat="1" ht="19.899999999999999" customHeight="1">
      <c r="B101" s="128"/>
      <c r="D101" s="129" t="s">
        <v>228</v>
      </c>
      <c r="E101" s="130"/>
      <c r="F101" s="130"/>
      <c r="G101" s="130"/>
      <c r="H101" s="130"/>
      <c r="I101" s="131"/>
      <c r="J101" s="132">
        <f>J139</f>
        <v>0</v>
      </c>
      <c r="L101" s="128"/>
    </row>
    <row r="102" spans="1:31" s="10" customFormat="1" ht="19.899999999999999" customHeight="1">
      <c r="B102" s="128"/>
      <c r="D102" s="129" t="s">
        <v>160</v>
      </c>
      <c r="E102" s="130"/>
      <c r="F102" s="130"/>
      <c r="G102" s="130"/>
      <c r="H102" s="130"/>
      <c r="I102" s="131"/>
      <c r="J102" s="132">
        <f>J141</f>
        <v>0</v>
      </c>
      <c r="L102" s="128"/>
    </row>
    <row r="103" spans="1:31" s="9" customFormat="1" ht="24.95" customHeight="1">
      <c r="B103" s="123"/>
      <c r="D103" s="124" t="s">
        <v>229</v>
      </c>
      <c r="E103" s="125"/>
      <c r="F103" s="125"/>
      <c r="G103" s="125"/>
      <c r="H103" s="125"/>
      <c r="I103" s="126"/>
      <c r="J103" s="127">
        <f>J143</f>
        <v>0</v>
      </c>
      <c r="L103" s="123"/>
    </row>
    <row r="104" spans="1:31" s="10" customFormat="1" ht="19.899999999999999" customHeight="1">
      <c r="B104" s="128"/>
      <c r="D104" s="129" t="s">
        <v>231</v>
      </c>
      <c r="E104" s="130"/>
      <c r="F104" s="130"/>
      <c r="G104" s="130"/>
      <c r="H104" s="130"/>
      <c r="I104" s="131"/>
      <c r="J104" s="132">
        <f>J144</f>
        <v>0</v>
      </c>
      <c r="L104" s="128"/>
    </row>
    <row r="105" spans="1:31" s="2" customFormat="1" ht="21.75" customHeight="1">
      <c r="A105" s="29"/>
      <c r="B105" s="30"/>
      <c r="C105" s="29"/>
      <c r="D105" s="29"/>
      <c r="E105" s="29"/>
      <c r="F105" s="29"/>
      <c r="G105" s="29"/>
      <c r="H105" s="29"/>
      <c r="I105" s="93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6.95" customHeight="1">
      <c r="A106" s="29"/>
      <c r="B106" s="44"/>
      <c r="C106" s="45"/>
      <c r="D106" s="45"/>
      <c r="E106" s="45"/>
      <c r="F106" s="45"/>
      <c r="G106" s="45"/>
      <c r="H106" s="45"/>
      <c r="I106" s="117"/>
      <c r="J106" s="45"/>
      <c r="K106" s="45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10" spans="1:31" s="2" customFormat="1" ht="6.95" customHeight="1">
      <c r="A110" s="29"/>
      <c r="B110" s="46"/>
      <c r="C110" s="47"/>
      <c r="D110" s="47"/>
      <c r="E110" s="47"/>
      <c r="F110" s="47"/>
      <c r="G110" s="47"/>
      <c r="H110" s="47"/>
      <c r="I110" s="118"/>
      <c r="J110" s="47"/>
      <c r="K110" s="47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24.95" customHeight="1">
      <c r="A111" s="29"/>
      <c r="B111" s="30"/>
      <c r="C111" s="18" t="s">
        <v>161</v>
      </c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5" customHeight="1">
      <c r="A112" s="29"/>
      <c r="B112" s="30"/>
      <c r="C112" s="29"/>
      <c r="D112" s="29"/>
      <c r="E112" s="29"/>
      <c r="F112" s="29"/>
      <c r="G112" s="29"/>
      <c r="H112" s="29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15</v>
      </c>
      <c r="D113" s="29"/>
      <c r="E113" s="29"/>
      <c r="F113" s="29"/>
      <c r="G113" s="29"/>
      <c r="H113" s="29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231" t="str">
        <f>E7</f>
        <v>PUMPTRACK- Ludvika van Beethovena</v>
      </c>
      <c r="F114" s="232"/>
      <c r="G114" s="232"/>
      <c r="H114" s="232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150</v>
      </c>
      <c r="D115" s="29"/>
      <c r="E115" s="29"/>
      <c r="F115" s="29"/>
      <c r="G115" s="29"/>
      <c r="H115" s="29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6.5" customHeight="1">
      <c r="A116" s="29"/>
      <c r="B116" s="30"/>
      <c r="C116" s="29"/>
      <c r="D116" s="29"/>
      <c r="E116" s="218" t="str">
        <f>E9</f>
        <v>SO 09 - Oplotenie</v>
      </c>
      <c r="F116" s="233"/>
      <c r="G116" s="233"/>
      <c r="H116" s="233"/>
      <c r="I116" s="93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93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2" customHeight="1">
      <c r="A118" s="29"/>
      <c r="B118" s="30"/>
      <c r="C118" s="24" t="s">
        <v>19</v>
      </c>
      <c r="D118" s="29"/>
      <c r="E118" s="29"/>
      <c r="F118" s="22" t="str">
        <f>F12</f>
        <v>Trnava, parc. č. 1635/1</v>
      </c>
      <c r="G118" s="29"/>
      <c r="H118" s="29"/>
      <c r="I118" s="94" t="s">
        <v>21</v>
      </c>
      <c r="J118" s="52" t="str">
        <f>IF(J12="","",J12)</f>
        <v>30. 4. 2021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93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>
      <c r="A120" s="29"/>
      <c r="B120" s="30"/>
      <c r="C120" s="24" t="s">
        <v>23</v>
      </c>
      <c r="D120" s="29"/>
      <c r="E120" s="29"/>
      <c r="F120" s="22" t="str">
        <f>E15</f>
        <v>Mesto Trnava, Hlavná č.1</v>
      </c>
      <c r="G120" s="29"/>
      <c r="H120" s="29"/>
      <c r="I120" s="94" t="s">
        <v>29</v>
      </c>
      <c r="J120" s="27" t="str">
        <f>E21</f>
        <v>SIMANEK s.r.o.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>
      <c r="A121" s="29"/>
      <c r="B121" s="30"/>
      <c r="C121" s="24" t="s">
        <v>27</v>
      </c>
      <c r="D121" s="29"/>
      <c r="E121" s="29"/>
      <c r="F121" s="22" t="str">
        <f>IF(E18="","",E18)</f>
        <v>Vyplň údaj</v>
      </c>
      <c r="G121" s="29"/>
      <c r="H121" s="29"/>
      <c r="I121" s="94" t="s">
        <v>33</v>
      </c>
      <c r="J121" s="27" t="str">
        <f>E24</f>
        <v xml:space="preserve"> </v>
      </c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0.35" customHeight="1">
      <c r="A122" s="29"/>
      <c r="B122" s="30"/>
      <c r="C122" s="29"/>
      <c r="D122" s="29"/>
      <c r="E122" s="29"/>
      <c r="F122" s="29"/>
      <c r="G122" s="29"/>
      <c r="H122" s="29"/>
      <c r="I122" s="93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11" customFormat="1" ht="29.25" customHeight="1">
      <c r="A123" s="133"/>
      <c r="B123" s="134"/>
      <c r="C123" s="135" t="s">
        <v>162</v>
      </c>
      <c r="D123" s="136" t="s">
        <v>61</v>
      </c>
      <c r="E123" s="136" t="s">
        <v>57</v>
      </c>
      <c r="F123" s="136" t="s">
        <v>58</v>
      </c>
      <c r="G123" s="136" t="s">
        <v>163</v>
      </c>
      <c r="H123" s="136" t="s">
        <v>164</v>
      </c>
      <c r="I123" s="137" t="s">
        <v>165</v>
      </c>
      <c r="J123" s="138" t="s">
        <v>154</v>
      </c>
      <c r="K123" s="139" t="s">
        <v>166</v>
      </c>
      <c r="L123" s="140"/>
      <c r="M123" s="59" t="s">
        <v>1</v>
      </c>
      <c r="N123" s="60" t="s">
        <v>40</v>
      </c>
      <c r="O123" s="60" t="s">
        <v>167</v>
      </c>
      <c r="P123" s="60" t="s">
        <v>168</v>
      </c>
      <c r="Q123" s="60" t="s">
        <v>169</v>
      </c>
      <c r="R123" s="60" t="s">
        <v>170</v>
      </c>
      <c r="S123" s="60" t="s">
        <v>171</v>
      </c>
      <c r="T123" s="61" t="s">
        <v>172</v>
      </c>
      <c r="U123" s="133"/>
      <c r="V123" s="133"/>
      <c r="W123" s="133"/>
      <c r="X123" s="133"/>
      <c r="Y123" s="133"/>
      <c r="Z123" s="133"/>
      <c r="AA123" s="133"/>
      <c r="AB123" s="133"/>
      <c r="AC123" s="133"/>
      <c r="AD123" s="133"/>
      <c r="AE123" s="133"/>
    </row>
    <row r="124" spans="1:65" s="2" customFormat="1" ht="22.9" customHeight="1">
      <c r="A124" s="29"/>
      <c r="B124" s="30"/>
      <c r="C124" s="66" t="s">
        <v>155</v>
      </c>
      <c r="D124" s="29"/>
      <c r="E124" s="29"/>
      <c r="F124" s="29"/>
      <c r="G124" s="29"/>
      <c r="H124" s="29"/>
      <c r="I124" s="93"/>
      <c r="J124" s="141">
        <f>BK124</f>
        <v>0</v>
      </c>
      <c r="K124" s="29"/>
      <c r="L124" s="30"/>
      <c r="M124" s="62"/>
      <c r="N124" s="53"/>
      <c r="O124" s="63"/>
      <c r="P124" s="142">
        <f>P125+P143</f>
        <v>0</v>
      </c>
      <c r="Q124" s="63"/>
      <c r="R124" s="142">
        <f>R125+R143</f>
        <v>22.61664073</v>
      </c>
      <c r="S124" s="63"/>
      <c r="T124" s="143">
        <f>T125+T143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T124" s="14" t="s">
        <v>75</v>
      </c>
      <c r="AU124" s="14" t="s">
        <v>156</v>
      </c>
      <c r="BK124" s="144">
        <f>BK125+BK143</f>
        <v>0</v>
      </c>
    </row>
    <row r="125" spans="1:65" s="12" customFormat="1" ht="25.9" customHeight="1">
      <c r="B125" s="145"/>
      <c r="D125" s="146" t="s">
        <v>75</v>
      </c>
      <c r="E125" s="147" t="s">
        <v>173</v>
      </c>
      <c r="F125" s="147" t="s">
        <v>174</v>
      </c>
      <c r="I125" s="148"/>
      <c r="J125" s="149">
        <f>BK125</f>
        <v>0</v>
      </c>
      <c r="L125" s="145"/>
      <c r="M125" s="150"/>
      <c r="N125" s="151"/>
      <c r="O125" s="151"/>
      <c r="P125" s="152">
        <f>P126+P133+P135+P139+P141</f>
        <v>0</v>
      </c>
      <c r="Q125" s="151"/>
      <c r="R125" s="152">
        <f>R126+R133+R135+R139+R141</f>
        <v>21.99784073</v>
      </c>
      <c r="S125" s="151"/>
      <c r="T125" s="153">
        <f>T126+T133+T135+T139+T141</f>
        <v>0</v>
      </c>
      <c r="AR125" s="146" t="s">
        <v>84</v>
      </c>
      <c r="AT125" s="154" t="s">
        <v>75</v>
      </c>
      <c r="AU125" s="154" t="s">
        <v>76</v>
      </c>
      <c r="AY125" s="146" t="s">
        <v>175</v>
      </c>
      <c r="BK125" s="155">
        <f>BK126+BK133+BK135+BK139+BK141</f>
        <v>0</v>
      </c>
    </row>
    <row r="126" spans="1:65" s="12" customFormat="1" ht="22.9" customHeight="1">
      <c r="B126" s="145"/>
      <c r="D126" s="146" t="s">
        <v>75</v>
      </c>
      <c r="E126" s="156" t="s">
        <v>84</v>
      </c>
      <c r="F126" s="156" t="s">
        <v>233</v>
      </c>
      <c r="I126" s="148"/>
      <c r="J126" s="157">
        <f>BK126</f>
        <v>0</v>
      </c>
      <c r="L126" s="145"/>
      <c r="M126" s="150"/>
      <c r="N126" s="151"/>
      <c r="O126" s="151"/>
      <c r="P126" s="152">
        <f>SUM(P127:P132)</f>
        <v>0</v>
      </c>
      <c r="Q126" s="151"/>
      <c r="R126" s="152">
        <f>SUM(R127:R132)</f>
        <v>0</v>
      </c>
      <c r="S126" s="151"/>
      <c r="T126" s="153">
        <f>SUM(T127:T132)</f>
        <v>0</v>
      </c>
      <c r="AR126" s="146" t="s">
        <v>84</v>
      </c>
      <c r="AT126" s="154" t="s">
        <v>75</v>
      </c>
      <c r="AU126" s="154" t="s">
        <v>84</v>
      </c>
      <c r="AY126" s="146" t="s">
        <v>175</v>
      </c>
      <c r="BK126" s="155">
        <f>SUM(BK127:BK132)</f>
        <v>0</v>
      </c>
    </row>
    <row r="127" spans="1:65" s="2" customFormat="1" ht="21.75" customHeight="1">
      <c r="A127" s="29"/>
      <c r="B127" s="158"/>
      <c r="C127" s="159" t="s">
        <v>84</v>
      </c>
      <c r="D127" s="159" t="s">
        <v>178</v>
      </c>
      <c r="E127" s="160" t="s">
        <v>659</v>
      </c>
      <c r="F127" s="161" t="s">
        <v>660</v>
      </c>
      <c r="G127" s="162" t="s">
        <v>236</v>
      </c>
      <c r="H127" s="163">
        <v>1.639</v>
      </c>
      <c r="I127" s="164"/>
      <c r="J127" s="165">
        <f t="shared" ref="J127:J132" si="0">ROUND(I127*H127,2)</f>
        <v>0</v>
      </c>
      <c r="K127" s="166"/>
      <c r="L127" s="30"/>
      <c r="M127" s="167" t="s">
        <v>1</v>
      </c>
      <c r="N127" s="168" t="s">
        <v>42</v>
      </c>
      <c r="O127" s="55"/>
      <c r="P127" s="169">
        <f t="shared" ref="P127:P132" si="1">O127*H127</f>
        <v>0</v>
      </c>
      <c r="Q127" s="169">
        <v>0</v>
      </c>
      <c r="R127" s="169">
        <f t="shared" ref="R127:R132" si="2">Q127*H127</f>
        <v>0</v>
      </c>
      <c r="S127" s="169">
        <v>0</v>
      </c>
      <c r="T127" s="170">
        <f t="shared" ref="T127:T132" si="3"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1" t="s">
        <v>182</v>
      </c>
      <c r="AT127" s="171" t="s">
        <v>178</v>
      </c>
      <c r="AU127" s="171" t="s">
        <v>176</v>
      </c>
      <c r="AY127" s="14" t="s">
        <v>175</v>
      </c>
      <c r="BE127" s="172">
        <f t="shared" ref="BE127:BE132" si="4">IF(N127="základná",J127,0)</f>
        <v>0</v>
      </c>
      <c r="BF127" s="172">
        <f t="shared" ref="BF127:BF132" si="5">IF(N127="znížená",J127,0)</f>
        <v>0</v>
      </c>
      <c r="BG127" s="172">
        <f t="shared" ref="BG127:BG132" si="6">IF(N127="zákl. prenesená",J127,0)</f>
        <v>0</v>
      </c>
      <c r="BH127" s="172">
        <f t="shared" ref="BH127:BH132" si="7">IF(N127="zníž. prenesená",J127,0)</f>
        <v>0</v>
      </c>
      <c r="BI127" s="172">
        <f t="shared" ref="BI127:BI132" si="8">IF(N127="nulová",J127,0)</f>
        <v>0</v>
      </c>
      <c r="BJ127" s="14" t="s">
        <v>176</v>
      </c>
      <c r="BK127" s="172">
        <f t="shared" ref="BK127:BK132" si="9">ROUND(I127*H127,2)</f>
        <v>0</v>
      </c>
      <c r="BL127" s="14" t="s">
        <v>182</v>
      </c>
      <c r="BM127" s="171" t="s">
        <v>661</v>
      </c>
    </row>
    <row r="128" spans="1:65" s="2" customFormat="1" ht="21.75" customHeight="1">
      <c r="A128" s="29"/>
      <c r="B128" s="158"/>
      <c r="C128" s="159" t="s">
        <v>176</v>
      </c>
      <c r="D128" s="159" t="s">
        <v>178</v>
      </c>
      <c r="E128" s="160" t="s">
        <v>662</v>
      </c>
      <c r="F128" s="161" t="s">
        <v>663</v>
      </c>
      <c r="G128" s="162" t="s">
        <v>236</v>
      </c>
      <c r="H128" s="163">
        <v>10.368</v>
      </c>
      <c r="I128" s="164"/>
      <c r="J128" s="165">
        <f t="shared" si="0"/>
        <v>0</v>
      </c>
      <c r="K128" s="166"/>
      <c r="L128" s="30"/>
      <c r="M128" s="167" t="s">
        <v>1</v>
      </c>
      <c r="N128" s="168" t="s">
        <v>42</v>
      </c>
      <c r="O128" s="55"/>
      <c r="P128" s="169">
        <f t="shared" si="1"/>
        <v>0</v>
      </c>
      <c r="Q128" s="169">
        <v>0</v>
      </c>
      <c r="R128" s="169">
        <f t="shared" si="2"/>
        <v>0</v>
      </c>
      <c r="S128" s="169">
        <v>0</v>
      </c>
      <c r="T128" s="170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1" t="s">
        <v>182</v>
      </c>
      <c r="AT128" s="171" t="s">
        <v>178</v>
      </c>
      <c r="AU128" s="171" t="s">
        <v>176</v>
      </c>
      <c r="AY128" s="14" t="s">
        <v>175</v>
      </c>
      <c r="BE128" s="172">
        <f t="shared" si="4"/>
        <v>0</v>
      </c>
      <c r="BF128" s="172">
        <f t="shared" si="5"/>
        <v>0</v>
      </c>
      <c r="BG128" s="172">
        <f t="shared" si="6"/>
        <v>0</v>
      </c>
      <c r="BH128" s="172">
        <f t="shared" si="7"/>
        <v>0</v>
      </c>
      <c r="BI128" s="172">
        <f t="shared" si="8"/>
        <v>0</v>
      </c>
      <c r="BJ128" s="14" t="s">
        <v>176</v>
      </c>
      <c r="BK128" s="172">
        <f t="shared" si="9"/>
        <v>0</v>
      </c>
      <c r="BL128" s="14" t="s">
        <v>182</v>
      </c>
      <c r="BM128" s="171" t="s">
        <v>664</v>
      </c>
    </row>
    <row r="129" spans="1:65" s="2" customFormat="1" ht="21.75" customHeight="1">
      <c r="A129" s="29"/>
      <c r="B129" s="158"/>
      <c r="C129" s="159" t="s">
        <v>189</v>
      </c>
      <c r="D129" s="159" t="s">
        <v>178</v>
      </c>
      <c r="E129" s="160" t="s">
        <v>665</v>
      </c>
      <c r="F129" s="161" t="s">
        <v>666</v>
      </c>
      <c r="G129" s="162" t="s">
        <v>236</v>
      </c>
      <c r="H129" s="163">
        <v>10.368</v>
      </c>
      <c r="I129" s="164"/>
      <c r="J129" s="165">
        <f t="shared" si="0"/>
        <v>0</v>
      </c>
      <c r="K129" s="166"/>
      <c r="L129" s="30"/>
      <c r="M129" s="167" t="s">
        <v>1</v>
      </c>
      <c r="N129" s="168" t="s">
        <v>42</v>
      </c>
      <c r="O129" s="55"/>
      <c r="P129" s="169">
        <f t="shared" si="1"/>
        <v>0</v>
      </c>
      <c r="Q129" s="169">
        <v>0</v>
      </c>
      <c r="R129" s="169">
        <f t="shared" si="2"/>
        <v>0</v>
      </c>
      <c r="S129" s="169">
        <v>0</v>
      </c>
      <c r="T129" s="170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1" t="s">
        <v>182</v>
      </c>
      <c r="AT129" s="171" t="s">
        <v>178</v>
      </c>
      <c r="AU129" s="171" t="s">
        <v>176</v>
      </c>
      <c r="AY129" s="14" t="s">
        <v>175</v>
      </c>
      <c r="BE129" s="172">
        <f t="shared" si="4"/>
        <v>0</v>
      </c>
      <c r="BF129" s="172">
        <f t="shared" si="5"/>
        <v>0</v>
      </c>
      <c r="BG129" s="172">
        <f t="shared" si="6"/>
        <v>0</v>
      </c>
      <c r="BH129" s="172">
        <f t="shared" si="7"/>
        <v>0</v>
      </c>
      <c r="BI129" s="172">
        <f t="shared" si="8"/>
        <v>0</v>
      </c>
      <c r="BJ129" s="14" t="s">
        <v>176</v>
      </c>
      <c r="BK129" s="172">
        <f t="shared" si="9"/>
        <v>0</v>
      </c>
      <c r="BL129" s="14" t="s">
        <v>182</v>
      </c>
      <c r="BM129" s="171" t="s">
        <v>667</v>
      </c>
    </row>
    <row r="130" spans="1:65" s="2" customFormat="1" ht="21.75" customHeight="1">
      <c r="A130" s="29"/>
      <c r="B130" s="158"/>
      <c r="C130" s="159" t="s">
        <v>182</v>
      </c>
      <c r="D130" s="159" t="s">
        <v>178</v>
      </c>
      <c r="E130" s="160" t="s">
        <v>238</v>
      </c>
      <c r="F130" s="161" t="s">
        <v>239</v>
      </c>
      <c r="G130" s="162" t="s">
        <v>236</v>
      </c>
      <c r="H130" s="163">
        <v>12.007</v>
      </c>
      <c r="I130" s="164"/>
      <c r="J130" s="165">
        <f t="shared" si="0"/>
        <v>0</v>
      </c>
      <c r="K130" s="166"/>
      <c r="L130" s="30"/>
      <c r="M130" s="167" t="s">
        <v>1</v>
      </c>
      <c r="N130" s="168" t="s">
        <v>42</v>
      </c>
      <c r="O130" s="55"/>
      <c r="P130" s="169">
        <f t="shared" si="1"/>
        <v>0</v>
      </c>
      <c r="Q130" s="169">
        <v>0</v>
      </c>
      <c r="R130" s="169">
        <f t="shared" si="2"/>
        <v>0</v>
      </c>
      <c r="S130" s="169">
        <v>0</v>
      </c>
      <c r="T130" s="170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1" t="s">
        <v>182</v>
      </c>
      <c r="AT130" s="171" t="s">
        <v>178</v>
      </c>
      <c r="AU130" s="171" t="s">
        <v>176</v>
      </c>
      <c r="AY130" s="14" t="s">
        <v>175</v>
      </c>
      <c r="BE130" s="172">
        <f t="shared" si="4"/>
        <v>0</v>
      </c>
      <c r="BF130" s="172">
        <f t="shared" si="5"/>
        <v>0</v>
      </c>
      <c r="BG130" s="172">
        <f t="shared" si="6"/>
        <v>0</v>
      </c>
      <c r="BH130" s="172">
        <f t="shared" si="7"/>
        <v>0</v>
      </c>
      <c r="BI130" s="172">
        <f t="shared" si="8"/>
        <v>0</v>
      </c>
      <c r="BJ130" s="14" t="s">
        <v>176</v>
      </c>
      <c r="BK130" s="172">
        <f t="shared" si="9"/>
        <v>0</v>
      </c>
      <c r="BL130" s="14" t="s">
        <v>182</v>
      </c>
      <c r="BM130" s="171" t="s">
        <v>668</v>
      </c>
    </row>
    <row r="131" spans="1:65" s="2" customFormat="1" ht="16.5" customHeight="1">
      <c r="A131" s="29"/>
      <c r="B131" s="158"/>
      <c r="C131" s="159" t="s">
        <v>184</v>
      </c>
      <c r="D131" s="159" t="s">
        <v>178</v>
      </c>
      <c r="E131" s="160" t="s">
        <v>244</v>
      </c>
      <c r="F131" s="161" t="s">
        <v>245</v>
      </c>
      <c r="G131" s="162" t="s">
        <v>236</v>
      </c>
      <c r="H131" s="163">
        <v>12.007</v>
      </c>
      <c r="I131" s="164"/>
      <c r="J131" s="165">
        <f t="shared" si="0"/>
        <v>0</v>
      </c>
      <c r="K131" s="166"/>
      <c r="L131" s="30"/>
      <c r="M131" s="167" t="s">
        <v>1</v>
      </c>
      <c r="N131" s="168" t="s">
        <v>42</v>
      </c>
      <c r="O131" s="55"/>
      <c r="P131" s="169">
        <f t="shared" si="1"/>
        <v>0</v>
      </c>
      <c r="Q131" s="169">
        <v>0</v>
      </c>
      <c r="R131" s="169">
        <f t="shared" si="2"/>
        <v>0</v>
      </c>
      <c r="S131" s="169">
        <v>0</v>
      </c>
      <c r="T131" s="170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1" t="s">
        <v>182</v>
      </c>
      <c r="AT131" s="171" t="s">
        <v>178</v>
      </c>
      <c r="AU131" s="171" t="s">
        <v>176</v>
      </c>
      <c r="AY131" s="14" t="s">
        <v>175</v>
      </c>
      <c r="BE131" s="172">
        <f t="shared" si="4"/>
        <v>0</v>
      </c>
      <c r="BF131" s="172">
        <f t="shared" si="5"/>
        <v>0</v>
      </c>
      <c r="BG131" s="172">
        <f t="shared" si="6"/>
        <v>0</v>
      </c>
      <c r="BH131" s="172">
        <f t="shared" si="7"/>
        <v>0</v>
      </c>
      <c r="BI131" s="172">
        <f t="shared" si="8"/>
        <v>0</v>
      </c>
      <c r="BJ131" s="14" t="s">
        <v>176</v>
      </c>
      <c r="BK131" s="172">
        <f t="shared" si="9"/>
        <v>0</v>
      </c>
      <c r="BL131" s="14" t="s">
        <v>182</v>
      </c>
      <c r="BM131" s="171" t="s">
        <v>669</v>
      </c>
    </row>
    <row r="132" spans="1:65" s="2" customFormat="1" ht="21.75" customHeight="1">
      <c r="A132" s="29"/>
      <c r="B132" s="158"/>
      <c r="C132" s="159" t="s">
        <v>199</v>
      </c>
      <c r="D132" s="159" t="s">
        <v>178</v>
      </c>
      <c r="E132" s="160" t="s">
        <v>421</v>
      </c>
      <c r="F132" s="161" t="s">
        <v>422</v>
      </c>
      <c r="G132" s="162" t="s">
        <v>210</v>
      </c>
      <c r="H132" s="163">
        <v>18.010999999999999</v>
      </c>
      <c r="I132" s="164"/>
      <c r="J132" s="165">
        <f t="shared" si="0"/>
        <v>0</v>
      </c>
      <c r="K132" s="166"/>
      <c r="L132" s="30"/>
      <c r="M132" s="167" t="s">
        <v>1</v>
      </c>
      <c r="N132" s="168" t="s">
        <v>42</v>
      </c>
      <c r="O132" s="55"/>
      <c r="P132" s="169">
        <f t="shared" si="1"/>
        <v>0</v>
      </c>
      <c r="Q132" s="169">
        <v>0</v>
      </c>
      <c r="R132" s="169">
        <f t="shared" si="2"/>
        <v>0</v>
      </c>
      <c r="S132" s="169">
        <v>0</v>
      </c>
      <c r="T132" s="170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1" t="s">
        <v>182</v>
      </c>
      <c r="AT132" s="171" t="s">
        <v>178</v>
      </c>
      <c r="AU132" s="171" t="s">
        <v>176</v>
      </c>
      <c r="AY132" s="14" t="s">
        <v>175</v>
      </c>
      <c r="BE132" s="172">
        <f t="shared" si="4"/>
        <v>0</v>
      </c>
      <c r="BF132" s="172">
        <f t="shared" si="5"/>
        <v>0</v>
      </c>
      <c r="BG132" s="172">
        <f t="shared" si="6"/>
        <v>0</v>
      </c>
      <c r="BH132" s="172">
        <f t="shared" si="7"/>
        <v>0</v>
      </c>
      <c r="BI132" s="172">
        <f t="shared" si="8"/>
        <v>0</v>
      </c>
      <c r="BJ132" s="14" t="s">
        <v>176</v>
      </c>
      <c r="BK132" s="172">
        <f t="shared" si="9"/>
        <v>0</v>
      </c>
      <c r="BL132" s="14" t="s">
        <v>182</v>
      </c>
      <c r="BM132" s="171" t="s">
        <v>670</v>
      </c>
    </row>
    <row r="133" spans="1:65" s="12" customFormat="1" ht="22.9" customHeight="1">
      <c r="B133" s="145"/>
      <c r="D133" s="146" t="s">
        <v>75</v>
      </c>
      <c r="E133" s="156" t="s">
        <v>176</v>
      </c>
      <c r="F133" s="156" t="s">
        <v>177</v>
      </c>
      <c r="I133" s="148"/>
      <c r="J133" s="157">
        <f>BK133</f>
        <v>0</v>
      </c>
      <c r="L133" s="145"/>
      <c r="M133" s="150"/>
      <c r="N133" s="151"/>
      <c r="O133" s="151"/>
      <c r="P133" s="152">
        <f>P134</f>
        <v>0</v>
      </c>
      <c r="Q133" s="151"/>
      <c r="R133" s="152">
        <f>R134</f>
        <v>3.5960807300000002</v>
      </c>
      <c r="S133" s="151"/>
      <c r="T133" s="153">
        <f>T134</f>
        <v>0</v>
      </c>
      <c r="AR133" s="146" t="s">
        <v>84</v>
      </c>
      <c r="AT133" s="154" t="s">
        <v>75</v>
      </c>
      <c r="AU133" s="154" t="s">
        <v>84</v>
      </c>
      <c r="AY133" s="146" t="s">
        <v>175</v>
      </c>
      <c r="BK133" s="155">
        <f>BK134</f>
        <v>0</v>
      </c>
    </row>
    <row r="134" spans="1:65" s="2" customFormat="1" ht="16.5" customHeight="1">
      <c r="A134" s="29"/>
      <c r="B134" s="158"/>
      <c r="C134" s="159" t="s">
        <v>207</v>
      </c>
      <c r="D134" s="159" t="s">
        <v>178</v>
      </c>
      <c r="E134" s="160" t="s">
        <v>671</v>
      </c>
      <c r="F134" s="161" t="s">
        <v>672</v>
      </c>
      <c r="G134" s="162" t="s">
        <v>236</v>
      </c>
      <c r="H134" s="163">
        <v>1.639</v>
      </c>
      <c r="I134" s="164"/>
      <c r="J134" s="165">
        <f>ROUND(I134*H134,2)</f>
        <v>0</v>
      </c>
      <c r="K134" s="166"/>
      <c r="L134" s="30"/>
      <c r="M134" s="167" t="s">
        <v>1</v>
      </c>
      <c r="N134" s="168" t="s">
        <v>42</v>
      </c>
      <c r="O134" s="55"/>
      <c r="P134" s="169">
        <f>O134*H134</f>
        <v>0</v>
      </c>
      <c r="Q134" s="169">
        <v>2.19407</v>
      </c>
      <c r="R134" s="169">
        <f>Q134*H134</f>
        <v>3.5960807300000002</v>
      </c>
      <c r="S134" s="169">
        <v>0</v>
      </c>
      <c r="T134" s="170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1" t="s">
        <v>182</v>
      </c>
      <c r="AT134" s="171" t="s">
        <v>178</v>
      </c>
      <c r="AU134" s="171" t="s">
        <v>176</v>
      </c>
      <c r="AY134" s="14" t="s">
        <v>175</v>
      </c>
      <c r="BE134" s="172">
        <f>IF(N134="základná",J134,0)</f>
        <v>0</v>
      </c>
      <c r="BF134" s="172">
        <f>IF(N134="znížená",J134,0)</f>
        <v>0</v>
      </c>
      <c r="BG134" s="172">
        <f>IF(N134="zákl. prenesená",J134,0)</f>
        <v>0</v>
      </c>
      <c r="BH134" s="172">
        <f>IF(N134="zníž. prenesená",J134,0)</f>
        <v>0</v>
      </c>
      <c r="BI134" s="172">
        <f>IF(N134="nulová",J134,0)</f>
        <v>0</v>
      </c>
      <c r="BJ134" s="14" t="s">
        <v>176</v>
      </c>
      <c r="BK134" s="172">
        <f>ROUND(I134*H134,2)</f>
        <v>0</v>
      </c>
      <c r="BL134" s="14" t="s">
        <v>182</v>
      </c>
      <c r="BM134" s="171" t="s">
        <v>673</v>
      </c>
    </row>
    <row r="135" spans="1:65" s="12" customFormat="1" ht="22.9" customHeight="1">
      <c r="B135" s="145"/>
      <c r="D135" s="146" t="s">
        <v>75</v>
      </c>
      <c r="E135" s="156" t="s">
        <v>189</v>
      </c>
      <c r="F135" s="156" t="s">
        <v>271</v>
      </c>
      <c r="I135" s="148"/>
      <c r="J135" s="157">
        <f>BK135</f>
        <v>0</v>
      </c>
      <c r="L135" s="145"/>
      <c r="M135" s="150"/>
      <c r="N135" s="151"/>
      <c r="O135" s="151"/>
      <c r="P135" s="152">
        <f>SUM(P136:P138)</f>
        <v>0</v>
      </c>
      <c r="Q135" s="151"/>
      <c r="R135" s="152">
        <f>SUM(R136:R138)</f>
        <v>18.401759999999999</v>
      </c>
      <c r="S135" s="151"/>
      <c r="T135" s="153">
        <f>SUM(T136:T138)</f>
        <v>0</v>
      </c>
      <c r="AR135" s="146" t="s">
        <v>84</v>
      </c>
      <c r="AT135" s="154" t="s">
        <v>75</v>
      </c>
      <c r="AU135" s="154" t="s">
        <v>84</v>
      </c>
      <c r="AY135" s="146" t="s">
        <v>175</v>
      </c>
      <c r="BK135" s="155">
        <f>SUM(BK136:BK138)</f>
        <v>0</v>
      </c>
    </row>
    <row r="136" spans="1:65" s="2" customFormat="1" ht="21.75" customHeight="1">
      <c r="A136" s="29"/>
      <c r="B136" s="158"/>
      <c r="C136" s="159" t="s">
        <v>203</v>
      </c>
      <c r="D136" s="159" t="s">
        <v>178</v>
      </c>
      <c r="E136" s="160" t="s">
        <v>674</v>
      </c>
      <c r="F136" s="161" t="s">
        <v>675</v>
      </c>
      <c r="G136" s="162" t="s">
        <v>249</v>
      </c>
      <c r="H136" s="163">
        <v>192</v>
      </c>
      <c r="I136" s="164"/>
      <c r="J136" s="165">
        <f>ROUND(I136*H136,2)</f>
        <v>0</v>
      </c>
      <c r="K136" s="166"/>
      <c r="L136" s="30"/>
      <c r="M136" s="167" t="s">
        <v>1</v>
      </c>
      <c r="N136" s="168" t="s">
        <v>42</v>
      </c>
      <c r="O136" s="55"/>
      <c r="P136" s="169">
        <f>O136*H136</f>
        <v>0</v>
      </c>
      <c r="Q136" s="169">
        <v>9.3880000000000005E-2</v>
      </c>
      <c r="R136" s="169">
        <f>Q136*H136</f>
        <v>18.02496</v>
      </c>
      <c r="S136" s="169">
        <v>0</v>
      </c>
      <c r="T136" s="170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1" t="s">
        <v>182</v>
      </c>
      <c r="AT136" s="171" t="s">
        <v>178</v>
      </c>
      <c r="AU136" s="171" t="s">
        <v>176</v>
      </c>
      <c r="AY136" s="14" t="s">
        <v>175</v>
      </c>
      <c r="BE136" s="172">
        <f>IF(N136="základná",J136,0)</f>
        <v>0</v>
      </c>
      <c r="BF136" s="172">
        <f>IF(N136="znížená",J136,0)</f>
        <v>0</v>
      </c>
      <c r="BG136" s="172">
        <f>IF(N136="zákl. prenesená",J136,0)</f>
        <v>0</v>
      </c>
      <c r="BH136" s="172">
        <f>IF(N136="zníž. prenesená",J136,0)</f>
        <v>0</v>
      </c>
      <c r="BI136" s="172">
        <f>IF(N136="nulová",J136,0)</f>
        <v>0</v>
      </c>
      <c r="BJ136" s="14" t="s">
        <v>176</v>
      </c>
      <c r="BK136" s="172">
        <f>ROUND(I136*H136,2)</f>
        <v>0</v>
      </c>
      <c r="BL136" s="14" t="s">
        <v>182</v>
      </c>
      <c r="BM136" s="171" t="s">
        <v>676</v>
      </c>
    </row>
    <row r="137" spans="1:65" s="2" customFormat="1" ht="21.75" customHeight="1">
      <c r="A137" s="29"/>
      <c r="B137" s="158"/>
      <c r="C137" s="173" t="s">
        <v>260</v>
      </c>
      <c r="D137" s="173" t="s">
        <v>200</v>
      </c>
      <c r="E137" s="174" t="s">
        <v>677</v>
      </c>
      <c r="F137" s="175" t="s">
        <v>678</v>
      </c>
      <c r="G137" s="176" t="s">
        <v>249</v>
      </c>
      <c r="H137" s="177">
        <v>116</v>
      </c>
      <c r="I137" s="178"/>
      <c r="J137" s="179">
        <f>ROUND(I137*H137,2)</f>
        <v>0</v>
      </c>
      <c r="K137" s="180"/>
      <c r="L137" s="181"/>
      <c r="M137" s="182" t="s">
        <v>1</v>
      </c>
      <c r="N137" s="183" t="s">
        <v>42</v>
      </c>
      <c r="O137" s="55"/>
      <c r="P137" s="169">
        <f>O137*H137</f>
        <v>0</v>
      </c>
      <c r="Q137" s="169">
        <v>2.2000000000000001E-3</v>
      </c>
      <c r="R137" s="169">
        <f>Q137*H137</f>
        <v>0.25520000000000004</v>
      </c>
      <c r="S137" s="169">
        <v>0</v>
      </c>
      <c r="T137" s="170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1" t="s">
        <v>203</v>
      </c>
      <c r="AT137" s="171" t="s">
        <v>200</v>
      </c>
      <c r="AU137" s="171" t="s">
        <v>176</v>
      </c>
      <c r="AY137" s="14" t="s">
        <v>175</v>
      </c>
      <c r="BE137" s="172">
        <f>IF(N137="základná",J137,0)</f>
        <v>0</v>
      </c>
      <c r="BF137" s="172">
        <f>IF(N137="znížená",J137,0)</f>
        <v>0</v>
      </c>
      <c r="BG137" s="172">
        <f>IF(N137="zákl. prenesená",J137,0)</f>
        <v>0</v>
      </c>
      <c r="BH137" s="172">
        <f>IF(N137="zníž. prenesená",J137,0)</f>
        <v>0</v>
      </c>
      <c r="BI137" s="172">
        <f>IF(N137="nulová",J137,0)</f>
        <v>0</v>
      </c>
      <c r="BJ137" s="14" t="s">
        <v>176</v>
      </c>
      <c r="BK137" s="172">
        <f>ROUND(I137*H137,2)</f>
        <v>0</v>
      </c>
      <c r="BL137" s="14" t="s">
        <v>182</v>
      </c>
      <c r="BM137" s="171" t="s">
        <v>679</v>
      </c>
    </row>
    <row r="138" spans="1:65" s="2" customFormat="1" ht="21.75" customHeight="1">
      <c r="A138" s="29"/>
      <c r="B138" s="158"/>
      <c r="C138" s="173" t="s">
        <v>263</v>
      </c>
      <c r="D138" s="173" t="s">
        <v>200</v>
      </c>
      <c r="E138" s="174" t="s">
        <v>680</v>
      </c>
      <c r="F138" s="175" t="s">
        <v>681</v>
      </c>
      <c r="G138" s="176" t="s">
        <v>249</v>
      </c>
      <c r="H138" s="177">
        <v>76</v>
      </c>
      <c r="I138" s="178"/>
      <c r="J138" s="179">
        <f>ROUND(I138*H138,2)</f>
        <v>0</v>
      </c>
      <c r="K138" s="180"/>
      <c r="L138" s="181"/>
      <c r="M138" s="182" t="s">
        <v>1</v>
      </c>
      <c r="N138" s="183" t="s">
        <v>42</v>
      </c>
      <c r="O138" s="55"/>
      <c r="P138" s="169">
        <f>O138*H138</f>
        <v>0</v>
      </c>
      <c r="Q138" s="169">
        <v>1.6000000000000001E-3</v>
      </c>
      <c r="R138" s="169">
        <f>Q138*H138</f>
        <v>0.1216</v>
      </c>
      <c r="S138" s="169">
        <v>0</v>
      </c>
      <c r="T138" s="170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1" t="s">
        <v>203</v>
      </c>
      <c r="AT138" s="171" t="s">
        <v>200</v>
      </c>
      <c r="AU138" s="171" t="s">
        <v>176</v>
      </c>
      <c r="AY138" s="14" t="s">
        <v>175</v>
      </c>
      <c r="BE138" s="172">
        <f>IF(N138="základná",J138,0)</f>
        <v>0</v>
      </c>
      <c r="BF138" s="172">
        <f>IF(N138="znížená",J138,0)</f>
        <v>0</v>
      </c>
      <c r="BG138" s="172">
        <f>IF(N138="zákl. prenesená",J138,0)</f>
        <v>0</v>
      </c>
      <c r="BH138" s="172">
        <f>IF(N138="zníž. prenesená",J138,0)</f>
        <v>0</v>
      </c>
      <c r="BI138" s="172">
        <f>IF(N138="nulová",J138,0)</f>
        <v>0</v>
      </c>
      <c r="BJ138" s="14" t="s">
        <v>176</v>
      </c>
      <c r="BK138" s="172">
        <f>ROUND(I138*H138,2)</f>
        <v>0</v>
      </c>
      <c r="BL138" s="14" t="s">
        <v>182</v>
      </c>
      <c r="BM138" s="171" t="s">
        <v>682</v>
      </c>
    </row>
    <row r="139" spans="1:65" s="12" customFormat="1" ht="22.9" customHeight="1">
      <c r="B139" s="145"/>
      <c r="D139" s="146" t="s">
        <v>75</v>
      </c>
      <c r="E139" s="156" t="s">
        <v>260</v>
      </c>
      <c r="F139" s="156" t="s">
        <v>341</v>
      </c>
      <c r="I139" s="148"/>
      <c r="J139" s="157">
        <f>BK139</f>
        <v>0</v>
      </c>
      <c r="L139" s="145"/>
      <c r="M139" s="150"/>
      <c r="N139" s="151"/>
      <c r="O139" s="151"/>
      <c r="P139" s="152">
        <f>P140</f>
        <v>0</v>
      </c>
      <c r="Q139" s="151"/>
      <c r="R139" s="152">
        <f>R140</f>
        <v>0</v>
      </c>
      <c r="S139" s="151"/>
      <c r="T139" s="153">
        <f>T140</f>
        <v>0</v>
      </c>
      <c r="AR139" s="146" t="s">
        <v>84</v>
      </c>
      <c r="AT139" s="154" t="s">
        <v>75</v>
      </c>
      <c r="AU139" s="154" t="s">
        <v>84</v>
      </c>
      <c r="AY139" s="146" t="s">
        <v>175</v>
      </c>
      <c r="BK139" s="155">
        <f>BK140</f>
        <v>0</v>
      </c>
    </row>
    <row r="140" spans="1:65" s="2" customFormat="1" ht="21.75" customHeight="1">
      <c r="A140" s="29"/>
      <c r="B140" s="158"/>
      <c r="C140" s="159" t="s">
        <v>267</v>
      </c>
      <c r="D140" s="159" t="s">
        <v>178</v>
      </c>
      <c r="E140" s="160" t="s">
        <v>683</v>
      </c>
      <c r="F140" s="161" t="s">
        <v>684</v>
      </c>
      <c r="G140" s="162" t="s">
        <v>345</v>
      </c>
      <c r="H140" s="163">
        <v>14.96</v>
      </c>
      <c r="I140" s="164"/>
      <c r="J140" s="165">
        <f>ROUND(I140*H140,2)</f>
        <v>0</v>
      </c>
      <c r="K140" s="166"/>
      <c r="L140" s="30"/>
      <c r="M140" s="167" t="s">
        <v>1</v>
      </c>
      <c r="N140" s="168" t="s">
        <v>42</v>
      </c>
      <c r="O140" s="55"/>
      <c r="P140" s="169">
        <f>O140*H140</f>
        <v>0</v>
      </c>
      <c r="Q140" s="169">
        <v>0</v>
      </c>
      <c r="R140" s="169">
        <f>Q140*H140</f>
        <v>0</v>
      </c>
      <c r="S140" s="169">
        <v>0</v>
      </c>
      <c r="T140" s="170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1" t="s">
        <v>182</v>
      </c>
      <c r="AT140" s="171" t="s">
        <v>178</v>
      </c>
      <c r="AU140" s="171" t="s">
        <v>176</v>
      </c>
      <c r="AY140" s="14" t="s">
        <v>175</v>
      </c>
      <c r="BE140" s="172">
        <f>IF(N140="základná",J140,0)</f>
        <v>0</v>
      </c>
      <c r="BF140" s="172">
        <f>IF(N140="znížená",J140,0)</f>
        <v>0</v>
      </c>
      <c r="BG140" s="172">
        <f>IF(N140="zákl. prenesená",J140,0)</f>
        <v>0</v>
      </c>
      <c r="BH140" s="172">
        <f>IF(N140="zníž. prenesená",J140,0)</f>
        <v>0</v>
      </c>
      <c r="BI140" s="172">
        <f>IF(N140="nulová",J140,0)</f>
        <v>0</v>
      </c>
      <c r="BJ140" s="14" t="s">
        <v>176</v>
      </c>
      <c r="BK140" s="172">
        <f>ROUND(I140*H140,2)</f>
        <v>0</v>
      </c>
      <c r="BL140" s="14" t="s">
        <v>182</v>
      </c>
      <c r="BM140" s="171" t="s">
        <v>685</v>
      </c>
    </row>
    <row r="141" spans="1:65" s="12" customFormat="1" ht="22.9" customHeight="1">
      <c r="B141" s="145"/>
      <c r="D141" s="146" t="s">
        <v>75</v>
      </c>
      <c r="E141" s="156" t="s">
        <v>205</v>
      </c>
      <c r="F141" s="156" t="s">
        <v>206</v>
      </c>
      <c r="I141" s="148"/>
      <c r="J141" s="157">
        <f>BK141</f>
        <v>0</v>
      </c>
      <c r="L141" s="145"/>
      <c r="M141" s="150"/>
      <c r="N141" s="151"/>
      <c r="O141" s="151"/>
      <c r="P141" s="152">
        <f>P142</f>
        <v>0</v>
      </c>
      <c r="Q141" s="151"/>
      <c r="R141" s="152">
        <f>R142</f>
        <v>0</v>
      </c>
      <c r="S141" s="151"/>
      <c r="T141" s="153">
        <f>T142</f>
        <v>0</v>
      </c>
      <c r="AR141" s="146" t="s">
        <v>84</v>
      </c>
      <c r="AT141" s="154" t="s">
        <v>75</v>
      </c>
      <c r="AU141" s="154" t="s">
        <v>84</v>
      </c>
      <c r="AY141" s="146" t="s">
        <v>175</v>
      </c>
      <c r="BK141" s="155">
        <f>BK142</f>
        <v>0</v>
      </c>
    </row>
    <row r="142" spans="1:65" s="2" customFormat="1" ht="21.75" customHeight="1">
      <c r="A142" s="29"/>
      <c r="B142" s="158"/>
      <c r="C142" s="159" t="s">
        <v>272</v>
      </c>
      <c r="D142" s="159" t="s">
        <v>178</v>
      </c>
      <c r="E142" s="160" t="s">
        <v>641</v>
      </c>
      <c r="F142" s="161" t="s">
        <v>686</v>
      </c>
      <c r="G142" s="162" t="s">
        <v>210</v>
      </c>
      <c r="H142" s="163">
        <v>21.998000000000001</v>
      </c>
      <c r="I142" s="164"/>
      <c r="J142" s="165">
        <f>ROUND(I142*H142,2)</f>
        <v>0</v>
      </c>
      <c r="K142" s="166"/>
      <c r="L142" s="30"/>
      <c r="M142" s="167" t="s">
        <v>1</v>
      </c>
      <c r="N142" s="168" t="s">
        <v>42</v>
      </c>
      <c r="O142" s="55"/>
      <c r="P142" s="169">
        <f>O142*H142</f>
        <v>0</v>
      </c>
      <c r="Q142" s="169">
        <v>0</v>
      </c>
      <c r="R142" s="169">
        <f>Q142*H142</f>
        <v>0</v>
      </c>
      <c r="S142" s="169">
        <v>0</v>
      </c>
      <c r="T142" s="170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1" t="s">
        <v>182</v>
      </c>
      <c r="AT142" s="171" t="s">
        <v>178</v>
      </c>
      <c r="AU142" s="171" t="s">
        <v>176</v>
      </c>
      <c r="AY142" s="14" t="s">
        <v>175</v>
      </c>
      <c r="BE142" s="172">
        <f>IF(N142="základná",J142,0)</f>
        <v>0</v>
      </c>
      <c r="BF142" s="172">
        <f>IF(N142="znížená",J142,0)</f>
        <v>0</v>
      </c>
      <c r="BG142" s="172">
        <f>IF(N142="zákl. prenesená",J142,0)</f>
        <v>0</v>
      </c>
      <c r="BH142" s="172">
        <f>IF(N142="zníž. prenesená",J142,0)</f>
        <v>0</v>
      </c>
      <c r="BI142" s="172">
        <f>IF(N142="nulová",J142,0)</f>
        <v>0</v>
      </c>
      <c r="BJ142" s="14" t="s">
        <v>176</v>
      </c>
      <c r="BK142" s="172">
        <f>ROUND(I142*H142,2)</f>
        <v>0</v>
      </c>
      <c r="BL142" s="14" t="s">
        <v>182</v>
      </c>
      <c r="BM142" s="171" t="s">
        <v>687</v>
      </c>
    </row>
    <row r="143" spans="1:65" s="12" customFormat="1" ht="25.9" customHeight="1">
      <c r="B143" s="145"/>
      <c r="D143" s="146" t="s">
        <v>75</v>
      </c>
      <c r="E143" s="147" t="s">
        <v>359</v>
      </c>
      <c r="F143" s="147" t="s">
        <v>360</v>
      </c>
      <c r="I143" s="148"/>
      <c r="J143" s="149">
        <f>BK143</f>
        <v>0</v>
      </c>
      <c r="L143" s="145"/>
      <c r="M143" s="150"/>
      <c r="N143" s="151"/>
      <c r="O143" s="151"/>
      <c r="P143" s="152">
        <f>P144</f>
        <v>0</v>
      </c>
      <c r="Q143" s="151"/>
      <c r="R143" s="152">
        <f>R144</f>
        <v>0.61879999999999991</v>
      </c>
      <c r="S143" s="151"/>
      <c r="T143" s="153">
        <f>T144</f>
        <v>0</v>
      </c>
      <c r="AR143" s="146" t="s">
        <v>176</v>
      </c>
      <c r="AT143" s="154" t="s">
        <v>75</v>
      </c>
      <c r="AU143" s="154" t="s">
        <v>76</v>
      </c>
      <c r="AY143" s="146" t="s">
        <v>175</v>
      </c>
      <c r="BK143" s="155">
        <f>BK144</f>
        <v>0</v>
      </c>
    </row>
    <row r="144" spans="1:65" s="12" customFormat="1" ht="22.9" customHeight="1">
      <c r="B144" s="145"/>
      <c r="D144" s="146" t="s">
        <v>75</v>
      </c>
      <c r="E144" s="156" t="s">
        <v>384</v>
      </c>
      <c r="F144" s="156" t="s">
        <v>385</v>
      </c>
      <c r="I144" s="148"/>
      <c r="J144" s="157">
        <f>BK144</f>
        <v>0</v>
      </c>
      <c r="L144" s="145"/>
      <c r="M144" s="150"/>
      <c r="N144" s="151"/>
      <c r="O144" s="151"/>
      <c r="P144" s="152">
        <f>SUM(P145:P154)</f>
        <v>0</v>
      </c>
      <c r="Q144" s="151"/>
      <c r="R144" s="152">
        <f>SUM(R145:R154)</f>
        <v>0.61879999999999991</v>
      </c>
      <c r="S144" s="151"/>
      <c r="T144" s="153">
        <f>SUM(T145:T154)</f>
        <v>0</v>
      </c>
      <c r="AR144" s="146" t="s">
        <v>176</v>
      </c>
      <c r="AT144" s="154" t="s">
        <v>75</v>
      </c>
      <c r="AU144" s="154" t="s">
        <v>84</v>
      </c>
      <c r="AY144" s="146" t="s">
        <v>175</v>
      </c>
      <c r="BK144" s="155">
        <f>SUM(BK145:BK154)</f>
        <v>0</v>
      </c>
    </row>
    <row r="145" spans="1:65" s="2" customFormat="1" ht="16.5" customHeight="1">
      <c r="A145" s="29"/>
      <c r="B145" s="158"/>
      <c r="C145" s="159" t="s">
        <v>277</v>
      </c>
      <c r="D145" s="159" t="s">
        <v>178</v>
      </c>
      <c r="E145" s="160" t="s">
        <v>688</v>
      </c>
      <c r="F145" s="161" t="s">
        <v>689</v>
      </c>
      <c r="G145" s="162" t="s">
        <v>345</v>
      </c>
      <c r="H145" s="163">
        <v>350</v>
      </c>
      <c r="I145" s="164"/>
      <c r="J145" s="165">
        <f t="shared" ref="J145:J154" si="10">ROUND(I145*H145,2)</f>
        <v>0</v>
      </c>
      <c r="K145" s="166"/>
      <c r="L145" s="30"/>
      <c r="M145" s="167" t="s">
        <v>1</v>
      </c>
      <c r="N145" s="168" t="s">
        <v>42</v>
      </c>
      <c r="O145" s="55"/>
      <c r="P145" s="169">
        <f t="shared" ref="P145:P154" si="11">O145*H145</f>
        <v>0</v>
      </c>
      <c r="Q145" s="169">
        <v>0</v>
      </c>
      <c r="R145" s="169">
        <f t="shared" ref="R145:R154" si="12">Q145*H145</f>
        <v>0</v>
      </c>
      <c r="S145" s="169">
        <v>0</v>
      </c>
      <c r="T145" s="170">
        <f t="shared" ref="T145:T154" si="13"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1" t="s">
        <v>289</v>
      </c>
      <c r="AT145" s="171" t="s">
        <v>178</v>
      </c>
      <c r="AU145" s="171" t="s">
        <v>176</v>
      </c>
      <c r="AY145" s="14" t="s">
        <v>175</v>
      </c>
      <c r="BE145" s="172">
        <f t="shared" ref="BE145:BE154" si="14">IF(N145="základná",J145,0)</f>
        <v>0</v>
      </c>
      <c r="BF145" s="172">
        <f t="shared" ref="BF145:BF154" si="15">IF(N145="znížená",J145,0)</f>
        <v>0</v>
      </c>
      <c r="BG145" s="172">
        <f t="shared" ref="BG145:BG154" si="16">IF(N145="zákl. prenesená",J145,0)</f>
        <v>0</v>
      </c>
      <c r="BH145" s="172">
        <f t="shared" ref="BH145:BH154" si="17">IF(N145="zníž. prenesená",J145,0)</f>
        <v>0</v>
      </c>
      <c r="BI145" s="172">
        <f t="shared" ref="BI145:BI154" si="18">IF(N145="nulová",J145,0)</f>
        <v>0</v>
      </c>
      <c r="BJ145" s="14" t="s">
        <v>176</v>
      </c>
      <c r="BK145" s="172">
        <f t="shared" ref="BK145:BK154" si="19">ROUND(I145*H145,2)</f>
        <v>0</v>
      </c>
      <c r="BL145" s="14" t="s">
        <v>289</v>
      </c>
      <c r="BM145" s="171" t="s">
        <v>690</v>
      </c>
    </row>
    <row r="146" spans="1:65" s="2" customFormat="1" ht="33" customHeight="1">
      <c r="A146" s="29"/>
      <c r="B146" s="158"/>
      <c r="C146" s="173" t="s">
        <v>281</v>
      </c>
      <c r="D146" s="173" t="s">
        <v>200</v>
      </c>
      <c r="E146" s="174" t="s">
        <v>691</v>
      </c>
      <c r="F146" s="175" t="s">
        <v>692</v>
      </c>
      <c r="G146" s="176" t="s">
        <v>693</v>
      </c>
      <c r="H146" s="177">
        <v>14</v>
      </c>
      <c r="I146" s="178"/>
      <c r="J146" s="179">
        <f t="shared" si="10"/>
        <v>0</v>
      </c>
      <c r="K146" s="180"/>
      <c r="L146" s="181"/>
      <c r="M146" s="182" t="s">
        <v>1</v>
      </c>
      <c r="N146" s="183" t="s">
        <v>42</v>
      </c>
      <c r="O146" s="55"/>
      <c r="P146" s="169">
        <f t="shared" si="11"/>
        <v>0</v>
      </c>
      <c r="Q146" s="169">
        <v>2.375E-2</v>
      </c>
      <c r="R146" s="169">
        <f t="shared" si="12"/>
        <v>0.33250000000000002</v>
      </c>
      <c r="S146" s="169">
        <v>0</v>
      </c>
      <c r="T146" s="170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1" t="s">
        <v>347</v>
      </c>
      <c r="AT146" s="171" t="s">
        <v>200</v>
      </c>
      <c r="AU146" s="171" t="s">
        <v>176</v>
      </c>
      <c r="AY146" s="14" t="s">
        <v>175</v>
      </c>
      <c r="BE146" s="172">
        <f t="shared" si="14"/>
        <v>0</v>
      </c>
      <c r="BF146" s="172">
        <f t="shared" si="15"/>
        <v>0</v>
      </c>
      <c r="BG146" s="172">
        <f t="shared" si="16"/>
        <v>0</v>
      </c>
      <c r="BH146" s="172">
        <f t="shared" si="17"/>
        <v>0</v>
      </c>
      <c r="BI146" s="172">
        <f t="shared" si="18"/>
        <v>0</v>
      </c>
      <c r="BJ146" s="14" t="s">
        <v>176</v>
      </c>
      <c r="BK146" s="172">
        <f t="shared" si="19"/>
        <v>0</v>
      </c>
      <c r="BL146" s="14" t="s">
        <v>289</v>
      </c>
      <c r="BM146" s="171" t="s">
        <v>694</v>
      </c>
    </row>
    <row r="147" spans="1:65" s="2" customFormat="1" ht="16.5" customHeight="1">
      <c r="A147" s="29"/>
      <c r="B147" s="158"/>
      <c r="C147" s="159" t="s">
        <v>285</v>
      </c>
      <c r="D147" s="159" t="s">
        <v>178</v>
      </c>
      <c r="E147" s="160" t="s">
        <v>695</v>
      </c>
      <c r="F147" s="161" t="s">
        <v>696</v>
      </c>
      <c r="G147" s="162" t="s">
        <v>345</v>
      </c>
      <c r="H147" s="163">
        <v>700</v>
      </c>
      <c r="I147" s="164"/>
      <c r="J147" s="165">
        <f t="shared" si="10"/>
        <v>0</v>
      </c>
      <c r="K147" s="166"/>
      <c r="L147" s="30"/>
      <c r="M147" s="167" t="s">
        <v>1</v>
      </c>
      <c r="N147" s="168" t="s">
        <v>42</v>
      </c>
      <c r="O147" s="55"/>
      <c r="P147" s="169">
        <f t="shared" si="11"/>
        <v>0</v>
      </c>
      <c r="Q147" s="169">
        <v>0</v>
      </c>
      <c r="R147" s="169">
        <f t="shared" si="12"/>
        <v>0</v>
      </c>
      <c r="S147" s="169">
        <v>0</v>
      </c>
      <c r="T147" s="170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1" t="s">
        <v>289</v>
      </c>
      <c r="AT147" s="171" t="s">
        <v>178</v>
      </c>
      <c r="AU147" s="171" t="s">
        <v>176</v>
      </c>
      <c r="AY147" s="14" t="s">
        <v>175</v>
      </c>
      <c r="BE147" s="172">
        <f t="shared" si="14"/>
        <v>0</v>
      </c>
      <c r="BF147" s="172">
        <f t="shared" si="15"/>
        <v>0</v>
      </c>
      <c r="BG147" s="172">
        <f t="shared" si="16"/>
        <v>0</v>
      </c>
      <c r="BH147" s="172">
        <f t="shared" si="17"/>
        <v>0</v>
      </c>
      <c r="BI147" s="172">
        <f t="shared" si="18"/>
        <v>0</v>
      </c>
      <c r="BJ147" s="14" t="s">
        <v>176</v>
      </c>
      <c r="BK147" s="172">
        <f t="shared" si="19"/>
        <v>0</v>
      </c>
      <c r="BL147" s="14" t="s">
        <v>289</v>
      </c>
      <c r="BM147" s="171" t="s">
        <v>697</v>
      </c>
    </row>
    <row r="148" spans="1:65" s="2" customFormat="1" ht="16.5" customHeight="1">
      <c r="A148" s="29"/>
      <c r="B148" s="158"/>
      <c r="C148" s="173" t="s">
        <v>289</v>
      </c>
      <c r="D148" s="173" t="s">
        <v>200</v>
      </c>
      <c r="E148" s="174" t="s">
        <v>698</v>
      </c>
      <c r="F148" s="175" t="s">
        <v>699</v>
      </c>
      <c r="G148" s="176" t="s">
        <v>249</v>
      </c>
      <c r="H148" s="177">
        <v>7</v>
      </c>
      <c r="I148" s="178"/>
      <c r="J148" s="179">
        <f t="shared" si="10"/>
        <v>0</v>
      </c>
      <c r="K148" s="180"/>
      <c r="L148" s="181"/>
      <c r="M148" s="182" t="s">
        <v>1</v>
      </c>
      <c r="N148" s="183" t="s">
        <v>42</v>
      </c>
      <c r="O148" s="55"/>
      <c r="P148" s="169">
        <f t="shared" si="11"/>
        <v>0</v>
      </c>
      <c r="Q148" s="169">
        <v>6.7000000000000002E-3</v>
      </c>
      <c r="R148" s="169">
        <f t="shared" si="12"/>
        <v>4.6900000000000004E-2</v>
      </c>
      <c r="S148" s="169">
        <v>0</v>
      </c>
      <c r="T148" s="170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1" t="s">
        <v>347</v>
      </c>
      <c r="AT148" s="171" t="s">
        <v>200</v>
      </c>
      <c r="AU148" s="171" t="s">
        <v>176</v>
      </c>
      <c r="AY148" s="14" t="s">
        <v>175</v>
      </c>
      <c r="BE148" s="172">
        <f t="shared" si="14"/>
        <v>0</v>
      </c>
      <c r="BF148" s="172">
        <f t="shared" si="15"/>
        <v>0</v>
      </c>
      <c r="BG148" s="172">
        <f t="shared" si="16"/>
        <v>0</v>
      </c>
      <c r="BH148" s="172">
        <f t="shared" si="17"/>
        <v>0</v>
      </c>
      <c r="BI148" s="172">
        <f t="shared" si="18"/>
        <v>0</v>
      </c>
      <c r="BJ148" s="14" t="s">
        <v>176</v>
      </c>
      <c r="BK148" s="172">
        <f t="shared" si="19"/>
        <v>0</v>
      </c>
      <c r="BL148" s="14" t="s">
        <v>289</v>
      </c>
      <c r="BM148" s="171" t="s">
        <v>700</v>
      </c>
    </row>
    <row r="149" spans="1:65" s="2" customFormat="1" ht="21.75" customHeight="1">
      <c r="A149" s="29"/>
      <c r="B149" s="158"/>
      <c r="C149" s="159" t="s">
        <v>293</v>
      </c>
      <c r="D149" s="159" t="s">
        <v>178</v>
      </c>
      <c r="E149" s="160" t="s">
        <v>701</v>
      </c>
      <c r="F149" s="161" t="s">
        <v>702</v>
      </c>
      <c r="G149" s="162" t="s">
        <v>249</v>
      </c>
      <c r="H149" s="163">
        <v>2</v>
      </c>
      <c r="I149" s="164"/>
      <c r="J149" s="165">
        <f t="shared" si="10"/>
        <v>0</v>
      </c>
      <c r="K149" s="166"/>
      <c r="L149" s="30"/>
      <c r="M149" s="167" t="s">
        <v>1</v>
      </c>
      <c r="N149" s="168" t="s">
        <v>42</v>
      </c>
      <c r="O149" s="55"/>
      <c r="P149" s="169">
        <f t="shared" si="11"/>
        <v>0</v>
      </c>
      <c r="Q149" s="169">
        <v>0</v>
      </c>
      <c r="R149" s="169">
        <f t="shared" si="12"/>
        <v>0</v>
      </c>
      <c r="S149" s="169">
        <v>0</v>
      </c>
      <c r="T149" s="170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1" t="s">
        <v>289</v>
      </c>
      <c r="AT149" s="171" t="s">
        <v>178</v>
      </c>
      <c r="AU149" s="171" t="s">
        <v>176</v>
      </c>
      <c r="AY149" s="14" t="s">
        <v>175</v>
      </c>
      <c r="BE149" s="172">
        <f t="shared" si="14"/>
        <v>0</v>
      </c>
      <c r="BF149" s="172">
        <f t="shared" si="15"/>
        <v>0</v>
      </c>
      <c r="BG149" s="172">
        <f t="shared" si="16"/>
        <v>0</v>
      </c>
      <c r="BH149" s="172">
        <f t="shared" si="17"/>
        <v>0</v>
      </c>
      <c r="BI149" s="172">
        <f t="shared" si="18"/>
        <v>0</v>
      </c>
      <c r="BJ149" s="14" t="s">
        <v>176</v>
      </c>
      <c r="BK149" s="172">
        <f t="shared" si="19"/>
        <v>0</v>
      </c>
      <c r="BL149" s="14" t="s">
        <v>289</v>
      </c>
      <c r="BM149" s="171" t="s">
        <v>703</v>
      </c>
    </row>
    <row r="150" spans="1:65" s="2" customFormat="1" ht="21.75" customHeight="1">
      <c r="A150" s="29"/>
      <c r="B150" s="158"/>
      <c r="C150" s="173" t="s">
        <v>297</v>
      </c>
      <c r="D150" s="173" t="s">
        <v>200</v>
      </c>
      <c r="E150" s="174" t="s">
        <v>704</v>
      </c>
      <c r="F150" s="175" t="s">
        <v>705</v>
      </c>
      <c r="G150" s="176" t="s">
        <v>249</v>
      </c>
      <c r="H150" s="177">
        <v>2</v>
      </c>
      <c r="I150" s="178"/>
      <c r="J150" s="179">
        <f t="shared" si="10"/>
        <v>0</v>
      </c>
      <c r="K150" s="180"/>
      <c r="L150" s="181"/>
      <c r="M150" s="182" t="s">
        <v>1</v>
      </c>
      <c r="N150" s="183" t="s">
        <v>42</v>
      </c>
      <c r="O150" s="55"/>
      <c r="P150" s="169">
        <f t="shared" si="11"/>
        <v>0</v>
      </c>
      <c r="Q150" s="169">
        <v>2.0500000000000001E-2</v>
      </c>
      <c r="R150" s="169">
        <f t="shared" si="12"/>
        <v>4.1000000000000002E-2</v>
      </c>
      <c r="S150" s="169">
        <v>0</v>
      </c>
      <c r="T150" s="170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1" t="s">
        <v>347</v>
      </c>
      <c r="AT150" s="171" t="s">
        <v>200</v>
      </c>
      <c r="AU150" s="171" t="s">
        <v>176</v>
      </c>
      <c r="AY150" s="14" t="s">
        <v>175</v>
      </c>
      <c r="BE150" s="172">
        <f t="shared" si="14"/>
        <v>0</v>
      </c>
      <c r="BF150" s="172">
        <f t="shared" si="15"/>
        <v>0</v>
      </c>
      <c r="BG150" s="172">
        <f t="shared" si="16"/>
        <v>0</v>
      </c>
      <c r="BH150" s="172">
        <f t="shared" si="17"/>
        <v>0</v>
      </c>
      <c r="BI150" s="172">
        <f t="shared" si="18"/>
        <v>0</v>
      </c>
      <c r="BJ150" s="14" t="s">
        <v>176</v>
      </c>
      <c r="BK150" s="172">
        <f t="shared" si="19"/>
        <v>0</v>
      </c>
      <c r="BL150" s="14" t="s">
        <v>289</v>
      </c>
      <c r="BM150" s="171" t="s">
        <v>706</v>
      </c>
    </row>
    <row r="151" spans="1:65" s="2" customFormat="1" ht="21.75" customHeight="1">
      <c r="A151" s="29"/>
      <c r="B151" s="158"/>
      <c r="C151" s="159" t="s">
        <v>301</v>
      </c>
      <c r="D151" s="159" t="s">
        <v>178</v>
      </c>
      <c r="E151" s="160" t="s">
        <v>707</v>
      </c>
      <c r="F151" s="161" t="s">
        <v>708</v>
      </c>
      <c r="G151" s="162" t="s">
        <v>249</v>
      </c>
      <c r="H151" s="163">
        <v>2</v>
      </c>
      <c r="I151" s="164"/>
      <c r="J151" s="165">
        <f t="shared" si="10"/>
        <v>0</v>
      </c>
      <c r="K151" s="166"/>
      <c r="L151" s="30"/>
      <c r="M151" s="167" t="s">
        <v>1</v>
      </c>
      <c r="N151" s="168" t="s">
        <v>42</v>
      </c>
      <c r="O151" s="55"/>
      <c r="P151" s="169">
        <f t="shared" si="11"/>
        <v>0</v>
      </c>
      <c r="Q151" s="169">
        <v>0</v>
      </c>
      <c r="R151" s="169">
        <f t="shared" si="12"/>
        <v>0</v>
      </c>
      <c r="S151" s="169">
        <v>0</v>
      </c>
      <c r="T151" s="170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1" t="s">
        <v>289</v>
      </c>
      <c r="AT151" s="171" t="s">
        <v>178</v>
      </c>
      <c r="AU151" s="171" t="s">
        <v>176</v>
      </c>
      <c r="AY151" s="14" t="s">
        <v>175</v>
      </c>
      <c r="BE151" s="172">
        <f t="shared" si="14"/>
        <v>0</v>
      </c>
      <c r="BF151" s="172">
        <f t="shared" si="15"/>
        <v>0</v>
      </c>
      <c r="BG151" s="172">
        <f t="shared" si="16"/>
        <v>0</v>
      </c>
      <c r="BH151" s="172">
        <f t="shared" si="17"/>
        <v>0</v>
      </c>
      <c r="BI151" s="172">
        <f t="shared" si="18"/>
        <v>0</v>
      </c>
      <c r="BJ151" s="14" t="s">
        <v>176</v>
      </c>
      <c r="BK151" s="172">
        <f t="shared" si="19"/>
        <v>0</v>
      </c>
      <c r="BL151" s="14" t="s">
        <v>289</v>
      </c>
      <c r="BM151" s="171" t="s">
        <v>709</v>
      </c>
    </row>
    <row r="152" spans="1:65" s="2" customFormat="1" ht="21.75" customHeight="1">
      <c r="A152" s="29"/>
      <c r="B152" s="158"/>
      <c r="C152" s="173" t="s">
        <v>7</v>
      </c>
      <c r="D152" s="173" t="s">
        <v>200</v>
      </c>
      <c r="E152" s="174" t="s">
        <v>710</v>
      </c>
      <c r="F152" s="175" t="s">
        <v>711</v>
      </c>
      <c r="G152" s="176" t="s">
        <v>249</v>
      </c>
      <c r="H152" s="177">
        <v>2</v>
      </c>
      <c r="I152" s="178"/>
      <c r="J152" s="179">
        <f t="shared" si="10"/>
        <v>0</v>
      </c>
      <c r="K152" s="180"/>
      <c r="L152" s="181"/>
      <c r="M152" s="182" t="s">
        <v>1</v>
      </c>
      <c r="N152" s="183" t="s">
        <v>42</v>
      </c>
      <c r="O152" s="55"/>
      <c r="P152" s="169">
        <f t="shared" si="11"/>
        <v>0</v>
      </c>
      <c r="Q152" s="169">
        <v>8.5400000000000004E-2</v>
      </c>
      <c r="R152" s="169">
        <f t="shared" si="12"/>
        <v>0.17080000000000001</v>
      </c>
      <c r="S152" s="169">
        <v>0</v>
      </c>
      <c r="T152" s="170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1" t="s">
        <v>347</v>
      </c>
      <c r="AT152" s="171" t="s">
        <v>200</v>
      </c>
      <c r="AU152" s="171" t="s">
        <v>176</v>
      </c>
      <c r="AY152" s="14" t="s">
        <v>175</v>
      </c>
      <c r="BE152" s="172">
        <f t="shared" si="14"/>
        <v>0</v>
      </c>
      <c r="BF152" s="172">
        <f t="shared" si="15"/>
        <v>0</v>
      </c>
      <c r="BG152" s="172">
        <f t="shared" si="16"/>
        <v>0</v>
      </c>
      <c r="BH152" s="172">
        <f t="shared" si="17"/>
        <v>0</v>
      </c>
      <c r="BI152" s="172">
        <f t="shared" si="18"/>
        <v>0</v>
      </c>
      <c r="BJ152" s="14" t="s">
        <v>176</v>
      </c>
      <c r="BK152" s="172">
        <f t="shared" si="19"/>
        <v>0</v>
      </c>
      <c r="BL152" s="14" t="s">
        <v>289</v>
      </c>
      <c r="BM152" s="171" t="s">
        <v>712</v>
      </c>
    </row>
    <row r="153" spans="1:65" s="2" customFormat="1" ht="16.5" customHeight="1">
      <c r="A153" s="29"/>
      <c r="B153" s="158"/>
      <c r="C153" s="173" t="s">
        <v>308</v>
      </c>
      <c r="D153" s="173" t="s">
        <v>200</v>
      </c>
      <c r="E153" s="174" t="s">
        <v>713</v>
      </c>
      <c r="F153" s="175" t="s">
        <v>714</v>
      </c>
      <c r="G153" s="176" t="s">
        <v>345</v>
      </c>
      <c r="H153" s="177">
        <v>12</v>
      </c>
      <c r="I153" s="178"/>
      <c r="J153" s="179">
        <f t="shared" si="10"/>
        <v>0</v>
      </c>
      <c r="K153" s="180"/>
      <c r="L153" s="181"/>
      <c r="M153" s="182" t="s">
        <v>1</v>
      </c>
      <c r="N153" s="183" t="s">
        <v>42</v>
      </c>
      <c r="O153" s="55"/>
      <c r="P153" s="169">
        <f t="shared" si="11"/>
        <v>0</v>
      </c>
      <c r="Q153" s="169">
        <v>2.3E-3</v>
      </c>
      <c r="R153" s="169">
        <f t="shared" si="12"/>
        <v>2.76E-2</v>
      </c>
      <c r="S153" s="169">
        <v>0</v>
      </c>
      <c r="T153" s="170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1" t="s">
        <v>347</v>
      </c>
      <c r="AT153" s="171" t="s">
        <v>200</v>
      </c>
      <c r="AU153" s="171" t="s">
        <v>176</v>
      </c>
      <c r="AY153" s="14" t="s">
        <v>175</v>
      </c>
      <c r="BE153" s="172">
        <f t="shared" si="14"/>
        <v>0</v>
      </c>
      <c r="BF153" s="172">
        <f t="shared" si="15"/>
        <v>0</v>
      </c>
      <c r="BG153" s="172">
        <f t="shared" si="16"/>
        <v>0</v>
      </c>
      <c r="BH153" s="172">
        <f t="shared" si="17"/>
        <v>0</v>
      </c>
      <c r="BI153" s="172">
        <f t="shared" si="18"/>
        <v>0</v>
      </c>
      <c r="BJ153" s="14" t="s">
        <v>176</v>
      </c>
      <c r="BK153" s="172">
        <f t="shared" si="19"/>
        <v>0</v>
      </c>
      <c r="BL153" s="14" t="s">
        <v>289</v>
      </c>
      <c r="BM153" s="171" t="s">
        <v>715</v>
      </c>
    </row>
    <row r="154" spans="1:65" s="2" customFormat="1" ht="21.75" customHeight="1">
      <c r="A154" s="29"/>
      <c r="B154" s="158"/>
      <c r="C154" s="159" t="s">
        <v>312</v>
      </c>
      <c r="D154" s="159" t="s">
        <v>178</v>
      </c>
      <c r="E154" s="160" t="s">
        <v>716</v>
      </c>
      <c r="F154" s="161" t="s">
        <v>717</v>
      </c>
      <c r="G154" s="162" t="s">
        <v>382</v>
      </c>
      <c r="H154" s="189"/>
      <c r="I154" s="164"/>
      <c r="J154" s="165">
        <f t="shared" si="10"/>
        <v>0</v>
      </c>
      <c r="K154" s="166"/>
      <c r="L154" s="30"/>
      <c r="M154" s="184" t="s">
        <v>1</v>
      </c>
      <c r="N154" s="185" t="s">
        <v>42</v>
      </c>
      <c r="O154" s="186"/>
      <c r="P154" s="187">
        <f t="shared" si="11"/>
        <v>0</v>
      </c>
      <c r="Q154" s="187">
        <v>0</v>
      </c>
      <c r="R154" s="187">
        <f t="shared" si="12"/>
        <v>0</v>
      </c>
      <c r="S154" s="187">
        <v>0</v>
      </c>
      <c r="T154" s="188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1" t="s">
        <v>289</v>
      </c>
      <c r="AT154" s="171" t="s">
        <v>178</v>
      </c>
      <c r="AU154" s="171" t="s">
        <v>176</v>
      </c>
      <c r="AY154" s="14" t="s">
        <v>175</v>
      </c>
      <c r="BE154" s="172">
        <f t="shared" si="14"/>
        <v>0</v>
      </c>
      <c r="BF154" s="172">
        <f t="shared" si="15"/>
        <v>0</v>
      </c>
      <c r="BG154" s="172">
        <f t="shared" si="16"/>
        <v>0</v>
      </c>
      <c r="BH154" s="172">
        <f t="shared" si="17"/>
        <v>0</v>
      </c>
      <c r="BI154" s="172">
        <f t="shared" si="18"/>
        <v>0</v>
      </c>
      <c r="BJ154" s="14" t="s">
        <v>176</v>
      </c>
      <c r="BK154" s="172">
        <f t="shared" si="19"/>
        <v>0</v>
      </c>
      <c r="BL154" s="14" t="s">
        <v>289</v>
      </c>
      <c r="BM154" s="171" t="s">
        <v>718</v>
      </c>
    </row>
    <row r="155" spans="1:65" s="2" customFormat="1" ht="6.95" customHeight="1">
      <c r="A155" s="29"/>
      <c r="B155" s="44"/>
      <c r="C155" s="45"/>
      <c r="D155" s="45"/>
      <c r="E155" s="45"/>
      <c r="F155" s="45"/>
      <c r="G155" s="45"/>
      <c r="H155" s="45"/>
      <c r="I155" s="117"/>
      <c r="J155" s="45"/>
      <c r="K155" s="45"/>
      <c r="L155" s="30"/>
      <c r="M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</row>
  </sheetData>
  <autoFilter ref="C123:K154" xr:uid="{00000000-0009-0000-0000-00000C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BM14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14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121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149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15</v>
      </c>
      <c r="I6" s="90"/>
      <c r="L6" s="17"/>
    </row>
    <row r="7" spans="1:46" s="1" customFormat="1" ht="16.5" customHeight="1">
      <c r="B7" s="17"/>
      <c r="E7" s="231" t="str">
        <f>'Rekapitulácia stavby'!K6</f>
        <v>PUMPTRACK- Ludvika van Beethovena</v>
      </c>
      <c r="F7" s="232"/>
      <c r="G7" s="232"/>
      <c r="H7" s="232"/>
      <c r="I7" s="90"/>
      <c r="L7" s="17"/>
    </row>
    <row r="8" spans="1:46" s="2" customFormat="1" ht="12" customHeight="1">
      <c r="A8" s="29"/>
      <c r="B8" s="30"/>
      <c r="C8" s="29"/>
      <c r="D8" s="24" t="s">
        <v>150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8" t="s">
        <v>719</v>
      </c>
      <c r="F9" s="233"/>
      <c r="G9" s="233"/>
      <c r="H9" s="233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9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94" t="s">
        <v>21</v>
      </c>
      <c r="J12" s="52" t="str">
        <f>'Rekapitulácia stavby'!AN8</f>
        <v>30. 4. 2021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94" t="s">
        <v>24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94" t="s">
        <v>26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9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4" t="str">
        <f>'Rekapitulácia stavby'!E14</f>
        <v>Vyplň údaj</v>
      </c>
      <c r="F18" s="198"/>
      <c r="G18" s="198"/>
      <c r="H18" s="198"/>
      <c r="I18" s="94" t="s">
        <v>26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94" t="s">
        <v>24</v>
      </c>
      <c r="J20" s="22" t="s">
        <v>30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31</v>
      </c>
      <c r="F21" s="29"/>
      <c r="G21" s="29"/>
      <c r="H21" s="29"/>
      <c r="I21" s="94" t="s">
        <v>26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33</v>
      </c>
      <c r="E23" s="29"/>
      <c r="F23" s="29"/>
      <c r="G23" s="29"/>
      <c r="H23" s="29"/>
      <c r="I23" s="9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26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03" t="s">
        <v>1</v>
      </c>
      <c r="F27" s="203"/>
      <c r="G27" s="203"/>
      <c r="H27" s="203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36</v>
      </c>
      <c r="E30" s="29"/>
      <c r="F30" s="29"/>
      <c r="G30" s="29"/>
      <c r="H30" s="29"/>
      <c r="I30" s="93"/>
      <c r="J30" s="68">
        <f>ROUND(J122,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101" t="s">
        <v>37</v>
      </c>
      <c r="J32" s="33" t="s">
        <v>39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40</v>
      </c>
      <c r="E33" s="24" t="s">
        <v>41</v>
      </c>
      <c r="F33" s="103">
        <f>ROUND((SUM(BE122:BE146)),  2)</f>
        <v>0</v>
      </c>
      <c r="G33" s="29"/>
      <c r="H33" s="29"/>
      <c r="I33" s="104">
        <v>0.2</v>
      </c>
      <c r="J33" s="103">
        <f>ROUND(((SUM(BE122:BE146))*I33),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42</v>
      </c>
      <c r="F34" s="103">
        <f>ROUND((SUM(BF122:BF146)),  2)</f>
        <v>0</v>
      </c>
      <c r="G34" s="29"/>
      <c r="H34" s="29"/>
      <c r="I34" s="104">
        <v>0.2</v>
      </c>
      <c r="J34" s="103">
        <f>ROUND(((SUM(BF122:BF146))*I34),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3">
        <f>ROUND((SUM(BG122:BG146)),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3">
        <f>ROUND((SUM(BH122:BH146)),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45</v>
      </c>
      <c r="F37" s="103">
        <f>ROUND((SUM(BI122:BI146)),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46</v>
      </c>
      <c r="E39" s="57"/>
      <c r="F39" s="57"/>
      <c r="G39" s="107" t="s">
        <v>47</v>
      </c>
      <c r="H39" s="108" t="s">
        <v>48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49</v>
      </c>
      <c r="E50" s="41"/>
      <c r="F50" s="41"/>
      <c r="G50" s="40" t="s">
        <v>50</v>
      </c>
      <c r="H50" s="41"/>
      <c r="I50" s="112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51</v>
      </c>
      <c r="E61" s="32"/>
      <c r="F61" s="113" t="s">
        <v>52</v>
      </c>
      <c r="G61" s="42" t="s">
        <v>51</v>
      </c>
      <c r="H61" s="32"/>
      <c r="I61" s="114"/>
      <c r="J61" s="115" t="s">
        <v>52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53</v>
      </c>
      <c r="E65" s="43"/>
      <c r="F65" s="43"/>
      <c r="G65" s="40" t="s">
        <v>54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51</v>
      </c>
      <c r="E76" s="32"/>
      <c r="F76" s="113" t="s">
        <v>52</v>
      </c>
      <c r="G76" s="42" t="s">
        <v>51</v>
      </c>
      <c r="H76" s="32"/>
      <c r="I76" s="114"/>
      <c r="J76" s="115" t="s">
        <v>52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152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1" t="str">
        <f>E7</f>
        <v>PUMPTRACK- Ludvika van Beethovena</v>
      </c>
      <c r="F85" s="232"/>
      <c r="G85" s="232"/>
      <c r="H85" s="232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150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18" t="str">
        <f>E9</f>
        <v>SO 10 - Detský pumptrack</v>
      </c>
      <c r="F87" s="233"/>
      <c r="G87" s="233"/>
      <c r="H87" s="233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Trnava, parc. č. 1635/1</v>
      </c>
      <c r="G89" s="29"/>
      <c r="H89" s="29"/>
      <c r="I89" s="94" t="s">
        <v>21</v>
      </c>
      <c r="J89" s="52" t="str">
        <f>IF(J12="","",J12)</f>
        <v>30. 4. 2021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Mesto Trnava, Hlavná č.1</v>
      </c>
      <c r="G91" s="29"/>
      <c r="H91" s="29"/>
      <c r="I91" s="94" t="s">
        <v>29</v>
      </c>
      <c r="J91" s="27" t="str">
        <f>E21</f>
        <v>SIMANEK s.r.o.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94" t="s">
        <v>33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153</v>
      </c>
      <c r="D94" s="105"/>
      <c r="E94" s="105"/>
      <c r="F94" s="105"/>
      <c r="G94" s="105"/>
      <c r="H94" s="105"/>
      <c r="I94" s="120"/>
      <c r="J94" s="121" t="s">
        <v>154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155</v>
      </c>
      <c r="D96" s="29"/>
      <c r="E96" s="29"/>
      <c r="F96" s="29"/>
      <c r="G96" s="29"/>
      <c r="H96" s="29"/>
      <c r="I96" s="93"/>
      <c r="J96" s="68">
        <f>J122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156</v>
      </c>
    </row>
    <row r="97" spans="1:31" s="9" customFormat="1" ht="24.95" customHeight="1">
      <c r="B97" s="123"/>
      <c r="D97" s="124" t="s">
        <v>157</v>
      </c>
      <c r="E97" s="125"/>
      <c r="F97" s="125"/>
      <c r="G97" s="125"/>
      <c r="H97" s="125"/>
      <c r="I97" s="126"/>
      <c r="J97" s="127">
        <f>J123</f>
        <v>0</v>
      </c>
      <c r="L97" s="123"/>
    </row>
    <row r="98" spans="1:31" s="10" customFormat="1" ht="19.899999999999999" customHeight="1">
      <c r="B98" s="128"/>
      <c r="D98" s="129" t="s">
        <v>434</v>
      </c>
      <c r="E98" s="130"/>
      <c r="F98" s="130"/>
      <c r="G98" s="130"/>
      <c r="H98" s="130"/>
      <c r="I98" s="131"/>
      <c r="J98" s="132">
        <f>J124</f>
        <v>0</v>
      </c>
      <c r="L98" s="128"/>
    </row>
    <row r="99" spans="1:31" s="10" customFormat="1" ht="19.899999999999999" customHeight="1">
      <c r="B99" s="128"/>
      <c r="D99" s="129" t="s">
        <v>225</v>
      </c>
      <c r="E99" s="130"/>
      <c r="F99" s="130"/>
      <c r="G99" s="130"/>
      <c r="H99" s="130"/>
      <c r="I99" s="131"/>
      <c r="J99" s="132">
        <f>J126</f>
        <v>0</v>
      </c>
      <c r="L99" s="128"/>
    </row>
    <row r="100" spans="1:31" s="10" customFormat="1" ht="19.899999999999999" customHeight="1">
      <c r="B100" s="128"/>
      <c r="D100" s="129" t="s">
        <v>158</v>
      </c>
      <c r="E100" s="130"/>
      <c r="F100" s="130"/>
      <c r="G100" s="130"/>
      <c r="H100" s="130"/>
      <c r="I100" s="131"/>
      <c r="J100" s="132">
        <f>J137</f>
        <v>0</v>
      </c>
      <c r="L100" s="128"/>
    </row>
    <row r="101" spans="1:31" s="10" customFormat="1" ht="19.899999999999999" customHeight="1">
      <c r="B101" s="128"/>
      <c r="D101" s="129" t="s">
        <v>159</v>
      </c>
      <c r="E101" s="130"/>
      <c r="F101" s="130"/>
      <c r="G101" s="130"/>
      <c r="H101" s="130"/>
      <c r="I101" s="131"/>
      <c r="J101" s="132">
        <f>J140</f>
        <v>0</v>
      </c>
      <c r="L101" s="128"/>
    </row>
    <row r="102" spans="1:31" s="10" customFormat="1" ht="19.899999999999999" customHeight="1">
      <c r="B102" s="128"/>
      <c r="D102" s="129" t="s">
        <v>160</v>
      </c>
      <c r="E102" s="130"/>
      <c r="F102" s="130"/>
      <c r="G102" s="130"/>
      <c r="H102" s="130"/>
      <c r="I102" s="131"/>
      <c r="J102" s="132">
        <f>J144</f>
        <v>0</v>
      </c>
      <c r="L102" s="128"/>
    </row>
    <row r="103" spans="1:31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93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customHeight="1">
      <c r="A104" s="29"/>
      <c r="B104" s="44"/>
      <c r="C104" s="45"/>
      <c r="D104" s="45"/>
      <c r="E104" s="45"/>
      <c r="F104" s="45"/>
      <c r="G104" s="45"/>
      <c r="H104" s="45"/>
      <c r="I104" s="117"/>
      <c r="J104" s="45"/>
      <c r="K104" s="45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31" s="2" customFormat="1" ht="6.95" customHeight="1">
      <c r="A108" s="29"/>
      <c r="B108" s="46"/>
      <c r="C108" s="47"/>
      <c r="D108" s="47"/>
      <c r="E108" s="47"/>
      <c r="F108" s="47"/>
      <c r="G108" s="47"/>
      <c r="H108" s="47"/>
      <c r="I108" s="118"/>
      <c r="J108" s="47"/>
      <c r="K108" s="47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>
      <c r="A109" s="29"/>
      <c r="B109" s="30"/>
      <c r="C109" s="18" t="s">
        <v>161</v>
      </c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15</v>
      </c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31" t="str">
        <f>E7</f>
        <v>PUMPTRACK- Ludvika van Beethovena</v>
      </c>
      <c r="F112" s="232"/>
      <c r="G112" s="232"/>
      <c r="H112" s="232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150</v>
      </c>
      <c r="D113" s="29"/>
      <c r="E113" s="29"/>
      <c r="F113" s="29"/>
      <c r="G113" s="29"/>
      <c r="H113" s="29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218" t="str">
        <f>E9</f>
        <v>SO 10 - Detský pumptrack</v>
      </c>
      <c r="F114" s="233"/>
      <c r="G114" s="233"/>
      <c r="H114" s="233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19</v>
      </c>
      <c r="D116" s="29"/>
      <c r="E116" s="29"/>
      <c r="F116" s="22" t="str">
        <f>F12</f>
        <v>Trnava, parc. č. 1635/1</v>
      </c>
      <c r="G116" s="29"/>
      <c r="H116" s="29"/>
      <c r="I116" s="94" t="s">
        <v>21</v>
      </c>
      <c r="J116" s="52" t="str">
        <f>IF(J12="","",J12)</f>
        <v>30. 4. 2021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93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23</v>
      </c>
      <c r="D118" s="29"/>
      <c r="E118" s="29"/>
      <c r="F118" s="22" t="str">
        <f>E15</f>
        <v>Mesto Trnava, Hlavná č.1</v>
      </c>
      <c r="G118" s="29"/>
      <c r="H118" s="29"/>
      <c r="I118" s="94" t="s">
        <v>29</v>
      </c>
      <c r="J118" s="27" t="str">
        <f>E21</f>
        <v>SIMANEK s.r.o.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27</v>
      </c>
      <c r="D119" s="29"/>
      <c r="E119" s="29"/>
      <c r="F119" s="22" t="str">
        <f>IF(E18="","",E18)</f>
        <v>Vyplň údaj</v>
      </c>
      <c r="G119" s="29"/>
      <c r="H119" s="29"/>
      <c r="I119" s="94" t="s">
        <v>33</v>
      </c>
      <c r="J119" s="27" t="str">
        <f>E24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93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33"/>
      <c r="B121" s="134"/>
      <c r="C121" s="135" t="s">
        <v>162</v>
      </c>
      <c r="D121" s="136" t="s">
        <v>61</v>
      </c>
      <c r="E121" s="136" t="s">
        <v>57</v>
      </c>
      <c r="F121" s="136" t="s">
        <v>58</v>
      </c>
      <c r="G121" s="136" t="s">
        <v>163</v>
      </c>
      <c r="H121" s="136" t="s">
        <v>164</v>
      </c>
      <c r="I121" s="137" t="s">
        <v>165</v>
      </c>
      <c r="J121" s="138" t="s">
        <v>154</v>
      </c>
      <c r="K121" s="139" t="s">
        <v>166</v>
      </c>
      <c r="L121" s="140"/>
      <c r="M121" s="59" t="s">
        <v>1</v>
      </c>
      <c r="N121" s="60" t="s">
        <v>40</v>
      </c>
      <c r="O121" s="60" t="s">
        <v>167</v>
      </c>
      <c r="P121" s="60" t="s">
        <v>168</v>
      </c>
      <c r="Q121" s="60" t="s">
        <v>169</v>
      </c>
      <c r="R121" s="60" t="s">
        <v>170</v>
      </c>
      <c r="S121" s="60" t="s">
        <v>171</v>
      </c>
      <c r="T121" s="61" t="s">
        <v>172</v>
      </c>
      <c r="U121" s="133"/>
      <c r="V121" s="133"/>
      <c r="W121" s="133"/>
      <c r="X121" s="133"/>
      <c r="Y121" s="133"/>
      <c r="Z121" s="133"/>
      <c r="AA121" s="133"/>
      <c r="AB121" s="133"/>
      <c r="AC121" s="133"/>
      <c r="AD121" s="133"/>
      <c r="AE121" s="133"/>
    </row>
    <row r="122" spans="1:65" s="2" customFormat="1" ht="22.9" customHeight="1">
      <c r="A122" s="29"/>
      <c r="B122" s="30"/>
      <c r="C122" s="66" t="s">
        <v>155</v>
      </c>
      <c r="D122" s="29"/>
      <c r="E122" s="29"/>
      <c r="F122" s="29"/>
      <c r="G122" s="29"/>
      <c r="H122" s="29"/>
      <c r="I122" s="93"/>
      <c r="J122" s="141">
        <f>BK122</f>
        <v>0</v>
      </c>
      <c r="K122" s="29"/>
      <c r="L122" s="30"/>
      <c r="M122" s="62"/>
      <c r="N122" s="53"/>
      <c r="O122" s="63"/>
      <c r="P122" s="142">
        <f>P123</f>
        <v>0</v>
      </c>
      <c r="Q122" s="63"/>
      <c r="R122" s="142">
        <f>R123</f>
        <v>740.59755000000007</v>
      </c>
      <c r="S122" s="63"/>
      <c r="T122" s="143">
        <f>T123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75</v>
      </c>
      <c r="AU122" s="14" t="s">
        <v>156</v>
      </c>
      <c r="BK122" s="144">
        <f>BK123</f>
        <v>0</v>
      </c>
    </row>
    <row r="123" spans="1:65" s="12" customFormat="1" ht="25.9" customHeight="1">
      <c r="B123" s="145"/>
      <c r="D123" s="146" t="s">
        <v>75</v>
      </c>
      <c r="E123" s="147" t="s">
        <v>173</v>
      </c>
      <c r="F123" s="147" t="s">
        <v>174</v>
      </c>
      <c r="I123" s="148"/>
      <c r="J123" s="149">
        <f>BK123</f>
        <v>0</v>
      </c>
      <c r="L123" s="145"/>
      <c r="M123" s="150"/>
      <c r="N123" s="151"/>
      <c r="O123" s="151"/>
      <c r="P123" s="152">
        <f>P124+P126+P137+P140+P144</f>
        <v>0</v>
      </c>
      <c r="Q123" s="151"/>
      <c r="R123" s="152">
        <f>R124+R126+R137+R140+R144</f>
        <v>740.59755000000007</v>
      </c>
      <c r="S123" s="151"/>
      <c r="T123" s="153">
        <f>T124+T126+T137+T140+T144</f>
        <v>0</v>
      </c>
      <c r="AR123" s="146" t="s">
        <v>84</v>
      </c>
      <c r="AT123" s="154" t="s">
        <v>75</v>
      </c>
      <c r="AU123" s="154" t="s">
        <v>76</v>
      </c>
      <c r="AY123" s="146" t="s">
        <v>175</v>
      </c>
      <c r="BK123" s="155">
        <f>BK124+BK126+BK137+BK140+BK144</f>
        <v>0</v>
      </c>
    </row>
    <row r="124" spans="1:65" s="12" customFormat="1" ht="22.9" customHeight="1">
      <c r="B124" s="145"/>
      <c r="D124" s="146" t="s">
        <v>75</v>
      </c>
      <c r="E124" s="156" t="s">
        <v>435</v>
      </c>
      <c r="F124" s="156" t="s">
        <v>436</v>
      </c>
      <c r="I124" s="148"/>
      <c r="J124" s="157">
        <f>BK124</f>
        <v>0</v>
      </c>
      <c r="L124" s="145"/>
      <c r="M124" s="150"/>
      <c r="N124" s="151"/>
      <c r="O124" s="151"/>
      <c r="P124" s="152">
        <f>P125</f>
        <v>0</v>
      </c>
      <c r="Q124" s="151"/>
      <c r="R124" s="152">
        <f>R125</f>
        <v>0</v>
      </c>
      <c r="S124" s="151"/>
      <c r="T124" s="153">
        <f>T125</f>
        <v>0</v>
      </c>
      <c r="AR124" s="146" t="s">
        <v>84</v>
      </c>
      <c r="AT124" s="154" t="s">
        <v>75</v>
      </c>
      <c r="AU124" s="154" t="s">
        <v>84</v>
      </c>
      <c r="AY124" s="146" t="s">
        <v>175</v>
      </c>
      <c r="BK124" s="155">
        <f>BK125</f>
        <v>0</v>
      </c>
    </row>
    <row r="125" spans="1:65" s="2" customFormat="1" ht="21.75" customHeight="1">
      <c r="A125" s="29"/>
      <c r="B125" s="158"/>
      <c r="C125" s="159" t="s">
        <v>84</v>
      </c>
      <c r="D125" s="159" t="s">
        <v>178</v>
      </c>
      <c r="E125" s="160" t="s">
        <v>437</v>
      </c>
      <c r="F125" s="161" t="s">
        <v>438</v>
      </c>
      <c r="G125" s="162" t="s">
        <v>439</v>
      </c>
      <c r="H125" s="163">
        <v>1</v>
      </c>
      <c r="I125" s="164"/>
      <c r="J125" s="165">
        <f>ROUND(I125*H125,2)</f>
        <v>0</v>
      </c>
      <c r="K125" s="166"/>
      <c r="L125" s="30"/>
      <c r="M125" s="167" t="s">
        <v>1</v>
      </c>
      <c r="N125" s="168" t="s">
        <v>42</v>
      </c>
      <c r="O125" s="55"/>
      <c r="P125" s="169">
        <f>O125*H125</f>
        <v>0</v>
      </c>
      <c r="Q125" s="169">
        <v>0</v>
      </c>
      <c r="R125" s="169">
        <f>Q125*H125</f>
        <v>0</v>
      </c>
      <c r="S125" s="169">
        <v>0</v>
      </c>
      <c r="T125" s="170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1" t="s">
        <v>182</v>
      </c>
      <c r="AT125" s="171" t="s">
        <v>178</v>
      </c>
      <c r="AU125" s="171" t="s">
        <v>176</v>
      </c>
      <c r="AY125" s="14" t="s">
        <v>175</v>
      </c>
      <c r="BE125" s="172">
        <f>IF(N125="základná",J125,0)</f>
        <v>0</v>
      </c>
      <c r="BF125" s="172">
        <f>IF(N125="znížená",J125,0)</f>
        <v>0</v>
      </c>
      <c r="BG125" s="172">
        <f>IF(N125="zákl. prenesená",J125,0)</f>
        <v>0</v>
      </c>
      <c r="BH125" s="172">
        <f>IF(N125="zníž. prenesená",J125,0)</f>
        <v>0</v>
      </c>
      <c r="BI125" s="172">
        <f>IF(N125="nulová",J125,0)</f>
        <v>0</v>
      </c>
      <c r="BJ125" s="14" t="s">
        <v>176</v>
      </c>
      <c r="BK125" s="172">
        <f>ROUND(I125*H125,2)</f>
        <v>0</v>
      </c>
      <c r="BL125" s="14" t="s">
        <v>182</v>
      </c>
      <c r="BM125" s="171" t="s">
        <v>720</v>
      </c>
    </row>
    <row r="126" spans="1:65" s="12" customFormat="1" ht="22.9" customHeight="1">
      <c r="B126" s="145"/>
      <c r="D126" s="146" t="s">
        <v>75</v>
      </c>
      <c r="E126" s="156" t="s">
        <v>84</v>
      </c>
      <c r="F126" s="156" t="s">
        <v>233</v>
      </c>
      <c r="I126" s="148"/>
      <c r="J126" s="157">
        <f>BK126</f>
        <v>0</v>
      </c>
      <c r="L126" s="145"/>
      <c r="M126" s="150"/>
      <c r="N126" s="151"/>
      <c r="O126" s="151"/>
      <c r="P126" s="152">
        <f>SUM(P127:P136)</f>
        <v>0</v>
      </c>
      <c r="Q126" s="151"/>
      <c r="R126" s="152">
        <f>SUM(R127:R136)</f>
        <v>456.23700000000002</v>
      </c>
      <c r="S126" s="151"/>
      <c r="T126" s="153">
        <f>SUM(T127:T136)</f>
        <v>0</v>
      </c>
      <c r="AR126" s="146" t="s">
        <v>84</v>
      </c>
      <c r="AT126" s="154" t="s">
        <v>75</v>
      </c>
      <c r="AU126" s="154" t="s">
        <v>84</v>
      </c>
      <c r="AY126" s="146" t="s">
        <v>175</v>
      </c>
      <c r="BK126" s="155">
        <f>SUM(BK127:BK136)</f>
        <v>0</v>
      </c>
    </row>
    <row r="127" spans="1:65" s="2" customFormat="1" ht="21.75" customHeight="1">
      <c r="A127" s="29"/>
      <c r="B127" s="158"/>
      <c r="C127" s="159" t="s">
        <v>176</v>
      </c>
      <c r="D127" s="159" t="s">
        <v>178</v>
      </c>
      <c r="E127" s="160" t="s">
        <v>410</v>
      </c>
      <c r="F127" s="161" t="s">
        <v>411</v>
      </c>
      <c r="G127" s="162" t="s">
        <v>236</v>
      </c>
      <c r="H127" s="163">
        <v>85.32</v>
      </c>
      <c r="I127" s="164"/>
      <c r="J127" s="165">
        <f t="shared" ref="J127:J136" si="0">ROUND(I127*H127,2)</f>
        <v>0</v>
      </c>
      <c r="K127" s="166"/>
      <c r="L127" s="30"/>
      <c r="M127" s="167" t="s">
        <v>1</v>
      </c>
      <c r="N127" s="168" t="s">
        <v>42</v>
      </c>
      <c r="O127" s="55"/>
      <c r="P127" s="169">
        <f t="shared" ref="P127:P136" si="1">O127*H127</f>
        <v>0</v>
      </c>
      <c r="Q127" s="169">
        <v>0</v>
      </c>
      <c r="R127" s="169">
        <f t="shared" ref="R127:R136" si="2">Q127*H127</f>
        <v>0</v>
      </c>
      <c r="S127" s="169">
        <v>0</v>
      </c>
      <c r="T127" s="170">
        <f t="shared" ref="T127:T136" si="3"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1" t="s">
        <v>182</v>
      </c>
      <c r="AT127" s="171" t="s">
        <v>178</v>
      </c>
      <c r="AU127" s="171" t="s">
        <v>176</v>
      </c>
      <c r="AY127" s="14" t="s">
        <v>175</v>
      </c>
      <c r="BE127" s="172">
        <f t="shared" ref="BE127:BE136" si="4">IF(N127="základná",J127,0)</f>
        <v>0</v>
      </c>
      <c r="BF127" s="172">
        <f t="shared" ref="BF127:BF136" si="5">IF(N127="znížená",J127,0)</f>
        <v>0</v>
      </c>
      <c r="BG127" s="172">
        <f t="shared" ref="BG127:BG136" si="6">IF(N127="zákl. prenesená",J127,0)</f>
        <v>0</v>
      </c>
      <c r="BH127" s="172">
        <f t="shared" ref="BH127:BH136" si="7">IF(N127="zníž. prenesená",J127,0)</f>
        <v>0</v>
      </c>
      <c r="BI127" s="172">
        <f t="shared" ref="BI127:BI136" si="8">IF(N127="nulová",J127,0)</f>
        <v>0</v>
      </c>
      <c r="BJ127" s="14" t="s">
        <v>176</v>
      </c>
      <c r="BK127" s="172">
        <f t="shared" ref="BK127:BK136" si="9">ROUND(I127*H127,2)</f>
        <v>0</v>
      </c>
      <c r="BL127" s="14" t="s">
        <v>182</v>
      </c>
      <c r="BM127" s="171" t="s">
        <v>721</v>
      </c>
    </row>
    <row r="128" spans="1:65" s="2" customFormat="1" ht="21.75" customHeight="1">
      <c r="A128" s="29"/>
      <c r="B128" s="158"/>
      <c r="C128" s="159" t="s">
        <v>189</v>
      </c>
      <c r="D128" s="159" t="s">
        <v>178</v>
      </c>
      <c r="E128" s="160" t="s">
        <v>234</v>
      </c>
      <c r="F128" s="161" t="s">
        <v>235</v>
      </c>
      <c r="G128" s="162" t="s">
        <v>236</v>
      </c>
      <c r="H128" s="163">
        <v>71.099999999999994</v>
      </c>
      <c r="I128" s="164"/>
      <c r="J128" s="165">
        <f t="shared" si="0"/>
        <v>0</v>
      </c>
      <c r="K128" s="166"/>
      <c r="L128" s="30"/>
      <c r="M128" s="167" t="s">
        <v>1</v>
      </c>
      <c r="N128" s="168" t="s">
        <v>42</v>
      </c>
      <c r="O128" s="55"/>
      <c r="P128" s="169">
        <f t="shared" si="1"/>
        <v>0</v>
      </c>
      <c r="Q128" s="169">
        <v>0</v>
      </c>
      <c r="R128" s="169">
        <f t="shared" si="2"/>
        <v>0</v>
      </c>
      <c r="S128" s="169">
        <v>0</v>
      </c>
      <c r="T128" s="170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1" t="s">
        <v>182</v>
      </c>
      <c r="AT128" s="171" t="s">
        <v>178</v>
      </c>
      <c r="AU128" s="171" t="s">
        <v>176</v>
      </c>
      <c r="AY128" s="14" t="s">
        <v>175</v>
      </c>
      <c r="BE128" s="172">
        <f t="shared" si="4"/>
        <v>0</v>
      </c>
      <c r="BF128" s="172">
        <f t="shared" si="5"/>
        <v>0</v>
      </c>
      <c r="BG128" s="172">
        <f t="shared" si="6"/>
        <v>0</v>
      </c>
      <c r="BH128" s="172">
        <f t="shared" si="7"/>
        <v>0</v>
      </c>
      <c r="BI128" s="172">
        <f t="shared" si="8"/>
        <v>0</v>
      </c>
      <c r="BJ128" s="14" t="s">
        <v>176</v>
      </c>
      <c r="BK128" s="172">
        <f t="shared" si="9"/>
        <v>0</v>
      </c>
      <c r="BL128" s="14" t="s">
        <v>182</v>
      </c>
      <c r="BM128" s="171" t="s">
        <v>722</v>
      </c>
    </row>
    <row r="129" spans="1:65" s="2" customFormat="1" ht="21.75" customHeight="1">
      <c r="A129" s="29"/>
      <c r="B129" s="158"/>
      <c r="C129" s="159" t="s">
        <v>182</v>
      </c>
      <c r="D129" s="159" t="s">
        <v>178</v>
      </c>
      <c r="E129" s="160" t="s">
        <v>416</v>
      </c>
      <c r="F129" s="161" t="s">
        <v>417</v>
      </c>
      <c r="G129" s="162" t="s">
        <v>236</v>
      </c>
      <c r="H129" s="163">
        <v>21.33</v>
      </c>
      <c r="I129" s="164"/>
      <c r="J129" s="165">
        <f t="shared" si="0"/>
        <v>0</v>
      </c>
      <c r="K129" s="166"/>
      <c r="L129" s="30"/>
      <c r="M129" s="167" t="s">
        <v>1</v>
      </c>
      <c r="N129" s="168" t="s">
        <v>42</v>
      </c>
      <c r="O129" s="55"/>
      <c r="P129" s="169">
        <f t="shared" si="1"/>
        <v>0</v>
      </c>
      <c r="Q129" s="169">
        <v>0</v>
      </c>
      <c r="R129" s="169">
        <f t="shared" si="2"/>
        <v>0</v>
      </c>
      <c r="S129" s="169">
        <v>0</v>
      </c>
      <c r="T129" s="170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1" t="s">
        <v>182</v>
      </c>
      <c r="AT129" s="171" t="s">
        <v>178</v>
      </c>
      <c r="AU129" s="171" t="s">
        <v>176</v>
      </c>
      <c r="AY129" s="14" t="s">
        <v>175</v>
      </c>
      <c r="BE129" s="172">
        <f t="shared" si="4"/>
        <v>0</v>
      </c>
      <c r="BF129" s="172">
        <f t="shared" si="5"/>
        <v>0</v>
      </c>
      <c r="BG129" s="172">
        <f t="shared" si="6"/>
        <v>0</v>
      </c>
      <c r="BH129" s="172">
        <f t="shared" si="7"/>
        <v>0</v>
      </c>
      <c r="BI129" s="172">
        <f t="shared" si="8"/>
        <v>0</v>
      </c>
      <c r="BJ129" s="14" t="s">
        <v>176</v>
      </c>
      <c r="BK129" s="172">
        <f t="shared" si="9"/>
        <v>0</v>
      </c>
      <c r="BL129" s="14" t="s">
        <v>182</v>
      </c>
      <c r="BM129" s="171" t="s">
        <v>723</v>
      </c>
    </row>
    <row r="130" spans="1:65" s="2" customFormat="1" ht="21.75" customHeight="1">
      <c r="A130" s="29"/>
      <c r="B130" s="158"/>
      <c r="C130" s="159" t="s">
        <v>184</v>
      </c>
      <c r="D130" s="159" t="s">
        <v>178</v>
      </c>
      <c r="E130" s="160" t="s">
        <v>588</v>
      </c>
      <c r="F130" s="161" t="s">
        <v>589</v>
      </c>
      <c r="G130" s="162" t="s">
        <v>236</v>
      </c>
      <c r="H130" s="163">
        <v>71.099999999999994</v>
      </c>
      <c r="I130" s="164"/>
      <c r="J130" s="165">
        <f t="shared" si="0"/>
        <v>0</v>
      </c>
      <c r="K130" s="166"/>
      <c r="L130" s="30"/>
      <c r="M130" s="167" t="s">
        <v>1</v>
      </c>
      <c r="N130" s="168" t="s">
        <v>42</v>
      </c>
      <c r="O130" s="55"/>
      <c r="P130" s="169">
        <f t="shared" si="1"/>
        <v>0</v>
      </c>
      <c r="Q130" s="169">
        <v>0</v>
      </c>
      <c r="R130" s="169">
        <f t="shared" si="2"/>
        <v>0</v>
      </c>
      <c r="S130" s="169">
        <v>0</v>
      </c>
      <c r="T130" s="170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1" t="s">
        <v>182</v>
      </c>
      <c r="AT130" s="171" t="s">
        <v>178</v>
      </c>
      <c r="AU130" s="171" t="s">
        <v>176</v>
      </c>
      <c r="AY130" s="14" t="s">
        <v>175</v>
      </c>
      <c r="BE130" s="172">
        <f t="shared" si="4"/>
        <v>0</v>
      </c>
      <c r="BF130" s="172">
        <f t="shared" si="5"/>
        <v>0</v>
      </c>
      <c r="BG130" s="172">
        <f t="shared" si="6"/>
        <v>0</v>
      </c>
      <c r="BH130" s="172">
        <f t="shared" si="7"/>
        <v>0</v>
      </c>
      <c r="BI130" s="172">
        <f t="shared" si="8"/>
        <v>0</v>
      </c>
      <c r="BJ130" s="14" t="s">
        <v>176</v>
      </c>
      <c r="BK130" s="172">
        <f t="shared" si="9"/>
        <v>0</v>
      </c>
      <c r="BL130" s="14" t="s">
        <v>182</v>
      </c>
      <c r="BM130" s="171" t="s">
        <v>724</v>
      </c>
    </row>
    <row r="131" spans="1:65" s="2" customFormat="1" ht="33" customHeight="1">
      <c r="A131" s="29"/>
      <c r="B131" s="158"/>
      <c r="C131" s="159" t="s">
        <v>199</v>
      </c>
      <c r="D131" s="159" t="s">
        <v>178</v>
      </c>
      <c r="E131" s="160" t="s">
        <v>591</v>
      </c>
      <c r="F131" s="161" t="s">
        <v>592</v>
      </c>
      <c r="G131" s="162" t="s">
        <v>236</v>
      </c>
      <c r="H131" s="163">
        <v>497.7</v>
      </c>
      <c r="I131" s="164"/>
      <c r="J131" s="165">
        <f t="shared" si="0"/>
        <v>0</v>
      </c>
      <c r="K131" s="166"/>
      <c r="L131" s="30"/>
      <c r="M131" s="167" t="s">
        <v>1</v>
      </c>
      <c r="N131" s="168" t="s">
        <v>42</v>
      </c>
      <c r="O131" s="55"/>
      <c r="P131" s="169">
        <f t="shared" si="1"/>
        <v>0</v>
      </c>
      <c r="Q131" s="169">
        <v>0</v>
      </c>
      <c r="R131" s="169">
        <f t="shared" si="2"/>
        <v>0</v>
      </c>
      <c r="S131" s="169">
        <v>0</v>
      </c>
      <c r="T131" s="170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1" t="s">
        <v>182</v>
      </c>
      <c r="AT131" s="171" t="s">
        <v>178</v>
      </c>
      <c r="AU131" s="171" t="s">
        <v>176</v>
      </c>
      <c r="AY131" s="14" t="s">
        <v>175</v>
      </c>
      <c r="BE131" s="172">
        <f t="shared" si="4"/>
        <v>0</v>
      </c>
      <c r="BF131" s="172">
        <f t="shared" si="5"/>
        <v>0</v>
      </c>
      <c r="BG131" s="172">
        <f t="shared" si="6"/>
        <v>0</v>
      </c>
      <c r="BH131" s="172">
        <f t="shared" si="7"/>
        <v>0</v>
      </c>
      <c r="BI131" s="172">
        <f t="shared" si="8"/>
        <v>0</v>
      </c>
      <c r="BJ131" s="14" t="s">
        <v>176</v>
      </c>
      <c r="BK131" s="172">
        <f t="shared" si="9"/>
        <v>0</v>
      </c>
      <c r="BL131" s="14" t="s">
        <v>182</v>
      </c>
      <c r="BM131" s="171" t="s">
        <v>725</v>
      </c>
    </row>
    <row r="132" spans="1:65" s="2" customFormat="1" ht="33" customHeight="1">
      <c r="A132" s="29"/>
      <c r="B132" s="158"/>
      <c r="C132" s="159" t="s">
        <v>207</v>
      </c>
      <c r="D132" s="159" t="s">
        <v>178</v>
      </c>
      <c r="E132" s="160" t="s">
        <v>450</v>
      </c>
      <c r="F132" s="161" t="s">
        <v>451</v>
      </c>
      <c r="G132" s="162" t="s">
        <v>236</v>
      </c>
      <c r="H132" s="163">
        <v>219.45</v>
      </c>
      <c r="I132" s="164"/>
      <c r="J132" s="165">
        <f t="shared" si="0"/>
        <v>0</v>
      </c>
      <c r="K132" s="166"/>
      <c r="L132" s="30"/>
      <c r="M132" s="167" t="s">
        <v>1</v>
      </c>
      <c r="N132" s="168" t="s">
        <v>42</v>
      </c>
      <c r="O132" s="55"/>
      <c r="P132" s="169">
        <f t="shared" si="1"/>
        <v>0</v>
      </c>
      <c r="Q132" s="169">
        <v>0</v>
      </c>
      <c r="R132" s="169">
        <f t="shared" si="2"/>
        <v>0</v>
      </c>
      <c r="S132" s="169">
        <v>0</v>
      </c>
      <c r="T132" s="170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1" t="s">
        <v>182</v>
      </c>
      <c r="AT132" s="171" t="s">
        <v>178</v>
      </c>
      <c r="AU132" s="171" t="s">
        <v>176</v>
      </c>
      <c r="AY132" s="14" t="s">
        <v>175</v>
      </c>
      <c r="BE132" s="172">
        <f t="shared" si="4"/>
        <v>0</v>
      </c>
      <c r="BF132" s="172">
        <f t="shared" si="5"/>
        <v>0</v>
      </c>
      <c r="BG132" s="172">
        <f t="shared" si="6"/>
        <v>0</v>
      </c>
      <c r="BH132" s="172">
        <f t="shared" si="7"/>
        <v>0</v>
      </c>
      <c r="BI132" s="172">
        <f t="shared" si="8"/>
        <v>0</v>
      </c>
      <c r="BJ132" s="14" t="s">
        <v>176</v>
      </c>
      <c r="BK132" s="172">
        <f t="shared" si="9"/>
        <v>0</v>
      </c>
      <c r="BL132" s="14" t="s">
        <v>182</v>
      </c>
      <c r="BM132" s="171" t="s">
        <v>726</v>
      </c>
    </row>
    <row r="133" spans="1:65" s="2" customFormat="1" ht="16.5" customHeight="1">
      <c r="A133" s="29"/>
      <c r="B133" s="158"/>
      <c r="C133" s="173" t="s">
        <v>203</v>
      </c>
      <c r="D133" s="173" t="s">
        <v>200</v>
      </c>
      <c r="E133" s="174" t="s">
        <v>453</v>
      </c>
      <c r="F133" s="175" t="s">
        <v>454</v>
      </c>
      <c r="G133" s="176" t="s">
        <v>210</v>
      </c>
      <c r="H133" s="177">
        <v>456.23700000000002</v>
      </c>
      <c r="I133" s="178"/>
      <c r="J133" s="179">
        <f t="shared" si="0"/>
        <v>0</v>
      </c>
      <c r="K133" s="180"/>
      <c r="L133" s="181"/>
      <c r="M133" s="182" t="s">
        <v>1</v>
      </c>
      <c r="N133" s="183" t="s">
        <v>42</v>
      </c>
      <c r="O133" s="55"/>
      <c r="P133" s="169">
        <f t="shared" si="1"/>
        <v>0</v>
      </c>
      <c r="Q133" s="169">
        <v>1</v>
      </c>
      <c r="R133" s="169">
        <f t="shared" si="2"/>
        <v>456.23700000000002</v>
      </c>
      <c r="S133" s="169">
        <v>0</v>
      </c>
      <c r="T133" s="170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1" t="s">
        <v>203</v>
      </c>
      <c r="AT133" s="171" t="s">
        <v>200</v>
      </c>
      <c r="AU133" s="171" t="s">
        <v>176</v>
      </c>
      <c r="AY133" s="14" t="s">
        <v>175</v>
      </c>
      <c r="BE133" s="172">
        <f t="shared" si="4"/>
        <v>0</v>
      </c>
      <c r="BF133" s="172">
        <f t="shared" si="5"/>
        <v>0</v>
      </c>
      <c r="BG133" s="172">
        <f t="shared" si="6"/>
        <v>0</v>
      </c>
      <c r="BH133" s="172">
        <f t="shared" si="7"/>
        <v>0</v>
      </c>
      <c r="BI133" s="172">
        <f t="shared" si="8"/>
        <v>0</v>
      </c>
      <c r="BJ133" s="14" t="s">
        <v>176</v>
      </c>
      <c r="BK133" s="172">
        <f t="shared" si="9"/>
        <v>0</v>
      </c>
      <c r="BL133" s="14" t="s">
        <v>182</v>
      </c>
      <c r="BM133" s="171" t="s">
        <v>727</v>
      </c>
    </row>
    <row r="134" spans="1:65" s="2" customFormat="1" ht="16.5" customHeight="1">
      <c r="A134" s="29"/>
      <c r="B134" s="158"/>
      <c r="C134" s="159" t="s">
        <v>260</v>
      </c>
      <c r="D134" s="159" t="s">
        <v>178</v>
      </c>
      <c r="E134" s="160" t="s">
        <v>244</v>
      </c>
      <c r="F134" s="161" t="s">
        <v>245</v>
      </c>
      <c r="G134" s="162" t="s">
        <v>236</v>
      </c>
      <c r="H134" s="163">
        <v>71.099999999999994</v>
      </c>
      <c r="I134" s="164"/>
      <c r="J134" s="165">
        <f t="shared" si="0"/>
        <v>0</v>
      </c>
      <c r="K134" s="166"/>
      <c r="L134" s="30"/>
      <c r="M134" s="167" t="s">
        <v>1</v>
      </c>
      <c r="N134" s="168" t="s">
        <v>42</v>
      </c>
      <c r="O134" s="55"/>
      <c r="P134" s="169">
        <f t="shared" si="1"/>
        <v>0</v>
      </c>
      <c r="Q134" s="169">
        <v>0</v>
      </c>
      <c r="R134" s="169">
        <f t="shared" si="2"/>
        <v>0</v>
      </c>
      <c r="S134" s="169">
        <v>0</v>
      </c>
      <c r="T134" s="170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1" t="s">
        <v>182</v>
      </c>
      <c r="AT134" s="171" t="s">
        <v>178</v>
      </c>
      <c r="AU134" s="171" t="s">
        <v>176</v>
      </c>
      <c r="AY134" s="14" t="s">
        <v>175</v>
      </c>
      <c r="BE134" s="172">
        <f t="shared" si="4"/>
        <v>0</v>
      </c>
      <c r="BF134" s="172">
        <f t="shared" si="5"/>
        <v>0</v>
      </c>
      <c r="BG134" s="172">
        <f t="shared" si="6"/>
        <v>0</v>
      </c>
      <c r="BH134" s="172">
        <f t="shared" si="7"/>
        <v>0</v>
      </c>
      <c r="BI134" s="172">
        <f t="shared" si="8"/>
        <v>0</v>
      </c>
      <c r="BJ134" s="14" t="s">
        <v>176</v>
      </c>
      <c r="BK134" s="172">
        <f t="shared" si="9"/>
        <v>0</v>
      </c>
      <c r="BL134" s="14" t="s">
        <v>182</v>
      </c>
      <c r="BM134" s="171" t="s">
        <v>728</v>
      </c>
    </row>
    <row r="135" spans="1:65" s="2" customFormat="1" ht="21.75" customHeight="1">
      <c r="A135" s="29"/>
      <c r="B135" s="158"/>
      <c r="C135" s="159" t="s">
        <v>263</v>
      </c>
      <c r="D135" s="159" t="s">
        <v>178</v>
      </c>
      <c r="E135" s="160" t="s">
        <v>421</v>
      </c>
      <c r="F135" s="161" t="s">
        <v>422</v>
      </c>
      <c r="G135" s="162" t="s">
        <v>210</v>
      </c>
      <c r="H135" s="163">
        <v>106.65</v>
      </c>
      <c r="I135" s="164"/>
      <c r="J135" s="165">
        <f t="shared" si="0"/>
        <v>0</v>
      </c>
      <c r="K135" s="166"/>
      <c r="L135" s="30"/>
      <c r="M135" s="167" t="s">
        <v>1</v>
      </c>
      <c r="N135" s="168" t="s">
        <v>42</v>
      </c>
      <c r="O135" s="55"/>
      <c r="P135" s="169">
        <f t="shared" si="1"/>
        <v>0</v>
      </c>
      <c r="Q135" s="169">
        <v>0</v>
      </c>
      <c r="R135" s="169">
        <f t="shared" si="2"/>
        <v>0</v>
      </c>
      <c r="S135" s="169">
        <v>0</v>
      </c>
      <c r="T135" s="170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1" t="s">
        <v>182</v>
      </c>
      <c r="AT135" s="171" t="s">
        <v>178</v>
      </c>
      <c r="AU135" s="171" t="s">
        <v>176</v>
      </c>
      <c r="AY135" s="14" t="s">
        <v>175</v>
      </c>
      <c r="BE135" s="172">
        <f t="shared" si="4"/>
        <v>0</v>
      </c>
      <c r="BF135" s="172">
        <f t="shared" si="5"/>
        <v>0</v>
      </c>
      <c r="BG135" s="172">
        <f t="shared" si="6"/>
        <v>0</v>
      </c>
      <c r="BH135" s="172">
        <f t="shared" si="7"/>
        <v>0</v>
      </c>
      <c r="BI135" s="172">
        <f t="shared" si="8"/>
        <v>0</v>
      </c>
      <c r="BJ135" s="14" t="s">
        <v>176</v>
      </c>
      <c r="BK135" s="172">
        <f t="shared" si="9"/>
        <v>0</v>
      </c>
      <c r="BL135" s="14" t="s">
        <v>182</v>
      </c>
      <c r="BM135" s="171" t="s">
        <v>729</v>
      </c>
    </row>
    <row r="136" spans="1:65" s="2" customFormat="1" ht="33" customHeight="1">
      <c r="A136" s="29"/>
      <c r="B136" s="158"/>
      <c r="C136" s="159" t="s">
        <v>267</v>
      </c>
      <c r="D136" s="159" t="s">
        <v>178</v>
      </c>
      <c r="E136" s="160" t="s">
        <v>460</v>
      </c>
      <c r="F136" s="161" t="s">
        <v>461</v>
      </c>
      <c r="G136" s="162" t="s">
        <v>181</v>
      </c>
      <c r="H136" s="163">
        <v>285</v>
      </c>
      <c r="I136" s="164"/>
      <c r="J136" s="165">
        <f t="shared" si="0"/>
        <v>0</v>
      </c>
      <c r="K136" s="166"/>
      <c r="L136" s="30"/>
      <c r="M136" s="167" t="s">
        <v>1</v>
      </c>
      <c r="N136" s="168" t="s">
        <v>42</v>
      </c>
      <c r="O136" s="55"/>
      <c r="P136" s="169">
        <f t="shared" si="1"/>
        <v>0</v>
      </c>
      <c r="Q136" s="169">
        <v>0</v>
      </c>
      <c r="R136" s="169">
        <f t="shared" si="2"/>
        <v>0</v>
      </c>
      <c r="S136" s="169">
        <v>0</v>
      </c>
      <c r="T136" s="170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1" t="s">
        <v>182</v>
      </c>
      <c r="AT136" s="171" t="s">
        <v>178</v>
      </c>
      <c r="AU136" s="171" t="s">
        <v>176</v>
      </c>
      <c r="AY136" s="14" t="s">
        <v>175</v>
      </c>
      <c r="BE136" s="172">
        <f t="shared" si="4"/>
        <v>0</v>
      </c>
      <c r="BF136" s="172">
        <f t="shared" si="5"/>
        <v>0</v>
      </c>
      <c r="BG136" s="172">
        <f t="shared" si="6"/>
        <v>0</v>
      </c>
      <c r="BH136" s="172">
        <f t="shared" si="7"/>
        <v>0</v>
      </c>
      <c r="BI136" s="172">
        <f t="shared" si="8"/>
        <v>0</v>
      </c>
      <c r="BJ136" s="14" t="s">
        <v>176</v>
      </c>
      <c r="BK136" s="172">
        <f t="shared" si="9"/>
        <v>0</v>
      </c>
      <c r="BL136" s="14" t="s">
        <v>182</v>
      </c>
      <c r="BM136" s="171" t="s">
        <v>730</v>
      </c>
    </row>
    <row r="137" spans="1:65" s="12" customFormat="1" ht="22.9" customHeight="1">
      <c r="B137" s="145"/>
      <c r="D137" s="146" t="s">
        <v>75</v>
      </c>
      <c r="E137" s="156" t="s">
        <v>176</v>
      </c>
      <c r="F137" s="156" t="s">
        <v>177</v>
      </c>
      <c r="I137" s="148"/>
      <c r="J137" s="157">
        <f>BK137</f>
        <v>0</v>
      </c>
      <c r="L137" s="145"/>
      <c r="M137" s="150"/>
      <c r="N137" s="151"/>
      <c r="O137" s="151"/>
      <c r="P137" s="152">
        <f>SUM(P138:P139)</f>
        <v>0</v>
      </c>
      <c r="Q137" s="151"/>
      <c r="R137" s="152">
        <f>SUM(R138:R139)</f>
        <v>232.42499999999998</v>
      </c>
      <c r="S137" s="151"/>
      <c r="T137" s="153">
        <f>SUM(T138:T139)</f>
        <v>0</v>
      </c>
      <c r="AR137" s="146" t="s">
        <v>84</v>
      </c>
      <c r="AT137" s="154" t="s">
        <v>75</v>
      </c>
      <c r="AU137" s="154" t="s">
        <v>84</v>
      </c>
      <c r="AY137" s="146" t="s">
        <v>175</v>
      </c>
      <c r="BK137" s="155">
        <f>SUM(BK138:BK139)</f>
        <v>0</v>
      </c>
    </row>
    <row r="138" spans="1:65" s="2" customFormat="1" ht="21.75" customHeight="1">
      <c r="A138" s="29"/>
      <c r="B138" s="158"/>
      <c r="C138" s="159" t="s">
        <v>272</v>
      </c>
      <c r="D138" s="159" t="s">
        <v>178</v>
      </c>
      <c r="E138" s="160" t="s">
        <v>179</v>
      </c>
      <c r="F138" s="161" t="s">
        <v>180</v>
      </c>
      <c r="G138" s="162" t="s">
        <v>181</v>
      </c>
      <c r="H138" s="163">
        <v>375</v>
      </c>
      <c r="I138" s="164"/>
      <c r="J138" s="165">
        <f>ROUND(I138*H138,2)</f>
        <v>0</v>
      </c>
      <c r="K138" s="166"/>
      <c r="L138" s="30"/>
      <c r="M138" s="167" t="s">
        <v>1</v>
      </c>
      <c r="N138" s="168" t="s">
        <v>42</v>
      </c>
      <c r="O138" s="55"/>
      <c r="P138" s="169">
        <f>O138*H138</f>
        <v>0</v>
      </c>
      <c r="Q138" s="169">
        <v>0</v>
      </c>
      <c r="R138" s="169">
        <f>Q138*H138</f>
        <v>0</v>
      </c>
      <c r="S138" s="169">
        <v>0</v>
      </c>
      <c r="T138" s="170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1" t="s">
        <v>182</v>
      </c>
      <c r="AT138" s="171" t="s">
        <v>178</v>
      </c>
      <c r="AU138" s="171" t="s">
        <v>176</v>
      </c>
      <c r="AY138" s="14" t="s">
        <v>175</v>
      </c>
      <c r="BE138" s="172">
        <f>IF(N138="základná",J138,0)</f>
        <v>0</v>
      </c>
      <c r="BF138" s="172">
        <f>IF(N138="znížená",J138,0)</f>
        <v>0</v>
      </c>
      <c r="BG138" s="172">
        <f>IF(N138="zákl. prenesená",J138,0)</f>
        <v>0</v>
      </c>
      <c r="BH138" s="172">
        <f>IF(N138="zníž. prenesená",J138,0)</f>
        <v>0</v>
      </c>
      <c r="BI138" s="172">
        <f>IF(N138="nulová",J138,0)</f>
        <v>0</v>
      </c>
      <c r="BJ138" s="14" t="s">
        <v>176</v>
      </c>
      <c r="BK138" s="172">
        <f>ROUND(I138*H138,2)</f>
        <v>0</v>
      </c>
      <c r="BL138" s="14" t="s">
        <v>182</v>
      </c>
      <c r="BM138" s="171" t="s">
        <v>731</v>
      </c>
    </row>
    <row r="139" spans="1:65" s="2" customFormat="1" ht="21.75" customHeight="1">
      <c r="A139" s="29"/>
      <c r="B139" s="158"/>
      <c r="C139" s="159" t="s">
        <v>277</v>
      </c>
      <c r="D139" s="159" t="s">
        <v>178</v>
      </c>
      <c r="E139" s="160" t="s">
        <v>464</v>
      </c>
      <c r="F139" s="161" t="s">
        <v>465</v>
      </c>
      <c r="G139" s="162" t="s">
        <v>236</v>
      </c>
      <c r="H139" s="163">
        <v>112.5</v>
      </c>
      <c r="I139" s="164"/>
      <c r="J139" s="165">
        <f>ROUND(I139*H139,2)</f>
        <v>0</v>
      </c>
      <c r="K139" s="166"/>
      <c r="L139" s="30"/>
      <c r="M139" s="167" t="s">
        <v>1</v>
      </c>
      <c r="N139" s="168" t="s">
        <v>42</v>
      </c>
      <c r="O139" s="55"/>
      <c r="P139" s="169">
        <f>O139*H139</f>
        <v>0</v>
      </c>
      <c r="Q139" s="169">
        <v>2.0659999999999998</v>
      </c>
      <c r="R139" s="169">
        <f>Q139*H139</f>
        <v>232.42499999999998</v>
      </c>
      <c r="S139" s="169">
        <v>0</v>
      </c>
      <c r="T139" s="170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1" t="s">
        <v>182</v>
      </c>
      <c r="AT139" s="171" t="s">
        <v>178</v>
      </c>
      <c r="AU139" s="171" t="s">
        <v>176</v>
      </c>
      <c r="AY139" s="14" t="s">
        <v>175</v>
      </c>
      <c r="BE139" s="172">
        <f>IF(N139="základná",J139,0)</f>
        <v>0</v>
      </c>
      <c r="BF139" s="172">
        <f>IF(N139="znížená",J139,0)</f>
        <v>0</v>
      </c>
      <c r="BG139" s="172">
        <f>IF(N139="zákl. prenesená",J139,0)</f>
        <v>0</v>
      </c>
      <c r="BH139" s="172">
        <f>IF(N139="zníž. prenesená",J139,0)</f>
        <v>0</v>
      </c>
      <c r="BI139" s="172">
        <f>IF(N139="nulová",J139,0)</f>
        <v>0</v>
      </c>
      <c r="BJ139" s="14" t="s">
        <v>176</v>
      </c>
      <c r="BK139" s="172">
        <f>ROUND(I139*H139,2)</f>
        <v>0</v>
      </c>
      <c r="BL139" s="14" t="s">
        <v>182</v>
      </c>
      <c r="BM139" s="171" t="s">
        <v>732</v>
      </c>
    </row>
    <row r="140" spans="1:65" s="12" customFormat="1" ht="22.9" customHeight="1">
      <c r="B140" s="145"/>
      <c r="D140" s="146" t="s">
        <v>75</v>
      </c>
      <c r="E140" s="156" t="s">
        <v>184</v>
      </c>
      <c r="F140" s="156" t="s">
        <v>185</v>
      </c>
      <c r="I140" s="148"/>
      <c r="J140" s="157">
        <f>BK140</f>
        <v>0</v>
      </c>
      <c r="L140" s="145"/>
      <c r="M140" s="150"/>
      <c r="N140" s="151"/>
      <c r="O140" s="151"/>
      <c r="P140" s="152">
        <f>SUM(P141:P143)</f>
        <v>0</v>
      </c>
      <c r="Q140" s="151"/>
      <c r="R140" s="152">
        <f>SUM(R141:R143)</f>
        <v>51.935549999999992</v>
      </c>
      <c r="S140" s="151"/>
      <c r="T140" s="153">
        <f>SUM(T141:T143)</f>
        <v>0</v>
      </c>
      <c r="AR140" s="146" t="s">
        <v>84</v>
      </c>
      <c r="AT140" s="154" t="s">
        <v>75</v>
      </c>
      <c r="AU140" s="154" t="s">
        <v>84</v>
      </c>
      <c r="AY140" s="146" t="s">
        <v>175</v>
      </c>
      <c r="BK140" s="155">
        <f>SUM(BK141:BK143)</f>
        <v>0</v>
      </c>
    </row>
    <row r="141" spans="1:65" s="2" customFormat="1" ht="33" customHeight="1">
      <c r="A141" s="29"/>
      <c r="B141" s="158"/>
      <c r="C141" s="159" t="s">
        <v>281</v>
      </c>
      <c r="D141" s="159" t="s">
        <v>178</v>
      </c>
      <c r="E141" s="160" t="s">
        <v>467</v>
      </c>
      <c r="F141" s="161" t="s">
        <v>468</v>
      </c>
      <c r="G141" s="162" t="s">
        <v>181</v>
      </c>
      <c r="H141" s="163">
        <v>285</v>
      </c>
      <c r="I141" s="164"/>
      <c r="J141" s="165">
        <f>ROUND(I141*H141,2)</f>
        <v>0</v>
      </c>
      <c r="K141" s="166"/>
      <c r="L141" s="30"/>
      <c r="M141" s="167" t="s">
        <v>1</v>
      </c>
      <c r="N141" s="168" t="s">
        <v>42</v>
      </c>
      <c r="O141" s="55"/>
      <c r="P141" s="169">
        <f>O141*H141</f>
        <v>0</v>
      </c>
      <c r="Q141" s="169">
        <v>7.1000000000000002E-4</v>
      </c>
      <c r="R141" s="169">
        <f>Q141*H141</f>
        <v>0.20235</v>
      </c>
      <c r="S141" s="169">
        <v>0</v>
      </c>
      <c r="T141" s="170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1" t="s">
        <v>182</v>
      </c>
      <c r="AT141" s="171" t="s">
        <v>178</v>
      </c>
      <c r="AU141" s="171" t="s">
        <v>176</v>
      </c>
      <c r="AY141" s="14" t="s">
        <v>175</v>
      </c>
      <c r="BE141" s="172">
        <f>IF(N141="základná",J141,0)</f>
        <v>0</v>
      </c>
      <c r="BF141" s="172">
        <f>IF(N141="znížená",J141,0)</f>
        <v>0</v>
      </c>
      <c r="BG141" s="172">
        <f>IF(N141="zákl. prenesená",J141,0)</f>
        <v>0</v>
      </c>
      <c r="BH141" s="172">
        <f>IF(N141="zníž. prenesená",J141,0)</f>
        <v>0</v>
      </c>
      <c r="BI141" s="172">
        <f>IF(N141="nulová",J141,0)</f>
        <v>0</v>
      </c>
      <c r="BJ141" s="14" t="s">
        <v>176</v>
      </c>
      <c r="BK141" s="172">
        <f>ROUND(I141*H141,2)</f>
        <v>0</v>
      </c>
      <c r="BL141" s="14" t="s">
        <v>182</v>
      </c>
      <c r="BM141" s="171" t="s">
        <v>733</v>
      </c>
    </row>
    <row r="142" spans="1:65" s="2" customFormat="1" ht="33" customHeight="1">
      <c r="A142" s="29"/>
      <c r="B142" s="158"/>
      <c r="C142" s="159" t="s">
        <v>285</v>
      </c>
      <c r="D142" s="159" t="s">
        <v>178</v>
      </c>
      <c r="E142" s="160" t="s">
        <v>473</v>
      </c>
      <c r="F142" s="161" t="s">
        <v>474</v>
      </c>
      <c r="G142" s="162" t="s">
        <v>181</v>
      </c>
      <c r="H142" s="163">
        <v>95</v>
      </c>
      <c r="I142" s="164"/>
      <c r="J142" s="165">
        <f>ROUND(I142*H142,2)</f>
        <v>0</v>
      </c>
      <c r="K142" s="166"/>
      <c r="L142" s="30"/>
      <c r="M142" s="167" t="s">
        <v>1</v>
      </c>
      <c r="N142" s="168" t="s">
        <v>42</v>
      </c>
      <c r="O142" s="55"/>
      <c r="P142" s="169">
        <f>O142*H142</f>
        <v>0</v>
      </c>
      <c r="Q142" s="169">
        <v>0.18151999999999999</v>
      </c>
      <c r="R142" s="169">
        <f>Q142*H142</f>
        <v>17.244399999999999</v>
      </c>
      <c r="S142" s="169">
        <v>0</v>
      </c>
      <c r="T142" s="170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1" t="s">
        <v>182</v>
      </c>
      <c r="AT142" s="171" t="s">
        <v>178</v>
      </c>
      <c r="AU142" s="171" t="s">
        <v>176</v>
      </c>
      <c r="AY142" s="14" t="s">
        <v>175</v>
      </c>
      <c r="BE142" s="172">
        <f>IF(N142="základná",J142,0)</f>
        <v>0</v>
      </c>
      <c r="BF142" s="172">
        <f>IF(N142="znížená",J142,0)</f>
        <v>0</v>
      </c>
      <c r="BG142" s="172">
        <f>IF(N142="zákl. prenesená",J142,0)</f>
        <v>0</v>
      </c>
      <c r="BH142" s="172">
        <f>IF(N142="zníž. prenesená",J142,0)</f>
        <v>0</v>
      </c>
      <c r="BI142" s="172">
        <f>IF(N142="nulová",J142,0)</f>
        <v>0</v>
      </c>
      <c r="BJ142" s="14" t="s">
        <v>176</v>
      </c>
      <c r="BK142" s="172">
        <f>ROUND(I142*H142,2)</f>
        <v>0</v>
      </c>
      <c r="BL142" s="14" t="s">
        <v>182</v>
      </c>
      <c r="BM142" s="171" t="s">
        <v>734</v>
      </c>
    </row>
    <row r="143" spans="1:65" s="2" customFormat="1" ht="33" customHeight="1">
      <c r="A143" s="29"/>
      <c r="B143" s="158"/>
      <c r="C143" s="159" t="s">
        <v>289</v>
      </c>
      <c r="D143" s="159" t="s">
        <v>178</v>
      </c>
      <c r="E143" s="160" t="s">
        <v>502</v>
      </c>
      <c r="F143" s="161" t="s">
        <v>471</v>
      </c>
      <c r="G143" s="162" t="s">
        <v>181</v>
      </c>
      <c r="H143" s="163">
        <v>190</v>
      </c>
      <c r="I143" s="164"/>
      <c r="J143" s="165">
        <f>ROUND(I143*H143,2)</f>
        <v>0</v>
      </c>
      <c r="K143" s="166"/>
      <c r="L143" s="30"/>
      <c r="M143" s="167" t="s">
        <v>1</v>
      </c>
      <c r="N143" s="168" t="s">
        <v>42</v>
      </c>
      <c r="O143" s="55"/>
      <c r="P143" s="169">
        <f>O143*H143</f>
        <v>0</v>
      </c>
      <c r="Q143" s="169">
        <v>0.18151999999999999</v>
      </c>
      <c r="R143" s="169">
        <f>Q143*H143</f>
        <v>34.488799999999998</v>
      </c>
      <c r="S143" s="169">
        <v>0</v>
      </c>
      <c r="T143" s="170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1" t="s">
        <v>182</v>
      </c>
      <c r="AT143" s="171" t="s">
        <v>178</v>
      </c>
      <c r="AU143" s="171" t="s">
        <v>176</v>
      </c>
      <c r="AY143" s="14" t="s">
        <v>175</v>
      </c>
      <c r="BE143" s="172">
        <f>IF(N143="základná",J143,0)</f>
        <v>0</v>
      </c>
      <c r="BF143" s="172">
        <f>IF(N143="znížená",J143,0)</f>
        <v>0</v>
      </c>
      <c r="BG143" s="172">
        <f>IF(N143="zákl. prenesená",J143,0)</f>
        <v>0</v>
      </c>
      <c r="BH143" s="172">
        <f>IF(N143="zníž. prenesená",J143,0)</f>
        <v>0</v>
      </c>
      <c r="BI143" s="172">
        <f>IF(N143="nulová",J143,0)</f>
        <v>0</v>
      </c>
      <c r="BJ143" s="14" t="s">
        <v>176</v>
      </c>
      <c r="BK143" s="172">
        <f>ROUND(I143*H143,2)</f>
        <v>0</v>
      </c>
      <c r="BL143" s="14" t="s">
        <v>182</v>
      </c>
      <c r="BM143" s="171" t="s">
        <v>735</v>
      </c>
    </row>
    <row r="144" spans="1:65" s="12" customFormat="1" ht="22.9" customHeight="1">
      <c r="B144" s="145"/>
      <c r="D144" s="146" t="s">
        <v>75</v>
      </c>
      <c r="E144" s="156" t="s">
        <v>205</v>
      </c>
      <c r="F144" s="156" t="s">
        <v>206</v>
      </c>
      <c r="I144" s="148"/>
      <c r="J144" s="157">
        <f>BK144</f>
        <v>0</v>
      </c>
      <c r="L144" s="145"/>
      <c r="M144" s="150"/>
      <c r="N144" s="151"/>
      <c r="O144" s="151"/>
      <c r="P144" s="152">
        <f>SUM(P145:P146)</f>
        <v>0</v>
      </c>
      <c r="Q144" s="151"/>
      <c r="R144" s="152">
        <f>SUM(R145:R146)</f>
        <v>0</v>
      </c>
      <c r="S144" s="151"/>
      <c r="T144" s="153">
        <f>SUM(T145:T146)</f>
        <v>0</v>
      </c>
      <c r="AR144" s="146" t="s">
        <v>84</v>
      </c>
      <c r="AT144" s="154" t="s">
        <v>75</v>
      </c>
      <c r="AU144" s="154" t="s">
        <v>84</v>
      </c>
      <c r="AY144" s="146" t="s">
        <v>175</v>
      </c>
      <c r="BK144" s="155">
        <f>SUM(BK145:BK146)</f>
        <v>0</v>
      </c>
    </row>
    <row r="145" spans="1:65" s="2" customFormat="1" ht="21.75" customHeight="1">
      <c r="A145" s="29"/>
      <c r="B145" s="158"/>
      <c r="C145" s="159" t="s">
        <v>293</v>
      </c>
      <c r="D145" s="159" t="s">
        <v>178</v>
      </c>
      <c r="E145" s="160" t="s">
        <v>476</v>
      </c>
      <c r="F145" s="161" t="s">
        <v>477</v>
      </c>
      <c r="G145" s="162" t="s">
        <v>210</v>
      </c>
      <c r="H145" s="163">
        <v>740.59799999999996</v>
      </c>
      <c r="I145" s="164"/>
      <c r="J145" s="165">
        <f>ROUND(I145*H145,2)</f>
        <v>0</v>
      </c>
      <c r="K145" s="166"/>
      <c r="L145" s="30"/>
      <c r="M145" s="167" t="s">
        <v>1</v>
      </c>
      <c r="N145" s="168" t="s">
        <v>42</v>
      </c>
      <c r="O145" s="55"/>
      <c r="P145" s="169">
        <f>O145*H145</f>
        <v>0</v>
      </c>
      <c r="Q145" s="169">
        <v>0</v>
      </c>
      <c r="R145" s="169">
        <f>Q145*H145</f>
        <v>0</v>
      </c>
      <c r="S145" s="169">
        <v>0</v>
      </c>
      <c r="T145" s="170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1" t="s">
        <v>182</v>
      </c>
      <c r="AT145" s="171" t="s">
        <v>178</v>
      </c>
      <c r="AU145" s="171" t="s">
        <v>176</v>
      </c>
      <c r="AY145" s="14" t="s">
        <v>175</v>
      </c>
      <c r="BE145" s="172">
        <f>IF(N145="základná",J145,0)</f>
        <v>0</v>
      </c>
      <c r="BF145" s="172">
        <f>IF(N145="znížená",J145,0)</f>
        <v>0</v>
      </c>
      <c r="BG145" s="172">
        <f>IF(N145="zákl. prenesená",J145,0)</f>
        <v>0</v>
      </c>
      <c r="BH145" s="172">
        <f>IF(N145="zníž. prenesená",J145,0)</f>
        <v>0</v>
      </c>
      <c r="BI145" s="172">
        <f>IF(N145="nulová",J145,0)</f>
        <v>0</v>
      </c>
      <c r="BJ145" s="14" t="s">
        <v>176</v>
      </c>
      <c r="BK145" s="172">
        <f>ROUND(I145*H145,2)</f>
        <v>0</v>
      </c>
      <c r="BL145" s="14" t="s">
        <v>182</v>
      </c>
      <c r="BM145" s="171" t="s">
        <v>736</v>
      </c>
    </row>
    <row r="146" spans="1:65" s="2" customFormat="1" ht="21.75" customHeight="1">
      <c r="A146" s="29"/>
      <c r="B146" s="158"/>
      <c r="C146" s="159" t="s">
        <v>297</v>
      </c>
      <c r="D146" s="159" t="s">
        <v>178</v>
      </c>
      <c r="E146" s="160" t="s">
        <v>479</v>
      </c>
      <c r="F146" s="161" t="s">
        <v>480</v>
      </c>
      <c r="G146" s="162" t="s">
        <v>210</v>
      </c>
      <c r="H146" s="163">
        <v>51.936</v>
      </c>
      <c r="I146" s="164"/>
      <c r="J146" s="165">
        <f>ROUND(I146*H146,2)</f>
        <v>0</v>
      </c>
      <c r="K146" s="166"/>
      <c r="L146" s="30"/>
      <c r="M146" s="184" t="s">
        <v>1</v>
      </c>
      <c r="N146" s="185" t="s">
        <v>42</v>
      </c>
      <c r="O146" s="186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1" t="s">
        <v>182</v>
      </c>
      <c r="AT146" s="171" t="s">
        <v>178</v>
      </c>
      <c r="AU146" s="171" t="s">
        <v>176</v>
      </c>
      <c r="AY146" s="14" t="s">
        <v>175</v>
      </c>
      <c r="BE146" s="172">
        <f>IF(N146="základná",J146,0)</f>
        <v>0</v>
      </c>
      <c r="BF146" s="172">
        <f>IF(N146="znížená",J146,0)</f>
        <v>0</v>
      </c>
      <c r="BG146" s="172">
        <f>IF(N146="zákl. prenesená",J146,0)</f>
        <v>0</v>
      </c>
      <c r="BH146" s="172">
        <f>IF(N146="zníž. prenesená",J146,0)</f>
        <v>0</v>
      </c>
      <c r="BI146" s="172">
        <f>IF(N146="nulová",J146,0)</f>
        <v>0</v>
      </c>
      <c r="BJ146" s="14" t="s">
        <v>176</v>
      </c>
      <c r="BK146" s="172">
        <f>ROUND(I146*H146,2)</f>
        <v>0</v>
      </c>
      <c r="BL146" s="14" t="s">
        <v>182</v>
      </c>
      <c r="BM146" s="171" t="s">
        <v>737</v>
      </c>
    </row>
    <row r="147" spans="1:65" s="2" customFormat="1" ht="6.95" customHeight="1">
      <c r="A147" s="29"/>
      <c r="B147" s="44"/>
      <c r="C147" s="45"/>
      <c r="D147" s="45"/>
      <c r="E147" s="45"/>
      <c r="F147" s="45"/>
      <c r="G147" s="45"/>
      <c r="H147" s="45"/>
      <c r="I147" s="117"/>
      <c r="J147" s="45"/>
      <c r="K147" s="45"/>
      <c r="L147" s="30"/>
      <c r="M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</row>
  </sheetData>
  <autoFilter ref="C121:K146" xr:uid="{00000000-0009-0000-0000-00000D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BM139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14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124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149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15</v>
      </c>
      <c r="I6" s="90"/>
      <c r="L6" s="17"/>
    </row>
    <row r="7" spans="1:46" s="1" customFormat="1" ht="16.5" customHeight="1">
      <c r="B7" s="17"/>
      <c r="E7" s="231" t="str">
        <f>'Rekapitulácia stavby'!K6</f>
        <v>PUMPTRACK- Ludvika van Beethovena</v>
      </c>
      <c r="F7" s="232"/>
      <c r="G7" s="232"/>
      <c r="H7" s="232"/>
      <c r="I7" s="90"/>
      <c r="L7" s="17"/>
    </row>
    <row r="8" spans="1:46" s="2" customFormat="1" ht="12" customHeight="1">
      <c r="A8" s="29"/>
      <c r="B8" s="30"/>
      <c r="C8" s="29"/>
      <c r="D8" s="24" t="s">
        <v>150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8" t="s">
        <v>738</v>
      </c>
      <c r="F9" s="233"/>
      <c r="G9" s="233"/>
      <c r="H9" s="233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9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94" t="s">
        <v>21</v>
      </c>
      <c r="J12" s="52" t="str">
        <f>'Rekapitulácia stavby'!AN8</f>
        <v>30. 4. 2021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94" t="s">
        <v>24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94" t="s">
        <v>26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9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4" t="str">
        <f>'Rekapitulácia stavby'!E14</f>
        <v>Vyplň údaj</v>
      </c>
      <c r="F18" s="198"/>
      <c r="G18" s="198"/>
      <c r="H18" s="198"/>
      <c r="I18" s="94" t="s">
        <v>26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94" t="s">
        <v>24</v>
      </c>
      <c r="J20" s="22" t="s">
        <v>30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31</v>
      </c>
      <c r="F21" s="29"/>
      <c r="G21" s="29"/>
      <c r="H21" s="29"/>
      <c r="I21" s="94" t="s">
        <v>26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33</v>
      </c>
      <c r="E23" s="29"/>
      <c r="F23" s="29"/>
      <c r="G23" s="29"/>
      <c r="H23" s="29"/>
      <c r="I23" s="9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26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03" t="s">
        <v>1</v>
      </c>
      <c r="F27" s="203"/>
      <c r="G27" s="203"/>
      <c r="H27" s="203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36</v>
      </c>
      <c r="E30" s="29"/>
      <c r="F30" s="29"/>
      <c r="G30" s="29"/>
      <c r="H30" s="29"/>
      <c r="I30" s="93"/>
      <c r="J30" s="68">
        <f>ROUND(J121,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101" t="s">
        <v>37</v>
      </c>
      <c r="J32" s="33" t="s">
        <v>39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40</v>
      </c>
      <c r="E33" s="24" t="s">
        <v>41</v>
      </c>
      <c r="F33" s="103">
        <f>ROUND((SUM(BE121:BE138)),  2)</f>
        <v>0</v>
      </c>
      <c r="G33" s="29"/>
      <c r="H33" s="29"/>
      <c r="I33" s="104">
        <v>0.2</v>
      </c>
      <c r="J33" s="103">
        <f>ROUND(((SUM(BE121:BE138))*I33),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42</v>
      </c>
      <c r="F34" s="103">
        <f>ROUND((SUM(BF121:BF138)),  2)</f>
        <v>0</v>
      </c>
      <c r="G34" s="29"/>
      <c r="H34" s="29"/>
      <c r="I34" s="104">
        <v>0.2</v>
      </c>
      <c r="J34" s="103">
        <f>ROUND(((SUM(BF121:BF138))*I34),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3">
        <f>ROUND((SUM(BG121:BG138)),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3">
        <f>ROUND((SUM(BH121:BH138)),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45</v>
      </c>
      <c r="F37" s="103">
        <f>ROUND((SUM(BI121:BI138)),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46</v>
      </c>
      <c r="E39" s="57"/>
      <c r="F39" s="57"/>
      <c r="G39" s="107" t="s">
        <v>47</v>
      </c>
      <c r="H39" s="108" t="s">
        <v>48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49</v>
      </c>
      <c r="E50" s="41"/>
      <c r="F50" s="41"/>
      <c r="G50" s="40" t="s">
        <v>50</v>
      </c>
      <c r="H50" s="41"/>
      <c r="I50" s="112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51</v>
      </c>
      <c r="E61" s="32"/>
      <c r="F61" s="113" t="s">
        <v>52</v>
      </c>
      <c r="G61" s="42" t="s">
        <v>51</v>
      </c>
      <c r="H61" s="32"/>
      <c r="I61" s="114"/>
      <c r="J61" s="115" t="s">
        <v>52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53</v>
      </c>
      <c r="E65" s="43"/>
      <c r="F65" s="43"/>
      <c r="G65" s="40" t="s">
        <v>54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51</v>
      </c>
      <c r="E76" s="32"/>
      <c r="F76" s="113" t="s">
        <v>52</v>
      </c>
      <c r="G76" s="42" t="s">
        <v>51</v>
      </c>
      <c r="H76" s="32"/>
      <c r="I76" s="114"/>
      <c r="J76" s="115" t="s">
        <v>52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152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1" t="str">
        <f>E7</f>
        <v>PUMPTRACK- Ludvika van Beethovena</v>
      </c>
      <c r="F85" s="232"/>
      <c r="G85" s="232"/>
      <c r="H85" s="232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150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18" t="str">
        <f>E9</f>
        <v>SO 11 - Plochy odvodňovacie- mokrade</v>
      </c>
      <c r="F87" s="233"/>
      <c r="G87" s="233"/>
      <c r="H87" s="233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Trnava, parc. č. 1635/1</v>
      </c>
      <c r="G89" s="29"/>
      <c r="H89" s="29"/>
      <c r="I89" s="94" t="s">
        <v>21</v>
      </c>
      <c r="J89" s="52" t="str">
        <f>IF(J12="","",J12)</f>
        <v>30. 4. 2021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Mesto Trnava, Hlavná č.1</v>
      </c>
      <c r="G91" s="29"/>
      <c r="H91" s="29"/>
      <c r="I91" s="94" t="s">
        <v>29</v>
      </c>
      <c r="J91" s="27" t="str">
        <f>E21</f>
        <v>SIMANEK s.r.o.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94" t="s">
        <v>33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153</v>
      </c>
      <c r="D94" s="105"/>
      <c r="E94" s="105"/>
      <c r="F94" s="105"/>
      <c r="G94" s="105"/>
      <c r="H94" s="105"/>
      <c r="I94" s="120"/>
      <c r="J94" s="121" t="s">
        <v>154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155</v>
      </c>
      <c r="D96" s="29"/>
      <c r="E96" s="29"/>
      <c r="F96" s="29"/>
      <c r="G96" s="29"/>
      <c r="H96" s="29"/>
      <c r="I96" s="93"/>
      <c r="J96" s="68">
        <f>J121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156</v>
      </c>
    </row>
    <row r="97" spans="1:31" s="9" customFormat="1" ht="24.95" customHeight="1">
      <c r="B97" s="123"/>
      <c r="D97" s="124" t="s">
        <v>157</v>
      </c>
      <c r="E97" s="125"/>
      <c r="F97" s="125"/>
      <c r="G97" s="125"/>
      <c r="H97" s="125"/>
      <c r="I97" s="126"/>
      <c r="J97" s="127">
        <f>J122</f>
        <v>0</v>
      </c>
      <c r="L97" s="123"/>
    </row>
    <row r="98" spans="1:31" s="10" customFormat="1" ht="19.899999999999999" customHeight="1">
      <c r="B98" s="128"/>
      <c r="D98" s="129" t="s">
        <v>225</v>
      </c>
      <c r="E98" s="130"/>
      <c r="F98" s="130"/>
      <c r="G98" s="130"/>
      <c r="H98" s="130"/>
      <c r="I98" s="131"/>
      <c r="J98" s="132">
        <f>J123</f>
        <v>0</v>
      </c>
      <c r="L98" s="128"/>
    </row>
    <row r="99" spans="1:31" s="10" customFormat="1" ht="19.899999999999999" customHeight="1">
      <c r="B99" s="128"/>
      <c r="D99" s="129" t="s">
        <v>158</v>
      </c>
      <c r="E99" s="130"/>
      <c r="F99" s="130"/>
      <c r="G99" s="130"/>
      <c r="H99" s="130"/>
      <c r="I99" s="131"/>
      <c r="J99" s="132">
        <f>J131</f>
        <v>0</v>
      </c>
      <c r="L99" s="128"/>
    </row>
    <row r="100" spans="1:31" s="10" customFormat="1" ht="19.899999999999999" customHeight="1">
      <c r="B100" s="128"/>
      <c r="D100" s="129" t="s">
        <v>159</v>
      </c>
      <c r="E100" s="130"/>
      <c r="F100" s="130"/>
      <c r="G100" s="130"/>
      <c r="H100" s="130"/>
      <c r="I100" s="131"/>
      <c r="J100" s="132">
        <f>J135</f>
        <v>0</v>
      </c>
      <c r="L100" s="128"/>
    </row>
    <row r="101" spans="1:31" s="10" customFormat="1" ht="19.899999999999999" customHeight="1">
      <c r="B101" s="128"/>
      <c r="D101" s="129" t="s">
        <v>160</v>
      </c>
      <c r="E101" s="130"/>
      <c r="F101" s="130"/>
      <c r="G101" s="130"/>
      <c r="H101" s="130"/>
      <c r="I101" s="131"/>
      <c r="J101" s="132">
        <f>J137</f>
        <v>0</v>
      </c>
      <c r="L101" s="128"/>
    </row>
    <row r="102" spans="1:31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93"/>
      <c r="J102" s="29"/>
      <c r="K102" s="29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6.95" customHeight="1">
      <c r="A103" s="29"/>
      <c r="B103" s="44"/>
      <c r="C103" s="45"/>
      <c r="D103" s="45"/>
      <c r="E103" s="45"/>
      <c r="F103" s="45"/>
      <c r="G103" s="45"/>
      <c r="H103" s="45"/>
      <c r="I103" s="117"/>
      <c r="J103" s="45"/>
      <c r="K103" s="45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7" spans="1:31" s="2" customFormat="1" ht="6.95" customHeight="1">
      <c r="A107" s="29"/>
      <c r="B107" s="46"/>
      <c r="C107" s="47"/>
      <c r="D107" s="47"/>
      <c r="E107" s="47"/>
      <c r="F107" s="47"/>
      <c r="G107" s="47"/>
      <c r="H107" s="47"/>
      <c r="I107" s="118"/>
      <c r="J107" s="47"/>
      <c r="K107" s="47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24.95" customHeight="1">
      <c r="A108" s="29"/>
      <c r="B108" s="30"/>
      <c r="C108" s="18" t="s">
        <v>161</v>
      </c>
      <c r="D108" s="29"/>
      <c r="E108" s="29"/>
      <c r="F108" s="29"/>
      <c r="G108" s="29"/>
      <c r="H108" s="29"/>
      <c r="I108" s="93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15</v>
      </c>
      <c r="D110" s="29"/>
      <c r="E110" s="29"/>
      <c r="F110" s="29"/>
      <c r="G110" s="29"/>
      <c r="H110" s="29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231" t="str">
        <f>E7</f>
        <v>PUMPTRACK- Ludvika van Beethovena</v>
      </c>
      <c r="F111" s="232"/>
      <c r="G111" s="232"/>
      <c r="H111" s="232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150</v>
      </c>
      <c r="D112" s="29"/>
      <c r="E112" s="29"/>
      <c r="F112" s="29"/>
      <c r="G112" s="29"/>
      <c r="H112" s="29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18" t="str">
        <f>E9</f>
        <v>SO 11 - Plochy odvodňovacie- mokrade</v>
      </c>
      <c r="F113" s="233"/>
      <c r="G113" s="233"/>
      <c r="H113" s="233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19</v>
      </c>
      <c r="D115" s="29"/>
      <c r="E115" s="29"/>
      <c r="F115" s="22" t="str">
        <f>F12</f>
        <v>Trnava, parc. č. 1635/1</v>
      </c>
      <c r="G115" s="29"/>
      <c r="H115" s="29"/>
      <c r="I115" s="94" t="s">
        <v>21</v>
      </c>
      <c r="J115" s="52" t="str">
        <f>IF(J12="","",J12)</f>
        <v>30. 4. 2021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93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23</v>
      </c>
      <c r="D117" s="29"/>
      <c r="E117" s="29"/>
      <c r="F117" s="22" t="str">
        <f>E15</f>
        <v>Mesto Trnava, Hlavná č.1</v>
      </c>
      <c r="G117" s="29"/>
      <c r="H117" s="29"/>
      <c r="I117" s="94" t="s">
        <v>29</v>
      </c>
      <c r="J117" s="27" t="str">
        <f>E21</f>
        <v>SIMANEK s.r.o.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27</v>
      </c>
      <c r="D118" s="29"/>
      <c r="E118" s="29"/>
      <c r="F118" s="22" t="str">
        <f>IF(E18="","",E18)</f>
        <v>Vyplň údaj</v>
      </c>
      <c r="G118" s="29"/>
      <c r="H118" s="29"/>
      <c r="I118" s="94" t="s">
        <v>33</v>
      </c>
      <c r="J118" s="27" t="str">
        <f>E24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35" customHeight="1">
      <c r="A119" s="29"/>
      <c r="B119" s="30"/>
      <c r="C119" s="29"/>
      <c r="D119" s="29"/>
      <c r="E119" s="29"/>
      <c r="F119" s="29"/>
      <c r="G119" s="29"/>
      <c r="H119" s="29"/>
      <c r="I119" s="93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>
      <c r="A120" s="133"/>
      <c r="B120" s="134"/>
      <c r="C120" s="135" t="s">
        <v>162</v>
      </c>
      <c r="D120" s="136" t="s">
        <v>61</v>
      </c>
      <c r="E120" s="136" t="s">
        <v>57</v>
      </c>
      <c r="F120" s="136" t="s">
        <v>58</v>
      </c>
      <c r="G120" s="136" t="s">
        <v>163</v>
      </c>
      <c r="H120" s="136" t="s">
        <v>164</v>
      </c>
      <c r="I120" s="137" t="s">
        <v>165</v>
      </c>
      <c r="J120" s="138" t="s">
        <v>154</v>
      </c>
      <c r="K120" s="139" t="s">
        <v>166</v>
      </c>
      <c r="L120" s="140"/>
      <c r="M120" s="59" t="s">
        <v>1</v>
      </c>
      <c r="N120" s="60" t="s">
        <v>40</v>
      </c>
      <c r="O120" s="60" t="s">
        <v>167</v>
      </c>
      <c r="P120" s="60" t="s">
        <v>168</v>
      </c>
      <c r="Q120" s="60" t="s">
        <v>169</v>
      </c>
      <c r="R120" s="60" t="s">
        <v>170</v>
      </c>
      <c r="S120" s="60" t="s">
        <v>171</v>
      </c>
      <c r="T120" s="61" t="s">
        <v>172</v>
      </c>
      <c r="U120" s="133"/>
      <c r="V120" s="133"/>
      <c r="W120" s="133"/>
      <c r="X120" s="133"/>
      <c r="Y120" s="133"/>
      <c r="Z120" s="133"/>
      <c r="AA120" s="133"/>
      <c r="AB120" s="133"/>
      <c r="AC120" s="133"/>
      <c r="AD120" s="133"/>
      <c r="AE120" s="133"/>
    </row>
    <row r="121" spans="1:65" s="2" customFormat="1" ht="22.9" customHeight="1">
      <c r="A121" s="29"/>
      <c r="B121" s="30"/>
      <c r="C121" s="66" t="s">
        <v>155</v>
      </c>
      <c r="D121" s="29"/>
      <c r="E121" s="29"/>
      <c r="F121" s="29"/>
      <c r="G121" s="29"/>
      <c r="H121" s="29"/>
      <c r="I121" s="93"/>
      <c r="J121" s="141">
        <f>BK121</f>
        <v>0</v>
      </c>
      <c r="K121" s="29"/>
      <c r="L121" s="30"/>
      <c r="M121" s="62"/>
      <c r="N121" s="53"/>
      <c r="O121" s="63"/>
      <c r="P121" s="142">
        <f>P122</f>
        <v>0</v>
      </c>
      <c r="Q121" s="63"/>
      <c r="R121" s="142">
        <f>R122</f>
        <v>128.32944000000001</v>
      </c>
      <c r="S121" s="63"/>
      <c r="T121" s="143">
        <f>T122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75</v>
      </c>
      <c r="AU121" s="14" t="s">
        <v>156</v>
      </c>
      <c r="BK121" s="144">
        <f>BK122</f>
        <v>0</v>
      </c>
    </row>
    <row r="122" spans="1:65" s="12" customFormat="1" ht="25.9" customHeight="1">
      <c r="B122" s="145"/>
      <c r="D122" s="146" t="s">
        <v>75</v>
      </c>
      <c r="E122" s="147" t="s">
        <v>173</v>
      </c>
      <c r="F122" s="147" t="s">
        <v>174</v>
      </c>
      <c r="I122" s="148"/>
      <c r="J122" s="149">
        <f>BK122</f>
        <v>0</v>
      </c>
      <c r="L122" s="145"/>
      <c r="M122" s="150"/>
      <c r="N122" s="151"/>
      <c r="O122" s="151"/>
      <c r="P122" s="152">
        <f>P123+P131+P135+P137</f>
        <v>0</v>
      </c>
      <c r="Q122" s="151"/>
      <c r="R122" s="152">
        <f>R123+R131+R135+R137</f>
        <v>128.32944000000001</v>
      </c>
      <c r="S122" s="151"/>
      <c r="T122" s="153">
        <f>T123+T131+T135+T137</f>
        <v>0</v>
      </c>
      <c r="AR122" s="146" t="s">
        <v>84</v>
      </c>
      <c r="AT122" s="154" t="s">
        <v>75</v>
      </c>
      <c r="AU122" s="154" t="s">
        <v>76</v>
      </c>
      <c r="AY122" s="146" t="s">
        <v>175</v>
      </c>
      <c r="BK122" s="155">
        <f>BK123+BK131+BK135+BK137</f>
        <v>0</v>
      </c>
    </row>
    <row r="123" spans="1:65" s="12" customFormat="1" ht="22.9" customHeight="1">
      <c r="B123" s="145"/>
      <c r="D123" s="146" t="s">
        <v>75</v>
      </c>
      <c r="E123" s="156" t="s">
        <v>84</v>
      </c>
      <c r="F123" s="156" t="s">
        <v>233</v>
      </c>
      <c r="I123" s="148"/>
      <c r="J123" s="157">
        <f>BK123</f>
        <v>0</v>
      </c>
      <c r="L123" s="145"/>
      <c r="M123" s="150"/>
      <c r="N123" s="151"/>
      <c r="O123" s="151"/>
      <c r="P123" s="152">
        <f>SUM(P124:P130)</f>
        <v>0</v>
      </c>
      <c r="Q123" s="151"/>
      <c r="R123" s="152">
        <f>SUM(R124:R130)</f>
        <v>18</v>
      </c>
      <c r="S123" s="151"/>
      <c r="T123" s="153">
        <f>SUM(T124:T130)</f>
        <v>0</v>
      </c>
      <c r="AR123" s="146" t="s">
        <v>84</v>
      </c>
      <c r="AT123" s="154" t="s">
        <v>75</v>
      </c>
      <c r="AU123" s="154" t="s">
        <v>84</v>
      </c>
      <c r="AY123" s="146" t="s">
        <v>175</v>
      </c>
      <c r="BK123" s="155">
        <f>SUM(BK124:BK130)</f>
        <v>0</v>
      </c>
    </row>
    <row r="124" spans="1:65" s="2" customFormat="1" ht="16.5" customHeight="1">
      <c r="A124" s="29"/>
      <c r="B124" s="158"/>
      <c r="C124" s="159" t="s">
        <v>84</v>
      </c>
      <c r="D124" s="159" t="s">
        <v>178</v>
      </c>
      <c r="E124" s="160" t="s">
        <v>739</v>
      </c>
      <c r="F124" s="161" t="s">
        <v>740</v>
      </c>
      <c r="G124" s="162" t="s">
        <v>236</v>
      </c>
      <c r="H124" s="163">
        <v>10</v>
      </c>
      <c r="I124" s="164"/>
      <c r="J124" s="165">
        <f t="shared" ref="J124:J130" si="0">ROUND(I124*H124,2)</f>
        <v>0</v>
      </c>
      <c r="K124" s="166"/>
      <c r="L124" s="30"/>
      <c r="M124" s="167" t="s">
        <v>1</v>
      </c>
      <c r="N124" s="168" t="s">
        <v>42</v>
      </c>
      <c r="O124" s="55"/>
      <c r="P124" s="169">
        <f t="shared" ref="P124:P130" si="1">O124*H124</f>
        <v>0</v>
      </c>
      <c r="Q124" s="169">
        <v>0</v>
      </c>
      <c r="R124" s="169">
        <f t="shared" ref="R124:R130" si="2">Q124*H124</f>
        <v>0</v>
      </c>
      <c r="S124" s="169">
        <v>0</v>
      </c>
      <c r="T124" s="170">
        <f t="shared" ref="T124:T130" si="3"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71" t="s">
        <v>182</v>
      </c>
      <c r="AT124" s="171" t="s">
        <v>178</v>
      </c>
      <c r="AU124" s="171" t="s">
        <v>176</v>
      </c>
      <c r="AY124" s="14" t="s">
        <v>175</v>
      </c>
      <c r="BE124" s="172">
        <f t="shared" ref="BE124:BE130" si="4">IF(N124="základná",J124,0)</f>
        <v>0</v>
      </c>
      <c r="BF124" s="172">
        <f t="shared" ref="BF124:BF130" si="5">IF(N124="znížená",J124,0)</f>
        <v>0</v>
      </c>
      <c r="BG124" s="172">
        <f t="shared" ref="BG124:BG130" si="6">IF(N124="zákl. prenesená",J124,0)</f>
        <v>0</v>
      </c>
      <c r="BH124" s="172">
        <f t="shared" ref="BH124:BH130" si="7">IF(N124="zníž. prenesená",J124,0)</f>
        <v>0</v>
      </c>
      <c r="BI124" s="172">
        <f t="shared" ref="BI124:BI130" si="8">IF(N124="nulová",J124,0)</f>
        <v>0</v>
      </c>
      <c r="BJ124" s="14" t="s">
        <v>176</v>
      </c>
      <c r="BK124" s="172">
        <f t="shared" ref="BK124:BK130" si="9">ROUND(I124*H124,2)</f>
        <v>0</v>
      </c>
      <c r="BL124" s="14" t="s">
        <v>182</v>
      </c>
      <c r="BM124" s="171" t="s">
        <v>741</v>
      </c>
    </row>
    <row r="125" spans="1:65" s="2" customFormat="1" ht="21.75" customHeight="1">
      <c r="A125" s="29"/>
      <c r="B125" s="158"/>
      <c r="C125" s="159" t="s">
        <v>176</v>
      </c>
      <c r="D125" s="159" t="s">
        <v>178</v>
      </c>
      <c r="E125" s="160" t="s">
        <v>742</v>
      </c>
      <c r="F125" s="161" t="s">
        <v>743</v>
      </c>
      <c r="G125" s="162" t="s">
        <v>236</v>
      </c>
      <c r="H125" s="163">
        <v>10</v>
      </c>
      <c r="I125" s="164"/>
      <c r="J125" s="165">
        <f t="shared" si="0"/>
        <v>0</v>
      </c>
      <c r="K125" s="166"/>
      <c r="L125" s="30"/>
      <c r="M125" s="167" t="s">
        <v>1</v>
      </c>
      <c r="N125" s="168" t="s">
        <v>42</v>
      </c>
      <c r="O125" s="55"/>
      <c r="P125" s="169">
        <f t="shared" si="1"/>
        <v>0</v>
      </c>
      <c r="Q125" s="169">
        <v>0</v>
      </c>
      <c r="R125" s="169">
        <f t="shared" si="2"/>
        <v>0</v>
      </c>
      <c r="S125" s="169">
        <v>0</v>
      </c>
      <c r="T125" s="170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1" t="s">
        <v>182</v>
      </c>
      <c r="AT125" s="171" t="s">
        <v>178</v>
      </c>
      <c r="AU125" s="171" t="s">
        <v>176</v>
      </c>
      <c r="AY125" s="14" t="s">
        <v>175</v>
      </c>
      <c r="BE125" s="172">
        <f t="shared" si="4"/>
        <v>0</v>
      </c>
      <c r="BF125" s="172">
        <f t="shared" si="5"/>
        <v>0</v>
      </c>
      <c r="BG125" s="172">
        <f t="shared" si="6"/>
        <v>0</v>
      </c>
      <c r="BH125" s="172">
        <f t="shared" si="7"/>
        <v>0</v>
      </c>
      <c r="BI125" s="172">
        <f t="shared" si="8"/>
        <v>0</v>
      </c>
      <c r="BJ125" s="14" t="s">
        <v>176</v>
      </c>
      <c r="BK125" s="172">
        <f t="shared" si="9"/>
        <v>0</v>
      </c>
      <c r="BL125" s="14" t="s">
        <v>182</v>
      </c>
      <c r="BM125" s="171" t="s">
        <v>744</v>
      </c>
    </row>
    <row r="126" spans="1:65" s="2" customFormat="1" ht="21.75" customHeight="1">
      <c r="A126" s="29"/>
      <c r="B126" s="158"/>
      <c r="C126" s="159" t="s">
        <v>189</v>
      </c>
      <c r="D126" s="159" t="s">
        <v>178</v>
      </c>
      <c r="E126" s="160" t="s">
        <v>238</v>
      </c>
      <c r="F126" s="161" t="s">
        <v>239</v>
      </c>
      <c r="G126" s="162" t="s">
        <v>236</v>
      </c>
      <c r="H126" s="163">
        <v>10</v>
      </c>
      <c r="I126" s="164"/>
      <c r="J126" s="165">
        <f t="shared" si="0"/>
        <v>0</v>
      </c>
      <c r="K126" s="166"/>
      <c r="L126" s="30"/>
      <c r="M126" s="167" t="s">
        <v>1</v>
      </c>
      <c r="N126" s="168" t="s">
        <v>42</v>
      </c>
      <c r="O126" s="55"/>
      <c r="P126" s="169">
        <f t="shared" si="1"/>
        <v>0</v>
      </c>
      <c r="Q126" s="169">
        <v>0</v>
      </c>
      <c r="R126" s="169">
        <f t="shared" si="2"/>
        <v>0</v>
      </c>
      <c r="S126" s="169">
        <v>0</v>
      </c>
      <c r="T126" s="170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1" t="s">
        <v>182</v>
      </c>
      <c r="AT126" s="171" t="s">
        <v>178</v>
      </c>
      <c r="AU126" s="171" t="s">
        <v>176</v>
      </c>
      <c r="AY126" s="14" t="s">
        <v>175</v>
      </c>
      <c r="BE126" s="172">
        <f t="shared" si="4"/>
        <v>0</v>
      </c>
      <c r="BF126" s="172">
        <f t="shared" si="5"/>
        <v>0</v>
      </c>
      <c r="BG126" s="172">
        <f t="shared" si="6"/>
        <v>0</v>
      </c>
      <c r="BH126" s="172">
        <f t="shared" si="7"/>
        <v>0</v>
      </c>
      <c r="BI126" s="172">
        <f t="shared" si="8"/>
        <v>0</v>
      </c>
      <c r="BJ126" s="14" t="s">
        <v>176</v>
      </c>
      <c r="BK126" s="172">
        <f t="shared" si="9"/>
        <v>0</v>
      </c>
      <c r="BL126" s="14" t="s">
        <v>182</v>
      </c>
      <c r="BM126" s="171" t="s">
        <v>745</v>
      </c>
    </row>
    <row r="127" spans="1:65" s="2" customFormat="1" ht="16.5" customHeight="1">
      <c r="A127" s="29"/>
      <c r="B127" s="158"/>
      <c r="C127" s="159" t="s">
        <v>182</v>
      </c>
      <c r="D127" s="159" t="s">
        <v>178</v>
      </c>
      <c r="E127" s="160" t="s">
        <v>244</v>
      </c>
      <c r="F127" s="161" t="s">
        <v>245</v>
      </c>
      <c r="G127" s="162" t="s">
        <v>236</v>
      </c>
      <c r="H127" s="163">
        <v>10</v>
      </c>
      <c r="I127" s="164"/>
      <c r="J127" s="165">
        <f t="shared" si="0"/>
        <v>0</v>
      </c>
      <c r="K127" s="166"/>
      <c r="L127" s="30"/>
      <c r="M127" s="167" t="s">
        <v>1</v>
      </c>
      <c r="N127" s="168" t="s">
        <v>42</v>
      </c>
      <c r="O127" s="55"/>
      <c r="P127" s="169">
        <f t="shared" si="1"/>
        <v>0</v>
      </c>
      <c r="Q127" s="169">
        <v>0</v>
      </c>
      <c r="R127" s="169">
        <f t="shared" si="2"/>
        <v>0</v>
      </c>
      <c r="S127" s="169">
        <v>0</v>
      </c>
      <c r="T127" s="170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1" t="s">
        <v>182</v>
      </c>
      <c r="AT127" s="171" t="s">
        <v>178</v>
      </c>
      <c r="AU127" s="171" t="s">
        <v>176</v>
      </c>
      <c r="AY127" s="14" t="s">
        <v>175</v>
      </c>
      <c r="BE127" s="172">
        <f t="shared" si="4"/>
        <v>0</v>
      </c>
      <c r="BF127" s="172">
        <f t="shared" si="5"/>
        <v>0</v>
      </c>
      <c r="BG127" s="172">
        <f t="shared" si="6"/>
        <v>0</v>
      </c>
      <c r="BH127" s="172">
        <f t="shared" si="7"/>
        <v>0</v>
      </c>
      <c r="BI127" s="172">
        <f t="shared" si="8"/>
        <v>0</v>
      </c>
      <c r="BJ127" s="14" t="s">
        <v>176</v>
      </c>
      <c r="BK127" s="172">
        <f t="shared" si="9"/>
        <v>0</v>
      </c>
      <c r="BL127" s="14" t="s">
        <v>182</v>
      </c>
      <c r="BM127" s="171" t="s">
        <v>746</v>
      </c>
    </row>
    <row r="128" spans="1:65" s="2" customFormat="1" ht="21.75" customHeight="1">
      <c r="A128" s="29"/>
      <c r="B128" s="158"/>
      <c r="C128" s="159" t="s">
        <v>184</v>
      </c>
      <c r="D128" s="159" t="s">
        <v>178</v>
      </c>
      <c r="E128" s="160" t="s">
        <v>421</v>
      </c>
      <c r="F128" s="161" t="s">
        <v>422</v>
      </c>
      <c r="G128" s="162" t="s">
        <v>210</v>
      </c>
      <c r="H128" s="163">
        <v>15</v>
      </c>
      <c r="I128" s="164"/>
      <c r="J128" s="165">
        <f t="shared" si="0"/>
        <v>0</v>
      </c>
      <c r="K128" s="166"/>
      <c r="L128" s="30"/>
      <c r="M128" s="167" t="s">
        <v>1</v>
      </c>
      <c r="N128" s="168" t="s">
        <v>42</v>
      </c>
      <c r="O128" s="55"/>
      <c r="P128" s="169">
        <f t="shared" si="1"/>
        <v>0</v>
      </c>
      <c r="Q128" s="169">
        <v>0</v>
      </c>
      <c r="R128" s="169">
        <f t="shared" si="2"/>
        <v>0</v>
      </c>
      <c r="S128" s="169">
        <v>0</v>
      </c>
      <c r="T128" s="170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1" t="s">
        <v>182</v>
      </c>
      <c r="AT128" s="171" t="s">
        <v>178</v>
      </c>
      <c r="AU128" s="171" t="s">
        <v>176</v>
      </c>
      <c r="AY128" s="14" t="s">
        <v>175</v>
      </c>
      <c r="BE128" s="172">
        <f t="shared" si="4"/>
        <v>0</v>
      </c>
      <c r="BF128" s="172">
        <f t="shared" si="5"/>
        <v>0</v>
      </c>
      <c r="BG128" s="172">
        <f t="shared" si="6"/>
        <v>0</v>
      </c>
      <c r="BH128" s="172">
        <f t="shared" si="7"/>
        <v>0</v>
      </c>
      <c r="BI128" s="172">
        <f t="shared" si="8"/>
        <v>0</v>
      </c>
      <c r="BJ128" s="14" t="s">
        <v>176</v>
      </c>
      <c r="BK128" s="172">
        <f t="shared" si="9"/>
        <v>0</v>
      </c>
      <c r="BL128" s="14" t="s">
        <v>182</v>
      </c>
      <c r="BM128" s="171" t="s">
        <v>747</v>
      </c>
    </row>
    <row r="129" spans="1:65" s="2" customFormat="1" ht="21.75" customHeight="1">
      <c r="A129" s="29"/>
      <c r="B129" s="158"/>
      <c r="C129" s="159" t="s">
        <v>199</v>
      </c>
      <c r="D129" s="159" t="s">
        <v>178</v>
      </c>
      <c r="E129" s="160" t="s">
        <v>748</v>
      </c>
      <c r="F129" s="161" t="s">
        <v>749</v>
      </c>
      <c r="G129" s="162" t="s">
        <v>236</v>
      </c>
      <c r="H129" s="163">
        <v>10</v>
      </c>
      <c r="I129" s="164"/>
      <c r="J129" s="165">
        <f t="shared" si="0"/>
        <v>0</v>
      </c>
      <c r="K129" s="166"/>
      <c r="L129" s="30"/>
      <c r="M129" s="167" t="s">
        <v>1</v>
      </c>
      <c r="N129" s="168" t="s">
        <v>42</v>
      </c>
      <c r="O129" s="55"/>
      <c r="P129" s="169">
        <f t="shared" si="1"/>
        <v>0</v>
      </c>
      <c r="Q129" s="169">
        <v>0</v>
      </c>
      <c r="R129" s="169">
        <f t="shared" si="2"/>
        <v>0</v>
      </c>
      <c r="S129" s="169">
        <v>0</v>
      </c>
      <c r="T129" s="170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1" t="s">
        <v>182</v>
      </c>
      <c r="AT129" s="171" t="s">
        <v>178</v>
      </c>
      <c r="AU129" s="171" t="s">
        <v>176</v>
      </c>
      <c r="AY129" s="14" t="s">
        <v>175</v>
      </c>
      <c r="BE129" s="172">
        <f t="shared" si="4"/>
        <v>0</v>
      </c>
      <c r="BF129" s="172">
        <f t="shared" si="5"/>
        <v>0</v>
      </c>
      <c r="BG129" s="172">
        <f t="shared" si="6"/>
        <v>0</v>
      </c>
      <c r="BH129" s="172">
        <f t="shared" si="7"/>
        <v>0</v>
      </c>
      <c r="BI129" s="172">
        <f t="shared" si="8"/>
        <v>0</v>
      </c>
      <c r="BJ129" s="14" t="s">
        <v>176</v>
      </c>
      <c r="BK129" s="172">
        <f t="shared" si="9"/>
        <v>0</v>
      </c>
      <c r="BL129" s="14" t="s">
        <v>182</v>
      </c>
      <c r="BM129" s="171" t="s">
        <v>750</v>
      </c>
    </row>
    <row r="130" spans="1:65" s="2" customFormat="1" ht="16.5" customHeight="1">
      <c r="A130" s="29"/>
      <c r="B130" s="158"/>
      <c r="C130" s="173" t="s">
        <v>207</v>
      </c>
      <c r="D130" s="173" t="s">
        <v>200</v>
      </c>
      <c r="E130" s="174" t="s">
        <v>751</v>
      </c>
      <c r="F130" s="175" t="s">
        <v>752</v>
      </c>
      <c r="G130" s="176" t="s">
        <v>210</v>
      </c>
      <c r="H130" s="177">
        <v>18</v>
      </c>
      <c r="I130" s="178"/>
      <c r="J130" s="179">
        <f t="shared" si="0"/>
        <v>0</v>
      </c>
      <c r="K130" s="180"/>
      <c r="L130" s="181"/>
      <c r="M130" s="182" t="s">
        <v>1</v>
      </c>
      <c r="N130" s="183" t="s">
        <v>42</v>
      </c>
      <c r="O130" s="55"/>
      <c r="P130" s="169">
        <f t="shared" si="1"/>
        <v>0</v>
      </c>
      <c r="Q130" s="169">
        <v>1</v>
      </c>
      <c r="R130" s="169">
        <f t="shared" si="2"/>
        <v>18</v>
      </c>
      <c r="S130" s="169">
        <v>0</v>
      </c>
      <c r="T130" s="170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1" t="s">
        <v>203</v>
      </c>
      <c r="AT130" s="171" t="s">
        <v>200</v>
      </c>
      <c r="AU130" s="171" t="s">
        <v>176</v>
      </c>
      <c r="AY130" s="14" t="s">
        <v>175</v>
      </c>
      <c r="BE130" s="172">
        <f t="shared" si="4"/>
        <v>0</v>
      </c>
      <c r="BF130" s="172">
        <f t="shared" si="5"/>
        <v>0</v>
      </c>
      <c r="BG130" s="172">
        <f t="shared" si="6"/>
        <v>0</v>
      </c>
      <c r="BH130" s="172">
        <f t="shared" si="7"/>
        <v>0</v>
      </c>
      <c r="BI130" s="172">
        <f t="shared" si="8"/>
        <v>0</v>
      </c>
      <c r="BJ130" s="14" t="s">
        <v>176</v>
      </c>
      <c r="BK130" s="172">
        <f t="shared" si="9"/>
        <v>0</v>
      </c>
      <c r="BL130" s="14" t="s">
        <v>182</v>
      </c>
      <c r="BM130" s="171" t="s">
        <v>753</v>
      </c>
    </row>
    <row r="131" spans="1:65" s="12" customFormat="1" ht="22.9" customHeight="1">
      <c r="B131" s="145"/>
      <c r="D131" s="146" t="s">
        <v>75</v>
      </c>
      <c r="E131" s="156" t="s">
        <v>176</v>
      </c>
      <c r="F131" s="156" t="s">
        <v>177</v>
      </c>
      <c r="I131" s="148"/>
      <c r="J131" s="157">
        <f>BK131</f>
        <v>0</v>
      </c>
      <c r="L131" s="145"/>
      <c r="M131" s="150"/>
      <c r="N131" s="151"/>
      <c r="O131" s="151"/>
      <c r="P131" s="152">
        <f>SUM(P132:P134)</f>
        <v>0</v>
      </c>
      <c r="Q131" s="151"/>
      <c r="R131" s="152">
        <f>SUM(R132:R134)</f>
        <v>3.7450399999999999</v>
      </c>
      <c r="S131" s="151"/>
      <c r="T131" s="153">
        <f>SUM(T132:T134)</f>
        <v>0</v>
      </c>
      <c r="AR131" s="146" t="s">
        <v>84</v>
      </c>
      <c r="AT131" s="154" t="s">
        <v>75</v>
      </c>
      <c r="AU131" s="154" t="s">
        <v>84</v>
      </c>
      <c r="AY131" s="146" t="s">
        <v>175</v>
      </c>
      <c r="BK131" s="155">
        <f>SUM(BK132:BK134)</f>
        <v>0</v>
      </c>
    </row>
    <row r="132" spans="1:65" s="2" customFormat="1" ht="21.75" customHeight="1">
      <c r="A132" s="29"/>
      <c r="B132" s="158"/>
      <c r="C132" s="159" t="s">
        <v>203</v>
      </c>
      <c r="D132" s="159" t="s">
        <v>178</v>
      </c>
      <c r="E132" s="160" t="s">
        <v>754</v>
      </c>
      <c r="F132" s="161" t="s">
        <v>755</v>
      </c>
      <c r="G132" s="162" t="s">
        <v>181</v>
      </c>
      <c r="H132" s="163">
        <v>40</v>
      </c>
      <c r="I132" s="164"/>
      <c r="J132" s="165">
        <f>ROUND(I132*H132,2)</f>
        <v>0</v>
      </c>
      <c r="K132" s="166"/>
      <c r="L132" s="30"/>
      <c r="M132" s="167" t="s">
        <v>1</v>
      </c>
      <c r="N132" s="168" t="s">
        <v>42</v>
      </c>
      <c r="O132" s="55"/>
      <c r="P132" s="169">
        <f>O132*H132</f>
        <v>0</v>
      </c>
      <c r="Q132" s="169">
        <v>3.2000000000000003E-4</v>
      </c>
      <c r="R132" s="169">
        <f>Q132*H132</f>
        <v>1.2800000000000001E-2</v>
      </c>
      <c r="S132" s="169">
        <v>0</v>
      </c>
      <c r="T132" s="170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1" t="s">
        <v>182</v>
      </c>
      <c r="AT132" s="171" t="s">
        <v>178</v>
      </c>
      <c r="AU132" s="171" t="s">
        <v>176</v>
      </c>
      <c r="AY132" s="14" t="s">
        <v>175</v>
      </c>
      <c r="BE132" s="172">
        <f>IF(N132="základná",J132,0)</f>
        <v>0</v>
      </c>
      <c r="BF132" s="172">
        <f>IF(N132="znížená",J132,0)</f>
        <v>0</v>
      </c>
      <c r="BG132" s="172">
        <f>IF(N132="zákl. prenesená",J132,0)</f>
        <v>0</v>
      </c>
      <c r="BH132" s="172">
        <f>IF(N132="zníž. prenesená",J132,0)</f>
        <v>0</v>
      </c>
      <c r="BI132" s="172">
        <f>IF(N132="nulová",J132,0)</f>
        <v>0</v>
      </c>
      <c r="BJ132" s="14" t="s">
        <v>176</v>
      </c>
      <c r="BK132" s="172">
        <f>ROUND(I132*H132,2)</f>
        <v>0</v>
      </c>
      <c r="BL132" s="14" t="s">
        <v>182</v>
      </c>
      <c r="BM132" s="171" t="s">
        <v>756</v>
      </c>
    </row>
    <row r="133" spans="1:65" s="2" customFormat="1" ht="16.5" customHeight="1">
      <c r="A133" s="29"/>
      <c r="B133" s="158"/>
      <c r="C133" s="173" t="s">
        <v>260</v>
      </c>
      <c r="D133" s="173" t="s">
        <v>200</v>
      </c>
      <c r="E133" s="174" t="s">
        <v>757</v>
      </c>
      <c r="F133" s="175" t="s">
        <v>758</v>
      </c>
      <c r="G133" s="176" t="s">
        <v>181</v>
      </c>
      <c r="H133" s="177">
        <v>40.799999999999997</v>
      </c>
      <c r="I133" s="178"/>
      <c r="J133" s="179">
        <f>ROUND(I133*H133,2)</f>
        <v>0</v>
      </c>
      <c r="K133" s="180"/>
      <c r="L133" s="181"/>
      <c r="M133" s="182" t="s">
        <v>1</v>
      </c>
      <c r="N133" s="183" t="s">
        <v>42</v>
      </c>
      <c r="O133" s="55"/>
      <c r="P133" s="169">
        <f>O133*H133</f>
        <v>0</v>
      </c>
      <c r="Q133" s="169">
        <v>2.9999999999999997E-4</v>
      </c>
      <c r="R133" s="169">
        <f>Q133*H133</f>
        <v>1.2239999999999997E-2</v>
      </c>
      <c r="S133" s="169">
        <v>0</v>
      </c>
      <c r="T133" s="170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1" t="s">
        <v>203</v>
      </c>
      <c r="AT133" s="171" t="s">
        <v>200</v>
      </c>
      <c r="AU133" s="171" t="s">
        <v>176</v>
      </c>
      <c r="AY133" s="14" t="s">
        <v>175</v>
      </c>
      <c r="BE133" s="172">
        <f>IF(N133="základná",J133,0)</f>
        <v>0</v>
      </c>
      <c r="BF133" s="172">
        <f>IF(N133="znížená",J133,0)</f>
        <v>0</v>
      </c>
      <c r="BG133" s="172">
        <f>IF(N133="zákl. prenesená",J133,0)</f>
        <v>0</v>
      </c>
      <c r="BH133" s="172">
        <f>IF(N133="zníž. prenesená",J133,0)</f>
        <v>0</v>
      </c>
      <c r="BI133" s="172">
        <f>IF(N133="nulová",J133,0)</f>
        <v>0</v>
      </c>
      <c r="BJ133" s="14" t="s">
        <v>176</v>
      </c>
      <c r="BK133" s="172">
        <f>ROUND(I133*H133,2)</f>
        <v>0</v>
      </c>
      <c r="BL133" s="14" t="s">
        <v>182</v>
      </c>
      <c r="BM133" s="171" t="s">
        <v>759</v>
      </c>
    </row>
    <row r="134" spans="1:65" s="2" customFormat="1" ht="16.5" customHeight="1">
      <c r="A134" s="29"/>
      <c r="B134" s="158"/>
      <c r="C134" s="159" t="s">
        <v>263</v>
      </c>
      <c r="D134" s="159" t="s">
        <v>178</v>
      </c>
      <c r="E134" s="160" t="s">
        <v>645</v>
      </c>
      <c r="F134" s="161" t="s">
        <v>646</v>
      </c>
      <c r="G134" s="162" t="s">
        <v>249</v>
      </c>
      <c r="H134" s="163">
        <v>10</v>
      </c>
      <c r="I134" s="164"/>
      <c r="J134" s="165">
        <f>ROUND(I134*H134,2)</f>
        <v>0</v>
      </c>
      <c r="K134" s="166"/>
      <c r="L134" s="30"/>
      <c r="M134" s="167" t="s">
        <v>1</v>
      </c>
      <c r="N134" s="168" t="s">
        <v>42</v>
      </c>
      <c r="O134" s="55"/>
      <c r="P134" s="169">
        <f>O134*H134</f>
        <v>0</v>
      </c>
      <c r="Q134" s="169">
        <v>0.372</v>
      </c>
      <c r="R134" s="169">
        <f>Q134*H134</f>
        <v>3.7199999999999998</v>
      </c>
      <c r="S134" s="169">
        <v>0</v>
      </c>
      <c r="T134" s="170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1" t="s">
        <v>182</v>
      </c>
      <c r="AT134" s="171" t="s">
        <v>178</v>
      </c>
      <c r="AU134" s="171" t="s">
        <v>176</v>
      </c>
      <c r="AY134" s="14" t="s">
        <v>175</v>
      </c>
      <c r="BE134" s="172">
        <f>IF(N134="základná",J134,0)</f>
        <v>0</v>
      </c>
      <c r="BF134" s="172">
        <f>IF(N134="znížená",J134,0)</f>
        <v>0</v>
      </c>
      <c r="BG134" s="172">
        <f>IF(N134="zákl. prenesená",J134,0)</f>
        <v>0</v>
      </c>
      <c r="BH134" s="172">
        <f>IF(N134="zníž. prenesená",J134,0)</f>
        <v>0</v>
      </c>
      <c r="BI134" s="172">
        <f>IF(N134="nulová",J134,0)</f>
        <v>0</v>
      </c>
      <c r="BJ134" s="14" t="s">
        <v>176</v>
      </c>
      <c r="BK134" s="172">
        <f>ROUND(I134*H134,2)</f>
        <v>0</v>
      </c>
      <c r="BL134" s="14" t="s">
        <v>182</v>
      </c>
      <c r="BM134" s="171" t="s">
        <v>760</v>
      </c>
    </row>
    <row r="135" spans="1:65" s="12" customFormat="1" ht="22.9" customHeight="1">
      <c r="B135" s="145"/>
      <c r="D135" s="146" t="s">
        <v>75</v>
      </c>
      <c r="E135" s="156" t="s">
        <v>184</v>
      </c>
      <c r="F135" s="156" t="s">
        <v>185</v>
      </c>
      <c r="I135" s="148"/>
      <c r="J135" s="157">
        <f>BK135</f>
        <v>0</v>
      </c>
      <c r="L135" s="145"/>
      <c r="M135" s="150"/>
      <c r="N135" s="151"/>
      <c r="O135" s="151"/>
      <c r="P135" s="152">
        <f>P136</f>
        <v>0</v>
      </c>
      <c r="Q135" s="151"/>
      <c r="R135" s="152">
        <f>R136</f>
        <v>106.58440000000002</v>
      </c>
      <c r="S135" s="151"/>
      <c r="T135" s="153">
        <f>T136</f>
        <v>0</v>
      </c>
      <c r="AR135" s="146" t="s">
        <v>84</v>
      </c>
      <c r="AT135" s="154" t="s">
        <v>75</v>
      </c>
      <c r="AU135" s="154" t="s">
        <v>84</v>
      </c>
      <c r="AY135" s="146" t="s">
        <v>175</v>
      </c>
      <c r="BK135" s="155">
        <f>BK136</f>
        <v>0</v>
      </c>
    </row>
    <row r="136" spans="1:65" s="2" customFormat="1" ht="21.75" customHeight="1">
      <c r="A136" s="29"/>
      <c r="B136" s="158"/>
      <c r="C136" s="159" t="s">
        <v>267</v>
      </c>
      <c r="D136" s="159" t="s">
        <v>178</v>
      </c>
      <c r="E136" s="160" t="s">
        <v>761</v>
      </c>
      <c r="F136" s="161" t="s">
        <v>762</v>
      </c>
      <c r="G136" s="162" t="s">
        <v>181</v>
      </c>
      <c r="H136" s="163">
        <v>267.8</v>
      </c>
      <c r="I136" s="164"/>
      <c r="J136" s="165">
        <f>ROUND(I136*H136,2)</f>
        <v>0</v>
      </c>
      <c r="K136" s="166"/>
      <c r="L136" s="30"/>
      <c r="M136" s="167" t="s">
        <v>1</v>
      </c>
      <c r="N136" s="168" t="s">
        <v>42</v>
      </c>
      <c r="O136" s="55"/>
      <c r="P136" s="169">
        <f>O136*H136</f>
        <v>0</v>
      </c>
      <c r="Q136" s="169">
        <v>0.39800000000000002</v>
      </c>
      <c r="R136" s="169">
        <f>Q136*H136</f>
        <v>106.58440000000002</v>
      </c>
      <c r="S136" s="169">
        <v>0</v>
      </c>
      <c r="T136" s="170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1" t="s">
        <v>182</v>
      </c>
      <c r="AT136" s="171" t="s">
        <v>178</v>
      </c>
      <c r="AU136" s="171" t="s">
        <v>176</v>
      </c>
      <c r="AY136" s="14" t="s">
        <v>175</v>
      </c>
      <c r="BE136" s="172">
        <f>IF(N136="základná",J136,0)</f>
        <v>0</v>
      </c>
      <c r="BF136" s="172">
        <f>IF(N136="znížená",J136,0)</f>
        <v>0</v>
      </c>
      <c r="BG136" s="172">
        <f>IF(N136="zákl. prenesená",J136,0)</f>
        <v>0</v>
      </c>
      <c r="BH136" s="172">
        <f>IF(N136="zníž. prenesená",J136,0)</f>
        <v>0</v>
      </c>
      <c r="BI136" s="172">
        <f>IF(N136="nulová",J136,0)</f>
        <v>0</v>
      </c>
      <c r="BJ136" s="14" t="s">
        <v>176</v>
      </c>
      <c r="BK136" s="172">
        <f>ROUND(I136*H136,2)</f>
        <v>0</v>
      </c>
      <c r="BL136" s="14" t="s">
        <v>182</v>
      </c>
      <c r="BM136" s="171" t="s">
        <v>763</v>
      </c>
    </row>
    <row r="137" spans="1:65" s="12" customFormat="1" ht="22.9" customHeight="1">
      <c r="B137" s="145"/>
      <c r="D137" s="146" t="s">
        <v>75</v>
      </c>
      <c r="E137" s="156" t="s">
        <v>205</v>
      </c>
      <c r="F137" s="156" t="s">
        <v>206</v>
      </c>
      <c r="I137" s="148"/>
      <c r="J137" s="157">
        <f>BK137</f>
        <v>0</v>
      </c>
      <c r="L137" s="145"/>
      <c r="M137" s="150"/>
      <c r="N137" s="151"/>
      <c r="O137" s="151"/>
      <c r="P137" s="152">
        <f>P138</f>
        <v>0</v>
      </c>
      <c r="Q137" s="151"/>
      <c r="R137" s="152">
        <f>R138</f>
        <v>0</v>
      </c>
      <c r="S137" s="151"/>
      <c r="T137" s="153">
        <f>T138</f>
        <v>0</v>
      </c>
      <c r="AR137" s="146" t="s">
        <v>84</v>
      </c>
      <c r="AT137" s="154" t="s">
        <v>75</v>
      </c>
      <c r="AU137" s="154" t="s">
        <v>84</v>
      </c>
      <c r="AY137" s="146" t="s">
        <v>175</v>
      </c>
      <c r="BK137" s="155">
        <f>BK138</f>
        <v>0</v>
      </c>
    </row>
    <row r="138" spans="1:65" s="2" customFormat="1" ht="21.75" customHeight="1">
      <c r="A138" s="29"/>
      <c r="B138" s="158"/>
      <c r="C138" s="159" t="s">
        <v>272</v>
      </c>
      <c r="D138" s="159" t="s">
        <v>178</v>
      </c>
      <c r="E138" s="160" t="s">
        <v>655</v>
      </c>
      <c r="F138" s="161" t="s">
        <v>656</v>
      </c>
      <c r="G138" s="162" t="s">
        <v>210</v>
      </c>
      <c r="H138" s="163">
        <v>128.32900000000001</v>
      </c>
      <c r="I138" s="164"/>
      <c r="J138" s="165">
        <f>ROUND(I138*H138,2)</f>
        <v>0</v>
      </c>
      <c r="K138" s="166"/>
      <c r="L138" s="30"/>
      <c r="M138" s="184" t="s">
        <v>1</v>
      </c>
      <c r="N138" s="185" t="s">
        <v>42</v>
      </c>
      <c r="O138" s="186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1" t="s">
        <v>182</v>
      </c>
      <c r="AT138" s="171" t="s">
        <v>178</v>
      </c>
      <c r="AU138" s="171" t="s">
        <v>176</v>
      </c>
      <c r="AY138" s="14" t="s">
        <v>175</v>
      </c>
      <c r="BE138" s="172">
        <f>IF(N138="základná",J138,0)</f>
        <v>0</v>
      </c>
      <c r="BF138" s="172">
        <f>IF(N138="znížená",J138,0)</f>
        <v>0</v>
      </c>
      <c r="BG138" s="172">
        <f>IF(N138="zákl. prenesená",J138,0)</f>
        <v>0</v>
      </c>
      <c r="BH138" s="172">
        <f>IF(N138="zníž. prenesená",J138,0)</f>
        <v>0</v>
      </c>
      <c r="BI138" s="172">
        <f>IF(N138="nulová",J138,0)</f>
        <v>0</v>
      </c>
      <c r="BJ138" s="14" t="s">
        <v>176</v>
      </c>
      <c r="BK138" s="172">
        <f>ROUND(I138*H138,2)</f>
        <v>0</v>
      </c>
      <c r="BL138" s="14" t="s">
        <v>182</v>
      </c>
      <c r="BM138" s="171" t="s">
        <v>764</v>
      </c>
    </row>
    <row r="139" spans="1:65" s="2" customFormat="1" ht="6.95" customHeight="1">
      <c r="A139" s="29"/>
      <c r="B139" s="44"/>
      <c r="C139" s="45"/>
      <c r="D139" s="45"/>
      <c r="E139" s="45"/>
      <c r="F139" s="45"/>
      <c r="G139" s="45"/>
      <c r="H139" s="45"/>
      <c r="I139" s="117"/>
      <c r="J139" s="45"/>
      <c r="K139" s="45"/>
      <c r="L139" s="30"/>
      <c r="M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</sheetData>
  <autoFilter ref="C120:K138" xr:uid="{00000000-0009-0000-0000-00000E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BM128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14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127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149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15</v>
      </c>
      <c r="I6" s="90"/>
      <c r="L6" s="17"/>
    </row>
    <row r="7" spans="1:46" s="1" customFormat="1" ht="16.5" customHeight="1">
      <c r="B7" s="17"/>
      <c r="E7" s="231" t="str">
        <f>'Rekapitulácia stavby'!K6</f>
        <v>PUMPTRACK- Ludvika van Beethovena</v>
      </c>
      <c r="F7" s="232"/>
      <c r="G7" s="232"/>
      <c r="H7" s="232"/>
      <c r="I7" s="90"/>
      <c r="L7" s="17"/>
    </row>
    <row r="8" spans="1:46" s="2" customFormat="1" ht="12" customHeight="1">
      <c r="A8" s="29"/>
      <c r="B8" s="30"/>
      <c r="C8" s="29"/>
      <c r="D8" s="24" t="s">
        <v>150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8" t="s">
        <v>765</v>
      </c>
      <c r="F9" s="233"/>
      <c r="G9" s="233"/>
      <c r="H9" s="233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9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94" t="s">
        <v>21</v>
      </c>
      <c r="J12" s="52" t="str">
        <f>'Rekapitulácia stavby'!AN8</f>
        <v>30. 4. 2021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94" t="s">
        <v>24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94" t="s">
        <v>26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9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4" t="str">
        <f>'Rekapitulácia stavby'!E14</f>
        <v>Vyplň údaj</v>
      </c>
      <c r="F18" s="198"/>
      <c r="G18" s="198"/>
      <c r="H18" s="198"/>
      <c r="I18" s="94" t="s">
        <v>26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94" t="s">
        <v>24</v>
      </c>
      <c r="J20" s="22" t="s">
        <v>30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31</v>
      </c>
      <c r="F21" s="29"/>
      <c r="G21" s="29"/>
      <c r="H21" s="29"/>
      <c r="I21" s="94" t="s">
        <v>26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33</v>
      </c>
      <c r="E23" s="29"/>
      <c r="F23" s="29"/>
      <c r="G23" s="29"/>
      <c r="H23" s="29"/>
      <c r="I23" s="9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26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03" t="s">
        <v>1</v>
      </c>
      <c r="F27" s="203"/>
      <c r="G27" s="203"/>
      <c r="H27" s="203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36</v>
      </c>
      <c r="E30" s="29"/>
      <c r="F30" s="29"/>
      <c r="G30" s="29"/>
      <c r="H30" s="29"/>
      <c r="I30" s="93"/>
      <c r="J30" s="68">
        <f>ROUND(J118,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101" t="s">
        <v>37</v>
      </c>
      <c r="J32" s="33" t="s">
        <v>39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40</v>
      </c>
      <c r="E33" s="24" t="s">
        <v>41</v>
      </c>
      <c r="F33" s="103">
        <f>ROUND((SUM(BE118:BE127)),  2)</f>
        <v>0</v>
      </c>
      <c r="G33" s="29"/>
      <c r="H33" s="29"/>
      <c r="I33" s="104">
        <v>0.2</v>
      </c>
      <c r="J33" s="103">
        <f>ROUND(((SUM(BE118:BE127))*I33),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42</v>
      </c>
      <c r="F34" s="103">
        <f>ROUND((SUM(BF118:BF127)),  2)</f>
        <v>0</v>
      </c>
      <c r="G34" s="29"/>
      <c r="H34" s="29"/>
      <c r="I34" s="104">
        <v>0.2</v>
      </c>
      <c r="J34" s="103">
        <f>ROUND(((SUM(BF118:BF127))*I34),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3">
        <f>ROUND((SUM(BG118:BG127)),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3">
        <f>ROUND((SUM(BH118:BH127)),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45</v>
      </c>
      <c r="F37" s="103">
        <f>ROUND((SUM(BI118:BI127)),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46</v>
      </c>
      <c r="E39" s="57"/>
      <c r="F39" s="57"/>
      <c r="G39" s="107" t="s">
        <v>47</v>
      </c>
      <c r="H39" s="108" t="s">
        <v>48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49</v>
      </c>
      <c r="E50" s="41"/>
      <c r="F50" s="41"/>
      <c r="G50" s="40" t="s">
        <v>50</v>
      </c>
      <c r="H50" s="41"/>
      <c r="I50" s="112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51</v>
      </c>
      <c r="E61" s="32"/>
      <c r="F61" s="113" t="s">
        <v>52</v>
      </c>
      <c r="G61" s="42" t="s">
        <v>51</v>
      </c>
      <c r="H61" s="32"/>
      <c r="I61" s="114"/>
      <c r="J61" s="115" t="s">
        <v>52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53</v>
      </c>
      <c r="E65" s="43"/>
      <c r="F65" s="43"/>
      <c r="G65" s="40" t="s">
        <v>54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51</v>
      </c>
      <c r="E76" s="32"/>
      <c r="F76" s="113" t="s">
        <v>52</v>
      </c>
      <c r="G76" s="42" t="s">
        <v>51</v>
      </c>
      <c r="H76" s="32"/>
      <c r="I76" s="114"/>
      <c r="J76" s="115" t="s">
        <v>52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152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1" t="str">
        <f>E7</f>
        <v>PUMPTRACK- Ludvika van Beethovena</v>
      </c>
      <c r="F85" s="232"/>
      <c r="G85" s="232"/>
      <c r="H85" s="232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150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18" t="str">
        <f>E9</f>
        <v>SO 12 - Plochy určené na zatrávnenie svahov trate</v>
      </c>
      <c r="F87" s="233"/>
      <c r="G87" s="233"/>
      <c r="H87" s="233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Trnava, parc. č. 1635/1</v>
      </c>
      <c r="G89" s="29"/>
      <c r="H89" s="29"/>
      <c r="I89" s="94" t="s">
        <v>21</v>
      </c>
      <c r="J89" s="52" t="str">
        <f>IF(J12="","",J12)</f>
        <v>30. 4. 2021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Mesto Trnava, Hlavná č.1</v>
      </c>
      <c r="G91" s="29"/>
      <c r="H91" s="29"/>
      <c r="I91" s="94" t="s">
        <v>29</v>
      </c>
      <c r="J91" s="27" t="str">
        <f>E21</f>
        <v>SIMANEK s.r.o.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94" t="s">
        <v>33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153</v>
      </c>
      <c r="D94" s="105"/>
      <c r="E94" s="105"/>
      <c r="F94" s="105"/>
      <c r="G94" s="105"/>
      <c r="H94" s="105"/>
      <c r="I94" s="120"/>
      <c r="J94" s="121" t="s">
        <v>154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155</v>
      </c>
      <c r="D96" s="29"/>
      <c r="E96" s="29"/>
      <c r="F96" s="29"/>
      <c r="G96" s="29"/>
      <c r="H96" s="29"/>
      <c r="I96" s="93"/>
      <c r="J96" s="68">
        <f>J118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156</v>
      </c>
    </row>
    <row r="97" spans="1:31" s="9" customFormat="1" ht="24.95" customHeight="1">
      <c r="B97" s="123"/>
      <c r="D97" s="124" t="s">
        <v>157</v>
      </c>
      <c r="E97" s="125"/>
      <c r="F97" s="125"/>
      <c r="G97" s="125"/>
      <c r="H97" s="125"/>
      <c r="I97" s="126"/>
      <c r="J97" s="127">
        <f>J119</f>
        <v>0</v>
      </c>
      <c r="L97" s="123"/>
    </row>
    <row r="98" spans="1:31" s="10" customFormat="1" ht="19.899999999999999" customHeight="1">
      <c r="B98" s="128"/>
      <c r="D98" s="129" t="s">
        <v>225</v>
      </c>
      <c r="E98" s="130"/>
      <c r="F98" s="130"/>
      <c r="G98" s="130"/>
      <c r="H98" s="130"/>
      <c r="I98" s="131"/>
      <c r="J98" s="132">
        <f>J120</f>
        <v>0</v>
      </c>
      <c r="L98" s="128"/>
    </row>
    <row r="99" spans="1:31" s="2" customFormat="1" ht="21.75" customHeight="1">
      <c r="A99" s="29"/>
      <c r="B99" s="30"/>
      <c r="C99" s="29"/>
      <c r="D99" s="29"/>
      <c r="E99" s="29"/>
      <c r="F99" s="29"/>
      <c r="G99" s="29"/>
      <c r="H99" s="29"/>
      <c r="I99" s="93"/>
      <c r="J99" s="29"/>
      <c r="K99" s="29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31" s="2" customFormat="1" ht="6.95" customHeight="1">
      <c r="A100" s="29"/>
      <c r="B100" s="44"/>
      <c r="C100" s="45"/>
      <c r="D100" s="45"/>
      <c r="E100" s="45"/>
      <c r="F100" s="45"/>
      <c r="G100" s="45"/>
      <c r="H100" s="45"/>
      <c r="I100" s="117"/>
      <c r="J100" s="45"/>
      <c r="K100" s="45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4" spans="1:31" s="2" customFormat="1" ht="6.95" customHeight="1">
      <c r="A104" s="29"/>
      <c r="B104" s="46"/>
      <c r="C104" s="47"/>
      <c r="D104" s="47"/>
      <c r="E104" s="47"/>
      <c r="F104" s="47"/>
      <c r="G104" s="47"/>
      <c r="H104" s="47"/>
      <c r="I104" s="118"/>
      <c r="J104" s="47"/>
      <c r="K104" s="47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24.95" customHeight="1">
      <c r="A105" s="29"/>
      <c r="B105" s="30"/>
      <c r="C105" s="18" t="s">
        <v>161</v>
      </c>
      <c r="D105" s="29"/>
      <c r="E105" s="29"/>
      <c r="F105" s="29"/>
      <c r="G105" s="29"/>
      <c r="H105" s="29"/>
      <c r="I105" s="93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6.95" customHeight="1">
      <c r="A106" s="29"/>
      <c r="B106" s="30"/>
      <c r="C106" s="29"/>
      <c r="D106" s="29"/>
      <c r="E106" s="29"/>
      <c r="F106" s="29"/>
      <c r="G106" s="29"/>
      <c r="H106" s="29"/>
      <c r="I106" s="93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12" customHeight="1">
      <c r="A107" s="29"/>
      <c r="B107" s="30"/>
      <c r="C107" s="24" t="s">
        <v>15</v>
      </c>
      <c r="D107" s="29"/>
      <c r="E107" s="29"/>
      <c r="F107" s="29"/>
      <c r="G107" s="29"/>
      <c r="H107" s="29"/>
      <c r="I107" s="93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6.5" customHeight="1">
      <c r="A108" s="29"/>
      <c r="B108" s="30"/>
      <c r="C108" s="29"/>
      <c r="D108" s="29"/>
      <c r="E108" s="231" t="str">
        <f>E7</f>
        <v>PUMPTRACK- Ludvika van Beethovena</v>
      </c>
      <c r="F108" s="232"/>
      <c r="G108" s="232"/>
      <c r="H108" s="232"/>
      <c r="I108" s="93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150</v>
      </c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>
      <c r="A110" s="29"/>
      <c r="B110" s="30"/>
      <c r="C110" s="29"/>
      <c r="D110" s="29"/>
      <c r="E110" s="218" t="str">
        <f>E9</f>
        <v>SO 12 - Plochy určené na zatrávnenie svahov trate</v>
      </c>
      <c r="F110" s="233"/>
      <c r="G110" s="233"/>
      <c r="H110" s="233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19</v>
      </c>
      <c r="D112" s="29"/>
      <c r="E112" s="29"/>
      <c r="F112" s="22" t="str">
        <f>F12</f>
        <v>Trnava, parc. č. 1635/1</v>
      </c>
      <c r="G112" s="29"/>
      <c r="H112" s="29"/>
      <c r="I112" s="94" t="s">
        <v>21</v>
      </c>
      <c r="J112" s="52" t="str">
        <f>IF(J12="","",J12)</f>
        <v>30. 4. 2021</v>
      </c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5.2" customHeight="1">
      <c r="A114" s="29"/>
      <c r="B114" s="30"/>
      <c r="C114" s="24" t="s">
        <v>23</v>
      </c>
      <c r="D114" s="29"/>
      <c r="E114" s="29"/>
      <c r="F114" s="22" t="str">
        <f>E15</f>
        <v>Mesto Trnava, Hlavná č.1</v>
      </c>
      <c r="G114" s="29"/>
      <c r="H114" s="29"/>
      <c r="I114" s="94" t="s">
        <v>29</v>
      </c>
      <c r="J114" s="27" t="str">
        <f>E21</f>
        <v>SIMANEK s.r.o.</v>
      </c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5.2" customHeight="1">
      <c r="A115" s="29"/>
      <c r="B115" s="30"/>
      <c r="C115" s="24" t="s">
        <v>27</v>
      </c>
      <c r="D115" s="29"/>
      <c r="E115" s="29"/>
      <c r="F115" s="22" t="str">
        <f>IF(E18="","",E18)</f>
        <v>Vyplň údaj</v>
      </c>
      <c r="G115" s="29"/>
      <c r="H115" s="29"/>
      <c r="I115" s="94" t="s">
        <v>33</v>
      </c>
      <c r="J115" s="27" t="str">
        <f>E24</f>
        <v xml:space="preserve"> 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0.35" customHeight="1">
      <c r="A116" s="29"/>
      <c r="B116" s="30"/>
      <c r="C116" s="29"/>
      <c r="D116" s="29"/>
      <c r="E116" s="29"/>
      <c r="F116" s="29"/>
      <c r="G116" s="29"/>
      <c r="H116" s="29"/>
      <c r="I116" s="93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11" customFormat="1" ht="29.25" customHeight="1">
      <c r="A117" s="133"/>
      <c r="B117" s="134"/>
      <c r="C117" s="135" t="s">
        <v>162</v>
      </c>
      <c r="D117" s="136" t="s">
        <v>61</v>
      </c>
      <c r="E117" s="136" t="s">
        <v>57</v>
      </c>
      <c r="F117" s="136" t="s">
        <v>58</v>
      </c>
      <c r="G117" s="136" t="s">
        <v>163</v>
      </c>
      <c r="H117" s="136" t="s">
        <v>164</v>
      </c>
      <c r="I117" s="137" t="s">
        <v>165</v>
      </c>
      <c r="J117" s="138" t="s">
        <v>154</v>
      </c>
      <c r="K117" s="139" t="s">
        <v>166</v>
      </c>
      <c r="L117" s="140"/>
      <c r="M117" s="59" t="s">
        <v>1</v>
      </c>
      <c r="N117" s="60" t="s">
        <v>40</v>
      </c>
      <c r="O117" s="60" t="s">
        <v>167</v>
      </c>
      <c r="P117" s="60" t="s">
        <v>168</v>
      </c>
      <c r="Q117" s="60" t="s">
        <v>169</v>
      </c>
      <c r="R117" s="60" t="s">
        <v>170</v>
      </c>
      <c r="S117" s="60" t="s">
        <v>171</v>
      </c>
      <c r="T117" s="61" t="s">
        <v>172</v>
      </c>
      <c r="U117" s="133"/>
      <c r="V117" s="133"/>
      <c r="W117" s="133"/>
      <c r="X117" s="133"/>
      <c r="Y117" s="133"/>
      <c r="Z117" s="133"/>
      <c r="AA117" s="133"/>
      <c r="AB117" s="133"/>
      <c r="AC117" s="133"/>
      <c r="AD117" s="133"/>
      <c r="AE117" s="133"/>
    </row>
    <row r="118" spans="1:65" s="2" customFormat="1" ht="22.9" customHeight="1">
      <c r="A118" s="29"/>
      <c r="B118" s="30"/>
      <c r="C118" s="66" t="s">
        <v>155</v>
      </c>
      <c r="D118" s="29"/>
      <c r="E118" s="29"/>
      <c r="F118" s="29"/>
      <c r="G118" s="29"/>
      <c r="H118" s="29"/>
      <c r="I118" s="93"/>
      <c r="J118" s="141">
        <f>BK118</f>
        <v>0</v>
      </c>
      <c r="K118" s="29"/>
      <c r="L118" s="30"/>
      <c r="M118" s="62"/>
      <c r="N118" s="53"/>
      <c r="O118" s="63"/>
      <c r="P118" s="142">
        <f>P119</f>
        <v>0</v>
      </c>
      <c r="Q118" s="63"/>
      <c r="R118" s="142">
        <f>R119</f>
        <v>0.97280500000000003</v>
      </c>
      <c r="S118" s="63"/>
      <c r="T118" s="143">
        <f>T119</f>
        <v>0</v>
      </c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T118" s="14" t="s">
        <v>75</v>
      </c>
      <c r="AU118" s="14" t="s">
        <v>156</v>
      </c>
      <c r="BK118" s="144">
        <f>BK119</f>
        <v>0</v>
      </c>
    </row>
    <row r="119" spans="1:65" s="12" customFormat="1" ht="25.9" customHeight="1">
      <c r="B119" s="145"/>
      <c r="D119" s="146" t="s">
        <v>75</v>
      </c>
      <c r="E119" s="147" t="s">
        <v>173</v>
      </c>
      <c r="F119" s="147" t="s">
        <v>174</v>
      </c>
      <c r="I119" s="148"/>
      <c r="J119" s="149">
        <f>BK119</f>
        <v>0</v>
      </c>
      <c r="L119" s="145"/>
      <c r="M119" s="150"/>
      <c r="N119" s="151"/>
      <c r="O119" s="151"/>
      <c r="P119" s="152">
        <f>P120</f>
        <v>0</v>
      </c>
      <c r="Q119" s="151"/>
      <c r="R119" s="152">
        <f>R120</f>
        <v>0.97280500000000003</v>
      </c>
      <c r="S119" s="151"/>
      <c r="T119" s="153">
        <f>T120</f>
        <v>0</v>
      </c>
      <c r="AR119" s="146" t="s">
        <v>84</v>
      </c>
      <c r="AT119" s="154" t="s">
        <v>75</v>
      </c>
      <c r="AU119" s="154" t="s">
        <v>76</v>
      </c>
      <c r="AY119" s="146" t="s">
        <v>175</v>
      </c>
      <c r="BK119" s="155">
        <f>BK120</f>
        <v>0</v>
      </c>
    </row>
    <row r="120" spans="1:65" s="12" customFormat="1" ht="22.9" customHeight="1">
      <c r="B120" s="145"/>
      <c r="D120" s="146" t="s">
        <v>75</v>
      </c>
      <c r="E120" s="156" t="s">
        <v>84</v>
      </c>
      <c r="F120" s="156" t="s">
        <v>233</v>
      </c>
      <c r="I120" s="148"/>
      <c r="J120" s="157">
        <f>BK120</f>
        <v>0</v>
      </c>
      <c r="L120" s="145"/>
      <c r="M120" s="150"/>
      <c r="N120" s="151"/>
      <c r="O120" s="151"/>
      <c r="P120" s="152">
        <f>SUM(P121:P127)</f>
        <v>0</v>
      </c>
      <c r="Q120" s="151"/>
      <c r="R120" s="152">
        <f>SUM(R121:R127)</f>
        <v>0.97280500000000003</v>
      </c>
      <c r="S120" s="151"/>
      <c r="T120" s="153">
        <f>SUM(T121:T127)</f>
        <v>0</v>
      </c>
      <c r="AR120" s="146" t="s">
        <v>84</v>
      </c>
      <c r="AT120" s="154" t="s">
        <v>75</v>
      </c>
      <c r="AU120" s="154" t="s">
        <v>84</v>
      </c>
      <c r="AY120" s="146" t="s">
        <v>175</v>
      </c>
      <c r="BK120" s="155">
        <f>SUM(BK121:BK127)</f>
        <v>0</v>
      </c>
    </row>
    <row r="121" spans="1:65" s="2" customFormat="1" ht="21.75" customHeight="1">
      <c r="A121" s="29"/>
      <c r="B121" s="158"/>
      <c r="C121" s="159" t="s">
        <v>84</v>
      </c>
      <c r="D121" s="159" t="s">
        <v>178</v>
      </c>
      <c r="E121" s="160" t="s">
        <v>766</v>
      </c>
      <c r="F121" s="161" t="s">
        <v>767</v>
      </c>
      <c r="G121" s="162" t="s">
        <v>181</v>
      </c>
      <c r="H121" s="163">
        <v>435</v>
      </c>
      <c r="I121" s="164"/>
      <c r="J121" s="165">
        <f t="shared" ref="J121:J127" si="0">ROUND(I121*H121,2)</f>
        <v>0</v>
      </c>
      <c r="K121" s="166"/>
      <c r="L121" s="30"/>
      <c r="M121" s="167" t="s">
        <v>1</v>
      </c>
      <c r="N121" s="168" t="s">
        <v>42</v>
      </c>
      <c r="O121" s="55"/>
      <c r="P121" s="169">
        <f t="shared" ref="P121:P127" si="1">O121*H121</f>
        <v>0</v>
      </c>
      <c r="Q121" s="169">
        <v>0</v>
      </c>
      <c r="R121" s="169">
        <f t="shared" ref="R121:R127" si="2">Q121*H121</f>
        <v>0</v>
      </c>
      <c r="S121" s="169">
        <v>0</v>
      </c>
      <c r="T121" s="170">
        <f t="shared" ref="T121:T127" si="3">S121*H121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71" t="s">
        <v>182</v>
      </c>
      <c r="AT121" s="171" t="s">
        <v>178</v>
      </c>
      <c r="AU121" s="171" t="s">
        <v>176</v>
      </c>
      <c r="AY121" s="14" t="s">
        <v>175</v>
      </c>
      <c r="BE121" s="172">
        <f t="shared" ref="BE121:BE127" si="4">IF(N121="základná",J121,0)</f>
        <v>0</v>
      </c>
      <c r="BF121" s="172">
        <f t="shared" ref="BF121:BF127" si="5">IF(N121="znížená",J121,0)</f>
        <v>0</v>
      </c>
      <c r="BG121" s="172">
        <f t="shared" ref="BG121:BG127" si="6">IF(N121="zákl. prenesená",J121,0)</f>
        <v>0</v>
      </c>
      <c r="BH121" s="172">
        <f t="shared" ref="BH121:BH127" si="7">IF(N121="zníž. prenesená",J121,0)</f>
        <v>0</v>
      </c>
      <c r="BI121" s="172">
        <f t="shared" ref="BI121:BI127" si="8">IF(N121="nulová",J121,0)</f>
        <v>0</v>
      </c>
      <c r="BJ121" s="14" t="s">
        <v>176</v>
      </c>
      <c r="BK121" s="172">
        <f t="shared" ref="BK121:BK127" si="9">ROUND(I121*H121,2)</f>
        <v>0</v>
      </c>
      <c r="BL121" s="14" t="s">
        <v>182</v>
      </c>
      <c r="BM121" s="171" t="s">
        <v>768</v>
      </c>
    </row>
    <row r="122" spans="1:65" s="2" customFormat="1" ht="21.75" customHeight="1">
      <c r="A122" s="29"/>
      <c r="B122" s="158"/>
      <c r="C122" s="159" t="s">
        <v>176</v>
      </c>
      <c r="D122" s="159" t="s">
        <v>178</v>
      </c>
      <c r="E122" s="160" t="s">
        <v>769</v>
      </c>
      <c r="F122" s="161" t="s">
        <v>770</v>
      </c>
      <c r="G122" s="162" t="s">
        <v>181</v>
      </c>
      <c r="H122" s="163">
        <v>1450</v>
      </c>
      <c r="I122" s="164"/>
      <c r="J122" s="165">
        <f t="shared" si="0"/>
        <v>0</v>
      </c>
      <c r="K122" s="166"/>
      <c r="L122" s="30"/>
      <c r="M122" s="167" t="s">
        <v>1</v>
      </c>
      <c r="N122" s="168" t="s">
        <v>42</v>
      </c>
      <c r="O122" s="55"/>
      <c r="P122" s="169">
        <f t="shared" si="1"/>
        <v>0</v>
      </c>
      <c r="Q122" s="169">
        <v>0</v>
      </c>
      <c r="R122" s="169">
        <f t="shared" si="2"/>
        <v>0</v>
      </c>
      <c r="S122" s="169">
        <v>0</v>
      </c>
      <c r="T122" s="170">
        <f t="shared" si="3"/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71" t="s">
        <v>182</v>
      </c>
      <c r="AT122" s="171" t="s">
        <v>178</v>
      </c>
      <c r="AU122" s="171" t="s">
        <v>176</v>
      </c>
      <c r="AY122" s="14" t="s">
        <v>175</v>
      </c>
      <c r="BE122" s="172">
        <f t="shared" si="4"/>
        <v>0</v>
      </c>
      <c r="BF122" s="172">
        <f t="shared" si="5"/>
        <v>0</v>
      </c>
      <c r="BG122" s="172">
        <f t="shared" si="6"/>
        <v>0</v>
      </c>
      <c r="BH122" s="172">
        <f t="shared" si="7"/>
        <v>0</v>
      </c>
      <c r="BI122" s="172">
        <f t="shared" si="8"/>
        <v>0</v>
      </c>
      <c r="BJ122" s="14" t="s">
        <v>176</v>
      </c>
      <c r="BK122" s="172">
        <f t="shared" si="9"/>
        <v>0</v>
      </c>
      <c r="BL122" s="14" t="s">
        <v>182</v>
      </c>
      <c r="BM122" s="171" t="s">
        <v>771</v>
      </c>
    </row>
    <row r="123" spans="1:65" s="2" customFormat="1" ht="21.75" customHeight="1">
      <c r="A123" s="29"/>
      <c r="B123" s="158"/>
      <c r="C123" s="159" t="s">
        <v>189</v>
      </c>
      <c r="D123" s="159" t="s">
        <v>178</v>
      </c>
      <c r="E123" s="160" t="s">
        <v>772</v>
      </c>
      <c r="F123" s="161" t="s">
        <v>773</v>
      </c>
      <c r="G123" s="162" t="s">
        <v>181</v>
      </c>
      <c r="H123" s="163">
        <v>1015</v>
      </c>
      <c r="I123" s="164"/>
      <c r="J123" s="165">
        <f t="shared" si="0"/>
        <v>0</v>
      </c>
      <c r="K123" s="166"/>
      <c r="L123" s="30"/>
      <c r="M123" s="167" t="s">
        <v>1</v>
      </c>
      <c r="N123" s="168" t="s">
        <v>42</v>
      </c>
      <c r="O123" s="55"/>
      <c r="P123" s="169">
        <f t="shared" si="1"/>
        <v>0</v>
      </c>
      <c r="Q123" s="169">
        <v>0</v>
      </c>
      <c r="R123" s="169">
        <f t="shared" si="2"/>
        <v>0</v>
      </c>
      <c r="S123" s="169">
        <v>0</v>
      </c>
      <c r="T123" s="170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71" t="s">
        <v>182</v>
      </c>
      <c r="AT123" s="171" t="s">
        <v>178</v>
      </c>
      <c r="AU123" s="171" t="s">
        <v>176</v>
      </c>
      <c r="AY123" s="14" t="s">
        <v>175</v>
      </c>
      <c r="BE123" s="172">
        <f t="shared" si="4"/>
        <v>0</v>
      </c>
      <c r="BF123" s="172">
        <f t="shared" si="5"/>
        <v>0</v>
      </c>
      <c r="BG123" s="172">
        <f t="shared" si="6"/>
        <v>0</v>
      </c>
      <c r="BH123" s="172">
        <f t="shared" si="7"/>
        <v>0</v>
      </c>
      <c r="BI123" s="172">
        <f t="shared" si="8"/>
        <v>0</v>
      </c>
      <c r="BJ123" s="14" t="s">
        <v>176</v>
      </c>
      <c r="BK123" s="172">
        <f t="shared" si="9"/>
        <v>0</v>
      </c>
      <c r="BL123" s="14" t="s">
        <v>182</v>
      </c>
      <c r="BM123" s="171" t="s">
        <v>774</v>
      </c>
    </row>
    <row r="124" spans="1:65" s="2" customFormat="1" ht="21.75" customHeight="1">
      <c r="A124" s="29"/>
      <c r="B124" s="158"/>
      <c r="C124" s="159" t="s">
        <v>182</v>
      </c>
      <c r="D124" s="159" t="s">
        <v>178</v>
      </c>
      <c r="E124" s="160" t="s">
        <v>775</v>
      </c>
      <c r="F124" s="161" t="s">
        <v>776</v>
      </c>
      <c r="G124" s="162" t="s">
        <v>181</v>
      </c>
      <c r="H124" s="163">
        <v>435</v>
      </c>
      <c r="I124" s="164"/>
      <c r="J124" s="165">
        <f t="shared" si="0"/>
        <v>0</v>
      </c>
      <c r="K124" s="166"/>
      <c r="L124" s="30"/>
      <c r="M124" s="167" t="s">
        <v>1</v>
      </c>
      <c r="N124" s="168" t="s">
        <v>42</v>
      </c>
      <c r="O124" s="55"/>
      <c r="P124" s="169">
        <f t="shared" si="1"/>
        <v>0</v>
      </c>
      <c r="Q124" s="169">
        <v>0</v>
      </c>
      <c r="R124" s="169">
        <f t="shared" si="2"/>
        <v>0</v>
      </c>
      <c r="S124" s="169">
        <v>0</v>
      </c>
      <c r="T124" s="170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71" t="s">
        <v>182</v>
      </c>
      <c r="AT124" s="171" t="s">
        <v>178</v>
      </c>
      <c r="AU124" s="171" t="s">
        <v>176</v>
      </c>
      <c r="AY124" s="14" t="s">
        <v>175</v>
      </c>
      <c r="BE124" s="172">
        <f t="shared" si="4"/>
        <v>0</v>
      </c>
      <c r="BF124" s="172">
        <f t="shared" si="5"/>
        <v>0</v>
      </c>
      <c r="BG124" s="172">
        <f t="shared" si="6"/>
        <v>0</v>
      </c>
      <c r="BH124" s="172">
        <f t="shared" si="7"/>
        <v>0</v>
      </c>
      <c r="BI124" s="172">
        <f t="shared" si="8"/>
        <v>0</v>
      </c>
      <c r="BJ124" s="14" t="s">
        <v>176</v>
      </c>
      <c r="BK124" s="172">
        <f t="shared" si="9"/>
        <v>0</v>
      </c>
      <c r="BL124" s="14" t="s">
        <v>182</v>
      </c>
      <c r="BM124" s="171" t="s">
        <v>777</v>
      </c>
    </row>
    <row r="125" spans="1:65" s="2" customFormat="1" ht="16.5" customHeight="1">
      <c r="A125" s="29"/>
      <c r="B125" s="158"/>
      <c r="C125" s="159" t="s">
        <v>184</v>
      </c>
      <c r="D125" s="159" t="s">
        <v>178</v>
      </c>
      <c r="E125" s="160" t="s">
        <v>778</v>
      </c>
      <c r="F125" s="161" t="s">
        <v>779</v>
      </c>
      <c r="G125" s="162" t="s">
        <v>181</v>
      </c>
      <c r="H125" s="163">
        <v>1015</v>
      </c>
      <c r="I125" s="164"/>
      <c r="J125" s="165">
        <f t="shared" si="0"/>
        <v>0</v>
      </c>
      <c r="K125" s="166"/>
      <c r="L125" s="30"/>
      <c r="M125" s="167" t="s">
        <v>1</v>
      </c>
      <c r="N125" s="168" t="s">
        <v>42</v>
      </c>
      <c r="O125" s="55"/>
      <c r="P125" s="169">
        <f t="shared" si="1"/>
        <v>0</v>
      </c>
      <c r="Q125" s="169">
        <v>0</v>
      </c>
      <c r="R125" s="169">
        <f t="shared" si="2"/>
        <v>0</v>
      </c>
      <c r="S125" s="169">
        <v>0</v>
      </c>
      <c r="T125" s="170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1" t="s">
        <v>182</v>
      </c>
      <c r="AT125" s="171" t="s">
        <v>178</v>
      </c>
      <c r="AU125" s="171" t="s">
        <v>176</v>
      </c>
      <c r="AY125" s="14" t="s">
        <v>175</v>
      </c>
      <c r="BE125" s="172">
        <f t="shared" si="4"/>
        <v>0</v>
      </c>
      <c r="BF125" s="172">
        <f t="shared" si="5"/>
        <v>0</v>
      </c>
      <c r="BG125" s="172">
        <f t="shared" si="6"/>
        <v>0</v>
      </c>
      <c r="BH125" s="172">
        <f t="shared" si="7"/>
        <v>0</v>
      </c>
      <c r="BI125" s="172">
        <f t="shared" si="8"/>
        <v>0</v>
      </c>
      <c r="BJ125" s="14" t="s">
        <v>176</v>
      </c>
      <c r="BK125" s="172">
        <f t="shared" si="9"/>
        <v>0</v>
      </c>
      <c r="BL125" s="14" t="s">
        <v>182</v>
      </c>
      <c r="BM125" s="171" t="s">
        <v>780</v>
      </c>
    </row>
    <row r="126" spans="1:65" s="2" customFormat="1" ht="16.5" customHeight="1">
      <c r="A126" s="29"/>
      <c r="B126" s="158"/>
      <c r="C126" s="159" t="s">
        <v>199</v>
      </c>
      <c r="D126" s="159" t="s">
        <v>178</v>
      </c>
      <c r="E126" s="160" t="s">
        <v>781</v>
      </c>
      <c r="F126" s="161" t="s">
        <v>782</v>
      </c>
      <c r="G126" s="162" t="s">
        <v>181</v>
      </c>
      <c r="H126" s="163">
        <v>1450</v>
      </c>
      <c r="I126" s="164"/>
      <c r="J126" s="165">
        <f t="shared" si="0"/>
        <v>0</v>
      </c>
      <c r="K126" s="166"/>
      <c r="L126" s="30"/>
      <c r="M126" s="167" t="s">
        <v>1</v>
      </c>
      <c r="N126" s="168" t="s">
        <v>42</v>
      </c>
      <c r="O126" s="55"/>
      <c r="P126" s="169">
        <f t="shared" si="1"/>
        <v>0</v>
      </c>
      <c r="Q126" s="169">
        <v>6.4000000000000005E-4</v>
      </c>
      <c r="R126" s="169">
        <f t="shared" si="2"/>
        <v>0.92800000000000005</v>
      </c>
      <c r="S126" s="169">
        <v>0</v>
      </c>
      <c r="T126" s="170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1" t="s">
        <v>182</v>
      </c>
      <c r="AT126" s="171" t="s">
        <v>178</v>
      </c>
      <c r="AU126" s="171" t="s">
        <v>176</v>
      </c>
      <c r="AY126" s="14" t="s">
        <v>175</v>
      </c>
      <c r="BE126" s="172">
        <f t="shared" si="4"/>
        <v>0</v>
      </c>
      <c r="BF126" s="172">
        <f t="shared" si="5"/>
        <v>0</v>
      </c>
      <c r="BG126" s="172">
        <f t="shared" si="6"/>
        <v>0</v>
      </c>
      <c r="BH126" s="172">
        <f t="shared" si="7"/>
        <v>0</v>
      </c>
      <c r="BI126" s="172">
        <f t="shared" si="8"/>
        <v>0</v>
      </c>
      <c r="BJ126" s="14" t="s">
        <v>176</v>
      </c>
      <c r="BK126" s="172">
        <f t="shared" si="9"/>
        <v>0</v>
      </c>
      <c r="BL126" s="14" t="s">
        <v>182</v>
      </c>
      <c r="BM126" s="171" t="s">
        <v>783</v>
      </c>
    </row>
    <row r="127" spans="1:65" s="2" customFormat="1" ht="16.5" customHeight="1">
      <c r="A127" s="29"/>
      <c r="B127" s="158"/>
      <c r="C127" s="173" t="s">
        <v>207</v>
      </c>
      <c r="D127" s="173" t="s">
        <v>200</v>
      </c>
      <c r="E127" s="174" t="s">
        <v>784</v>
      </c>
      <c r="F127" s="175" t="s">
        <v>785</v>
      </c>
      <c r="G127" s="176" t="s">
        <v>570</v>
      </c>
      <c r="H127" s="177">
        <v>44.805</v>
      </c>
      <c r="I127" s="178"/>
      <c r="J127" s="179">
        <f t="shared" si="0"/>
        <v>0</v>
      </c>
      <c r="K127" s="180"/>
      <c r="L127" s="181"/>
      <c r="M127" s="190" t="s">
        <v>1</v>
      </c>
      <c r="N127" s="191" t="s">
        <v>42</v>
      </c>
      <c r="O127" s="186"/>
      <c r="P127" s="187">
        <f t="shared" si="1"/>
        <v>0</v>
      </c>
      <c r="Q127" s="187">
        <v>1E-3</v>
      </c>
      <c r="R127" s="187">
        <f t="shared" si="2"/>
        <v>4.4804999999999998E-2</v>
      </c>
      <c r="S127" s="187">
        <v>0</v>
      </c>
      <c r="T127" s="188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1" t="s">
        <v>203</v>
      </c>
      <c r="AT127" s="171" t="s">
        <v>200</v>
      </c>
      <c r="AU127" s="171" t="s">
        <v>176</v>
      </c>
      <c r="AY127" s="14" t="s">
        <v>175</v>
      </c>
      <c r="BE127" s="172">
        <f t="shared" si="4"/>
        <v>0</v>
      </c>
      <c r="BF127" s="172">
        <f t="shared" si="5"/>
        <v>0</v>
      </c>
      <c r="BG127" s="172">
        <f t="shared" si="6"/>
        <v>0</v>
      </c>
      <c r="BH127" s="172">
        <f t="shared" si="7"/>
        <v>0</v>
      </c>
      <c r="BI127" s="172">
        <f t="shared" si="8"/>
        <v>0</v>
      </c>
      <c r="BJ127" s="14" t="s">
        <v>176</v>
      </c>
      <c r="BK127" s="172">
        <f t="shared" si="9"/>
        <v>0</v>
      </c>
      <c r="BL127" s="14" t="s">
        <v>182</v>
      </c>
      <c r="BM127" s="171" t="s">
        <v>786</v>
      </c>
    </row>
    <row r="128" spans="1:65" s="2" customFormat="1" ht="6.95" customHeight="1">
      <c r="A128" s="29"/>
      <c r="B128" s="44"/>
      <c r="C128" s="45"/>
      <c r="D128" s="45"/>
      <c r="E128" s="45"/>
      <c r="F128" s="45"/>
      <c r="G128" s="45"/>
      <c r="H128" s="45"/>
      <c r="I128" s="117"/>
      <c r="J128" s="45"/>
      <c r="K128" s="45"/>
      <c r="L128" s="30"/>
      <c r="M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</sheetData>
  <autoFilter ref="C117:K127" xr:uid="{00000000-0009-0000-0000-00000F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BM132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14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130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149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15</v>
      </c>
      <c r="I6" s="90"/>
      <c r="L6" s="17"/>
    </row>
    <row r="7" spans="1:46" s="1" customFormat="1" ht="16.5" customHeight="1">
      <c r="B7" s="17"/>
      <c r="E7" s="231" t="str">
        <f>'Rekapitulácia stavby'!K6</f>
        <v>PUMPTRACK- Ludvika van Beethovena</v>
      </c>
      <c r="F7" s="232"/>
      <c r="G7" s="232"/>
      <c r="H7" s="232"/>
      <c r="I7" s="90"/>
      <c r="L7" s="17"/>
    </row>
    <row r="8" spans="1:46" s="2" customFormat="1" ht="12" customHeight="1">
      <c r="A8" s="29"/>
      <c r="B8" s="30"/>
      <c r="C8" s="29"/>
      <c r="D8" s="24" t="s">
        <v>150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8" t="s">
        <v>787</v>
      </c>
      <c r="F9" s="233"/>
      <c r="G9" s="233"/>
      <c r="H9" s="233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9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94" t="s">
        <v>21</v>
      </c>
      <c r="J12" s="52" t="str">
        <f>'Rekapitulácia stavby'!AN8</f>
        <v>30. 4. 2021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94" t="s">
        <v>24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94" t="s">
        <v>26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9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4" t="str">
        <f>'Rekapitulácia stavby'!E14</f>
        <v>Vyplň údaj</v>
      </c>
      <c r="F18" s="198"/>
      <c r="G18" s="198"/>
      <c r="H18" s="198"/>
      <c r="I18" s="94" t="s">
        <v>26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94" t="s">
        <v>24</v>
      </c>
      <c r="J20" s="22" t="s">
        <v>30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31</v>
      </c>
      <c r="F21" s="29"/>
      <c r="G21" s="29"/>
      <c r="H21" s="29"/>
      <c r="I21" s="94" t="s">
        <v>26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33</v>
      </c>
      <c r="E23" s="29"/>
      <c r="F23" s="29"/>
      <c r="G23" s="29"/>
      <c r="H23" s="29"/>
      <c r="I23" s="9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26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03" t="s">
        <v>1</v>
      </c>
      <c r="F27" s="203"/>
      <c r="G27" s="203"/>
      <c r="H27" s="203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36</v>
      </c>
      <c r="E30" s="29"/>
      <c r="F30" s="29"/>
      <c r="G30" s="29"/>
      <c r="H30" s="29"/>
      <c r="I30" s="93"/>
      <c r="J30" s="68">
        <f>ROUND(J120,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101" t="s">
        <v>37</v>
      </c>
      <c r="J32" s="33" t="s">
        <v>39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40</v>
      </c>
      <c r="E33" s="24" t="s">
        <v>41</v>
      </c>
      <c r="F33" s="103">
        <f>ROUND((SUM(BE120:BE131)),  2)</f>
        <v>0</v>
      </c>
      <c r="G33" s="29"/>
      <c r="H33" s="29"/>
      <c r="I33" s="104">
        <v>0.2</v>
      </c>
      <c r="J33" s="103">
        <f>ROUND(((SUM(BE120:BE131))*I33),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42</v>
      </c>
      <c r="F34" s="103">
        <f>ROUND((SUM(BF120:BF131)),  2)</f>
        <v>0</v>
      </c>
      <c r="G34" s="29"/>
      <c r="H34" s="29"/>
      <c r="I34" s="104">
        <v>0.2</v>
      </c>
      <c r="J34" s="103">
        <f>ROUND(((SUM(BF120:BF131))*I34),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3">
        <f>ROUND((SUM(BG120:BG131)),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3">
        <f>ROUND((SUM(BH120:BH131)),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45</v>
      </c>
      <c r="F37" s="103">
        <f>ROUND((SUM(BI120:BI131)),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46</v>
      </c>
      <c r="E39" s="57"/>
      <c r="F39" s="57"/>
      <c r="G39" s="107" t="s">
        <v>47</v>
      </c>
      <c r="H39" s="108" t="s">
        <v>48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49</v>
      </c>
      <c r="E50" s="41"/>
      <c r="F50" s="41"/>
      <c r="G50" s="40" t="s">
        <v>50</v>
      </c>
      <c r="H50" s="41"/>
      <c r="I50" s="112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51</v>
      </c>
      <c r="E61" s="32"/>
      <c r="F61" s="113" t="s">
        <v>52</v>
      </c>
      <c r="G61" s="42" t="s">
        <v>51</v>
      </c>
      <c r="H61" s="32"/>
      <c r="I61" s="114"/>
      <c r="J61" s="115" t="s">
        <v>52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53</v>
      </c>
      <c r="E65" s="43"/>
      <c r="F65" s="43"/>
      <c r="G65" s="40" t="s">
        <v>54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51</v>
      </c>
      <c r="E76" s="32"/>
      <c r="F76" s="113" t="s">
        <v>52</v>
      </c>
      <c r="G76" s="42" t="s">
        <v>51</v>
      </c>
      <c r="H76" s="32"/>
      <c r="I76" s="114"/>
      <c r="J76" s="115" t="s">
        <v>52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152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1" t="str">
        <f>E7</f>
        <v>PUMPTRACK- Ludvika van Beethovena</v>
      </c>
      <c r="F85" s="232"/>
      <c r="G85" s="232"/>
      <c r="H85" s="232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150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18" t="str">
        <f>E9</f>
        <v>SO 13 - Prístupová plocha k SO 10</v>
      </c>
      <c r="F87" s="233"/>
      <c r="G87" s="233"/>
      <c r="H87" s="233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Trnava, parc. č. 1635/1</v>
      </c>
      <c r="G89" s="29"/>
      <c r="H89" s="29"/>
      <c r="I89" s="94" t="s">
        <v>21</v>
      </c>
      <c r="J89" s="52" t="str">
        <f>IF(J12="","",J12)</f>
        <v>30. 4. 2021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Mesto Trnava, Hlavná č.1</v>
      </c>
      <c r="G91" s="29"/>
      <c r="H91" s="29"/>
      <c r="I91" s="94" t="s">
        <v>29</v>
      </c>
      <c r="J91" s="27" t="str">
        <f>E21</f>
        <v>SIMANEK s.r.o.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94" t="s">
        <v>33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153</v>
      </c>
      <c r="D94" s="105"/>
      <c r="E94" s="105"/>
      <c r="F94" s="105"/>
      <c r="G94" s="105"/>
      <c r="H94" s="105"/>
      <c r="I94" s="120"/>
      <c r="J94" s="121" t="s">
        <v>154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155</v>
      </c>
      <c r="D96" s="29"/>
      <c r="E96" s="29"/>
      <c r="F96" s="29"/>
      <c r="G96" s="29"/>
      <c r="H96" s="29"/>
      <c r="I96" s="93"/>
      <c r="J96" s="68">
        <f>J120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156</v>
      </c>
    </row>
    <row r="97" spans="1:31" s="9" customFormat="1" ht="24.95" customHeight="1">
      <c r="B97" s="123"/>
      <c r="D97" s="124" t="s">
        <v>157</v>
      </c>
      <c r="E97" s="125"/>
      <c r="F97" s="125"/>
      <c r="G97" s="125"/>
      <c r="H97" s="125"/>
      <c r="I97" s="126"/>
      <c r="J97" s="127">
        <f>J121</f>
        <v>0</v>
      </c>
      <c r="L97" s="123"/>
    </row>
    <row r="98" spans="1:31" s="10" customFormat="1" ht="19.899999999999999" customHeight="1">
      <c r="B98" s="128"/>
      <c r="D98" s="129" t="s">
        <v>158</v>
      </c>
      <c r="E98" s="130"/>
      <c r="F98" s="130"/>
      <c r="G98" s="130"/>
      <c r="H98" s="130"/>
      <c r="I98" s="131"/>
      <c r="J98" s="132">
        <f>J122</f>
        <v>0</v>
      </c>
      <c r="L98" s="128"/>
    </row>
    <row r="99" spans="1:31" s="10" customFormat="1" ht="19.899999999999999" customHeight="1">
      <c r="B99" s="128"/>
      <c r="D99" s="129" t="s">
        <v>159</v>
      </c>
      <c r="E99" s="130"/>
      <c r="F99" s="130"/>
      <c r="G99" s="130"/>
      <c r="H99" s="130"/>
      <c r="I99" s="131"/>
      <c r="J99" s="132">
        <f>J124</f>
        <v>0</v>
      </c>
      <c r="L99" s="128"/>
    </row>
    <row r="100" spans="1:31" s="10" customFormat="1" ht="19.899999999999999" customHeight="1">
      <c r="B100" s="128"/>
      <c r="D100" s="129" t="s">
        <v>160</v>
      </c>
      <c r="E100" s="130"/>
      <c r="F100" s="130"/>
      <c r="G100" s="130"/>
      <c r="H100" s="130"/>
      <c r="I100" s="131"/>
      <c r="J100" s="132">
        <f>J130</f>
        <v>0</v>
      </c>
      <c r="L100" s="128"/>
    </row>
    <row r="101" spans="1:31" s="2" customFormat="1" ht="21.75" customHeight="1">
      <c r="A101" s="29"/>
      <c r="B101" s="30"/>
      <c r="C101" s="29"/>
      <c r="D101" s="29"/>
      <c r="E101" s="29"/>
      <c r="F101" s="29"/>
      <c r="G101" s="29"/>
      <c r="H101" s="29"/>
      <c r="I101" s="93"/>
      <c r="J101" s="29"/>
      <c r="K101" s="29"/>
      <c r="L101" s="3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s="2" customFormat="1" ht="6.95" customHeight="1">
      <c r="A102" s="29"/>
      <c r="B102" s="44"/>
      <c r="C102" s="45"/>
      <c r="D102" s="45"/>
      <c r="E102" s="45"/>
      <c r="F102" s="45"/>
      <c r="G102" s="45"/>
      <c r="H102" s="45"/>
      <c r="I102" s="117"/>
      <c r="J102" s="45"/>
      <c r="K102" s="45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6" spans="1:31" s="2" customFormat="1" ht="6.95" customHeight="1">
      <c r="A106" s="29"/>
      <c r="B106" s="46"/>
      <c r="C106" s="47"/>
      <c r="D106" s="47"/>
      <c r="E106" s="47"/>
      <c r="F106" s="47"/>
      <c r="G106" s="47"/>
      <c r="H106" s="47"/>
      <c r="I106" s="118"/>
      <c r="J106" s="47"/>
      <c r="K106" s="47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4.95" customHeight="1">
      <c r="A107" s="29"/>
      <c r="B107" s="30"/>
      <c r="C107" s="18" t="s">
        <v>161</v>
      </c>
      <c r="D107" s="29"/>
      <c r="E107" s="29"/>
      <c r="F107" s="29"/>
      <c r="G107" s="29"/>
      <c r="H107" s="29"/>
      <c r="I107" s="93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93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15</v>
      </c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>
      <c r="A110" s="29"/>
      <c r="B110" s="30"/>
      <c r="C110" s="29"/>
      <c r="D110" s="29"/>
      <c r="E110" s="231" t="str">
        <f>E7</f>
        <v>PUMPTRACK- Ludvika van Beethovena</v>
      </c>
      <c r="F110" s="232"/>
      <c r="G110" s="232"/>
      <c r="H110" s="232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150</v>
      </c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18" t="str">
        <f>E9</f>
        <v>SO 13 - Prístupová plocha k SO 10</v>
      </c>
      <c r="F112" s="233"/>
      <c r="G112" s="233"/>
      <c r="H112" s="233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19</v>
      </c>
      <c r="D114" s="29"/>
      <c r="E114" s="29"/>
      <c r="F114" s="22" t="str">
        <f>F12</f>
        <v>Trnava, parc. č. 1635/1</v>
      </c>
      <c r="G114" s="29"/>
      <c r="H114" s="29"/>
      <c r="I114" s="94" t="s">
        <v>21</v>
      </c>
      <c r="J114" s="52" t="str">
        <f>IF(J12="","",J12)</f>
        <v>30. 4. 2021</v>
      </c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23</v>
      </c>
      <c r="D116" s="29"/>
      <c r="E116" s="29"/>
      <c r="F116" s="22" t="str">
        <f>E15</f>
        <v>Mesto Trnava, Hlavná č.1</v>
      </c>
      <c r="G116" s="29"/>
      <c r="H116" s="29"/>
      <c r="I116" s="94" t="s">
        <v>29</v>
      </c>
      <c r="J116" s="27" t="str">
        <f>E21</f>
        <v>SIMANEK s.r.o.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27</v>
      </c>
      <c r="D117" s="29"/>
      <c r="E117" s="29"/>
      <c r="F117" s="22" t="str">
        <f>IF(E18="","",E18)</f>
        <v>Vyplň údaj</v>
      </c>
      <c r="G117" s="29"/>
      <c r="H117" s="29"/>
      <c r="I117" s="94" t="s">
        <v>33</v>
      </c>
      <c r="J117" s="27" t="str">
        <f>E24</f>
        <v xml:space="preserve"> 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0.35" customHeight="1">
      <c r="A118" s="29"/>
      <c r="B118" s="30"/>
      <c r="C118" s="29"/>
      <c r="D118" s="29"/>
      <c r="E118" s="29"/>
      <c r="F118" s="29"/>
      <c r="G118" s="29"/>
      <c r="H118" s="29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11" customFormat="1" ht="29.25" customHeight="1">
      <c r="A119" s="133"/>
      <c r="B119" s="134"/>
      <c r="C119" s="135" t="s">
        <v>162</v>
      </c>
      <c r="D119" s="136" t="s">
        <v>61</v>
      </c>
      <c r="E119" s="136" t="s">
        <v>57</v>
      </c>
      <c r="F119" s="136" t="s">
        <v>58</v>
      </c>
      <c r="G119" s="136" t="s">
        <v>163</v>
      </c>
      <c r="H119" s="136" t="s">
        <v>164</v>
      </c>
      <c r="I119" s="137" t="s">
        <v>165</v>
      </c>
      <c r="J119" s="138" t="s">
        <v>154</v>
      </c>
      <c r="K119" s="139" t="s">
        <v>166</v>
      </c>
      <c r="L119" s="140"/>
      <c r="M119" s="59" t="s">
        <v>1</v>
      </c>
      <c r="N119" s="60" t="s">
        <v>40</v>
      </c>
      <c r="O119" s="60" t="s">
        <v>167</v>
      </c>
      <c r="P119" s="60" t="s">
        <v>168</v>
      </c>
      <c r="Q119" s="60" t="s">
        <v>169</v>
      </c>
      <c r="R119" s="60" t="s">
        <v>170</v>
      </c>
      <c r="S119" s="60" t="s">
        <v>171</v>
      </c>
      <c r="T119" s="61" t="s">
        <v>172</v>
      </c>
      <c r="U119" s="133"/>
      <c r="V119" s="133"/>
      <c r="W119" s="133"/>
      <c r="X119" s="133"/>
      <c r="Y119" s="133"/>
      <c r="Z119" s="133"/>
      <c r="AA119" s="133"/>
      <c r="AB119" s="133"/>
      <c r="AC119" s="133"/>
      <c r="AD119" s="133"/>
      <c r="AE119" s="133"/>
    </row>
    <row r="120" spans="1:65" s="2" customFormat="1" ht="22.9" customHeight="1">
      <c r="A120" s="29"/>
      <c r="B120" s="30"/>
      <c r="C120" s="66" t="s">
        <v>155</v>
      </c>
      <c r="D120" s="29"/>
      <c r="E120" s="29"/>
      <c r="F120" s="29"/>
      <c r="G120" s="29"/>
      <c r="H120" s="29"/>
      <c r="I120" s="93"/>
      <c r="J120" s="141">
        <f>BK120</f>
        <v>0</v>
      </c>
      <c r="K120" s="29"/>
      <c r="L120" s="30"/>
      <c r="M120" s="62"/>
      <c r="N120" s="53"/>
      <c r="O120" s="63"/>
      <c r="P120" s="142">
        <f>P121</f>
        <v>0</v>
      </c>
      <c r="Q120" s="63"/>
      <c r="R120" s="142">
        <f>R121</f>
        <v>61.318179999999998</v>
      </c>
      <c r="S120" s="63"/>
      <c r="T120" s="143">
        <f>T121</f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T120" s="14" t="s">
        <v>75</v>
      </c>
      <c r="AU120" s="14" t="s">
        <v>156</v>
      </c>
      <c r="BK120" s="144">
        <f>BK121</f>
        <v>0</v>
      </c>
    </row>
    <row r="121" spans="1:65" s="12" customFormat="1" ht="25.9" customHeight="1">
      <c r="B121" s="145"/>
      <c r="D121" s="146" t="s">
        <v>75</v>
      </c>
      <c r="E121" s="147" t="s">
        <v>173</v>
      </c>
      <c r="F121" s="147" t="s">
        <v>174</v>
      </c>
      <c r="I121" s="148"/>
      <c r="J121" s="149">
        <f>BK121</f>
        <v>0</v>
      </c>
      <c r="L121" s="145"/>
      <c r="M121" s="150"/>
      <c r="N121" s="151"/>
      <c r="O121" s="151"/>
      <c r="P121" s="152">
        <f>P122+P124+P130</f>
        <v>0</v>
      </c>
      <c r="Q121" s="151"/>
      <c r="R121" s="152">
        <f>R122+R124+R130</f>
        <v>61.318179999999998</v>
      </c>
      <c r="S121" s="151"/>
      <c r="T121" s="153">
        <f>T122+T124+T130</f>
        <v>0</v>
      </c>
      <c r="AR121" s="146" t="s">
        <v>84</v>
      </c>
      <c r="AT121" s="154" t="s">
        <v>75</v>
      </c>
      <c r="AU121" s="154" t="s">
        <v>76</v>
      </c>
      <c r="AY121" s="146" t="s">
        <v>175</v>
      </c>
      <c r="BK121" s="155">
        <f>BK122+BK124+BK130</f>
        <v>0</v>
      </c>
    </row>
    <row r="122" spans="1:65" s="12" customFormat="1" ht="22.9" customHeight="1">
      <c r="B122" s="145"/>
      <c r="D122" s="146" t="s">
        <v>75</v>
      </c>
      <c r="E122" s="156" t="s">
        <v>176</v>
      </c>
      <c r="F122" s="156" t="s">
        <v>177</v>
      </c>
      <c r="I122" s="148"/>
      <c r="J122" s="157">
        <f>BK122</f>
        <v>0</v>
      </c>
      <c r="L122" s="145"/>
      <c r="M122" s="150"/>
      <c r="N122" s="151"/>
      <c r="O122" s="151"/>
      <c r="P122" s="152">
        <f>P123</f>
        <v>0</v>
      </c>
      <c r="Q122" s="151"/>
      <c r="R122" s="152">
        <f>R123</f>
        <v>0</v>
      </c>
      <c r="S122" s="151"/>
      <c r="T122" s="153">
        <f>T123</f>
        <v>0</v>
      </c>
      <c r="AR122" s="146" t="s">
        <v>84</v>
      </c>
      <c r="AT122" s="154" t="s">
        <v>75</v>
      </c>
      <c r="AU122" s="154" t="s">
        <v>84</v>
      </c>
      <c r="AY122" s="146" t="s">
        <v>175</v>
      </c>
      <c r="BK122" s="155">
        <f>BK123</f>
        <v>0</v>
      </c>
    </row>
    <row r="123" spans="1:65" s="2" customFormat="1" ht="21.75" customHeight="1">
      <c r="A123" s="29"/>
      <c r="B123" s="158"/>
      <c r="C123" s="159" t="s">
        <v>84</v>
      </c>
      <c r="D123" s="159" t="s">
        <v>178</v>
      </c>
      <c r="E123" s="160" t="s">
        <v>261</v>
      </c>
      <c r="F123" s="161" t="s">
        <v>180</v>
      </c>
      <c r="G123" s="162" t="s">
        <v>181</v>
      </c>
      <c r="H123" s="163">
        <v>58</v>
      </c>
      <c r="I123" s="164"/>
      <c r="J123" s="165">
        <f>ROUND(I123*H123,2)</f>
        <v>0</v>
      </c>
      <c r="K123" s="166"/>
      <c r="L123" s="30"/>
      <c r="M123" s="167" t="s">
        <v>1</v>
      </c>
      <c r="N123" s="168" t="s">
        <v>42</v>
      </c>
      <c r="O123" s="55"/>
      <c r="P123" s="169">
        <f>O123*H123</f>
        <v>0</v>
      </c>
      <c r="Q123" s="169">
        <v>0</v>
      </c>
      <c r="R123" s="169">
        <f>Q123*H123</f>
        <v>0</v>
      </c>
      <c r="S123" s="169">
        <v>0</v>
      </c>
      <c r="T123" s="170">
        <f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71" t="s">
        <v>182</v>
      </c>
      <c r="AT123" s="171" t="s">
        <v>178</v>
      </c>
      <c r="AU123" s="171" t="s">
        <v>176</v>
      </c>
      <c r="AY123" s="14" t="s">
        <v>175</v>
      </c>
      <c r="BE123" s="172">
        <f>IF(N123="základná",J123,0)</f>
        <v>0</v>
      </c>
      <c r="BF123" s="172">
        <f>IF(N123="znížená",J123,0)</f>
        <v>0</v>
      </c>
      <c r="BG123" s="172">
        <f>IF(N123="zákl. prenesená",J123,0)</f>
        <v>0</v>
      </c>
      <c r="BH123" s="172">
        <f>IF(N123="zníž. prenesená",J123,0)</f>
        <v>0</v>
      </c>
      <c r="BI123" s="172">
        <f>IF(N123="nulová",J123,0)</f>
        <v>0</v>
      </c>
      <c r="BJ123" s="14" t="s">
        <v>176</v>
      </c>
      <c r="BK123" s="172">
        <f>ROUND(I123*H123,2)</f>
        <v>0</v>
      </c>
      <c r="BL123" s="14" t="s">
        <v>182</v>
      </c>
      <c r="BM123" s="171" t="s">
        <v>788</v>
      </c>
    </row>
    <row r="124" spans="1:65" s="12" customFormat="1" ht="22.9" customHeight="1">
      <c r="B124" s="145"/>
      <c r="D124" s="146" t="s">
        <v>75</v>
      </c>
      <c r="E124" s="156" t="s">
        <v>184</v>
      </c>
      <c r="F124" s="156" t="s">
        <v>185</v>
      </c>
      <c r="I124" s="148"/>
      <c r="J124" s="157">
        <f>BK124</f>
        <v>0</v>
      </c>
      <c r="L124" s="145"/>
      <c r="M124" s="150"/>
      <c r="N124" s="151"/>
      <c r="O124" s="151"/>
      <c r="P124" s="152">
        <f>SUM(P125:P129)</f>
        <v>0</v>
      </c>
      <c r="Q124" s="151"/>
      <c r="R124" s="152">
        <f>SUM(R125:R129)</f>
        <v>61.318179999999998</v>
      </c>
      <c r="S124" s="151"/>
      <c r="T124" s="153">
        <f>SUM(T125:T129)</f>
        <v>0</v>
      </c>
      <c r="AR124" s="146" t="s">
        <v>84</v>
      </c>
      <c r="AT124" s="154" t="s">
        <v>75</v>
      </c>
      <c r="AU124" s="154" t="s">
        <v>84</v>
      </c>
      <c r="AY124" s="146" t="s">
        <v>175</v>
      </c>
      <c r="BK124" s="155">
        <f>SUM(BK125:BK129)</f>
        <v>0</v>
      </c>
    </row>
    <row r="125" spans="1:65" s="2" customFormat="1" ht="21.75" customHeight="1">
      <c r="A125" s="29"/>
      <c r="B125" s="158"/>
      <c r="C125" s="159" t="s">
        <v>176</v>
      </c>
      <c r="D125" s="159" t="s">
        <v>178</v>
      </c>
      <c r="E125" s="160" t="s">
        <v>186</v>
      </c>
      <c r="F125" s="161" t="s">
        <v>187</v>
      </c>
      <c r="G125" s="162" t="s">
        <v>181</v>
      </c>
      <c r="H125" s="163">
        <v>58</v>
      </c>
      <c r="I125" s="164"/>
      <c r="J125" s="165">
        <f>ROUND(I125*H125,2)</f>
        <v>0</v>
      </c>
      <c r="K125" s="166"/>
      <c r="L125" s="30"/>
      <c r="M125" s="167" t="s">
        <v>1</v>
      </c>
      <c r="N125" s="168" t="s">
        <v>42</v>
      </c>
      <c r="O125" s="55"/>
      <c r="P125" s="169">
        <f>O125*H125</f>
        <v>0</v>
      </c>
      <c r="Q125" s="169">
        <v>0.29899999999999999</v>
      </c>
      <c r="R125" s="169">
        <f>Q125*H125</f>
        <v>17.341999999999999</v>
      </c>
      <c r="S125" s="169">
        <v>0</v>
      </c>
      <c r="T125" s="170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1" t="s">
        <v>182</v>
      </c>
      <c r="AT125" s="171" t="s">
        <v>178</v>
      </c>
      <c r="AU125" s="171" t="s">
        <v>176</v>
      </c>
      <c r="AY125" s="14" t="s">
        <v>175</v>
      </c>
      <c r="BE125" s="172">
        <f>IF(N125="základná",J125,0)</f>
        <v>0</v>
      </c>
      <c r="BF125" s="172">
        <f>IF(N125="znížená",J125,0)</f>
        <v>0</v>
      </c>
      <c r="BG125" s="172">
        <f>IF(N125="zákl. prenesená",J125,0)</f>
        <v>0</v>
      </c>
      <c r="BH125" s="172">
        <f>IF(N125="zníž. prenesená",J125,0)</f>
        <v>0</v>
      </c>
      <c r="BI125" s="172">
        <f>IF(N125="nulová",J125,0)</f>
        <v>0</v>
      </c>
      <c r="BJ125" s="14" t="s">
        <v>176</v>
      </c>
      <c r="BK125" s="172">
        <f>ROUND(I125*H125,2)</f>
        <v>0</v>
      </c>
      <c r="BL125" s="14" t="s">
        <v>182</v>
      </c>
      <c r="BM125" s="171" t="s">
        <v>789</v>
      </c>
    </row>
    <row r="126" spans="1:65" s="2" customFormat="1" ht="21.75" customHeight="1">
      <c r="A126" s="29"/>
      <c r="B126" s="158"/>
      <c r="C126" s="159" t="s">
        <v>189</v>
      </c>
      <c r="D126" s="159" t="s">
        <v>178</v>
      </c>
      <c r="E126" s="160" t="s">
        <v>190</v>
      </c>
      <c r="F126" s="161" t="s">
        <v>191</v>
      </c>
      <c r="G126" s="162" t="s">
        <v>181</v>
      </c>
      <c r="H126" s="163">
        <v>58</v>
      </c>
      <c r="I126" s="164"/>
      <c r="J126" s="165">
        <f>ROUND(I126*H126,2)</f>
        <v>0</v>
      </c>
      <c r="K126" s="166"/>
      <c r="L126" s="30"/>
      <c r="M126" s="167" t="s">
        <v>1</v>
      </c>
      <c r="N126" s="168" t="s">
        <v>42</v>
      </c>
      <c r="O126" s="55"/>
      <c r="P126" s="169">
        <f>O126*H126</f>
        <v>0</v>
      </c>
      <c r="Q126" s="169">
        <v>0.39800000000000002</v>
      </c>
      <c r="R126" s="169">
        <f>Q126*H126</f>
        <v>23.084</v>
      </c>
      <c r="S126" s="169">
        <v>0</v>
      </c>
      <c r="T126" s="170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1" t="s">
        <v>182</v>
      </c>
      <c r="AT126" s="171" t="s">
        <v>178</v>
      </c>
      <c r="AU126" s="171" t="s">
        <v>176</v>
      </c>
      <c r="AY126" s="14" t="s">
        <v>175</v>
      </c>
      <c r="BE126" s="172">
        <f>IF(N126="základná",J126,0)</f>
        <v>0</v>
      </c>
      <c r="BF126" s="172">
        <f>IF(N126="znížená",J126,0)</f>
        <v>0</v>
      </c>
      <c r="BG126" s="172">
        <f>IF(N126="zákl. prenesená",J126,0)</f>
        <v>0</v>
      </c>
      <c r="BH126" s="172">
        <f>IF(N126="zníž. prenesená",J126,0)</f>
        <v>0</v>
      </c>
      <c r="BI126" s="172">
        <f>IF(N126="nulová",J126,0)</f>
        <v>0</v>
      </c>
      <c r="BJ126" s="14" t="s">
        <v>176</v>
      </c>
      <c r="BK126" s="172">
        <f>ROUND(I126*H126,2)</f>
        <v>0</v>
      </c>
      <c r="BL126" s="14" t="s">
        <v>182</v>
      </c>
      <c r="BM126" s="171" t="s">
        <v>790</v>
      </c>
    </row>
    <row r="127" spans="1:65" s="2" customFormat="1" ht="21.75" customHeight="1">
      <c r="A127" s="29"/>
      <c r="B127" s="158"/>
      <c r="C127" s="159" t="s">
        <v>182</v>
      </c>
      <c r="D127" s="159" t="s">
        <v>178</v>
      </c>
      <c r="E127" s="160" t="s">
        <v>193</v>
      </c>
      <c r="F127" s="161" t="s">
        <v>194</v>
      </c>
      <c r="G127" s="162" t="s">
        <v>181</v>
      </c>
      <c r="H127" s="163">
        <v>58</v>
      </c>
      <c r="I127" s="164"/>
      <c r="J127" s="165">
        <f>ROUND(I127*H127,2)</f>
        <v>0</v>
      </c>
      <c r="K127" s="166"/>
      <c r="L127" s="30"/>
      <c r="M127" s="167" t="s">
        <v>1</v>
      </c>
      <c r="N127" s="168" t="s">
        <v>42</v>
      </c>
      <c r="O127" s="55"/>
      <c r="P127" s="169">
        <f>O127*H127</f>
        <v>0</v>
      </c>
      <c r="Q127" s="169">
        <v>8.0030000000000004E-2</v>
      </c>
      <c r="R127" s="169">
        <f>Q127*H127</f>
        <v>4.6417400000000004</v>
      </c>
      <c r="S127" s="169">
        <v>0</v>
      </c>
      <c r="T127" s="170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1" t="s">
        <v>182</v>
      </c>
      <c r="AT127" s="171" t="s">
        <v>178</v>
      </c>
      <c r="AU127" s="171" t="s">
        <v>176</v>
      </c>
      <c r="AY127" s="14" t="s">
        <v>175</v>
      </c>
      <c r="BE127" s="172">
        <f>IF(N127="základná",J127,0)</f>
        <v>0</v>
      </c>
      <c r="BF127" s="172">
        <f>IF(N127="znížená",J127,0)</f>
        <v>0</v>
      </c>
      <c r="BG127" s="172">
        <f>IF(N127="zákl. prenesená",J127,0)</f>
        <v>0</v>
      </c>
      <c r="BH127" s="172">
        <f>IF(N127="zníž. prenesená",J127,0)</f>
        <v>0</v>
      </c>
      <c r="BI127" s="172">
        <f>IF(N127="nulová",J127,0)</f>
        <v>0</v>
      </c>
      <c r="BJ127" s="14" t="s">
        <v>176</v>
      </c>
      <c r="BK127" s="172">
        <f>ROUND(I127*H127,2)</f>
        <v>0</v>
      </c>
      <c r="BL127" s="14" t="s">
        <v>182</v>
      </c>
      <c r="BM127" s="171" t="s">
        <v>791</v>
      </c>
    </row>
    <row r="128" spans="1:65" s="2" customFormat="1" ht="21.75" customHeight="1">
      <c r="A128" s="29"/>
      <c r="B128" s="158"/>
      <c r="C128" s="159" t="s">
        <v>184</v>
      </c>
      <c r="D128" s="159" t="s">
        <v>178</v>
      </c>
      <c r="E128" s="160" t="s">
        <v>196</v>
      </c>
      <c r="F128" s="161" t="s">
        <v>197</v>
      </c>
      <c r="G128" s="162" t="s">
        <v>181</v>
      </c>
      <c r="H128" s="163">
        <v>58</v>
      </c>
      <c r="I128" s="164"/>
      <c r="J128" s="165">
        <f>ROUND(I128*H128,2)</f>
        <v>0</v>
      </c>
      <c r="K128" s="166"/>
      <c r="L128" s="30"/>
      <c r="M128" s="167" t="s">
        <v>1</v>
      </c>
      <c r="N128" s="168" t="s">
        <v>42</v>
      </c>
      <c r="O128" s="55"/>
      <c r="P128" s="169">
        <f>O128*H128</f>
        <v>0</v>
      </c>
      <c r="Q128" s="169">
        <v>9.2499999999999999E-2</v>
      </c>
      <c r="R128" s="169">
        <f>Q128*H128</f>
        <v>5.3650000000000002</v>
      </c>
      <c r="S128" s="169">
        <v>0</v>
      </c>
      <c r="T128" s="170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1" t="s">
        <v>182</v>
      </c>
      <c r="AT128" s="171" t="s">
        <v>178</v>
      </c>
      <c r="AU128" s="171" t="s">
        <v>176</v>
      </c>
      <c r="AY128" s="14" t="s">
        <v>175</v>
      </c>
      <c r="BE128" s="172">
        <f>IF(N128="základná",J128,0)</f>
        <v>0</v>
      </c>
      <c r="BF128" s="172">
        <f>IF(N128="znížená",J128,0)</f>
        <v>0</v>
      </c>
      <c r="BG128" s="172">
        <f>IF(N128="zákl. prenesená",J128,0)</f>
        <v>0</v>
      </c>
      <c r="BH128" s="172">
        <f>IF(N128="zníž. prenesená",J128,0)</f>
        <v>0</v>
      </c>
      <c r="BI128" s="172">
        <f>IF(N128="nulová",J128,0)</f>
        <v>0</v>
      </c>
      <c r="BJ128" s="14" t="s">
        <v>176</v>
      </c>
      <c r="BK128" s="172">
        <f>ROUND(I128*H128,2)</f>
        <v>0</v>
      </c>
      <c r="BL128" s="14" t="s">
        <v>182</v>
      </c>
      <c r="BM128" s="171" t="s">
        <v>792</v>
      </c>
    </row>
    <row r="129" spans="1:65" s="2" customFormat="1" ht="16.5" customHeight="1">
      <c r="A129" s="29"/>
      <c r="B129" s="158"/>
      <c r="C129" s="173" t="s">
        <v>199</v>
      </c>
      <c r="D129" s="173" t="s">
        <v>200</v>
      </c>
      <c r="E129" s="174" t="s">
        <v>201</v>
      </c>
      <c r="F129" s="175" t="s">
        <v>202</v>
      </c>
      <c r="G129" s="176" t="s">
        <v>181</v>
      </c>
      <c r="H129" s="177">
        <v>59.16</v>
      </c>
      <c r="I129" s="178"/>
      <c r="J129" s="179">
        <f>ROUND(I129*H129,2)</f>
        <v>0</v>
      </c>
      <c r="K129" s="180"/>
      <c r="L129" s="181"/>
      <c r="M129" s="182" t="s">
        <v>1</v>
      </c>
      <c r="N129" s="183" t="s">
        <v>42</v>
      </c>
      <c r="O129" s="55"/>
      <c r="P129" s="169">
        <f>O129*H129</f>
        <v>0</v>
      </c>
      <c r="Q129" s="169">
        <v>0.184</v>
      </c>
      <c r="R129" s="169">
        <f>Q129*H129</f>
        <v>10.885439999999999</v>
      </c>
      <c r="S129" s="169">
        <v>0</v>
      </c>
      <c r="T129" s="170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1" t="s">
        <v>203</v>
      </c>
      <c r="AT129" s="171" t="s">
        <v>200</v>
      </c>
      <c r="AU129" s="171" t="s">
        <v>176</v>
      </c>
      <c r="AY129" s="14" t="s">
        <v>175</v>
      </c>
      <c r="BE129" s="172">
        <f>IF(N129="základná",J129,0)</f>
        <v>0</v>
      </c>
      <c r="BF129" s="172">
        <f>IF(N129="znížená",J129,0)</f>
        <v>0</v>
      </c>
      <c r="BG129" s="172">
        <f>IF(N129="zákl. prenesená",J129,0)</f>
        <v>0</v>
      </c>
      <c r="BH129" s="172">
        <f>IF(N129="zníž. prenesená",J129,0)</f>
        <v>0</v>
      </c>
      <c r="BI129" s="172">
        <f>IF(N129="nulová",J129,0)</f>
        <v>0</v>
      </c>
      <c r="BJ129" s="14" t="s">
        <v>176</v>
      </c>
      <c r="BK129" s="172">
        <f>ROUND(I129*H129,2)</f>
        <v>0</v>
      </c>
      <c r="BL129" s="14" t="s">
        <v>182</v>
      </c>
      <c r="BM129" s="171" t="s">
        <v>793</v>
      </c>
    </row>
    <row r="130" spans="1:65" s="12" customFormat="1" ht="22.9" customHeight="1">
      <c r="B130" s="145"/>
      <c r="D130" s="146" t="s">
        <v>75</v>
      </c>
      <c r="E130" s="156" t="s">
        <v>205</v>
      </c>
      <c r="F130" s="156" t="s">
        <v>206</v>
      </c>
      <c r="I130" s="148"/>
      <c r="J130" s="157">
        <f>BK130</f>
        <v>0</v>
      </c>
      <c r="L130" s="145"/>
      <c r="M130" s="150"/>
      <c r="N130" s="151"/>
      <c r="O130" s="151"/>
      <c r="P130" s="152">
        <f>P131</f>
        <v>0</v>
      </c>
      <c r="Q130" s="151"/>
      <c r="R130" s="152">
        <f>R131</f>
        <v>0</v>
      </c>
      <c r="S130" s="151"/>
      <c r="T130" s="153">
        <f>T131</f>
        <v>0</v>
      </c>
      <c r="AR130" s="146" t="s">
        <v>84</v>
      </c>
      <c r="AT130" s="154" t="s">
        <v>75</v>
      </c>
      <c r="AU130" s="154" t="s">
        <v>84</v>
      </c>
      <c r="AY130" s="146" t="s">
        <v>175</v>
      </c>
      <c r="BK130" s="155">
        <f>BK131</f>
        <v>0</v>
      </c>
    </row>
    <row r="131" spans="1:65" s="2" customFormat="1" ht="21.75" customHeight="1">
      <c r="A131" s="29"/>
      <c r="B131" s="158"/>
      <c r="C131" s="159" t="s">
        <v>207</v>
      </c>
      <c r="D131" s="159" t="s">
        <v>178</v>
      </c>
      <c r="E131" s="160" t="s">
        <v>208</v>
      </c>
      <c r="F131" s="161" t="s">
        <v>209</v>
      </c>
      <c r="G131" s="162" t="s">
        <v>210</v>
      </c>
      <c r="H131" s="163">
        <v>61.317999999999998</v>
      </c>
      <c r="I131" s="164"/>
      <c r="J131" s="165">
        <f>ROUND(I131*H131,2)</f>
        <v>0</v>
      </c>
      <c r="K131" s="166"/>
      <c r="L131" s="30"/>
      <c r="M131" s="184" t="s">
        <v>1</v>
      </c>
      <c r="N131" s="185" t="s">
        <v>42</v>
      </c>
      <c r="O131" s="186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1" t="s">
        <v>182</v>
      </c>
      <c r="AT131" s="171" t="s">
        <v>178</v>
      </c>
      <c r="AU131" s="171" t="s">
        <v>176</v>
      </c>
      <c r="AY131" s="14" t="s">
        <v>175</v>
      </c>
      <c r="BE131" s="172">
        <f>IF(N131="základná",J131,0)</f>
        <v>0</v>
      </c>
      <c r="BF131" s="172">
        <f>IF(N131="znížená",J131,0)</f>
        <v>0</v>
      </c>
      <c r="BG131" s="172">
        <f>IF(N131="zákl. prenesená",J131,0)</f>
        <v>0</v>
      </c>
      <c r="BH131" s="172">
        <f>IF(N131="zníž. prenesená",J131,0)</f>
        <v>0</v>
      </c>
      <c r="BI131" s="172">
        <f>IF(N131="nulová",J131,0)</f>
        <v>0</v>
      </c>
      <c r="BJ131" s="14" t="s">
        <v>176</v>
      </c>
      <c r="BK131" s="172">
        <f>ROUND(I131*H131,2)</f>
        <v>0</v>
      </c>
      <c r="BL131" s="14" t="s">
        <v>182</v>
      </c>
      <c r="BM131" s="171" t="s">
        <v>794</v>
      </c>
    </row>
    <row r="132" spans="1:65" s="2" customFormat="1" ht="6.95" customHeight="1">
      <c r="A132" s="29"/>
      <c r="B132" s="44"/>
      <c r="C132" s="45"/>
      <c r="D132" s="45"/>
      <c r="E132" s="45"/>
      <c r="F132" s="45"/>
      <c r="G132" s="45"/>
      <c r="H132" s="45"/>
      <c r="I132" s="117"/>
      <c r="J132" s="45"/>
      <c r="K132" s="45"/>
      <c r="L132" s="30"/>
      <c r="M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</sheetData>
  <autoFilter ref="C119:K131" xr:uid="{00000000-0009-0000-0000-000010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BM17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14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133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149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15</v>
      </c>
      <c r="I6" s="90"/>
      <c r="L6" s="17"/>
    </row>
    <row r="7" spans="1:46" s="1" customFormat="1" ht="16.5" customHeight="1">
      <c r="B7" s="17"/>
      <c r="E7" s="231" t="str">
        <f>'Rekapitulácia stavby'!K6</f>
        <v>PUMPTRACK- Ludvika van Beethovena</v>
      </c>
      <c r="F7" s="232"/>
      <c r="G7" s="232"/>
      <c r="H7" s="232"/>
      <c r="I7" s="90"/>
      <c r="L7" s="17"/>
    </row>
    <row r="8" spans="1:46" s="2" customFormat="1" ht="12" customHeight="1">
      <c r="A8" s="29"/>
      <c r="B8" s="30"/>
      <c r="C8" s="29"/>
      <c r="D8" s="24" t="s">
        <v>150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8" t="s">
        <v>795</v>
      </c>
      <c r="F9" s="233"/>
      <c r="G9" s="233"/>
      <c r="H9" s="233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9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94" t="s">
        <v>21</v>
      </c>
      <c r="J12" s="52" t="str">
        <f>'Rekapitulácia stavby'!AN8</f>
        <v>30. 4. 2021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94" t="s">
        <v>24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94" t="s">
        <v>26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9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4" t="str">
        <f>'Rekapitulácia stavby'!E14</f>
        <v>Vyplň údaj</v>
      </c>
      <c r="F18" s="198"/>
      <c r="G18" s="198"/>
      <c r="H18" s="198"/>
      <c r="I18" s="94" t="s">
        <v>26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94" t="s">
        <v>24</v>
      </c>
      <c r="J20" s="22" t="s">
        <v>30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31</v>
      </c>
      <c r="F21" s="29"/>
      <c r="G21" s="29"/>
      <c r="H21" s="29"/>
      <c r="I21" s="94" t="s">
        <v>26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33</v>
      </c>
      <c r="E23" s="29"/>
      <c r="F23" s="29"/>
      <c r="G23" s="29"/>
      <c r="H23" s="29"/>
      <c r="I23" s="9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26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03" t="s">
        <v>1</v>
      </c>
      <c r="F27" s="203"/>
      <c r="G27" s="203"/>
      <c r="H27" s="203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36</v>
      </c>
      <c r="E30" s="29"/>
      <c r="F30" s="29"/>
      <c r="G30" s="29"/>
      <c r="H30" s="29"/>
      <c r="I30" s="93"/>
      <c r="J30" s="68">
        <f>ROUND(J126,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101" t="s">
        <v>37</v>
      </c>
      <c r="J32" s="33" t="s">
        <v>39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40</v>
      </c>
      <c r="E33" s="24" t="s">
        <v>41</v>
      </c>
      <c r="F33" s="103">
        <f>ROUND((SUM(BE126:BE176)),  2)</f>
        <v>0</v>
      </c>
      <c r="G33" s="29"/>
      <c r="H33" s="29"/>
      <c r="I33" s="104">
        <v>0.2</v>
      </c>
      <c r="J33" s="103">
        <f>ROUND(((SUM(BE126:BE176))*I33),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42</v>
      </c>
      <c r="F34" s="103">
        <f>ROUND((SUM(BF126:BF176)),  2)</f>
        <v>0</v>
      </c>
      <c r="G34" s="29"/>
      <c r="H34" s="29"/>
      <c r="I34" s="104">
        <v>0.2</v>
      </c>
      <c r="J34" s="103">
        <f>ROUND(((SUM(BF126:BF176))*I34),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3">
        <f>ROUND((SUM(BG126:BG176)),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3">
        <f>ROUND((SUM(BH126:BH176)),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45</v>
      </c>
      <c r="F37" s="103">
        <f>ROUND((SUM(BI126:BI176)),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46</v>
      </c>
      <c r="E39" s="57"/>
      <c r="F39" s="57"/>
      <c r="G39" s="107" t="s">
        <v>47</v>
      </c>
      <c r="H39" s="108" t="s">
        <v>48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49</v>
      </c>
      <c r="E50" s="41"/>
      <c r="F50" s="41"/>
      <c r="G50" s="40" t="s">
        <v>50</v>
      </c>
      <c r="H50" s="41"/>
      <c r="I50" s="112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51</v>
      </c>
      <c r="E61" s="32"/>
      <c r="F61" s="113" t="s">
        <v>52</v>
      </c>
      <c r="G61" s="42" t="s">
        <v>51</v>
      </c>
      <c r="H61" s="32"/>
      <c r="I61" s="114"/>
      <c r="J61" s="115" t="s">
        <v>52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53</v>
      </c>
      <c r="E65" s="43"/>
      <c r="F65" s="43"/>
      <c r="G65" s="40" t="s">
        <v>54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51</v>
      </c>
      <c r="E76" s="32"/>
      <c r="F76" s="113" t="s">
        <v>52</v>
      </c>
      <c r="G76" s="42" t="s">
        <v>51</v>
      </c>
      <c r="H76" s="32"/>
      <c r="I76" s="114"/>
      <c r="J76" s="115" t="s">
        <v>52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152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1" t="str">
        <f>E7</f>
        <v>PUMPTRACK- Ludvika van Beethovena</v>
      </c>
      <c r="F85" s="232"/>
      <c r="G85" s="232"/>
      <c r="H85" s="232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150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18" t="str">
        <f>E9</f>
        <v>SO 14 - Vodovodná prípojka vrátane picej fontánky</v>
      </c>
      <c r="F87" s="233"/>
      <c r="G87" s="233"/>
      <c r="H87" s="233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Trnava, parc. č. 1635/1</v>
      </c>
      <c r="G89" s="29"/>
      <c r="H89" s="29"/>
      <c r="I89" s="94" t="s">
        <v>21</v>
      </c>
      <c r="J89" s="52" t="str">
        <f>IF(J12="","",J12)</f>
        <v>30. 4. 2021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Mesto Trnava, Hlavná č.1</v>
      </c>
      <c r="G91" s="29"/>
      <c r="H91" s="29"/>
      <c r="I91" s="94" t="s">
        <v>29</v>
      </c>
      <c r="J91" s="27" t="str">
        <f>E21</f>
        <v>SIMANEK s.r.o.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94" t="s">
        <v>33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153</v>
      </c>
      <c r="D94" s="105"/>
      <c r="E94" s="105"/>
      <c r="F94" s="105"/>
      <c r="G94" s="105"/>
      <c r="H94" s="105"/>
      <c r="I94" s="120"/>
      <c r="J94" s="121" t="s">
        <v>154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155</v>
      </c>
      <c r="D96" s="29"/>
      <c r="E96" s="29"/>
      <c r="F96" s="29"/>
      <c r="G96" s="29"/>
      <c r="H96" s="29"/>
      <c r="I96" s="93"/>
      <c r="J96" s="68">
        <f>J126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156</v>
      </c>
    </row>
    <row r="97" spans="1:31" s="9" customFormat="1" ht="24.95" customHeight="1">
      <c r="B97" s="123"/>
      <c r="D97" s="124" t="s">
        <v>157</v>
      </c>
      <c r="E97" s="125"/>
      <c r="F97" s="125"/>
      <c r="G97" s="125"/>
      <c r="H97" s="125"/>
      <c r="I97" s="126"/>
      <c r="J97" s="127">
        <f>J127</f>
        <v>0</v>
      </c>
      <c r="L97" s="123"/>
    </row>
    <row r="98" spans="1:31" s="10" customFormat="1" ht="19.899999999999999" customHeight="1">
      <c r="B98" s="128"/>
      <c r="D98" s="129" t="s">
        <v>796</v>
      </c>
      <c r="E98" s="130"/>
      <c r="F98" s="130"/>
      <c r="G98" s="130"/>
      <c r="H98" s="130"/>
      <c r="I98" s="131"/>
      <c r="J98" s="132">
        <f>J128</f>
        <v>0</v>
      </c>
      <c r="L98" s="128"/>
    </row>
    <row r="99" spans="1:31" s="10" customFormat="1" ht="19.899999999999999" customHeight="1">
      <c r="B99" s="128"/>
      <c r="D99" s="129" t="s">
        <v>227</v>
      </c>
      <c r="E99" s="130"/>
      <c r="F99" s="130"/>
      <c r="G99" s="130"/>
      <c r="H99" s="130"/>
      <c r="I99" s="131"/>
      <c r="J99" s="132">
        <f>J138</f>
        <v>0</v>
      </c>
      <c r="L99" s="128"/>
    </row>
    <row r="100" spans="1:31" s="10" customFormat="1" ht="19.899999999999999" customHeight="1">
      <c r="B100" s="128"/>
      <c r="D100" s="129" t="s">
        <v>797</v>
      </c>
      <c r="E100" s="130"/>
      <c r="F100" s="130"/>
      <c r="G100" s="130"/>
      <c r="H100" s="130"/>
      <c r="I100" s="131"/>
      <c r="J100" s="132">
        <f>J140</f>
        <v>0</v>
      </c>
      <c r="L100" s="128"/>
    </row>
    <row r="101" spans="1:31" s="10" customFormat="1" ht="19.899999999999999" customHeight="1">
      <c r="B101" s="128"/>
      <c r="D101" s="129" t="s">
        <v>160</v>
      </c>
      <c r="E101" s="130"/>
      <c r="F101" s="130"/>
      <c r="G101" s="130"/>
      <c r="H101" s="130"/>
      <c r="I101" s="131"/>
      <c r="J101" s="132">
        <f>J160</f>
        <v>0</v>
      </c>
      <c r="L101" s="128"/>
    </row>
    <row r="102" spans="1:31" s="9" customFormat="1" ht="24.95" customHeight="1">
      <c r="B102" s="123"/>
      <c r="D102" s="124" t="s">
        <v>229</v>
      </c>
      <c r="E102" s="125"/>
      <c r="F102" s="125"/>
      <c r="G102" s="125"/>
      <c r="H102" s="125"/>
      <c r="I102" s="126"/>
      <c r="J102" s="127">
        <f>J162</f>
        <v>0</v>
      </c>
      <c r="L102" s="123"/>
    </row>
    <row r="103" spans="1:31" s="10" customFormat="1" ht="19.899999999999999" customHeight="1">
      <c r="B103" s="128"/>
      <c r="D103" s="129" t="s">
        <v>798</v>
      </c>
      <c r="E103" s="130"/>
      <c r="F103" s="130"/>
      <c r="G103" s="130"/>
      <c r="H103" s="130"/>
      <c r="I103" s="131"/>
      <c r="J103" s="132">
        <f>J163</f>
        <v>0</v>
      </c>
      <c r="L103" s="128"/>
    </row>
    <row r="104" spans="1:31" s="10" customFormat="1" ht="19.899999999999999" customHeight="1">
      <c r="B104" s="128"/>
      <c r="D104" s="129" t="s">
        <v>799</v>
      </c>
      <c r="E104" s="130"/>
      <c r="F104" s="130"/>
      <c r="G104" s="130"/>
      <c r="H104" s="130"/>
      <c r="I104" s="131"/>
      <c r="J104" s="132">
        <f>J167</f>
        <v>0</v>
      </c>
      <c r="L104" s="128"/>
    </row>
    <row r="105" spans="1:31" s="9" customFormat="1" ht="24.95" customHeight="1">
      <c r="B105" s="123"/>
      <c r="D105" s="124" t="s">
        <v>800</v>
      </c>
      <c r="E105" s="125"/>
      <c r="F105" s="125"/>
      <c r="G105" s="125"/>
      <c r="H105" s="125"/>
      <c r="I105" s="126"/>
      <c r="J105" s="127">
        <f>J171</f>
        <v>0</v>
      </c>
      <c r="L105" s="123"/>
    </row>
    <row r="106" spans="1:31" s="10" customFormat="1" ht="19.899999999999999" customHeight="1">
      <c r="B106" s="128"/>
      <c r="D106" s="129" t="s">
        <v>801</v>
      </c>
      <c r="E106" s="130"/>
      <c r="F106" s="130"/>
      <c r="G106" s="130"/>
      <c r="H106" s="130"/>
      <c r="I106" s="131"/>
      <c r="J106" s="132">
        <f>J172</f>
        <v>0</v>
      </c>
      <c r="L106" s="128"/>
    </row>
    <row r="107" spans="1:31" s="2" customFormat="1" ht="21.75" customHeight="1">
      <c r="A107" s="29"/>
      <c r="B107" s="30"/>
      <c r="C107" s="29"/>
      <c r="D107" s="29"/>
      <c r="E107" s="29"/>
      <c r="F107" s="29"/>
      <c r="G107" s="29"/>
      <c r="H107" s="29"/>
      <c r="I107" s="93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44"/>
      <c r="C108" s="45"/>
      <c r="D108" s="45"/>
      <c r="E108" s="45"/>
      <c r="F108" s="45"/>
      <c r="G108" s="45"/>
      <c r="H108" s="45"/>
      <c r="I108" s="117"/>
      <c r="J108" s="45"/>
      <c r="K108" s="45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12" spans="1:31" s="2" customFormat="1" ht="6.95" customHeight="1">
      <c r="A112" s="29"/>
      <c r="B112" s="46"/>
      <c r="C112" s="47"/>
      <c r="D112" s="47"/>
      <c r="E112" s="47"/>
      <c r="F112" s="47"/>
      <c r="G112" s="47"/>
      <c r="H112" s="47"/>
      <c r="I112" s="118"/>
      <c r="J112" s="47"/>
      <c r="K112" s="47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5" customHeight="1">
      <c r="A113" s="29"/>
      <c r="B113" s="30"/>
      <c r="C113" s="18" t="s">
        <v>161</v>
      </c>
      <c r="D113" s="29"/>
      <c r="E113" s="29"/>
      <c r="F113" s="29"/>
      <c r="G113" s="29"/>
      <c r="H113" s="29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>
      <c r="A115" s="29"/>
      <c r="B115" s="30"/>
      <c r="C115" s="24" t="s">
        <v>15</v>
      </c>
      <c r="D115" s="29"/>
      <c r="E115" s="29"/>
      <c r="F115" s="29"/>
      <c r="G115" s="29"/>
      <c r="H115" s="29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6.5" customHeight="1">
      <c r="A116" s="29"/>
      <c r="B116" s="30"/>
      <c r="C116" s="29"/>
      <c r="D116" s="29"/>
      <c r="E116" s="231" t="str">
        <f>E7</f>
        <v>PUMPTRACK- Ludvika van Beethovena</v>
      </c>
      <c r="F116" s="232"/>
      <c r="G116" s="232"/>
      <c r="H116" s="232"/>
      <c r="I116" s="93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150</v>
      </c>
      <c r="D117" s="29"/>
      <c r="E117" s="29"/>
      <c r="F117" s="29"/>
      <c r="G117" s="29"/>
      <c r="H117" s="29"/>
      <c r="I117" s="93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18" t="str">
        <f>E9</f>
        <v>SO 14 - Vodovodná prípojka vrátane picej fontánky</v>
      </c>
      <c r="F118" s="233"/>
      <c r="G118" s="233"/>
      <c r="H118" s="233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93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19</v>
      </c>
      <c r="D120" s="29"/>
      <c r="E120" s="29"/>
      <c r="F120" s="22" t="str">
        <f>F12</f>
        <v>Trnava, parc. č. 1635/1</v>
      </c>
      <c r="G120" s="29"/>
      <c r="H120" s="29"/>
      <c r="I120" s="94" t="s">
        <v>21</v>
      </c>
      <c r="J120" s="52" t="str">
        <f>IF(J12="","",J12)</f>
        <v>30. 4. 2021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93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2" customHeight="1">
      <c r="A122" s="29"/>
      <c r="B122" s="30"/>
      <c r="C122" s="24" t="s">
        <v>23</v>
      </c>
      <c r="D122" s="29"/>
      <c r="E122" s="29"/>
      <c r="F122" s="22" t="str">
        <f>E15</f>
        <v>Mesto Trnava, Hlavná č.1</v>
      </c>
      <c r="G122" s="29"/>
      <c r="H122" s="29"/>
      <c r="I122" s="94" t="s">
        <v>29</v>
      </c>
      <c r="J122" s="27" t="str">
        <f>E21</f>
        <v>SIMANEK s.r.o.</v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>
      <c r="A123" s="29"/>
      <c r="B123" s="30"/>
      <c r="C123" s="24" t="s">
        <v>27</v>
      </c>
      <c r="D123" s="29"/>
      <c r="E123" s="29"/>
      <c r="F123" s="22" t="str">
        <f>IF(E18="","",E18)</f>
        <v>Vyplň údaj</v>
      </c>
      <c r="G123" s="29"/>
      <c r="H123" s="29"/>
      <c r="I123" s="94" t="s">
        <v>33</v>
      </c>
      <c r="J123" s="27" t="str">
        <f>E24</f>
        <v xml:space="preserve"> </v>
      </c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93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33"/>
      <c r="B125" s="134"/>
      <c r="C125" s="135" t="s">
        <v>162</v>
      </c>
      <c r="D125" s="136" t="s">
        <v>61</v>
      </c>
      <c r="E125" s="136" t="s">
        <v>57</v>
      </c>
      <c r="F125" s="136" t="s">
        <v>58</v>
      </c>
      <c r="G125" s="136" t="s">
        <v>163</v>
      </c>
      <c r="H125" s="136" t="s">
        <v>164</v>
      </c>
      <c r="I125" s="137" t="s">
        <v>165</v>
      </c>
      <c r="J125" s="138" t="s">
        <v>154</v>
      </c>
      <c r="K125" s="139" t="s">
        <v>166</v>
      </c>
      <c r="L125" s="140"/>
      <c r="M125" s="59" t="s">
        <v>1</v>
      </c>
      <c r="N125" s="60" t="s">
        <v>40</v>
      </c>
      <c r="O125" s="60" t="s">
        <v>167</v>
      </c>
      <c r="P125" s="60" t="s">
        <v>168</v>
      </c>
      <c r="Q125" s="60" t="s">
        <v>169</v>
      </c>
      <c r="R125" s="60" t="s">
        <v>170</v>
      </c>
      <c r="S125" s="60" t="s">
        <v>171</v>
      </c>
      <c r="T125" s="61" t="s">
        <v>172</v>
      </c>
      <c r="U125" s="133"/>
      <c r="V125" s="133"/>
      <c r="W125" s="133"/>
      <c r="X125" s="133"/>
      <c r="Y125" s="133"/>
      <c r="Z125" s="133"/>
      <c r="AA125" s="133"/>
      <c r="AB125" s="133"/>
      <c r="AC125" s="133"/>
      <c r="AD125" s="133"/>
      <c r="AE125" s="133"/>
    </row>
    <row r="126" spans="1:63" s="2" customFormat="1" ht="22.9" customHeight="1">
      <c r="A126" s="29"/>
      <c r="B126" s="30"/>
      <c r="C126" s="66" t="s">
        <v>155</v>
      </c>
      <c r="D126" s="29"/>
      <c r="E126" s="29"/>
      <c r="F126" s="29"/>
      <c r="G126" s="29"/>
      <c r="H126" s="29"/>
      <c r="I126" s="93"/>
      <c r="J126" s="141">
        <f>BK126</f>
        <v>0</v>
      </c>
      <c r="K126" s="29"/>
      <c r="L126" s="30"/>
      <c r="M126" s="62"/>
      <c r="N126" s="53"/>
      <c r="O126" s="63"/>
      <c r="P126" s="142">
        <f>P127+P162+P171</f>
        <v>0</v>
      </c>
      <c r="Q126" s="63"/>
      <c r="R126" s="142">
        <f>R127+R162+R171</f>
        <v>0</v>
      </c>
      <c r="S126" s="63"/>
      <c r="T126" s="143">
        <f>T127+T162+T171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75</v>
      </c>
      <c r="AU126" s="14" t="s">
        <v>156</v>
      </c>
      <c r="BK126" s="144">
        <f>BK127+BK162+BK171</f>
        <v>0</v>
      </c>
    </row>
    <row r="127" spans="1:63" s="12" customFormat="1" ht="25.9" customHeight="1">
      <c r="B127" s="145"/>
      <c r="D127" s="146" t="s">
        <v>75</v>
      </c>
      <c r="E127" s="147" t="s">
        <v>173</v>
      </c>
      <c r="F127" s="147" t="s">
        <v>174</v>
      </c>
      <c r="I127" s="148"/>
      <c r="J127" s="149">
        <f>BK127</f>
        <v>0</v>
      </c>
      <c r="L127" s="145"/>
      <c r="M127" s="150"/>
      <c r="N127" s="151"/>
      <c r="O127" s="151"/>
      <c r="P127" s="152">
        <f>P128+P138+P140+P160</f>
        <v>0</v>
      </c>
      <c r="Q127" s="151"/>
      <c r="R127" s="152">
        <f>R128+R138+R140+R160</f>
        <v>0</v>
      </c>
      <c r="S127" s="151"/>
      <c r="T127" s="153">
        <f>T128+T138+T140+T160</f>
        <v>0</v>
      </c>
      <c r="AR127" s="146" t="s">
        <v>84</v>
      </c>
      <c r="AT127" s="154" t="s">
        <v>75</v>
      </c>
      <c r="AU127" s="154" t="s">
        <v>76</v>
      </c>
      <c r="AY127" s="146" t="s">
        <v>175</v>
      </c>
      <c r="BK127" s="155">
        <f>BK128+BK138+BK140+BK160</f>
        <v>0</v>
      </c>
    </row>
    <row r="128" spans="1:63" s="12" customFormat="1" ht="22.9" customHeight="1">
      <c r="B128" s="145"/>
      <c r="D128" s="146" t="s">
        <v>75</v>
      </c>
      <c r="E128" s="156" t="s">
        <v>84</v>
      </c>
      <c r="F128" s="156" t="s">
        <v>802</v>
      </c>
      <c r="I128" s="148"/>
      <c r="J128" s="157">
        <f>BK128</f>
        <v>0</v>
      </c>
      <c r="L128" s="145"/>
      <c r="M128" s="150"/>
      <c r="N128" s="151"/>
      <c r="O128" s="151"/>
      <c r="P128" s="152">
        <f>SUM(P129:P137)</f>
        <v>0</v>
      </c>
      <c r="Q128" s="151"/>
      <c r="R128" s="152">
        <f>SUM(R129:R137)</f>
        <v>0</v>
      </c>
      <c r="S128" s="151"/>
      <c r="T128" s="153">
        <f>SUM(T129:T137)</f>
        <v>0</v>
      </c>
      <c r="AR128" s="146" t="s">
        <v>84</v>
      </c>
      <c r="AT128" s="154" t="s">
        <v>75</v>
      </c>
      <c r="AU128" s="154" t="s">
        <v>84</v>
      </c>
      <c r="AY128" s="146" t="s">
        <v>175</v>
      </c>
      <c r="BK128" s="155">
        <f>SUM(BK129:BK137)</f>
        <v>0</v>
      </c>
    </row>
    <row r="129" spans="1:65" s="2" customFormat="1" ht="16.5" customHeight="1">
      <c r="A129" s="29"/>
      <c r="B129" s="158"/>
      <c r="C129" s="159" t="s">
        <v>84</v>
      </c>
      <c r="D129" s="159" t="s">
        <v>178</v>
      </c>
      <c r="E129" s="160" t="s">
        <v>803</v>
      </c>
      <c r="F129" s="161" t="s">
        <v>804</v>
      </c>
      <c r="G129" s="162" t="s">
        <v>236</v>
      </c>
      <c r="H129" s="163">
        <v>64.760000000000005</v>
      </c>
      <c r="I129" s="164"/>
      <c r="J129" s="165">
        <f t="shared" ref="J129:J137" si="0">ROUND(I129*H129,2)</f>
        <v>0</v>
      </c>
      <c r="K129" s="166"/>
      <c r="L129" s="30"/>
      <c r="M129" s="167" t="s">
        <v>1</v>
      </c>
      <c r="N129" s="168" t="s">
        <v>42</v>
      </c>
      <c r="O129" s="55"/>
      <c r="P129" s="169">
        <f t="shared" ref="P129:P137" si="1">O129*H129</f>
        <v>0</v>
      </c>
      <c r="Q129" s="169">
        <v>0</v>
      </c>
      <c r="R129" s="169">
        <f t="shared" ref="R129:R137" si="2">Q129*H129</f>
        <v>0</v>
      </c>
      <c r="S129" s="169">
        <v>0</v>
      </c>
      <c r="T129" s="170">
        <f t="shared" ref="T129:T137" si="3"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1" t="s">
        <v>182</v>
      </c>
      <c r="AT129" s="171" t="s">
        <v>178</v>
      </c>
      <c r="AU129" s="171" t="s">
        <v>176</v>
      </c>
      <c r="AY129" s="14" t="s">
        <v>175</v>
      </c>
      <c r="BE129" s="172">
        <f t="shared" ref="BE129:BE137" si="4">IF(N129="základná",J129,0)</f>
        <v>0</v>
      </c>
      <c r="BF129" s="172">
        <f t="shared" ref="BF129:BF137" si="5">IF(N129="znížená",J129,0)</f>
        <v>0</v>
      </c>
      <c r="BG129" s="172">
        <f t="shared" ref="BG129:BG137" si="6">IF(N129="zákl. prenesená",J129,0)</f>
        <v>0</v>
      </c>
      <c r="BH129" s="172">
        <f t="shared" ref="BH129:BH137" si="7">IF(N129="zníž. prenesená",J129,0)</f>
        <v>0</v>
      </c>
      <c r="BI129" s="172">
        <f t="shared" ref="BI129:BI137" si="8">IF(N129="nulová",J129,0)</f>
        <v>0</v>
      </c>
      <c r="BJ129" s="14" t="s">
        <v>176</v>
      </c>
      <c r="BK129" s="172">
        <f t="shared" ref="BK129:BK137" si="9">ROUND(I129*H129,2)</f>
        <v>0</v>
      </c>
      <c r="BL129" s="14" t="s">
        <v>182</v>
      </c>
      <c r="BM129" s="171" t="s">
        <v>805</v>
      </c>
    </row>
    <row r="130" spans="1:65" s="2" customFormat="1" ht="33" customHeight="1">
      <c r="A130" s="29"/>
      <c r="B130" s="158"/>
      <c r="C130" s="159" t="s">
        <v>176</v>
      </c>
      <c r="D130" s="159" t="s">
        <v>178</v>
      </c>
      <c r="E130" s="160" t="s">
        <v>806</v>
      </c>
      <c r="F130" s="161" t="s">
        <v>807</v>
      </c>
      <c r="G130" s="162" t="s">
        <v>236</v>
      </c>
      <c r="H130" s="163">
        <v>64.760000000000005</v>
      </c>
      <c r="I130" s="164"/>
      <c r="J130" s="165">
        <f t="shared" si="0"/>
        <v>0</v>
      </c>
      <c r="K130" s="166"/>
      <c r="L130" s="30"/>
      <c r="M130" s="167" t="s">
        <v>1</v>
      </c>
      <c r="N130" s="168" t="s">
        <v>42</v>
      </c>
      <c r="O130" s="55"/>
      <c r="P130" s="169">
        <f t="shared" si="1"/>
        <v>0</v>
      </c>
      <c r="Q130" s="169">
        <v>0</v>
      </c>
      <c r="R130" s="169">
        <f t="shared" si="2"/>
        <v>0</v>
      </c>
      <c r="S130" s="169">
        <v>0</v>
      </c>
      <c r="T130" s="170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1" t="s">
        <v>182</v>
      </c>
      <c r="AT130" s="171" t="s">
        <v>178</v>
      </c>
      <c r="AU130" s="171" t="s">
        <v>176</v>
      </c>
      <c r="AY130" s="14" t="s">
        <v>175</v>
      </c>
      <c r="BE130" s="172">
        <f t="shared" si="4"/>
        <v>0</v>
      </c>
      <c r="BF130" s="172">
        <f t="shared" si="5"/>
        <v>0</v>
      </c>
      <c r="BG130" s="172">
        <f t="shared" si="6"/>
        <v>0</v>
      </c>
      <c r="BH130" s="172">
        <f t="shared" si="7"/>
        <v>0</v>
      </c>
      <c r="BI130" s="172">
        <f t="shared" si="8"/>
        <v>0</v>
      </c>
      <c r="BJ130" s="14" t="s">
        <v>176</v>
      </c>
      <c r="BK130" s="172">
        <f t="shared" si="9"/>
        <v>0</v>
      </c>
      <c r="BL130" s="14" t="s">
        <v>182</v>
      </c>
      <c r="BM130" s="171" t="s">
        <v>808</v>
      </c>
    </row>
    <row r="131" spans="1:65" s="2" customFormat="1" ht="21.75" customHeight="1">
      <c r="A131" s="29"/>
      <c r="B131" s="158"/>
      <c r="C131" s="159" t="s">
        <v>189</v>
      </c>
      <c r="D131" s="159" t="s">
        <v>178</v>
      </c>
      <c r="E131" s="160" t="s">
        <v>809</v>
      </c>
      <c r="F131" s="161" t="s">
        <v>239</v>
      </c>
      <c r="G131" s="162" t="s">
        <v>236</v>
      </c>
      <c r="H131" s="163">
        <v>21.56</v>
      </c>
      <c r="I131" s="164"/>
      <c r="J131" s="165">
        <f t="shared" si="0"/>
        <v>0</v>
      </c>
      <c r="K131" s="166"/>
      <c r="L131" s="30"/>
      <c r="M131" s="167" t="s">
        <v>1</v>
      </c>
      <c r="N131" s="168" t="s">
        <v>42</v>
      </c>
      <c r="O131" s="55"/>
      <c r="P131" s="169">
        <f t="shared" si="1"/>
        <v>0</v>
      </c>
      <c r="Q131" s="169">
        <v>0</v>
      </c>
      <c r="R131" s="169">
        <f t="shared" si="2"/>
        <v>0</v>
      </c>
      <c r="S131" s="169">
        <v>0</v>
      </c>
      <c r="T131" s="170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1" t="s">
        <v>182</v>
      </c>
      <c r="AT131" s="171" t="s">
        <v>178</v>
      </c>
      <c r="AU131" s="171" t="s">
        <v>176</v>
      </c>
      <c r="AY131" s="14" t="s">
        <v>175</v>
      </c>
      <c r="BE131" s="172">
        <f t="shared" si="4"/>
        <v>0</v>
      </c>
      <c r="BF131" s="172">
        <f t="shared" si="5"/>
        <v>0</v>
      </c>
      <c r="BG131" s="172">
        <f t="shared" si="6"/>
        <v>0</v>
      </c>
      <c r="BH131" s="172">
        <f t="shared" si="7"/>
        <v>0</v>
      </c>
      <c r="BI131" s="172">
        <f t="shared" si="8"/>
        <v>0</v>
      </c>
      <c r="BJ131" s="14" t="s">
        <v>176</v>
      </c>
      <c r="BK131" s="172">
        <f t="shared" si="9"/>
        <v>0</v>
      </c>
      <c r="BL131" s="14" t="s">
        <v>182</v>
      </c>
      <c r="BM131" s="171" t="s">
        <v>810</v>
      </c>
    </row>
    <row r="132" spans="1:65" s="2" customFormat="1" ht="21.75" customHeight="1">
      <c r="A132" s="29"/>
      <c r="B132" s="158"/>
      <c r="C132" s="159" t="s">
        <v>182</v>
      </c>
      <c r="D132" s="159" t="s">
        <v>178</v>
      </c>
      <c r="E132" s="160" t="s">
        <v>588</v>
      </c>
      <c r="F132" s="161" t="s">
        <v>589</v>
      </c>
      <c r="G132" s="162" t="s">
        <v>236</v>
      </c>
      <c r="H132" s="163">
        <v>21.56</v>
      </c>
      <c r="I132" s="164"/>
      <c r="J132" s="165">
        <f t="shared" si="0"/>
        <v>0</v>
      </c>
      <c r="K132" s="166"/>
      <c r="L132" s="30"/>
      <c r="M132" s="167" t="s">
        <v>1</v>
      </c>
      <c r="N132" s="168" t="s">
        <v>42</v>
      </c>
      <c r="O132" s="55"/>
      <c r="P132" s="169">
        <f t="shared" si="1"/>
        <v>0</v>
      </c>
      <c r="Q132" s="169">
        <v>0</v>
      </c>
      <c r="R132" s="169">
        <f t="shared" si="2"/>
        <v>0</v>
      </c>
      <c r="S132" s="169">
        <v>0</v>
      </c>
      <c r="T132" s="170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1" t="s">
        <v>182</v>
      </c>
      <c r="AT132" s="171" t="s">
        <v>178</v>
      </c>
      <c r="AU132" s="171" t="s">
        <v>176</v>
      </c>
      <c r="AY132" s="14" t="s">
        <v>175</v>
      </c>
      <c r="BE132" s="172">
        <f t="shared" si="4"/>
        <v>0</v>
      </c>
      <c r="BF132" s="172">
        <f t="shared" si="5"/>
        <v>0</v>
      </c>
      <c r="BG132" s="172">
        <f t="shared" si="6"/>
        <v>0</v>
      </c>
      <c r="BH132" s="172">
        <f t="shared" si="7"/>
        <v>0</v>
      </c>
      <c r="BI132" s="172">
        <f t="shared" si="8"/>
        <v>0</v>
      </c>
      <c r="BJ132" s="14" t="s">
        <v>176</v>
      </c>
      <c r="BK132" s="172">
        <f t="shared" si="9"/>
        <v>0</v>
      </c>
      <c r="BL132" s="14" t="s">
        <v>182</v>
      </c>
      <c r="BM132" s="171" t="s">
        <v>811</v>
      </c>
    </row>
    <row r="133" spans="1:65" s="2" customFormat="1" ht="33" customHeight="1">
      <c r="A133" s="29"/>
      <c r="B133" s="158"/>
      <c r="C133" s="159" t="s">
        <v>184</v>
      </c>
      <c r="D133" s="159" t="s">
        <v>178</v>
      </c>
      <c r="E133" s="160" t="s">
        <v>591</v>
      </c>
      <c r="F133" s="161" t="s">
        <v>592</v>
      </c>
      <c r="G133" s="162" t="s">
        <v>236</v>
      </c>
      <c r="H133" s="163">
        <v>21.56</v>
      </c>
      <c r="I133" s="164"/>
      <c r="J133" s="165">
        <f t="shared" si="0"/>
        <v>0</v>
      </c>
      <c r="K133" s="166"/>
      <c r="L133" s="30"/>
      <c r="M133" s="167" t="s">
        <v>1</v>
      </c>
      <c r="N133" s="168" t="s">
        <v>42</v>
      </c>
      <c r="O133" s="55"/>
      <c r="P133" s="169">
        <f t="shared" si="1"/>
        <v>0</v>
      </c>
      <c r="Q133" s="169">
        <v>0</v>
      </c>
      <c r="R133" s="169">
        <f t="shared" si="2"/>
        <v>0</v>
      </c>
      <c r="S133" s="169">
        <v>0</v>
      </c>
      <c r="T133" s="170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1" t="s">
        <v>182</v>
      </c>
      <c r="AT133" s="171" t="s">
        <v>178</v>
      </c>
      <c r="AU133" s="171" t="s">
        <v>176</v>
      </c>
      <c r="AY133" s="14" t="s">
        <v>175</v>
      </c>
      <c r="BE133" s="172">
        <f t="shared" si="4"/>
        <v>0</v>
      </c>
      <c r="BF133" s="172">
        <f t="shared" si="5"/>
        <v>0</v>
      </c>
      <c r="BG133" s="172">
        <f t="shared" si="6"/>
        <v>0</v>
      </c>
      <c r="BH133" s="172">
        <f t="shared" si="7"/>
        <v>0</v>
      </c>
      <c r="BI133" s="172">
        <f t="shared" si="8"/>
        <v>0</v>
      </c>
      <c r="BJ133" s="14" t="s">
        <v>176</v>
      </c>
      <c r="BK133" s="172">
        <f t="shared" si="9"/>
        <v>0</v>
      </c>
      <c r="BL133" s="14" t="s">
        <v>182</v>
      </c>
      <c r="BM133" s="171" t="s">
        <v>812</v>
      </c>
    </row>
    <row r="134" spans="1:65" s="2" customFormat="1" ht="21.75" customHeight="1">
      <c r="A134" s="29"/>
      <c r="B134" s="158"/>
      <c r="C134" s="159" t="s">
        <v>199</v>
      </c>
      <c r="D134" s="159" t="s">
        <v>178</v>
      </c>
      <c r="E134" s="160" t="s">
        <v>421</v>
      </c>
      <c r="F134" s="161" t="s">
        <v>422</v>
      </c>
      <c r="G134" s="162" t="s">
        <v>210</v>
      </c>
      <c r="H134" s="163">
        <v>32.340000000000003</v>
      </c>
      <c r="I134" s="164"/>
      <c r="J134" s="165">
        <f t="shared" si="0"/>
        <v>0</v>
      </c>
      <c r="K134" s="166"/>
      <c r="L134" s="30"/>
      <c r="M134" s="167" t="s">
        <v>1</v>
      </c>
      <c r="N134" s="168" t="s">
        <v>42</v>
      </c>
      <c r="O134" s="55"/>
      <c r="P134" s="169">
        <f t="shared" si="1"/>
        <v>0</v>
      </c>
      <c r="Q134" s="169">
        <v>0</v>
      </c>
      <c r="R134" s="169">
        <f t="shared" si="2"/>
        <v>0</v>
      </c>
      <c r="S134" s="169">
        <v>0</v>
      </c>
      <c r="T134" s="170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1" t="s">
        <v>182</v>
      </c>
      <c r="AT134" s="171" t="s">
        <v>178</v>
      </c>
      <c r="AU134" s="171" t="s">
        <v>176</v>
      </c>
      <c r="AY134" s="14" t="s">
        <v>175</v>
      </c>
      <c r="BE134" s="172">
        <f t="shared" si="4"/>
        <v>0</v>
      </c>
      <c r="BF134" s="172">
        <f t="shared" si="5"/>
        <v>0</v>
      </c>
      <c r="BG134" s="172">
        <f t="shared" si="6"/>
        <v>0</v>
      </c>
      <c r="BH134" s="172">
        <f t="shared" si="7"/>
        <v>0</v>
      </c>
      <c r="BI134" s="172">
        <f t="shared" si="8"/>
        <v>0</v>
      </c>
      <c r="BJ134" s="14" t="s">
        <v>176</v>
      </c>
      <c r="BK134" s="172">
        <f t="shared" si="9"/>
        <v>0</v>
      </c>
      <c r="BL134" s="14" t="s">
        <v>182</v>
      </c>
      <c r="BM134" s="171" t="s">
        <v>813</v>
      </c>
    </row>
    <row r="135" spans="1:65" s="2" customFormat="1" ht="21.75" customHeight="1">
      <c r="A135" s="29"/>
      <c r="B135" s="158"/>
      <c r="C135" s="159" t="s">
        <v>207</v>
      </c>
      <c r="D135" s="159" t="s">
        <v>178</v>
      </c>
      <c r="E135" s="160" t="s">
        <v>814</v>
      </c>
      <c r="F135" s="161" t="s">
        <v>815</v>
      </c>
      <c r="G135" s="162" t="s">
        <v>236</v>
      </c>
      <c r="H135" s="163">
        <v>44.24</v>
      </c>
      <c r="I135" s="164"/>
      <c r="J135" s="165">
        <f t="shared" si="0"/>
        <v>0</v>
      </c>
      <c r="K135" s="166"/>
      <c r="L135" s="30"/>
      <c r="M135" s="167" t="s">
        <v>1</v>
      </c>
      <c r="N135" s="168" t="s">
        <v>42</v>
      </c>
      <c r="O135" s="55"/>
      <c r="P135" s="169">
        <f t="shared" si="1"/>
        <v>0</v>
      </c>
      <c r="Q135" s="169">
        <v>0</v>
      </c>
      <c r="R135" s="169">
        <f t="shared" si="2"/>
        <v>0</v>
      </c>
      <c r="S135" s="169">
        <v>0</v>
      </c>
      <c r="T135" s="170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1" t="s">
        <v>182</v>
      </c>
      <c r="AT135" s="171" t="s">
        <v>178</v>
      </c>
      <c r="AU135" s="171" t="s">
        <v>176</v>
      </c>
      <c r="AY135" s="14" t="s">
        <v>175</v>
      </c>
      <c r="BE135" s="172">
        <f t="shared" si="4"/>
        <v>0</v>
      </c>
      <c r="BF135" s="172">
        <f t="shared" si="5"/>
        <v>0</v>
      </c>
      <c r="BG135" s="172">
        <f t="shared" si="6"/>
        <v>0</v>
      </c>
      <c r="BH135" s="172">
        <f t="shared" si="7"/>
        <v>0</v>
      </c>
      <c r="BI135" s="172">
        <f t="shared" si="8"/>
        <v>0</v>
      </c>
      <c r="BJ135" s="14" t="s">
        <v>176</v>
      </c>
      <c r="BK135" s="172">
        <f t="shared" si="9"/>
        <v>0</v>
      </c>
      <c r="BL135" s="14" t="s">
        <v>182</v>
      </c>
      <c r="BM135" s="171" t="s">
        <v>816</v>
      </c>
    </row>
    <row r="136" spans="1:65" s="2" customFormat="1" ht="21.75" customHeight="1">
      <c r="A136" s="29"/>
      <c r="B136" s="158"/>
      <c r="C136" s="159" t="s">
        <v>203</v>
      </c>
      <c r="D136" s="159" t="s">
        <v>178</v>
      </c>
      <c r="E136" s="160" t="s">
        <v>817</v>
      </c>
      <c r="F136" s="161" t="s">
        <v>818</v>
      </c>
      <c r="G136" s="162" t="s">
        <v>236</v>
      </c>
      <c r="H136" s="163">
        <v>15.39</v>
      </c>
      <c r="I136" s="164"/>
      <c r="J136" s="165">
        <f t="shared" si="0"/>
        <v>0</v>
      </c>
      <c r="K136" s="166"/>
      <c r="L136" s="30"/>
      <c r="M136" s="167" t="s">
        <v>1</v>
      </c>
      <c r="N136" s="168" t="s">
        <v>42</v>
      </c>
      <c r="O136" s="55"/>
      <c r="P136" s="169">
        <f t="shared" si="1"/>
        <v>0</v>
      </c>
      <c r="Q136" s="169">
        <v>0</v>
      </c>
      <c r="R136" s="169">
        <f t="shared" si="2"/>
        <v>0</v>
      </c>
      <c r="S136" s="169">
        <v>0</v>
      </c>
      <c r="T136" s="170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1" t="s">
        <v>182</v>
      </c>
      <c r="AT136" s="171" t="s">
        <v>178</v>
      </c>
      <c r="AU136" s="171" t="s">
        <v>176</v>
      </c>
      <c r="AY136" s="14" t="s">
        <v>175</v>
      </c>
      <c r="BE136" s="172">
        <f t="shared" si="4"/>
        <v>0</v>
      </c>
      <c r="BF136" s="172">
        <f t="shared" si="5"/>
        <v>0</v>
      </c>
      <c r="BG136" s="172">
        <f t="shared" si="6"/>
        <v>0</v>
      </c>
      <c r="BH136" s="172">
        <f t="shared" si="7"/>
        <v>0</v>
      </c>
      <c r="BI136" s="172">
        <f t="shared" si="8"/>
        <v>0</v>
      </c>
      <c r="BJ136" s="14" t="s">
        <v>176</v>
      </c>
      <c r="BK136" s="172">
        <f t="shared" si="9"/>
        <v>0</v>
      </c>
      <c r="BL136" s="14" t="s">
        <v>182</v>
      </c>
      <c r="BM136" s="171" t="s">
        <v>819</v>
      </c>
    </row>
    <row r="137" spans="1:65" s="2" customFormat="1" ht="16.5" customHeight="1">
      <c r="A137" s="29"/>
      <c r="B137" s="158"/>
      <c r="C137" s="173" t="s">
        <v>260</v>
      </c>
      <c r="D137" s="173" t="s">
        <v>200</v>
      </c>
      <c r="E137" s="174" t="s">
        <v>820</v>
      </c>
      <c r="F137" s="175" t="s">
        <v>821</v>
      </c>
      <c r="G137" s="176" t="s">
        <v>210</v>
      </c>
      <c r="H137" s="177">
        <v>23.09</v>
      </c>
      <c r="I137" s="178"/>
      <c r="J137" s="179">
        <f t="shared" si="0"/>
        <v>0</v>
      </c>
      <c r="K137" s="180"/>
      <c r="L137" s="181"/>
      <c r="M137" s="182" t="s">
        <v>1</v>
      </c>
      <c r="N137" s="183" t="s">
        <v>42</v>
      </c>
      <c r="O137" s="55"/>
      <c r="P137" s="169">
        <f t="shared" si="1"/>
        <v>0</v>
      </c>
      <c r="Q137" s="169">
        <v>0</v>
      </c>
      <c r="R137" s="169">
        <f t="shared" si="2"/>
        <v>0</v>
      </c>
      <c r="S137" s="169">
        <v>0</v>
      </c>
      <c r="T137" s="170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1" t="s">
        <v>203</v>
      </c>
      <c r="AT137" s="171" t="s">
        <v>200</v>
      </c>
      <c r="AU137" s="171" t="s">
        <v>176</v>
      </c>
      <c r="AY137" s="14" t="s">
        <v>175</v>
      </c>
      <c r="BE137" s="172">
        <f t="shared" si="4"/>
        <v>0</v>
      </c>
      <c r="BF137" s="172">
        <f t="shared" si="5"/>
        <v>0</v>
      </c>
      <c r="BG137" s="172">
        <f t="shared" si="6"/>
        <v>0</v>
      </c>
      <c r="BH137" s="172">
        <f t="shared" si="7"/>
        <v>0</v>
      </c>
      <c r="BI137" s="172">
        <f t="shared" si="8"/>
        <v>0</v>
      </c>
      <c r="BJ137" s="14" t="s">
        <v>176</v>
      </c>
      <c r="BK137" s="172">
        <f t="shared" si="9"/>
        <v>0</v>
      </c>
      <c r="BL137" s="14" t="s">
        <v>182</v>
      </c>
      <c r="BM137" s="171" t="s">
        <v>822</v>
      </c>
    </row>
    <row r="138" spans="1:65" s="12" customFormat="1" ht="22.9" customHeight="1">
      <c r="B138" s="145"/>
      <c r="D138" s="146" t="s">
        <v>75</v>
      </c>
      <c r="E138" s="156" t="s">
        <v>182</v>
      </c>
      <c r="F138" s="156" t="s">
        <v>276</v>
      </c>
      <c r="I138" s="148"/>
      <c r="J138" s="157">
        <f>BK138</f>
        <v>0</v>
      </c>
      <c r="L138" s="145"/>
      <c r="M138" s="150"/>
      <c r="N138" s="151"/>
      <c r="O138" s="151"/>
      <c r="P138" s="152">
        <f>P139</f>
        <v>0</v>
      </c>
      <c r="Q138" s="151"/>
      <c r="R138" s="152">
        <f>R139</f>
        <v>0</v>
      </c>
      <c r="S138" s="151"/>
      <c r="T138" s="153">
        <f>T139</f>
        <v>0</v>
      </c>
      <c r="AR138" s="146" t="s">
        <v>84</v>
      </c>
      <c r="AT138" s="154" t="s">
        <v>75</v>
      </c>
      <c r="AU138" s="154" t="s">
        <v>84</v>
      </c>
      <c r="AY138" s="146" t="s">
        <v>175</v>
      </c>
      <c r="BK138" s="155">
        <f>BK139</f>
        <v>0</v>
      </c>
    </row>
    <row r="139" spans="1:65" s="2" customFormat="1" ht="21.75" customHeight="1">
      <c r="A139" s="29"/>
      <c r="B139" s="158"/>
      <c r="C139" s="159" t="s">
        <v>263</v>
      </c>
      <c r="D139" s="159" t="s">
        <v>178</v>
      </c>
      <c r="E139" s="160" t="s">
        <v>823</v>
      </c>
      <c r="F139" s="161" t="s">
        <v>824</v>
      </c>
      <c r="G139" s="162" t="s">
        <v>236</v>
      </c>
      <c r="H139" s="163">
        <v>5.13</v>
      </c>
      <c r="I139" s="164"/>
      <c r="J139" s="165">
        <f>ROUND(I139*H139,2)</f>
        <v>0</v>
      </c>
      <c r="K139" s="166"/>
      <c r="L139" s="30"/>
      <c r="M139" s="167" t="s">
        <v>1</v>
      </c>
      <c r="N139" s="168" t="s">
        <v>42</v>
      </c>
      <c r="O139" s="55"/>
      <c r="P139" s="169">
        <f>O139*H139</f>
        <v>0</v>
      </c>
      <c r="Q139" s="169">
        <v>0</v>
      </c>
      <c r="R139" s="169">
        <f>Q139*H139</f>
        <v>0</v>
      </c>
      <c r="S139" s="169">
        <v>0</v>
      </c>
      <c r="T139" s="170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1" t="s">
        <v>182</v>
      </c>
      <c r="AT139" s="171" t="s">
        <v>178</v>
      </c>
      <c r="AU139" s="171" t="s">
        <v>176</v>
      </c>
      <c r="AY139" s="14" t="s">
        <v>175</v>
      </c>
      <c r="BE139" s="172">
        <f>IF(N139="základná",J139,0)</f>
        <v>0</v>
      </c>
      <c r="BF139" s="172">
        <f>IF(N139="znížená",J139,0)</f>
        <v>0</v>
      </c>
      <c r="BG139" s="172">
        <f>IF(N139="zákl. prenesená",J139,0)</f>
        <v>0</v>
      </c>
      <c r="BH139" s="172">
        <f>IF(N139="zníž. prenesená",J139,0)</f>
        <v>0</v>
      </c>
      <c r="BI139" s="172">
        <f>IF(N139="nulová",J139,0)</f>
        <v>0</v>
      </c>
      <c r="BJ139" s="14" t="s">
        <v>176</v>
      </c>
      <c r="BK139" s="172">
        <f>ROUND(I139*H139,2)</f>
        <v>0</v>
      </c>
      <c r="BL139" s="14" t="s">
        <v>182</v>
      </c>
      <c r="BM139" s="171" t="s">
        <v>825</v>
      </c>
    </row>
    <row r="140" spans="1:65" s="12" customFormat="1" ht="22.9" customHeight="1">
      <c r="B140" s="145"/>
      <c r="D140" s="146" t="s">
        <v>75</v>
      </c>
      <c r="E140" s="156" t="s">
        <v>203</v>
      </c>
      <c r="F140" s="156" t="s">
        <v>826</v>
      </c>
      <c r="I140" s="148"/>
      <c r="J140" s="157">
        <f>BK140</f>
        <v>0</v>
      </c>
      <c r="L140" s="145"/>
      <c r="M140" s="150"/>
      <c r="N140" s="151"/>
      <c r="O140" s="151"/>
      <c r="P140" s="152">
        <f>SUM(P141:P159)</f>
        <v>0</v>
      </c>
      <c r="Q140" s="151"/>
      <c r="R140" s="152">
        <f>SUM(R141:R159)</f>
        <v>0</v>
      </c>
      <c r="S140" s="151"/>
      <c r="T140" s="153">
        <f>SUM(T141:T159)</f>
        <v>0</v>
      </c>
      <c r="AR140" s="146" t="s">
        <v>84</v>
      </c>
      <c r="AT140" s="154" t="s">
        <v>75</v>
      </c>
      <c r="AU140" s="154" t="s">
        <v>84</v>
      </c>
      <c r="AY140" s="146" t="s">
        <v>175</v>
      </c>
      <c r="BK140" s="155">
        <f>SUM(BK141:BK159)</f>
        <v>0</v>
      </c>
    </row>
    <row r="141" spans="1:65" s="2" customFormat="1" ht="21.75" customHeight="1">
      <c r="A141" s="29"/>
      <c r="B141" s="158"/>
      <c r="C141" s="159" t="s">
        <v>267</v>
      </c>
      <c r="D141" s="159" t="s">
        <v>178</v>
      </c>
      <c r="E141" s="160" t="s">
        <v>827</v>
      </c>
      <c r="F141" s="161" t="s">
        <v>828</v>
      </c>
      <c r="G141" s="162" t="s">
        <v>345</v>
      </c>
      <c r="H141" s="163">
        <v>85.5</v>
      </c>
      <c r="I141" s="164"/>
      <c r="J141" s="165">
        <f t="shared" ref="J141:J159" si="10">ROUND(I141*H141,2)</f>
        <v>0</v>
      </c>
      <c r="K141" s="166"/>
      <c r="L141" s="30"/>
      <c r="M141" s="167" t="s">
        <v>1</v>
      </c>
      <c r="N141" s="168" t="s">
        <v>42</v>
      </c>
      <c r="O141" s="55"/>
      <c r="P141" s="169">
        <f t="shared" ref="P141:P159" si="11">O141*H141</f>
        <v>0</v>
      </c>
      <c r="Q141" s="169">
        <v>0</v>
      </c>
      <c r="R141" s="169">
        <f t="shared" ref="R141:R159" si="12">Q141*H141</f>
        <v>0</v>
      </c>
      <c r="S141" s="169">
        <v>0</v>
      </c>
      <c r="T141" s="170">
        <f t="shared" ref="T141:T159" si="13"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1" t="s">
        <v>182</v>
      </c>
      <c r="AT141" s="171" t="s">
        <v>178</v>
      </c>
      <c r="AU141" s="171" t="s">
        <v>176</v>
      </c>
      <c r="AY141" s="14" t="s">
        <v>175</v>
      </c>
      <c r="BE141" s="172">
        <f t="shared" ref="BE141:BE159" si="14">IF(N141="základná",J141,0)</f>
        <v>0</v>
      </c>
      <c r="BF141" s="172">
        <f t="shared" ref="BF141:BF159" si="15">IF(N141="znížená",J141,0)</f>
        <v>0</v>
      </c>
      <c r="BG141" s="172">
        <f t="shared" ref="BG141:BG159" si="16">IF(N141="zákl. prenesená",J141,0)</f>
        <v>0</v>
      </c>
      <c r="BH141" s="172">
        <f t="shared" ref="BH141:BH159" si="17">IF(N141="zníž. prenesená",J141,0)</f>
        <v>0</v>
      </c>
      <c r="BI141" s="172">
        <f t="shared" ref="BI141:BI159" si="18">IF(N141="nulová",J141,0)</f>
        <v>0</v>
      </c>
      <c r="BJ141" s="14" t="s">
        <v>176</v>
      </c>
      <c r="BK141" s="172">
        <f t="shared" ref="BK141:BK159" si="19">ROUND(I141*H141,2)</f>
        <v>0</v>
      </c>
      <c r="BL141" s="14" t="s">
        <v>182</v>
      </c>
      <c r="BM141" s="171" t="s">
        <v>829</v>
      </c>
    </row>
    <row r="142" spans="1:65" s="2" customFormat="1" ht="21.75" customHeight="1">
      <c r="A142" s="29"/>
      <c r="B142" s="158"/>
      <c r="C142" s="173" t="s">
        <v>272</v>
      </c>
      <c r="D142" s="173" t="s">
        <v>200</v>
      </c>
      <c r="E142" s="174" t="s">
        <v>830</v>
      </c>
      <c r="F142" s="175" t="s">
        <v>831</v>
      </c>
      <c r="G142" s="176" t="s">
        <v>345</v>
      </c>
      <c r="H142" s="177">
        <v>85.5</v>
      </c>
      <c r="I142" s="178"/>
      <c r="J142" s="179">
        <f t="shared" si="10"/>
        <v>0</v>
      </c>
      <c r="K142" s="180"/>
      <c r="L142" s="181"/>
      <c r="M142" s="182" t="s">
        <v>1</v>
      </c>
      <c r="N142" s="183" t="s">
        <v>42</v>
      </c>
      <c r="O142" s="55"/>
      <c r="P142" s="169">
        <f t="shared" si="11"/>
        <v>0</v>
      </c>
      <c r="Q142" s="169">
        <v>0</v>
      </c>
      <c r="R142" s="169">
        <f t="shared" si="12"/>
        <v>0</v>
      </c>
      <c r="S142" s="169">
        <v>0</v>
      </c>
      <c r="T142" s="170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1" t="s">
        <v>203</v>
      </c>
      <c r="AT142" s="171" t="s">
        <v>200</v>
      </c>
      <c r="AU142" s="171" t="s">
        <v>176</v>
      </c>
      <c r="AY142" s="14" t="s">
        <v>175</v>
      </c>
      <c r="BE142" s="172">
        <f t="shared" si="14"/>
        <v>0</v>
      </c>
      <c r="BF142" s="172">
        <f t="shared" si="15"/>
        <v>0</v>
      </c>
      <c r="BG142" s="172">
        <f t="shared" si="16"/>
        <v>0</v>
      </c>
      <c r="BH142" s="172">
        <f t="shared" si="17"/>
        <v>0</v>
      </c>
      <c r="BI142" s="172">
        <f t="shared" si="18"/>
        <v>0</v>
      </c>
      <c r="BJ142" s="14" t="s">
        <v>176</v>
      </c>
      <c r="BK142" s="172">
        <f t="shared" si="19"/>
        <v>0</v>
      </c>
      <c r="BL142" s="14" t="s">
        <v>182</v>
      </c>
      <c r="BM142" s="171" t="s">
        <v>832</v>
      </c>
    </row>
    <row r="143" spans="1:65" s="2" customFormat="1" ht="21.75" customHeight="1">
      <c r="A143" s="29"/>
      <c r="B143" s="158"/>
      <c r="C143" s="173" t="s">
        <v>277</v>
      </c>
      <c r="D143" s="173" t="s">
        <v>200</v>
      </c>
      <c r="E143" s="174" t="s">
        <v>833</v>
      </c>
      <c r="F143" s="175" t="s">
        <v>834</v>
      </c>
      <c r="G143" s="176" t="s">
        <v>249</v>
      </c>
      <c r="H143" s="177">
        <v>2.2200000000000002</v>
      </c>
      <c r="I143" s="178"/>
      <c r="J143" s="179">
        <f t="shared" si="10"/>
        <v>0</v>
      </c>
      <c r="K143" s="180"/>
      <c r="L143" s="181"/>
      <c r="M143" s="182" t="s">
        <v>1</v>
      </c>
      <c r="N143" s="183" t="s">
        <v>42</v>
      </c>
      <c r="O143" s="55"/>
      <c r="P143" s="169">
        <f t="shared" si="11"/>
        <v>0</v>
      </c>
      <c r="Q143" s="169">
        <v>0</v>
      </c>
      <c r="R143" s="169">
        <f t="shared" si="12"/>
        <v>0</v>
      </c>
      <c r="S143" s="169">
        <v>0</v>
      </c>
      <c r="T143" s="170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1" t="s">
        <v>203</v>
      </c>
      <c r="AT143" s="171" t="s">
        <v>200</v>
      </c>
      <c r="AU143" s="171" t="s">
        <v>176</v>
      </c>
      <c r="AY143" s="14" t="s">
        <v>175</v>
      </c>
      <c r="BE143" s="172">
        <f t="shared" si="14"/>
        <v>0</v>
      </c>
      <c r="BF143" s="172">
        <f t="shared" si="15"/>
        <v>0</v>
      </c>
      <c r="BG143" s="172">
        <f t="shared" si="16"/>
        <v>0</v>
      </c>
      <c r="BH143" s="172">
        <f t="shared" si="17"/>
        <v>0</v>
      </c>
      <c r="BI143" s="172">
        <f t="shared" si="18"/>
        <v>0</v>
      </c>
      <c r="BJ143" s="14" t="s">
        <v>176</v>
      </c>
      <c r="BK143" s="172">
        <f t="shared" si="19"/>
        <v>0</v>
      </c>
      <c r="BL143" s="14" t="s">
        <v>182</v>
      </c>
      <c r="BM143" s="171" t="s">
        <v>835</v>
      </c>
    </row>
    <row r="144" spans="1:65" s="2" customFormat="1" ht="16.5" customHeight="1">
      <c r="A144" s="29"/>
      <c r="B144" s="158"/>
      <c r="C144" s="159" t="s">
        <v>281</v>
      </c>
      <c r="D144" s="159" t="s">
        <v>178</v>
      </c>
      <c r="E144" s="160" t="s">
        <v>836</v>
      </c>
      <c r="F144" s="161" t="s">
        <v>837</v>
      </c>
      <c r="G144" s="162" t="s">
        <v>382</v>
      </c>
      <c r="H144" s="189"/>
      <c r="I144" s="164"/>
      <c r="J144" s="165">
        <f t="shared" si="10"/>
        <v>0</v>
      </c>
      <c r="K144" s="166"/>
      <c r="L144" s="30"/>
      <c r="M144" s="167" t="s">
        <v>1</v>
      </c>
      <c r="N144" s="168" t="s">
        <v>42</v>
      </c>
      <c r="O144" s="55"/>
      <c r="P144" s="169">
        <f t="shared" si="11"/>
        <v>0</v>
      </c>
      <c r="Q144" s="169">
        <v>0</v>
      </c>
      <c r="R144" s="169">
        <f t="shared" si="12"/>
        <v>0</v>
      </c>
      <c r="S144" s="169">
        <v>0</v>
      </c>
      <c r="T144" s="170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1" t="s">
        <v>182</v>
      </c>
      <c r="AT144" s="171" t="s">
        <v>178</v>
      </c>
      <c r="AU144" s="171" t="s">
        <v>176</v>
      </c>
      <c r="AY144" s="14" t="s">
        <v>175</v>
      </c>
      <c r="BE144" s="172">
        <f t="shared" si="14"/>
        <v>0</v>
      </c>
      <c r="BF144" s="172">
        <f t="shared" si="15"/>
        <v>0</v>
      </c>
      <c r="BG144" s="172">
        <f t="shared" si="16"/>
        <v>0</v>
      </c>
      <c r="BH144" s="172">
        <f t="shared" si="17"/>
        <v>0</v>
      </c>
      <c r="BI144" s="172">
        <f t="shared" si="18"/>
        <v>0</v>
      </c>
      <c r="BJ144" s="14" t="s">
        <v>176</v>
      </c>
      <c r="BK144" s="172">
        <f t="shared" si="19"/>
        <v>0</v>
      </c>
      <c r="BL144" s="14" t="s">
        <v>182</v>
      </c>
      <c r="BM144" s="171" t="s">
        <v>838</v>
      </c>
    </row>
    <row r="145" spans="1:65" s="2" customFormat="1" ht="21.75" customHeight="1">
      <c r="A145" s="29"/>
      <c r="B145" s="158"/>
      <c r="C145" s="159" t="s">
        <v>285</v>
      </c>
      <c r="D145" s="159" t="s">
        <v>178</v>
      </c>
      <c r="E145" s="160" t="s">
        <v>839</v>
      </c>
      <c r="F145" s="161" t="s">
        <v>840</v>
      </c>
      <c r="G145" s="162" t="s">
        <v>249</v>
      </c>
      <c r="H145" s="163">
        <v>1</v>
      </c>
      <c r="I145" s="164"/>
      <c r="J145" s="165">
        <f t="shared" si="10"/>
        <v>0</v>
      </c>
      <c r="K145" s="166"/>
      <c r="L145" s="30"/>
      <c r="M145" s="167" t="s">
        <v>1</v>
      </c>
      <c r="N145" s="168" t="s">
        <v>42</v>
      </c>
      <c r="O145" s="55"/>
      <c r="P145" s="169">
        <f t="shared" si="11"/>
        <v>0</v>
      </c>
      <c r="Q145" s="169">
        <v>0</v>
      </c>
      <c r="R145" s="169">
        <f t="shared" si="12"/>
        <v>0</v>
      </c>
      <c r="S145" s="169">
        <v>0</v>
      </c>
      <c r="T145" s="170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1" t="s">
        <v>182</v>
      </c>
      <c r="AT145" s="171" t="s">
        <v>178</v>
      </c>
      <c r="AU145" s="171" t="s">
        <v>176</v>
      </c>
      <c r="AY145" s="14" t="s">
        <v>175</v>
      </c>
      <c r="BE145" s="172">
        <f t="shared" si="14"/>
        <v>0</v>
      </c>
      <c r="BF145" s="172">
        <f t="shared" si="15"/>
        <v>0</v>
      </c>
      <c r="BG145" s="172">
        <f t="shared" si="16"/>
        <v>0</v>
      </c>
      <c r="BH145" s="172">
        <f t="shared" si="17"/>
        <v>0</v>
      </c>
      <c r="BI145" s="172">
        <f t="shared" si="18"/>
        <v>0</v>
      </c>
      <c r="BJ145" s="14" t="s">
        <v>176</v>
      </c>
      <c r="BK145" s="172">
        <f t="shared" si="19"/>
        <v>0</v>
      </c>
      <c r="BL145" s="14" t="s">
        <v>182</v>
      </c>
      <c r="BM145" s="171" t="s">
        <v>841</v>
      </c>
    </row>
    <row r="146" spans="1:65" s="2" customFormat="1" ht="21.75" customHeight="1">
      <c r="A146" s="29"/>
      <c r="B146" s="158"/>
      <c r="C146" s="173" t="s">
        <v>289</v>
      </c>
      <c r="D146" s="173" t="s">
        <v>200</v>
      </c>
      <c r="E146" s="174" t="s">
        <v>842</v>
      </c>
      <c r="F146" s="175" t="s">
        <v>843</v>
      </c>
      <c r="G146" s="176" t="s">
        <v>249</v>
      </c>
      <c r="H146" s="177">
        <v>1</v>
      </c>
      <c r="I146" s="178"/>
      <c r="J146" s="179">
        <f t="shared" si="10"/>
        <v>0</v>
      </c>
      <c r="K146" s="180"/>
      <c r="L146" s="181"/>
      <c r="M146" s="182" t="s">
        <v>1</v>
      </c>
      <c r="N146" s="183" t="s">
        <v>42</v>
      </c>
      <c r="O146" s="55"/>
      <c r="P146" s="169">
        <f t="shared" si="11"/>
        <v>0</v>
      </c>
      <c r="Q146" s="169">
        <v>0</v>
      </c>
      <c r="R146" s="169">
        <f t="shared" si="12"/>
        <v>0</v>
      </c>
      <c r="S146" s="169">
        <v>0</v>
      </c>
      <c r="T146" s="170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1" t="s">
        <v>203</v>
      </c>
      <c r="AT146" s="171" t="s">
        <v>200</v>
      </c>
      <c r="AU146" s="171" t="s">
        <v>176</v>
      </c>
      <c r="AY146" s="14" t="s">
        <v>175</v>
      </c>
      <c r="BE146" s="172">
        <f t="shared" si="14"/>
        <v>0</v>
      </c>
      <c r="BF146" s="172">
        <f t="shared" si="15"/>
        <v>0</v>
      </c>
      <c r="BG146" s="172">
        <f t="shared" si="16"/>
        <v>0</v>
      </c>
      <c r="BH146" s="172">
        <f t="shared" si="17"/>
        <v>0</v>
      </c>
      <c r="BI146" s="172">
        <f t="shared" si="18"/>
        <v>0</v>
      </c>
      <c r="BJ146" s="14" t="s">
        <v>176</v>
      </c>
      <c r="BK146" s="172">
        <f t="shared" si="19"/>
        <v>0</v>
      </c>
      <c r="BL146" s="14" t="s">
        <v>182</v>
      </c>
      <c r="BM146" s="171" t="s">
        <v>844</v>
      </c>
    </row>
    <row r="147" spans="1:65" s="2" customFormat="1" ht="21.75" customHeight="1">
      <c r="A147" s="29"/>
      <c r="B147" s="158"/>
      <c r="C147" s="173" t="s">
        <v>293</v>
      </c>
      <c r="D147" s="173" t="s">
        <v>200</v>
      </c>
      <c r="E147" s="174" t="s">
        <v>845</v>
      </c>
      <c r="F147" s="175" t="s">
        <v>846</v>
      </c>
      <c r="G147" s="176" t="s">
        <v>249</v>
      </c>
      <c r="H147" s="177">
        <v>1</v>
      </c>
      <c r="I147" s="178"/>
      <c r="J147" s="179">
        <f t="shared" si="10"/>
        <v>0</v>
      </c>
      <c r="K147" s="180"/>
      <c r="L147" s="181"/>
      <c r="M147" s="182" t="s">
        <v>1</v>
      </c>
      <c r="N147" s="183" t="s">
        <v>42</v>
      </c>
      <c r="O147" s="55"/>
      <c r="P147" s="169">
        <f t="shared" si="11"/>
        <v>0</v>
      </c>
      <c r="Q147" s="169">
        <v>0</v>
      </c>
      <c r="R147" s="169">
        <f t="shared" si="12"/>
        <v>0</v>
      </c>
      <c r="S147" s="169">
        <v>0</v>
      </c>
      <c r="T147" s="170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1" t="s">
        <v>203</v>
      </c>
      <c r="AT147" s="171" t="s">
        <v>200</v>
      </c>
      <c r="AU147" s="171" t="s">
        <v>176</v>
      </c>
      <c r="AY147" s="14" t="s">
        <v>175</v>
      </c>
      <c r="BE147" s="172">
        <f t="shared" si="14"/>
        <v>0</v>
      </c>
      <c r="BF147" s="172">
        <f t="shared" si="15"/>
        <v>0</v>
      </c>
      <c r="BG147" s="172">
        <f t="shared" si="16"/>
        <v>0</v>
      </c>
      <c r="BH147" s="172">
        <f t="shared" si="17"/>
        <v>0</v>
      </c>
      <c r="BI147" s="172">
        <f t="shared" si="18"/>
        <v>0</v>
      </c>
      <c r="BJ147" s="14" t="s">
        <v>176</v>
      </c>
      <c r="BK147" s="172">
        <f t="shared" si="19"/>
        <v>0</v>
      </c>
      <c r="BL147" s="14" t="s">
        <v>182</v>
      </c>
      <c r="BM147" s="171" t="s">
        <v>847</v>
      </c>
    </row>
    <row r="148" spans="1:65" s="2" customFormat="1" ht="21.75" customHeight="1">
      <c r="A148" s="29"/>
      <c r="B148" s="158"/>
      <c r="C148" s="159" t="s">
        <v>297</v>
      </c>
      <c r="D148" s="159" t="s">
        <v>178</v>
      </c>
      <c r="E148" s="160" t="s">
        <v>848</v>
      </c>
      <c r="F148" s="161" t="s">
        <v>849</v>
      </c>
      <c r="G148" s="162" t="s">
        <v>249</v>
      </c>
      <c r="H148" s="163">
        <v>1</v>
      </c>
      <c r="I148" s="164"/>
      <c r="J148" s="165">
        <f t="shared" si="10"/>
        <v>0</v>
      </c>
      <c r="K148" s="166"/>
      <c r="L148" s="30"/>
      <c r="M148" s="167" t="s">
        <v>1</v>
      </c>
      <c r="N148" s="168" t="s">
        <v>42</v>
      </c>
      <c r="O148" s="55"/>
      <c r="P148" s="169">
        <f t="shared" si="11"/>
        <v>0</v>
      </c>
      <c r="Q148" s="169">
        <v>0</v>
      </c>
      <c r="R148" s="169">
        <f t="shared" si="12"/>
        <v>0</v>
      </c>
      <c r="S148" s="169">
        <v>0</v>
      </c>
      <c r="T148" s="170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1" t="s">
        <v>182</v>
      </c>
      <c r="AT148" s="171" t="s">
        <v>178</v>
      </c>
      <c r="AU148" s="171" t="s">
        <v>176</v>
      </c>
      <c r="AY148" s="14" t="s">
        <v>175</v>
      </c>
      <c r="BE148" s="172">
        <f t="shared" si="14"/>
        <v>0</v>
      </c>
      <c r="BF148" s="172">
        <f t="shared" si="15"/>
        <v>0</v>
      </c>
      <c r="BG148" s="172">
        <f t="shared" si="16"/>
        <v>0</v>
      </c>
      <c r="BH148" s="172">
        <f t="shared" si="17"/>
        <v>0</v>
      </c>
      <c r="BI148" s="172">
        <f t="shared" si="18"/>
        <v>0</v>
      </c>
      <c r="BJ148" s="14" t="s">
        <v>176</v>
      </c>
      <c r="BK148" s="172">
        <f t="shared" si="19"/>
        <v>0</v>
      </c>
      <c r="BL148" s="14" t="s">
        <v>182</v>
      </c>
      <c r="BM148" s="171" t="s">
        <v>850</v>
      </c>
    </row>
    <row r="149" spans="1:65" s="2" customFormat="1" ht="21.75" customHeight="1">
      <c r="A149" s="29"/>
      <c r="B149" s="158"/>
      <c r="C149" s="173" t="s">
        <v>301</v>
      </c>
      <c r="D149" s="173" t="s">
        <v>200</v>
      </c>
      <c r="E149" s="174" t="s">
        <v>851</v>
      </c>
      <c r="F149" s="175" t="s">
        <v>852</v>
      </c>
      <c r="G149" s="176" t="s">
        <v>249</v>
      </c>
      <c r="H149" s="177">
        <v>1</v>
      </c>
      <c r="I149" s="178"/>
      <c r="J149" s="179">
        <f t="shared" si="10"/>
        <v>0</v>
      </c>
      <c r="K149" s="180"/>
      <c r="L149" s="181"/>
      <c r="M149" s="182" t="s">
        <v>1</v>
      </c>
      <c r="N149" s="183" t="s">
        <v>42</v>
      </c>
      <c r="O149" s="55"/>
      <c r="P149" s="169">
        <f t="shared" si="11"/>
        <v>0</v>
      </c>
      <c r="Q149" s="169">
        <v>0</v>
      </c>
      <c r="R149" s="169">
        <f t="shared" si="12"/>
        <v>0</v>
      </c>
      <c r="S149" s="169">
        <v>0</v>
      </c>
      <c r="T149" s="170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1" t="s">
        <v>203</v>
      </c>
      <c r="AT149" s="171" t="s">
        <v>200</v>
      </c>
      <c r="AU149" s="171" t="s">
        <v>176</v>
      </c>
      <c r="AY149" s="14" t="s">
        <v>175</v>
      </c>
      <c r="BE149" s="172">
        <f t="shared" si="14"/>
        <v>0</v>
      </c>
      <c r="BF149" s="172">
        <f t="shared" si="15"/>
        <v>0</v>
      </c>
      <c r="BG149" s="172">
        <f t="shared" si="16"/>
        <v>0</v>
      </c>
      <c r="BH149" s="172">
        <f t="shared" si="17"/>
        <v>0</v>
      </c>
      <c r="BI149" s="172">
        <f t="shared" si="18"/>
        <v>0</v>
      </c>
      <c r="BJ149" s="14" t="s">
        <v>176</v>
      </c>
      <c r="BK149" s="172">
        <f t="shared" si="19"/>
        <v>0</v>
      </c>
      <c r="BL149" s="14" t="s">
        <v>182</v>
      </c>
      <c r="BM149" s="171" t="s">
        <v>853</v>
      </c>
    </row>
    <row r="150" spans="1:65" s="2" customFormat="1" ht="16.5" customHeight="1">
      <c r="A150" s="29"/>
      <c r="B150" s="158"/>
      <c r="C150" s="159" t="s">
        <v>7</v>
      </c>
      <c r="D150" s="159" t="s">
        <v>178</v>
      </c>
      <c r="E150" s="160" t="s">
        <v>854</v>
      </c>
      <c r="F150" s="161" t="s">
        <v>855</v>
      </c>
      <c r="G150" s="162" t="s">
        <v>345</v>
      </c>
      <c r="H150" s="163">
        <v>85.5</v>
      </c>
      <c r="I150" s="164"/>
      <c r="J150" s="165">
        <f t="shared" si="10"/>
        <v>0</v>
      </c>
      <c r="K150" s="166"/>
      <c r="L150" s="30"/>
      <c r="M150" s="167" t="s">
        <v>1</v>
      </c>
      <c r="N150" s="168" t="s">
        <v>42</v>
      </c>
      <c r="O150" s="55"/>
      <c r="P150" s="169">
        <f t="shared" si="11"/>
        <v>0</v>
      </c>
      <c r="Q150" s="169">
        <v>0</v>
      </c>
      <c r="R150" s="169">
        <f t="shared" si="12"/>
        <v>0</v>
      </c>
      <c r="S150" s="169">
        <v>0</v>
      </c>
      <c r="T150" s="170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1" t="s">
        <v>182</v>
      </c>
      <c r="AT150" s="171" t="s">
        <v>178</v>
      </c>
      <c r="AU150" s="171" t="s">
        <v>176</v>
      </c>
      <c r="AY150" s="14" t="s">
        <v>175</v>
      </c>
      <c r="BE150" s="172">
        <f t="shared" si="14"/>
        <v>0</v>
      </c>
      <c r="BF150" s="172">
        <f t="shared" si="15"/>
        <v>0</v>
      </c>
      <c r="BG150" s="172">
        <f t="shared" si="16"/>
        <v>0</v>
      </c>
      <c r="BH150" s="172">
        <f t="shared" si="17"/>
        <v>0</v>
      </c>
      <c r="BI150" s="172">
        <f t="shared" si="18"/>
        <v>0</v>
      </c>
      <c r="BJ150" s="14" t="s">
        <v>176</v>
      </c>
      <c r="BK150" s="172">
        <f t="shared" si="19"/>
        <v>0</v>
      </c>
      <c r="BL150" s="14" t="s">
        <v>182</v>
      </c>
      <c r="BM150" s="171" t="s">
        <v>856</v>
      </c>
    </row>
    <row r="151" spans="1:65" s="2" customFormat="1" ht="21.75" customHeight="1">
      <c r="A151" s="29"/>
      <c r="B151" s="158"/>
      <c r="C151" s="159" t="s">
        <v>308</v>
      </c>
      <c r="D151" s="159" t="s">
        <v>178</v>
      </c>
      <c r="E151" s="160" t="s">
        <v>857</v>
      </c>
      <c r="F151" s="161" t="s">
        <v>858</v>
      </c>
      <c r="G151" s="162" t="s">
        <v>345</v>
      </c>
      <c r="H151" s="163">
        <v>85.5</v>
      </c>
      <c r="I151" s="164"/>
      <c r="J151" s="165">
        <f t="shared" si="10"/>
        <v>0</v>
      </c>
      <c r="K151" s="166"/>
      <c r="L151" s="30"/>
      <c r="M151" s="167" t="s">
        <v>1</v>
      </c>
      <c r="N151" s="168" t="s">
        <v>42</v>
      </c>
      <c r="O151" s="55"/>
      <c r="P151" s="169">
        <f t="shared" si="11"/>
        <v>0</v>
      </c>
      <c r="Q151" s="169">
        <v>0</v>
      </c>
      <c r="R151" s="169">
        <f t="shared" si="12"/>
        <v>0</v>
      </c>
      <c r="S151" s="169">
        <v>0</v>
      </c>
      <c r="T151" s="170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1" t="s">
        <v>182</v>
      </c>
      <c r="AT151" s="171" t="s">
        <v>178</v>
      </c>
      <c r="AU151" s="171" t="s">
        <v>176</v>
      </c>
      <c r="AY151" s="14" t="s">
        <v>175</v>
      </c>
      <c r="BE151" s="172">
        <f t="shared" si="14"/>
        <v>0</v>
      </c>
      <c r="BF151" s="172">
        <f t="shared" si="15"/>
        <v>0</v>
      </c>
      <c r="BG151" s="172">
        <f t="shared" si="16"/>
        <v>0</v>
      </c>
      <c r="BH151" s="172">
        <f t="shared" si="17"/>
        <v>0</v>
      </c>
      <c r="BI151" s="172">
        <f t="shared" si="18"/>
        <v>0</v>
      </c>
      <c r="BJ151" s="14" t="s">
        <v>176</v>
      </c>
      <c r="BK151" s="172">
        <f t="shared" si="19"/>
        <v>0</v>
      </c>
      <c r="BL151" s="14" t="s">
        <v>182</v>
      </c>
      <c r="BM151" s="171" t="s">
        <v>859</v>
      </c>
    </row>
    <row r="152" spans="1:65" s="2" customFormat="1" ht="21.75" customHeight="1">
      <c r="A152" s="29"/>
      <c r="B152" s="158"/>
      <c r="C152" s="159" t="s">
        <v>312</v>
      </c>
      <c r="D152" s="159" t="s">
        <v>178</v>
      </c>
      <c r="E152" s="160" t="s">
        <v>860</v>
      </c>
      <c r="F152" s="161" t="s">
        <v>861</v>
      </c>
      <c r="G152" s="162" t="s">
        <v>249</v>
      </c>
      <c r="H152" s="163">
        <v>1</v>
      </c>
      <c r="I152" s="164"/>
      <c r="J152" s="165">
        <f t="shared" si="10"/>
        <v>0</v>
      </c>
      <c r="K152" s="166"/>
      <c r="L152" s="30"/>
      <c r="M152" s="167" t="s">
        <v>1</v>
      </c>
      <c r="N152" s="168" t="s">
        <v>42</v>
      </c>
      <c r="O152" s="55"/>
      <c r="P152" s="169">
        <f t="shared" si="11"/>
        <v>0</v>
      </c>
      <c r="Q152" s="169">
        <v>0</v>
      </c>
      <c r="R152" s="169">
        <f t="shared" si="12"/>
        <v>0</v>
      </c>
      <c r="S152" s="169">
        <v>0</v>
      </c>
      <c r="T152" s="170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1" t="s">
        <v>182</v>
      </c>
      <c r="AT152" s="171" t="s">
        <v>178</v>
      </c>
      <c r="AU152" s="171" t="s">
        <v>176</v>
      </c>
      <c r="AY152" s="14" t="s">
        <v>175</v>
      </c>
      <c r="BE152" s="172">
        <f t="shared" si="14"/>
        <v>0</v>
      </c>
      <c r="BF152" s="172">
        <f t="shared" si="15"/>
        <v>0</v>
      </c>
      <c r="BG152" s="172">
        <f t="shared" si="16"/>
        <v>0</v>
      </c>
      <c r="BH152" s="172">
        <f t="shared" si="17"/>
        <v>0</v>
      </c>
      <c r="BI152" s="172">
        <f t="shared" si="18"/>
        <v>0</v>
      </c>
      <c r="BJ152" s="14" t="s">
        <v>176</v>
      </c>
      <c r="BK152" s="172">
        <f t="shared" si="19"/>
        <v>0</v>
      </c>
      <c r="BL152" s="14" t="s">
        <v>182</v>
      </c>
      <c r="BM152" s="171" t="s">
        <v>862</v>
      </c>
    </row>
    <row r="153" spans="1:65" s="2" customFormat="1" ht="16.5" customHeight="1">
      <c r="A153" s="29"/>
      <c r="B153" s="158"/>
      <c r="C153" s="173" t="s">
        <v>316</v>
      </c>
      <c r="D153" s="173" t="s">
        <v>200</v>
      </c>
      <c r="E153" s="174" t="s">
        <v>863</v>
      </c>
      <c r="F153" s="175" t="s">
        <v>864</v>
      </c>
      <c r="G153" s="176" t="s">
        <v>249</v>
      </c>
      <c r="H153" s="177">
        <v>1</v>
      </c>
      <c r="I153" s="178"/>
      <c r="J153" s="179">
        <f t="shared" si="10"/>
        <v>0</v>
      </c>
      <c r="K153" s="180"/>
      <c r="L153" s="181"/>
      <c r="M153" s="182" t="s">
        <v>1</v>
      </c>
      <c r="N153" s="183" t="s">
        <v>42</v>
      </c>
      <c r="O153" s="55"/>
      <c r="P153" s="169">
        <f t="shared" si="11"/>
        <v>0</v>
      </c>
      <c r="Q153" s="169">
        <v>0</v>
      </c>
      <c r="R153" s="169">
        <f t="shared" si="12"/>
        <v>0</v>
      </c>
      <c r="S153" s="169">
        <v>0</v>
      </c>
      <c r="T153" s="170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1" t="s">
        <v>203</v>
      </c>
      <c r="AT153" s="171" t="s">
        <v>200</v>
      </c>
      <c r="AU153" s="171" t="s">
        <v>176</v>
      </c>
      <c r="AY153" s="14" t="s">
        <v>175</v>
      </c>
      <c r="BE153" s="172">
        <f t="shared" si="14"/>
        <v>0</v>
      </c>
      <c r="BF153" s="172">
        <f t="shared" si="15"/>
        <v>0</v>
      </c>
      <c r="BG153" s="172">
        <f t="shared" si="16"/>
        <v>0</v>
      </c>
      <c r="BH153" s="172">
        <f t="shared" si="17"/>
        <v>0</v>
      </c>
      <c r="BI153" s="172">
        <f t="shared" si="18"/>
        <v>0</v>
      </c>
      <c r="BJ153" s="14" t="s">
        <v>176</v>
      </c>
      <c r="BK153" s="172">
        <f t="shared" si="19"/>
        <v>0</v>
      </c>
      <c r="BL153" s="14" t="s">
        <v>182</v>
      </c>
      <c r="BM153" s="171" t="s">
        <v>865</v>
      </c>
    </row>
    <row r="154" spans="1:65" s="2" customFormat="1" ht="33" customHeight="1">
      <c r="A154" s="29"/>
      <c r="B154" s="158"/>
      <c r="C154" s="173" t="s">
        <v>319</v>
      </c>
      <c r="D154" s="173" t="s">
        <v>200</v>
      </c>
      <c r="E154" s="174" t="s">
        <v>866</v>
      </c>
      <c r="F154" s="175" t="s">
        <v>867</v>
      </c>
      <c r="G154" s="176" t="s">
        <v>249</v>
      </c>
      <c r="H154" s="177">
        <v>1</v>
      </c>
      <c r="I154" s="178"/>
      <c r="J154" s="179">
        <f t="shared" si="10"/>
        <v>0</v>
      </c>
      <c r="K154" s="180"/>
      <c r="L154" s="181"/>
      <c r="M154" s="182" t="s">
        <v>1</v>
      </c>
      <c r="N154" s="183" t="s">
        <v>42</v>
      </c>
      <c r="O154" s="55"/>
      <c r="P154" s="169">
        <f t="shared" si="11"/>
        <v>0</v>
      </c>
      <c r="Q154" s="169">
        <v>0</v>
      </c>
      <c r="R154" s="169">
        <f t="shared" si="12"/>
        <v>0</v>
      </c>
      <c r="S154" s="169">
        <v>0</v>
      </c>
      <c r="T154" s="170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1" t="s">
        <v>203</v>
      </c>
      <c r="AT154" s="171" t="s">
        <v>200</v>
      </c>
      <c r="AU154" s="171" t="s">
        <v>176</v>
      </c>
      <c r="AY154" s="14" t="s">
        <v>175</v>
      </c>
      <c r="BE154" s="172">
        <f t="shared" si="14"/>
        <v>0</v>
      </c>
      <c r="BF154" s="172">
        <f t="shared" si="15"/>
        <v>0</v>
      </c>
      <c r="BG154" s="172">
        <f t="shared" si="16"/>
        <v>0</v>
      </c>
      <c r="BH154" s="172">
        <f t="shared" si="17"/>
        <v>0</v>
      </c>
      <c r="BI154" s="172">
        <f t="shared" si="18"/>
        <v>0</v>
      </c>
      <c r="BJ154" s="14" t="s">
        <v>176</v>
      </c>
      <c r="BK154" s="172">
        <f t="shared" si="19"/>
        <v>0</v>
      </c>
      <c r="BL154" s="14" t="s">
        <v>182</v>
      </c>
      <c r="BM154" s="171" t="s">
        <v>868</v>
      </c>
    </row>
    <row r="155" spans="1:65" s="2" customFormat="1" ht="21.75" customHeight="1">
      <c r="A155" s="29"/>
      <c r="B155" s="158"/>
      <c r="C155" s="173" t="s">
        <v>323</v>
      </c>
      <c r="D155" s="173" t="s">
        <v>200</v>
      </c>
      <c r="E155" s="174" t="s">
        <v>869</v>
      </c>
      <c r="F155" s="175" t="s">
        <v>870</v>
      </c>
      <c r="G155" s="176" t="s">
        <v>249</v>
      </c>
      <c r="H155" s="177">
        <v>1</v>
      </c>
      <c r="I155" s="178"/>
      <c r="J155" s="179">
        <f t="shared" si="10"/>
        <v>0</v>
      </c>
      <c r="K155" s="180"/>
      <c r="L155" s="181"/>
      <c r="M155" s="182" t="s">
        <v>1</v>
      </c>
      <c r="N155" s="183" t="s">
        <v>42</v>
      </c>
      <c r="O155" s="55"/>
      <c r="P155" s="169">
        <f t="shared" si="11"/>
        <v>0</v>
      </c>
      <c r="Q155" s="169">
        <v>0</v>
      </c>
      <c r="R155" s="169">
        <f t="shared" si="12"/>
        <v>0</v>
      </c>
      <c r="S155" s="169">
        <v>0</v>
      </c>
      <c r="T155" s="170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1" t="s">
        <v>203</v>
      </c>
      <c r="AT155" s="171" t="s">
        <v>200</v>
      </c>
      <c r="AU155" s="171" t="s">
        <v>176</v>
      </c>
      <c r="AY155" s="14" t="s">
        <v>175</v>
      </c>
      <c r="BE155" s="172">
        <f t="shared" si="14"/>
        <v>0</v>
      </c>
      <c r="BF155" s="172">
        <f t="shared" si="15"/>
        <v>0</v>
      </c>
      <c r="BG155" s="172">
        <f t="shared" si="16"/>
        <v>0</v>
      </c>
      <c r="BH155" s="172">
        <f t="shared" si="17"/>
        <v>0</v>
      </c>
      <c r="BI155" s="172">
        <f t="shared" si="18"/>
        <v>0</v>
      </c>
      <c r="BJ155" s="14" t="s">
        <v>176</v>
      </c>
      <c r="BK155" s="172">
        <f t="shared" si="19"/>
        <v>0</v>
      </c>
      <c r="BL155" s="14" t="s">
        <v>182</v>
      </c>
      <c r="BM155" s="171" t="s">
        <v>871</v>
      </c>
    </row>
    <row r="156" spans="1:65" s="2" customFormat="1" ht="16.5" customHeight="1">
      <c r="A156" s="29"/>
      <c r="B156" s="158"/>
      <c r="C156" s="159" t="s">
        <v>327</v>
      </c>
      <c r="D156" s="159" t="s">
        <v>178</v>
      </c>
      <c r="E156" s="160" t="s">
        <v>872</v>
      </c>
      <c r="F156" s="161" t="s">
        <v>873</v>
      </c>
      <c r="G156" s="162" t="s">
        <v>249</v>
      </c>
      <c r="H156" s="163">
        <v>1</v>
      </c>
      <c r="I156" s="164"/>
      <c r="J156" s="165">
        <f t="shared" si="10"/>
        <v>0</v>
      </c>
      <c r="K156" s="166"/>
      <c r="L156" s="30"/>
      <c r="M156" s="167" t="s">
        <v>1</v>
      </c>
      <c r="N156" s="168" t="s">
        <v>42</v>
      </c>
      <c r="O156" s="55"/>
      <c r="P156" s="169">
        <f t="shared" si="11"/>
        <v>0</v>
      </c>
      <c r="Q156" s="169">
        <v>0</v>
      </c>
      <c r="R156" s="169">
        <f t="shared" si="12"/>
        <v>0</v>
      </c>
      <c r="S156" s="169">
        <v>0</v>
      </c>
      <c r="T156" s="170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1" t="s">
        <v>182</v>
      </c>
      <c r="AT156" s="171" t="s">
        <v>178</v>
      </c>
      <c r="AU156" s="171" t="s">
        <v>176</v>
      </c>
      <c r="AY156" s="14" t="s">
        <v>175</v>
      </c>
      <c r="BE156" s="172">
        <f t="shared" si="14"/>
        <v>0</v>
      </c>
      <c r="BF156" s="172">
        <f t="shared" si="15"/>
        <v>0</v>
      </c>
      <c r="BG156" s="172">
        <f t="shared" si="16"/>
        <v>0</v>
      </c>
      <c r="BH156" s="172">
        <f t="shared" si="17"/>
        <v>0</v>
      </c>
      <c r="BI156" s="172">
        <f t="shared" si="18"/>
        <v>0</v>
      </c>
      <c r="BJ156" s="14" t="s">
        <v>176</v>
      </c>
      <c r="BK156" s="172">
        <f t="shared" si="19"/>
        <v>0</v>
      </c>
      <c r="BL156" s="14" t="s">
        <v>182</v>
      </c>
      <c r="BM156" s="171" t="s">
        <v>874</v>
      </c>
    </row>
    <row r="157" spans="1:65" s="2" customFormat="1" ht="21.75" customHeight="1">
      <c r="A157" s="29"/>
      <c r="B157" s="158"/>
      <c r="C157" s="173" t="s">
        <v>331</v>
      </c>
      <c r="D157" s="173" t="s">
        <v>200</v>
      </c>
      <c r="E157" s="174" t="s">
        <v>875</v>
      </c>
      <c r="F157" s="175" t="s">
        <v>876</v>
      </c>
      <c r="G157" s="176" t="s">
        <v>249</v>
      </c>
      <c r="H157" s="177">
        <v>1</v>
      </c>
      <c r="I157" s="178"/>
      <c r="J157" s="179">
        <f t="shared" si="10"/>
        <v>0</v>
      </c>
      <c r="K157" s="180"/>
      <c r="L157" s="181"/>
      <c r="M157" s="182" t="s">
        <v>1</v>
      </c>
      <c r="N157" s="183" t="s">
        <v>42</v>
      </c>
      <c r="O157" s="55"/>
      <c r="P157" s="169">
        <f t="shared" si="11"/>
        <v>0</v>
      </c>
      <c r="Q157" s="169">
        <v>0</v>
      </c>
      <c r="R157" s="169">
        <f t="shared" si="12"/>
        <v>0</v>
      </c>
      <c r="S157" s="169">
        <v>0</v>
      </c>
      <c r="T157" s="170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1" t="s">
        <v>203</v>
      </c>
      <c r="AT157" s="171" t="s">
        <v>200</v>
      </c>
      <c r="AU157" s="171" t="s">
        <v>176</v>
      </c>
      <c r="AY157" s="14" t="s">
        <v>175</v>
      </c>
      <c r="BE157" s="172">
        <f t="shared" si="14"/>
        <v>0</v>
      </c>
      <c r="BF157" s="172">
        <f t="shared" si="15"/>
        <v>0</v>
      </c>
      <c r="BG157" s="172">
        <f t="shared" si="16"/>
        <v>0</v>
      </c>
      <c r="BH157" s="172">
        <f t="shared" si="17"/>
        <v>0</v>
      </c>
      <c r="BI157" s="172">
        <f t="shared" si="18"/>
        <v>0</v>
      </c>
      <c r="BJ157" s="14" t="s">
        <v>176</v>
      </c>
      <c r="BK157" s="172">
        <f t="shared" si="19"/>
        <v>0</v>
      </c>
      <c r="BL157" s="14" t="s">
        <v>182</v>
      </c>
      <c r="BM157" s="171" t="s">
        <v>877</v>
      </c>
    </row>
    <row r="158" spans="1:65" s="2" customFormat="1" ht="16.5" customHeight="1">
      <c r="A158" s="29"/>
      <c r="B158" s="158"/>
      <c r="C158" s="159" t="s">
        <v>333</v>
      </c>
      <c r="D158" s="159" t="s">
        <v>178</v>
      </c>
      <c r="E158" s="160" t="s">
        <v>878</v>
      </c>
      <c r="F158" s="161" t="s">
        <v>879</v>
      </c>
      <c r="G158" s="162" t="s">
        <v>345</v>
      </c>
      <c r="H158" s="163">
        <v>85.5</v>
      </c>
      <c r="I158" s="164"/>
      <c r="J158" s="165">
        <f t="shared" si="10"/>
        <v>0</v>
      </c>
      <c r="K158" s="166"/>
      <c r="L158" s="30"/>
      <c r="M158" s="167" t="s">
        <v>1</v>
      </c>
      <c r="N158" s="168" t="s">
        <v>42</v>
      </c>
      <c r="O158" s="55"/>
      <c r="P158" s="169">
        <f t="shared" si="11"/>
        <v>0</v>
      </c>
      <c r="Q158" s="169">
        <v>0</v>
      </c>
      <c r="R158" s="169">
        <f t="shared" si="12"/>
        <v>0</v>
      </c>
      <c r="S158" s="169">
        <v>0</v>
      </c>
      <c r="T158" s="170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1" t="s">
        <v>182</v>
      </c>
      <c r="AT158" s="171" t="s">
        <v>178</v>
      </c>
      <c r="AU158" s="171" t="s">
        <v>176</v>
      </c>
      <c r="AY158" s="14" t="s">
        <v>175</v>
      </c>
      <c r="BE158" s="172">
        <f t="shared" si="14"/>
        <v>0</v>
      </c>
      <c r="BF158" s="172">
        <f t="shared" si="15"/>
        <v>0</v>
      </c>
      <c r="BG158" s="172">
        <f t="shared" si="16"/>
        <v>0</v>
      </c>
      <c r="BH158" s="172">
        <f t="shared" si="17"/>
        <v>0</v>
      </c>
      <c r="BI158" s="172">
        <f t="shared" si="18"/>
        <v>0</v>
      </c>
      <c r="BJ158" s="14" t="s">
        <v>176</v>
      </c>
      <c r="BK158" s="172">
        <f t="shared" si="19"/>
        <v>0</v>
      </c>
      <c r="BL158" s="14" t="s">
        <v>182</v>
      </c>
      <c r="BM158" s="171" t="s">
        <v>880</v>
      </c>
    </row>
    <row r="159" spans="1:65" s="2" customFormat="1" ht="21.75" customHeight="1">
      <c r="A159" s="29"/>
      <c r="B159" s="158"/>
      <c r="C159" s="159" t="s">
        <v>335</v>
      </c>
      <c r="D159" s="159" t="s">
        <v>178</v>
      </c>
      <c r="E159" s="160" t="s">
        <v>881</v>
      </c>
      <c r="F159" s="161" t="s">
        <v>882</v>
      </c>
      <c r="G159" s="162" t="s">
        <v>345</v>
      </c>
      <c r="H159" s="163">
        <v>85.5</v>
      </c>
      <c r="I159" s="164"/>
      <c r="J159" s="165">
        <f t="shared" si="10"/>
        <v>0</v>
      </c>
      <c r="K159" s="166"/>
      <c r="L159" s="30"/>
      <c r="M159" s="167" t="s">
        <v>1</v>
      </c>
      <c r="N159" s="168" t="s">
        <v>42</v>
      </c>
      <c r="O159" s="55"/>
      <c r="P159" s="169">
        <f t="shared" si="11"/>
        <v>0</v>
      </c>
      <c r="Q159" s="169">
        <v>0</v>
      </c>
      <c r="R159" s="169">
        <f t="shared" si="12"/>
        <v>0</v>
      </c>
      <c r="S159" s="169">
        <v>0</v>
      </c>
      <c r="T159" s="170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1" t="s">
        <v>182</v>
      </c>
      <c r="AT159" s="171" t="s">
        <v>178</v>
      </c>
      <c r="AU159" s="171" t="s">
        <v>176</v>
      </c>
      <c r="AY159" s="14" t="s">
        <v>175</v>
      </c>
      <c r="BE159" s="172">
        <f t="shared" si="14"/>
        <v>0</v>
      </c>
      <c r="BF159" s="172">
        <f t="shared" si="15"/>
        <v>0</v>
      </c>
      <c r="BG159" s="172">
        <f t="shared" si="16"/>
        <v>0</v>
      </c>
      <c r="BH159" s="172">
        <f t="shared" si="17"/>
        <v>0</v>
      </c>
      <c r="BI159" s="172">
        <f t="shared" si="18"/>
        <v>0</v>
      </c>
      <c r="BJ159" s="14" t="s">
        <v>176</v>
      </c>
      <c r="BK159" s="172">
        <f t="shared" si="19"/>
        <v>0</v>
      </c>
      <c r="BL159" s="14" t="s">
        <v>182</v>
      </c>
      <c r="BM159" s="171" t="s">
        <v>883</v>
      </c>
    </row>
    <row r="160" spans="1:65" s="12" customFormat="1" ht="22.9" customHeight="1">
      <c r="B160" s="145"/>
      <c r="D160" s="146" t="s">
        <v>75</v>
      </c>
      <c r="E160" s="156" t="s">
        <v>205</v>
      </c>
      <c r="F160" s="156" t="s">
        <v>206</v>
      </c>
      <c r="I160" s="148"/>
      <c r="J160" s="157">
        <f>BK160</f>
        <v>0</v>
      </c>
      <c r="L160" s="145"/>
      <c r="M160" s="150"/>
      <c r="N160" s="151"/>
      <c r="O160" s="151"/>
      <c r="P160" s="152">
        <f>P161</f>
        <v>0</v>
      </c>
      <c r="Q160" s="151"/>
      <c r="R160" s="152">
        <f>R161</f>
        <v>0</v>
      </c>
      <c r="S160" s="151"/>
      <c r="T160" s="153">
        <f>T161</f>
        <v>0</v>
      </c>
      <c r="AR160" s="146" t="s">
        <v>84</v>
      </c>
      <c r="AT160" s="154" t="s">
        <v>75</v>
      </c>
      <c r="AU160" s="154" t="s">
        <v>84</v>
      </c>
      <c r="AY160" s="146" t="s">
        <v>175</v>
      </c>
      <c r="BK160" s="155">
        <f>BK161</f>
        <v>0</v>
      </c>
    </row>
    <row r="161" spans="1:65" s="2" customFormat="1" ht="21.75" customHeight="1">
      <c r="A161" s="29"/>
      <c r="B161" s="158"/>
      <c r="C161" s="159" t="s">
        <v>337</v>
      </c>
      <c r="D161" s="159" t="s">
        <v>178</v>
      </c>
      <c r="E161" s="160" t="s">
        <v>884</v>
      </c>
      <c r="F161" s="161" t="s">
        <v>885</v>
      </c>
      <c r="G161" s="162" t="s">
        <v>210</v>
      </c>
      <c r="H161" s="163">
        <v>0.62</v>
      </c>
      <c r="I161" s="164"/>
      <c r="J161" s="165">
        <f>ROUND(I161*H161,2)</f>
        <v>0</v>
      </c>
      <c r="K161" s="166"/>
      <c r="L161" s="30"/>
      <c r="M161" s="167" t="s">
        <v>1</v>
      </c>
      <c r="N161" s="168" t="s">
        <v>42</v>
      </c>
      <c r="O161" s="55"/>
      <c r="P161" s="169">
        <f>O161*H161</f>
        <v>0</v>
      </c>
      <c r="Q161" s="169">
        <v>0</v>
      </c>
      <c r="R161" s="169">
        <f>Q161*H161</f>
        <v>0</v>
      </c>
      <c r="S161" s="169">
        <v>0</v>
      </c>
      <c r="T161" s="170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1" t="s">
        <v>182</v>
      </c>
      <c r="AT161" s="171" t="s">
        <v>178</v>
      </c>
      <c r="AU161" s="171" t="s">
        <v>176</v>
      </c>
      <c r="AY161" s="14" t="s">
        <v>175</v>
      </c>
      <c r="BE161" s="172">
        <f>IF(N161="základná",J161,0)</f>
        <v>0</v>
      </c>
      <c r="BF161" s="172">
        <f>IF(N161="znížená",J161,0)</f>
        <v>0</v>
      </c>
      <c r="BG161" s="172">
        <f>IF(N161="zákl. prenesená",J161,0)</f>
        <v>0</v>
      </c>
      <c r="BH161" s="172">
        <f>IF(N161="zníž. prenesená",J161,0)</f>
        <v>0</v>
      </c>
      <c r="BI161" s="172">
        <f>IF(N161="nulová",J161,0)</f>
        <v>0</v>
      </c>
      <c r="BJ161" s="14" t="s">
        <v>176</v>
      </c>
      <c r="BK161" s="172">
        <f>ROUND(I161*H161,2)</f>
        <v>0</v>
      </c>
      <c r="BL161" s="14" t="s">
        <v>182</v>
      </c>
      <c r="BM161" s="171" t="s">
        <v>886</v>
      </c>
    </row>
    <row r="162" spans="1:65" s="12" customFormat="1" ht="25.9" customHeight="1">
      <c r="B162" s="145"/>
      <c r="D162" s="146" t="s">
        <v>75</v>
      </c>
      <c r="E162" s="147" t="s">
        <v>359</v>
      </c>
      <c r="F162" s="147" t="s">
        <v>360</v>
      </c>
      <c r="I162" s="148"/>
      <c r="J162" s="149">
        <f>BK162</f>
        <v>0</v>
      </c>
      <c r="L162" s="145"/>
      <c r="M162" s="150"/>
      <c r="N162" s="151"/>
      <c r="O162" s="151"/>
      <c r="P162" s="152">
        <f>P163+P167</f>
        <v>0</v>
      </c>
      <c r="Q162" s="151"/>
      <c r="R162" s="152">
        <f>R163+R167</f>
        <v>0</v>
      </c>
      <c r="S162" s="151"/>
      <c r="T162" s="153">
        <f>T163+T167</f>
        <v>0</v>
      </c>
      <c r="AR162" s="146" t="s">
        <v>176</v>
      </c>
      <c r="AT162" s="154" t="s">
        <v>75</v>
      </c>
      <c r="AU162" s="154" t="s">
        <v>76</v>
      </c>
      <c r="AY162" s="146" t="s">
        <v>175</v>
      </c>
      <c r="BK162" s="155">
        <f>BK163+BK167</f>
        <v>0</v>
      </c>
    </row>
    <row r="163" spans="1:65" s="12" customFormat="1" ht="22.9" customHeight="1">
      <c r="B163" s="145"/>
      <c r="D163" s="146" t="s">
        <v>75</v>
      </c>
      <c r="E163" s="156" t="s">
        <v>887</v>
      </c>
      <c r="F163" s="156" t="s">
        <v>888</v>
      </c>
      <c r="I163" s="148"/>
      <c r="J163" s="157">
        <f>BK163</f>
        <v>0</v>
      </c>
      <c r="L163" s="145"/>
      <c r="M163" s="150"/>
      <c r="N163" s="151"/>
      <c r="O163" s="151"/>
      <c r="P163" s="152">
        <f>SUM(P164:P166)</f>
        <v>0</v>
      </c>
      <c r="Q163" s="151"/>
      <c r="R163" s="152">
        <f>SUM(R164:R166)</f>
        <v>0</v>
      </c>
      <c r="S163" s="151"/>
      <c r="T163" s="153">
        <f>SUM(T164:T166)</f>
        <v>0</v>
      </c>
      <c r="AR163" s="146" t="s">
        <v>176</v>
      </c>
      <c r="AT163" s="154" t="s">
        <v>75</v>
      </c>
      <c r="AU163" s="154" t="s">
        <v>84</v>
      </c>
      <c r="AY163" s="146" t="s">
        <v>175</v>
      </c>
      <c r="BK163" s="155">
        <f>SUM(BK164:BK166)</f>
        <v>0</v>
      </c>
    </row>
    <row r="164" spans="1:65" s="2" customFormat="1" ht="21.75" customHeight="1">
      <c r="A164" s="29"/>
      <c r="B164" s="158"/>
      <c r="C164" s="159" t="s">
        <v>342</v>
      </c>
      <c r="D164" s="159" t="s">
        <v>178</v>
      </c>
      <c r="E164" s="160" t="s">
        <v>889</v>
      </c>
      <c r="F164" s="161" t="s">
        <v>890</v>
      </c>
      <c r="G164" s="162" t="s">
        <v>249</v>
      </c>
      <c r="H164" s="163">
        <v>1</v>
      </c>
      <c r="I164" s="164"/>
      <c r="J164" s="165">
        <f>ROUND(I164*H164,2)</f>
        <v>0</v>
      </c>
      <c r="K164" s="166"/>
      <c r="L164" s="30"/>
      <c r="M164" s="167" t="s">
        <v>1</v>
      </c>
      <c r="N164" s="168" t="s">
        <v>42</v>
      </c>
      <c r="O164" s="55"/>
      <c r="P164" s="169">
        <f>O164*H164</f>
        <v>0</v>
      </c>
      <c r="Q164" s="169">
        <v>0</v>
      </c>
      <c r="R164" s="169">
        <f>Q164*H164</f>
        <v>0</v>
      </c>
      <c r="S164" s="169">
        <v>0</v>
      </c>
      <c r="T164" s="170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1" t="s">
        <v>289</v>
      </c>
      <c r="AT164" s="171" t="s">
        <v>178</v>
      </c>
      <c r="AU164" s="171" t="s">
        <v>176</v>
      </c>
      <c r="AY164" s="14" t="s">
        <v>175</v>
      </c>
      <c r="BE164" s="172">
        <f>IF(N164="základná",J164,0)</f>
        <v>0</v>
      </c>
      <c r="BF164" s="172">
        <f>IF(N164="znížená",J164,0)</f>
        <v>0</v>
      </c>
      <c r="BG164" s="172">
        <f>IF(N164="zákl. prenesená",J164,0)</f>
        <v>0</v>
      </c>
      <c r="BH164" s="172">
        <f>IF(N164="zníž. prenesená",J164,0)</f>
        <v>0</v>
      </c>
      <c r="BI164" s="172">
        <f>IF(N164="nulová",J164,0)</f>
        <v>0</v>
      </c>
      <c r="BJ164" s="14" t="s">
        <v>176</v>
      </c>
      <c r="BK164" s="172">
        <f>ROUND(I164*H164,2)</f>
        <v>0</v>
      </c>
      <c r="BL164" s="14" t="s">
        <v>289</v>
      </c>
      <c r="BM164" s="171" t="s">
        <v>891</v>
      </c>
    </row>
    <row r="165" spans="1:65" s="2" customFormat="1" ht="21.75" customHeight="1">
      <c r="A165" s="29"/>
      <c r="B165" s="158"/>
      <c r="C165" s="173" t="s">
        <v>347</v>
      </c>
      <c r="D165" s="173" t="s">
        <v>200</v>
      </c>
      <c r="E165" s="174" t="s">
        <v>892</v>
      </c>
      <c r="F165" s="175" t="s">
        <v>893</v>
      </c>
      <c r="G165" s="176" t="s">
        <v>249</v>
      </c>
      <c r="H165" s="177">
        <v>1</v>
      </c>
      <c r="I165" s="178"/>
      <c r="J165" s="179">
        <f>ROUND(I165*H165,2)</f>
        <v>0</v>
      </c>
      <c r="K165" s="180"/>
      <c r="L165" s="181"/>
      <c r="M165" s="182" t="s">
        <v>1</v>
      </c>
      <c r="N165" s="183" t="s">
        <v>42</v>
      </c>
      <c r="O165" s="55"/>
      <c r="P165" s="169">
        <f>O165*H165</f>
        <v>0</v>
      </c>
      <c r="Q165" s="169">
        <v>0</v>
      </c>
      <c r="R165" s="169">
        <f>Q165*H165</f>
        <v>0</v>
      </c>
      <c r="S165" s="169">
        <v>0</v>
      </c>
      <c r="T165" s="170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1" t="s">
        <v>347</v>
      </c>
      <c r="AT165" s="171" t="s">
        <v>200</v>
      </c>
      <c r="AU165" s="171" t="s">
        <v>176</v>
      </c>
      <c r="AY165" s="14" t="s">
        <v>175</v>
      </c>
      <c r="BE165" s="172">
        <f>IF(N165="základná",J165,0)</f>
        <v>0</v>
      </c>
      <c r="BF165" s="172">
        <f>IF(N165="znížená",J165,0)</f>
        <v>0</v>
      </c>
      <c r="BG165" s="172">
        <f>IF(N165="zákl. prenesená",J165,0)</f>
        <v>0</v>
      </c>
      <c r="BH165" s="172">
        <f>IF(N165="zníž. prenesená",J165,0)</f>
        <v>0</v>
      </c>
      <c r="BI165" s="172">
        <f>IF(N165="nulová",J165,0)</f>
        <v>0</v>
      </c>
      <c r="BJ165" s="14" t="s">
        <v>176</v>
      </c>
      <c r="BK165" s="172">
        <f>ROUND(I165*H165,2)</f>
        <v>0</v>
      </c>
      <c r="BL165" s="14" t="s">
        <v>289</v>
      </c>
      <c r="BM165" s="171" t="s">
        <v>894</v>
      </c>
    </row>
    <row r="166" spans="1:65" s="2" customFormat="1" ht="21.75" customHeight="1">
      <c r="A166" s="29"/>
      <c r="B166" s="158"/>
      <c r="C166" s="173" t="s">
        <v>351</v>
      </c>
      <c r="D166" s="173" t="s">
        <v>200</v>
      </c>
      <c r="E166" s="174" t="s">
        <v>895</v>
      </c>
      <c r="F166" s="175" t="s">
        <v>896</v>
      </c>
      <c r="G166" s="176" t="s">
        <v>249</v>
      </c>
      <c r="H166" s="177">
        <v>1</v>
      </c>
      <c r="I166" s="178"/>
      <c r="J166" s="179">
        <f>ROUND(I166*H166,2)</f>
        <v>0</v>
      </c>
      <c r="K166" s="180"/>
      <c r="L166" s="181"/>
      <c r="M166" s="182" t="s">
        <v>1</v>
      </c>
      <c r="N166" s="183" t="s">
        <v>42</v>
      </c>
      <c r="O166" s="55"/>
      <c r="P166" s="169">
        <f>O166*H166</f>
        <v>0</v>
      </c>
      <c r="Q166" s="169">
        <v>0</v>
      </c>
      <c r="R166" s="169">
        <f>Q166*H166</f>
        <v>0</v>
      </c>
      <c r="S166" s="169">
        <v>0</v>
      </c>
      <c r="T166" s="170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1" t="s">
        <v>347</v>
      </c>
      <c r="AT166" s="171" t="s">
        <v>200</v>
      </c>
      <c r="AU166" s="171" t="s">
        <v>176</v>
      </c>
      <c r="AY166" s="14" t="s">
        <v>175</v>
      </c>
      <c r="BE166" s="172">
        <f>IF(N166="základná",J166,0)</f>
        <v>0</v>
      </c>
      <c r="BF166" s="172">
        <f>IF(N166="znížená",J166,0)</f>
        <v>0</v>
      </c>
      <c r="BG166" s="172">
        <f>IF(N166="zákl. prenesená",J166,0)</f>
        <v>0</v>
      </c>
      <c r="BH166" s="172">
        <f>IF(N166="zníž. prenesená",J166,0)</f>
        <v>0</v>
      </c>
      <c r="BI166" s="172">
        <f>IF(N166="nulová",J166,0)</f>
        <v>0</v>
      </c>
      <c r="BJ166" s="14" t="s">
        <v>176</v>
      </c>
      <c r="BK166" s="172">
        <f>ROUND(I166*H166,2)</f>
        <v>0</v>
      </c>
      <c r="BL166" s="14" t="s">
        <v>289</v>
      </c>
      <c r="BM166" s="171" t="s">
        <v>897</v>
      </c>
    </row>
    <row r="167" spans="1:65" s="12" customFormat="1" ht="22.9" customHeight="1">
      <c r="B167" s="145"/>
      <c r="D167" s="146" t="s">
        <v>75</v>
      </c>
      <c r="E167" s="156" t="s">
        <v>898</v>
      </c>
      <c r="F167" s="156" t="s">
        <v>899</v>
      </c>
      <c r="I167" s="148"/>
      <c r="J167" s="157">
        <f>BK167</f>
        <v>0</v>
      </c>
      <c r="L167" s="145"/>
      <c r="M167" s="150"/>
      <c r="N167" s="151"/>
      <c r="O167" s="151"/>
      <c r="P167" s="152">
        <f>SUM(P168:P170)</f>
        <v>0</v>
      </c>
      <c r="Q167" s="151"/>
      <c r="R167" s="152">
        <f>SUM(R168:R170)</f>
        <v>0</v>
      </c>
      <c r="S167" s="151"/>
      <c r="T167" s="153">
        <f>SUM(T168:T170)</f>
        <v>0</v>
      </c>
      <c r="AR167" s="146" t="s">
        <v>176</v>
      </c>
      <c r="AT167" s="154" t="s">
        <v>75</v>
      </c>
      <c r="AU167" s="154" t="s">
        <v>84</v>
      </c>
      <c r="AY167" s="146" t="s">
        <v>175</v>
      </c>
      <c r="BK167" s="155">
        <f>SUM(BK168:BK170)</f>
        <v>0</v>
      </c>
    </row>
    <row r="168" spans="1:65" s="2" customFormat="1" ht="16.5" customHeight="1">
      <c r="A168" s="29"/>
      <c r="B168" s="158"/>
      <c r="C168" s="159" t="s">
        <v>355</v>
      </c>
      <c r="D168" s="159" t="s">
        <v>178</v>
      </c>
      <c r="E168" s="160" t="s">
        <v>900</v>
      </c>
      <c r="F168" s="161" t="s">
        <v>901</v>
      </c>
      <c r="G168" s="162" t="s">
        <v>249</v>
      </c>
      <c r="H168" s="163">
        <v>1</v>
      </c>
      <c r="I168" s="164"/>
      <c r="J168" s="165">
        <f>ROUND(I168*H168,2)</f>
        <v>0</v>
      </c>
      <c r="K168" s="166"/>
      <c r="L168" s="30"/>
      <c r="M168" s="167" t="s">
        <v>1</v>
      </c>
      <c r="N168" s="168" t="s">
        <v>42</v>
      </c>
      <c r="O168" s="55"/>
      <c r="P168" s="169">
        <f>O168*H168</f>
        <v>0</v>
      </c>
      <c r="Q168" s="169">
        <v>0</v>
      </c>
      <c r="R168" s="169">
        <f>Q168*H168</f>
        <v>0</v>
      </c>
      <c r="S168" s="169">
        <v>0</v>
      </c>
      <c r="T168" s="170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1" t="s">
        <v>289</v>
      </c>
      <c r="AT168" s="171" t="s">
        <v>178</v>
      </c>
      <c r="AU168" s="171" t="s">
        <v>176</v>
      </c>
      <c r="AY168" s="14" t="s">
        <v>175</v>
      </c>
      <c r="BE168" s="172">
        <f>IF(N168="základná",J168,0)</f>
        <v>0</v>
      </c>
      <c r="BF168" s="172">
        <f>IF(N168="znížená",J168,0)</f>
        <v>0</v>
      </c>
      <c r="BG168" s="172">
        <f>IF(N168="zákl. prenesená",J168,0)</f>
        <v>0</v>
      </c>
      <c r="BH168" s="172">
        <f>IF(N168="zníž. prenesená",J168,0)</f>
        <v>0</v>
      </c>
      <c r="BI168" s="172">
        <f>IF(N168="nulová",J168,0)</f>
        <v>0</v>
      </c>
      <c r="BJ168" s="14" t="s">
        <v>176</v>
      </c>
      <c r="BK168" s="172">
        <f>ROUND(I168*H168,2)</f>
        <v>0</v>
      </c>
      <c r="BL168" s="14" t="s">
        <v>289</v>
      </c>
      <c r="BM168" s="171" t="s">
        <v>902</v>
      </c>
    </row>
    <row r="169" spans="1:65" s="2" customFormat="1" ht="21.75" customHeight="1">
      <c r="A169" s="29"/>
      <c r="B169" s="158"/>
      <c r="C169" s="173" t="s">
        <v>363</v>
      </c>
      <c r="D169" s="173" t="s">
        <v>200</v>
      </c>
      <c r="E169" s="174" t="s">
        <v>903</v>
      </c>
      <c r="F169" s="175" t="s">
        <v>904</v>
      </c>
      <c r="G169" s="176" t="s">
        <v>249</v>
      </c>
      <c r="H169" s="177">
        <v>1</v>
      </c>
      <c r="I169" s="178"/>
      <c r="J169" s="179">
        <f>ROUND(I169*H169,2)</f>
        <v>0</v>
      </c>
      <c r="K169" s="180"/>
      <c r="L169" s="181"/>
      <c r="M169" s="182" t="s">
        <v>1</v>
      </c>
      <c r="N169" s="183" t="s">
        <v>42</v>
      </c>
      <c r="O169" s="55"/>
      <c r="P169" s="169">
        <f>O169*H169</f>
        <v>0</v>
      </c>
      <c r="Q169" s="169">
        <v>0</v>
      </c>
      <c r="R169" s="169">
        <f>Q169*H169</f>
        <v>0</v>
      </c>
      <c r="S169" s="169">
        <v>0</v>
      </c>
      <c r="T169" s="170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1" t="s">
        <v>347</v>
      </c>
      <c r="AT169" s="171" t="s">
        <v>200</v>
      </c>
      <c r="AU169" s="171" t="s">
        <v>176</v>
      </c>
      <c r="AY169" s="14" t="s">
        <v>175</v>
      </c>
      <c r="BE169" s="172">
        <f>IF(N169="základná",J169,0)</f>
        <v>0</v>
      </c>
      <c r="BF169" s="172">
        <f>IF(N169="znížená",J169,0)</f>
        <v>0</v>
      </c>
      <c r="BG169" s="172">
        <f>IF(N169="zákl. prenesená",J169,0)</f>
        <v>0</v>
      </c>
      <c r="BH169" s="172">
        <f>IF(N169="zníž. prenesená",J169,0)</f>
        <v>0</v>
      </c>
      <c r="BI169" s="172">
        <f>IF(N169="nulová",J169,0)</f>
        <v>0</v>
      </c>
      <c r="BJ169" s="14" t="s">
        <v>176</v>
      </c>
      <c r="BK169" s="172">
        <f>ROUND(I169*H169,2)</f>
        <v>0</v>
      </c>
      <c r="BL169" s="14" t="s">
        <v>289</v>
      </c>
      <c r="BM169" s="171" t="s">
        <v>905</v>
      </c>
    </row>
    <row r="170" spans="1:65" s="2" customFormat="1" ht="16.5" customHeight="1">
      <c r="A170" s="29"/>
      <c r="B170" s="158"/>
      <c r="C170" s="173" t="s">
        <v>367</v>
      </c>
      <c r="D170" s="173" t="s">
        <v>200</v>
      </c>
      <c r="E170" s="174" t="s">
        <v>906</v>
      </c>
      <c r="F170" s="175" t="s">
        <v>907</v>
      </c>
      <c r="G170" s="176" t="s">
        <v>249</v>
      </c>
      <c r="H170" s="177">
        <v>1</v>
      </c>
      <c r="I170" s="178"/>
      <c r="J170" s="179">
        <f>ROUND(I170*H170,2)</f>
        <v>0</v>
      </c>
      <c r="K170" s="180"/>
      <c r="L170" s="181"/>
      <c r="M170" s="182" t="s">
        <v>1</v>
      </c>
      <c r="N170" s="183" t="s">
        <v>42</v>
      </c>
      <c r="O170" s="55"/>
      <c r="P170" s="169">
        <f>O170*H170</f>
        <v>0</v>
      </c>
      <c r="Q170" s="169">
        <v>0</v>
      </c>
      <c r="R170" s="169">
        <f>Q170*H170</f>
        <v>0</v>
      </c>
      <c r="S170" s="169">
        <v>0</v>
      </c>
      <c r="T170" s="170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1" t="s">
        <v>347</v>
      </c>
      <c r="AT170" s="171" t="s">
        <v>200</v>
      </c>
      <c r="AU170" s="171" t="s">
        <v>176</v>
      </c>
      <c r="AY170" s="14" t="s">
        <v>175</v>
      </c>
      <c r="BE170" s="172">
        <f>IF(N170="základná",J170,0)</f>
        <v>0</v>
      </c>
      <c r="BF170" s="172">
        <f>IF(N170="znížená",J170,0)</f>
        <v>0</v>
      </c>
      <c r="BG170" s="172">
        <f>IF(N170="zákl. prenesená",J170,0)</f>
        <v>0</v>
      </c>
      <c r="BH170" s="172">
        <f>IF(N170="zníž. prenesená",J170,0)</f>
        <v>0</v>
      </c>
      <c r="BI170" s="172">
        <f>IF(N170="nulová",J170,0)</f>
        <v>0</v>
      </c>
      <c r="BJ170" s="14" t="s">
        <v>176</v>
      </c>
      <c r="BK170" s="172">
        <f>ROUND(I170*H170,2)</f>
        <v>0</v>
      </c>
      <c r="BL170" s="14" t="s">
        <v>289</v>
      </c>
      <c r="BM170" s="171" t="s">
        <v>908</v>
      </c>
    </row>
    <row r="171" spans="1:65" s="12" customFormat="1" ht="25.9" customHeight="1">
      <c r="B171" s="145"/>
      <c r="D171" s="146" t="s">
        <v>75</v>
      </c>
      <c r="E171" s="147" t="s">
        <v>200</v>
      </c>
      <c r="F171" s="147" t="s">
        <v>909</v>
      </c>
      <c r="I171" s="148"/>
      <c r="J171" s="149">
        <f>BK171</f>
        <v>0</v>
      </c>
      <c r="L171" s="145"/>
      <c r="M171" s="150"/>
      <c r="N171" s="151"/>
      <c r="O171" s="151"/>
      <c r="P171" s="152">
        <f>P172</f>
        <v>0</v>
      </c>
      <c r="Q171" s="151"/>
      <c r="R171" s="152">
        <f>R172</f>
        <v>0</v>
      </c>
      <c r="S171" s="151"/>
      <c r="T171" s="153">
        <f>T172</f>
        <v>0</v>
      </c>
      <c r="AR171" s="146" t="s">
        <v>189</v>
      </c>
      <c r="AT171" s="154" t="s">
        <v>75</v>
      </c>
      <c r="AU171" s="154" t="s">
        <v>76</v>
      </c>
      <c r="AY171" s="146" t="s">
        <v>175</v>
      </c>
      <c r="BK171" s="155">
        <f>BK172</f>
        <v>0</v>
      </c>
    </row>
    <row r="172" spans="1:65" s="12" customFormat="1" ht="22.9" customHeight="1">
      <c r="B172" s="145"/>
      <c r="D172" s="146" t="s">
        <v>75</v>
      </c>
      <c r="E172" s="156" t="s">
        <v>910</v>
      </c>
      <c r="F172" s="156" t="s">
        <v>911</v>
      </c>
      <c r="I172" s="148"/>
      <c r="J172" s="157">
        <f>BK172</f>
        <v>0</v>
      </c>
      <c r="L172" s="145"/>
      <c r="M172" s="150"/>
      <c r="N172" s="151"/>
      <c r="O172" s="151"/>
      <c r="P172" s="152">
        <f>SUM(P173:P176)</f>
        <v>0</v>
      </c>
      <c r="Q172" s="151"/>
      <c r="R172" s="152">
        <f>SUM(R173:R176)</f>
        <v>0</v>
      </c>
      <c r="S172" s="151"/>
      <c r="T172" s="153">
        <f>SUM(T173:T176)</f>
        <v>0</v>
      </c>
      <c r="AR172" s="146" t="s">
        <v>189</v>
      </c>
      <c r="AT172" s="154" t="s">
        <v>75</v>
      </c>
      <c r="AU172" s="154" t="s">
        <v>84</v>
      </c>
      <c r="AY172" s="146" t="s">
        <v>175</v>
      </c>
      <c r="BK172" s="155">
        <f>SUM(BK173:BK176)</f>
        <v>0</v>
      </c>
    </row>
    <row r="173" spans="1:65" s="2" customFormat="1" ht="16.5" customHeight="1">
      <c r="A173" s="29"/>
      <c r="B173" s="158"/>
      <c r="C173" s="159" t="s">
        <v>371</v>
      </c>
      <c r="D173" s="159" t="s">
        <v>178</v>
      </c>
      <c r="E173" s="160" t="s">
        <v>912</v>
      </c>
      <c r="F173" s="161" t="s">
        <v>913</v>
      </c>
      <c r="G173" s="162" t="s">
        <v>914</v>
      </c>
      <c r="H173" s="163">
        <v>1</v>
      </c>
      <c r="I173" s="164"/>
      <c r="J173" s="165">
        <f>ROUND(I173*H173,2)</f>
        <v>0</v>
      </c>
      <c r="K173" s="166"/>
      <c r="L173" s="30"/>
      <c r="M173" s="167" t="s">
        <v>1</v>
      </c>
      <c r="N173" s="168" t="s">
        <v>42</v>
      </c>
      <c r="O173" s="55"/>
      <c r="P173" s="169">
        <f>O173*H173</f>
        <v>0</v>
      </c>
      <c r="Q173" s="169">
        <v>0</v>
      </c>
      <c r="R173" s="169">
        <f>Q173*H173</f>
        <v>0</v>
      </c>
      <c r="S173" s="169">
        <v>0</v>
      </c>
      <c r="T173" s="170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1" t="s">
        <v>915</v>
      </c>
      <c r="AT173" s="171" t="s">
        <v>178</v>
      </c>
      <c r="AU173" s="171" t="s">
        <v>176</v>
      </c>
      <c r="AY173" s="14" t="s">
        <v>175</v>
      </c>
      <c r="BE173" s="172">
        <f>IF(N173="základná",J173,0)</f>
        <v>0</v>
      </c>
      <c r="BF173" s="172">
        <f>IF(N173="znížená",J173,0)</f>
        <v>0</v>
      </c>
      <c r="BG173" s="172">
        <f>IF(N173="zákl. prenesená",J173,0)</f>
        <v>0</v>
      </c>
      <c r="BH173" s="172">
        <f>IF(N173="zníž. prenesená",J173,0)</f>
        <v>0</v>
      </c>
      <c r="BI173" s="172">
        <f>IF(N173="nulová",J173,0)</f>
        <v>0</v>
      </c>
      <c r="BJ173" s="14" t="s">
        <v>176</v>
      </c>
      <c r="BK173" s="172">
        <f>ROUND(I173*H173,2)</f>
        <v>0</v>
      </c>
      <c r="BL173" s="14" t="s">
        <v>915</v>
      </c>
      <c r="BM173" s="171" t="s">
        <v>916</v>
      </c>
    </row>
    <row r="174" spans="1:65" s="2" customFormat="1" ht="21.75" customHeight="1">
      <c r="A174" s="29"/>
      <c r="B174" s="158"/>
      <c r="C174" s="159" t="s">
        <v>375</v>
      </c>
      <c r="D174" s="159" t="s">
        <v>178</v>
      </c>
      <c r="E174" s="160" t="s">
        <v>917</v>
      </c>
      <c r="F174" s="161" t="s">
        <v>918</v>
      </c>
      <c r="G174" s="162" t="s">
        <v>345</v>
      </c>
      <c r="H174" s="163">
        <v>85.5</v>
      </c>
      <c r="I174" s="164"/>
      <c r="J174" s="165">
        <f>ROUND(I174*H174,2)</f>
        <v>0</v>
      </c>
      <c r="K174" s="166"/>
      <c r="L174" s="30"/>
      <c r="M174" s="167" t="s">
        <v>1</v>
      </c>
      <c r="N174" s="168" t="s">
        <v>42</v>
      </c>
      <c r="O174" s="55"/>
      <c r="P174" s="169">
        <f>O174*H174</f>
        <v>0</v>
      </c>
      <c r="Q174" s="169">
        <v>0</v>
      </c>
      <c r="R174" s="169">
        <f>Q174*H174</f>
        <v>0</v>
      </c>
      <c r="S174" s="169">
        <v>0</v>
      </c>
      <c r="T174" s="170">
        <f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1" t="s">
        <v>915</v>
      </c>
      <c r="AT174" s="171" t="s">
        <v>178</v>
      </c>
      <c r="AU174" s="171" t="s">
        <v>176</v>
      </c>
      <c r="AY174" s="14" t="s">
        <v>175</v>
      </c>
      <c r="BE174" s="172">
        <f>IF(N174="základná",J174,0)</f>
        <v>0</v>
      </c>
      <c r="BF174" s="172">
        <f>IF(N174="znížená",J174,0)</f>
        <v>0</v>
      </c>
      <c r="BG174" s="172">
        <f>IF(N174="zákl. prenesená",J174,0)</f>
        <v>0</v>
      </c>
      <c r="BH174" s="172">
        <f>IF(N174="zníž. prenesená",J174,0)</f>
        <v>0</v>
      </c>
      <c r="BI174" s="172">
        <f>IF(N174="nulová",J174,0)</f>
        <v>0</v>
      </c>
      <c r="BJ174" s="14" t="s">
        <v>176</v>
      </c>
      <c r="BK174" s="172">
        <f>ROUND(I174*H174,2)</f>
        <v>0</v>
      </c>
      <c r="BL174" s="14" t="s">
        <v>915</v>
      </c>
      <c r="BM174" s="171" t="s">
        <v>919</v>
      </c>
    </row>
    <row r="175" spans="1:65" s="2" customFormat="1" ht="21.75" customHeight="1">
      <c r="A175" s="29"/>
      <c r="B175" s="158"/>
      <c r="C175" s="159" t="s">
        <v>379</v>
      </c>
      <c r="D175" s="159" t="s">
        <v>178</v>
      </c>
      <c r="E175" s="160" t="s">
        <v>920</v>
      </c>
      <c r="F175" s="161" t="s">
        <v>921</v>
      </c>
      <c r="G175" s="162" t="s">
        <v>249</v>
      </c>
      <c r="H175" s="163">
        <v>1</v>
      </c>
      <c r="I175" s="164"/>
      <c r="J175" s="165">
        <f>ROUND(I175*H175,2)</f>
        <v>0</v>
      </c>
      <c r="K175" s="166"/>
      <c r="L175" s="30"/>
      <c r="M175" s="167" t="s">
        <v>1</v>
      </c>
      <c r="N175" s="168" t="s">
        <v>42</v>
      </c>
      <c r="O175" s="55"/>
      <c r="P175" s="169">
        <f>O175*H175</f>
        <v>0</v>
      </c>
      <c r="Q175" s="169">
        <v>0</v>
      </c>
      <c r="R175" s="169">
        <f>Q175*H175</f>
        <v>0</v>
      </c>
      <c r="S175" s="169">
        <v>0</v>
      </c>
      <c r="T175" s="170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1" t="s">
        <v>915</v>
      </c>
      <c r="AT175" s="171" t="s">
        <v>178</v>
      </c>
      <c r="AU175" s="171" t="s">
        <v>176</v>
      </c>
      <c r="AY175" s="14" t="s">
        <v>175</v>
      </c>
      <c r="BE175" s="172">
        <f>IF(N175="základná",J175,0)</f>
        <v>0</v>
      </c>
      <c r="BF175" s="172">
        <f>IF(N175="znížená",J175,0)</f>
        <v>0</v>
      </c>
      <c r="BG175" s="172">
        <f>IF(N175="zákl. prenesená",J175,0)</f>
        <v>0</v>
      </c>
      <c r="BH175" s="172">
        <f>IF(N175="zníž. prenesená",J175,0)</f>
        <v>0</v>
      </c>
      <c r="BI175" s="172">
        <f>IF(N175="nulová",J175,0)</f>
        <v>0</v>
      </c>
      <c r="BJ175" s="14" t="s">
        <v>176</v>
      </c>
      <c r="BK175" s="172">
        <f>ROUND(I175*H175,2)</f>
        <v>0</v>
      </c>
      <c r="BL175" s="14" t="s">
        <v>915</v>
      </c>
      <c r="BM175" s="171" t="s">
        <v>922</v>
      </c>
    </row>
    <row r="176" spans="1:65" s="2" customFormat="1" ht="16.5" customHeight="1">
      <c r="A176" s="29"/>
      <c r="B176" s="158"/>
      <c r="C176" s="173" t="s">
        <v>386</v>
      </c>
      <c r="D176" s="173" t="s">
        <v>200</v>
      </c>
      <c r="E176" s="174" t="s">
        <v>923</v>
      </c>
      <c r="F176" s="175" t="s">
        <v>924</v>
      </c>
      <c r="G176" s="176" t="s">
        <v>249</v>
      </c>
      <c r="H176" s="177">
        <v>1</v>
      </c>
      <c r="I176" s="178"/>
      <c r="J176" s="179">
        <f>ROUND(I176*H176,2)</f>
        <v>0</v>
      </c>
      <c r="K176" s="180"/>
      <c r="L176" s="181"/>
      <c r="M176" s="190" t="s">
        <v>1</v>
      </c>
      <c r="N176" s="191" t="s">
        <v>42</v>
      </c>
      <c r="O176" s="186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1" t="s">
        <v>925</v>
      </c>
      <c r="AT176" s="171" t="s">
        <v>200</v>
      </c>
      <c r="AU176" s="171" t="s">
        <v>176</v>
      </c>
      <c r="AY176" s="14" t="s">
        <v>175</v>
      </c>
      <c r="BE176" s="172">
        <f>IF(N176="základná",J176,0)</f>
        <v>0</v>
      </c>
      <c r="BF176" s="172">
        <f>IF(N176="znížená",J176,0)</f>
        <v>0</v>
      </c>
      <c r="BG176" s="172">
        <f>IF(N176="zákl. prenesená",J176,0)</f>
        <v>0</v>
      </c>
      <c r="BH176" s="172">
        <f>IF(N176="zníž. prenesená",J176,0)</f>
        <v>0</v>
      </c>
      <c r="BI176" s="172">
        <f>IF(N176="nulová",J176,0)</f>
        <v>0</v>
      </c>
      <c r="BJ176" s="14" t="s">
        <v>176</v>
      </c>
      <c r="BK176" s="172">
        <f>ROUND(I176*H176,2)</f>
        <v>0</v>
      </c>
      <c r="BL176" s="14" t="s">
        <v>915</v>
      </c>
      <c r="BM176" s="171" t="s">
        <v>926</v>
      </c>
    </row>
    <row r="177" spans="1:31" s="2" customFormat="1" ht="6.95" customHeight="1">
      <c r="A177" s="29"/>
      <c r="B177" s="44"/>
      <c r="C177" s="45"/>
      <c r="D177" s="45"/>
      <c r="E177" s="45"/>
      <c r="F177" s="45"/>
      <c r="G177" s="45"/>
      <c r="H177" s="45"/>
      <c r="I177" s="117"/>
      <c r="J177" s="45"/>
      <c r="K177" s="45"/>
      <c r="L177" s="30"/>
      <c r="M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</row>
  </sheetData>
  <autoFilter ref="C125:K176" xr:uid="{00000000-0009-0000-0000-00001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BM172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14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136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149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15</v>
      </c>
      <c r="I6" s="90"/>
      <c r="L6" s="17"/>
    </row>
    <row r="7" spans="1:46" s="1" customFormat="1" ht="16.5" customHeight="1">
      <c r="B7" s="17"/>
      <c r="E7" s="231" t="str">
        <f>'Rekapitulácia stavby'!K6</f>
        <v>PUMPTRACK- Ludvika van Beethovena</v>
      </c>
      <c r="F7" s="232"/>
      <c r="G7" s="232"/>
      <c r="H7" s="232"/>
      <c r="I7" s="90"/>
      <c r="L7" s="17"/>
    </row>
    <row r="8" spans="1:46" s="2" customFormat="1" ht="12" customHeight="1">
      <c r="A8" s="29"/>
      <c r="B8" s="30"/>
      <c r="C8" s="29"/>
      <c r="D8" s="24" t="s">
        <v>150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8" t="s">
        <v>927</v>
      </c>
      <c r="F9" s="233"/>
      <c r="G9" s="233"/>
      <c r="H9" s="233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9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94" t="s">
        <v>21</v>
      </c>
      <c r="J12" s="52" t="str">
        <f>'Rekapitulácia stavby'!AN8</f>
        <v>30. 4. 2021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94" t="s">
        <v>24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94" t="s">
        <v>26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9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4" t="str">
        <f>'Rekapitulácia stavby'!E14</f>
        <v>Vyplň údaj</v>
      </c>
      <c r="F18" s="198"/>
      <c r="G18" s="198"/>
      <c r="H18" s="198"/>
      <c r="I18" s="94" t="s">
        <v>26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94" t="s">
        <v>24</v>
      </c>
      <c r="J20" s="22" t="s">
        <v>30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31</v>
      </c>
      <c r="F21" s="29"/>
      <c r="G21" s="29"/>
      <c r="H21" s="29"/>
      <c r="I21" s="94" t="s">
        <v>26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33</v>
      </c>
      <c r="E23" s="29"/>
      <c r="F23" s="29"/>
      <c r="G23" s="29"/>
      <c r="H23" s="29"/>
      <c r="I23" s="9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26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03" t="s">
        <v>1</v>
      </c>
      <c r="F27" s="203"/>
      <c r="G27" s="203"/>
      <c r="H27" s="203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36</v>
      </c>
      <c r="E30" s="29"/>
      <c r="F30" s="29"/>
      <c r="G30" s="29"/>
      <c r="H30" s="29"/>
      <c r="I30" s="93"/>
      <c r="J30" s="68">
        <f>ROUND(J119,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101" t="s">
        <v>37</v>
      </c>
      <c r="J32" s="33" t="s">
        <v>39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40</v>
      </c>
      <c r="E33" s="24" t="s">
        <v>41</v>
      </c>
      <c r="F33" s="103">
        <f>ROUND((SUM(BE119:BE171)),  2)</f>
        <v>0</v>
      </c>
      <c r="G33" s="29"/>
      <c r="H33" s="29"/>
      <c r="I33" s="104">
        <v>0.2</v>
      </c>
      <c r="J33" s="103">
        <f>ROUND(((SUM(BE119:BE171))*I33),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42</v>
      </c>
      <c r="F34" s="103">
        <f>ROUND((SUM(BF119:BF171)),  2)</f>
        <v>0</v>
      </c>
      <c r="G34" s="29"/>
      <c r="H34" s="29"/>
      <c r="I34" s="104">
        <v>0.2</v>
      </c>
      <c r="J34" s="103">
        <f>ROUND(((SUM(BF119:BF171))*I34),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3">
        <f>ROUND((SUM(BG119:BG171)),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3">
        <f>ROUND((SUM(BH119:BH171)),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45</v>
      </c>
      <c r="F37" s="103">
        <f>ROUND((SUM(BI119:BI171)),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46</v>
      </c>
      <c r="E39" s="57"/>
      <c r="F39" s="57"/>
      <c r="G39" s="107" t="s">
        <v>47</v>
      </c>
      <c r="H39" s="108" t="s">
        <v>48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49</v>
      </c>
      <c r="E50" s="41"/>
      <c r="F50" s="41"/>
      <c r="G50" s="40" t="s">
        <v>50</v>
      </c>
      <c r="H50" s="41"/>
      <c r="I50" s="112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51</v>
      </c>
      <c r="E61" s="32"/>
      <c r="F61" s="113" t="s">
        <v>52</v>
      </c>
      <c r="G61" s="42" t="s">
        <v>51</v>
      </c>
      <c r="H61" s="32"/>
      <c r="I61" s="114"/>
      <c r="J61" s="115" t="s">
        <v>52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53</v>
      </c>
      <c r="E65" s="43"/>
      <c r="F65" s="43"/>
      <c r="G65" s="40" t="s">
        <v>54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51</v>
      </c>
      <c r="E76" s="32"/>
      <c r="F76" s="113" t="s">
        <v>52</v>
      </c>
      <c r="G76" s="42" t="s">
        <v>51</v>
      </c>
      <c r="H76" s="32"/>
      <c r="I76" s="114"/>
      <c r="J76" s="115" t="s">
        <v>52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152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1" t="str">
        <f>E7</f>
        <v>PUMPTRACK- Ludvika van Beethovena</v>
      </c>
      <c r="F85" s="232"/>
      <c r="G85" s="232"/>
      <c r="H85" s="232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150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18" t="str">
        <f>E9</f>
        <v>SO 15 - Prípojka elektro vrátane infotabúľ</v>
      </c>
      <c r="F87" s="233"/>
      <c r="G87" s="233"/>
      <c r="H87" s="233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Trnava, parc. č. 1635/1</v>
      </c>
      <c r="G89" s="29"/>
      <c r="H89" s="29"/>
      <c r="I89" s="94" t="s">
        <v>21</v>
      </c>
      <c r="J89" s="52" t="str">
        <f>IF(J12="","",J12)</f>
        <v>30. 4. 2021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Mesto Trnava, Hlavná č.1</v>
      </c>
      <c r="G91" s="29"/>
      <c r="H91" s="29"/>
      <c r="I91" s="94" t="s">
        <v>29</v>
      </c>
      <c r="J91" s="27" t="str">
        <f>E21</f>
        <v>SIMANEK s.r.o.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94" t="s">
        <v>33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153</v>
      </c>
      <c r="D94" s="105"/>
      <c r="E94" s="105"/>
      <c r="F94" s="105"/>
      <c r="G94" s="105"/>
      <c r="H94" s="105"/>
      <c r="I94" s="120"/>
      <c r="J94" s="121" t="s">
        <v>154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155</v>
      </c>
      <c r="D96" s="29"/>
      <c r="E96" s="29"/>
      <c r="F96" s="29"/>
      <c r="G96" s="29"/>
      <c r="H96" s="29"/>
      <c r="I96" s="93"/>
      <c r="J96" s="68">
        <f>J119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156</v>
      </c>
    </row>
    <row r="97" spans="1:31" s="9" customFormat="1" ht="24.95" customHeight="1">
      <c r="B97" s="123"/>
      <c r="D97" s="124" t="s">
        <v>928</v>
      </c>
      <c r="E97" s="125"/>
      <c r="F97" s="125"/>
      <c r="G97" s="125"/>
      <c r="H97" s="125"/>
      <c r="I97" s="126"/>
      <c r="J97" s="127">
        <f>J120</f>
        <v>0</v>
      </c>
      <c r="L97" s="123"/>
    </row>
    <row r="98" spans="1:31" s="9" customFormat="1" ht="24.95" customHeight="1">
      <c r="B98" s="123"/>
      <c r="D98" s="124" t="s">
        <v>929</v>
      </c>
      <c r="E98" s="125"/>
      <c r="F98" s="125"/>
      <c r="G98" s="125"/>
      <c r="H98" s="125"/>
      <c r="I98" s="126"/>
      <c r="J98" s="127">
        <f>J157</f>
        <v>0</v>
      </c>
      <c r="L98" s="123"/>
    </row>
    <row r="99" spans="1:31" s="9" customFormat="1" ht="24.95" customHeight="1">
      <c r="B99" s="123"/>
      <c r="D99" s="124" t="s">
        <v>930</v>
      </c>
      <c r="E99" s="125"/>
      <c r="F99" s="125"/>
      <c r="G99" s="125"/>
      <c r="H99" s="125"/>
      <c r="I99" s="126"/>
      <c r="J99" s="127">
        <f>J168</f>
        <v>0</v>
      </c>
      <c r="L99" s="123"/>
    </row>
    <row r="100" spans="1:31" s="2" customFormat="1" ht="21.75" customHeight="1">
      <c r="A100" s="29"/>
      <c r="B100" s="30"/>
      <c r="C100" s="29"/>
      <c r="D100" s="29"/>
      <c r="E100" s="29"/>
      <c r="F100" s="29"/>
      <c r="G100" s="29"/>
      <c r="H100" s="29"/>
      <c r="I100" s="93"/>
      <c r="J100" s="29"/>
      <c r="K100" s="29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31" s="2" customFormat="1" ht="6.95" customHeight="1">
      <c r="A101" s="29"/>
      <c r="B101" s="44"/>
      <c r="C101" s="45"/>
      <c r="D101" s="45"/>
      <c r="E101" s="45"/>
      <c r="F101" s="45"/>
      <c r="G101" s="45"/>
      <c r="H101" s="45"/>
      <c r="I101" s="117"/>
      <c r="J101" s="45"/>
      <c r="K101" s="45"/>
      <c r="L101" s="3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5" spans="1:31" s="2" customFormat="1" ht="6.95" customHeight="1">
      <c r="A105" s="29"/>
      <c r="B105" s="46"/>
      <c r="C105" s="47"/>
      <c r="D105" s="47"/>
      <c r="E105" s="47"/>
      <c r="F105" s="47"/>
      <c r="G105" s="47"/>
      <c r="H105" s="47"/>
      <c r="I105" s="118"/>
      <c r="J105" s="47"/>
      <c r="K105" s="47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24.95" customHeight="1">
      <c r="A106" s="29"/>
      <c r="B106" s="30"/>
      <c r="C106" s="18" t="s">
        <v>161</v>
      </c>
      <c r="D106" s="29"/>
      <c r="E106" s="29"/>
      <c r="F106" s="29"/>
      <c r="G106" s="29"/>
      <c r="H106" s="29"/>
      <c r="I106" s="93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6.95" customHeight="1">
      <c r="A107" s="29"/>
      <c r="B107" s="30"/>
      <c r="C107" s="29"/>
      <c r="D107" s="29"/>
      <c r="E107" s="29"/>
      <c r="F107" s="29"/>
      <c r="G107" s="29"/>
      <c r="H107" s="29"/>
      <c r="I107" s="93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2" customHeight="1">
      <c r="A108" s="29"/>
      <c r="B108" s="30"/>
      <c r="C108" s="24" t="s">
        <v>15</v>
      </c>
      <c r="D108" s="29"/>
      <c r="E108" s="29"/>
      <c r="F108" s="29"/>
      <c r="G108" s="29"/>
      <c r="H108" s="29"/>
      <c r="I108" s="93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6.5" customHeight="1">
      <c r="A109" s="29"/>
      <c r="B109" s="30"/>
      <c r="C109" s="29"/>
      <c r="D109" s="29"/>
      <c r="E109" s="231" t="str">
        <f>E7</f>
        <v>PUMPTRACK- Ludvika van Beethovena</v>
      </c>
      <c r="F109" s="232"/>
      <c r="G109" s="232"/>
      <c r="H109" s="232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150</v>
      </c>
      <c r="D110" s="29"/>
      <c r="E110" s="29"/>
      <c r="F110" s="29"/>
      <c r="G110" s="29"/>
      <c r="H110" s="29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218" t="str">
        <f>E9</f>
        <v>SO 15 - Prípojka elektro vrátane infotabúľ</v>
      </c>
      <c r="F111" s="233"/>
      <c r="G111" s="233"/>
      <c r="H111" s="233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5" customHeight="1">
      <c r="A112" s="29"/>
      <c r="B112" s="30"/>
      <c r="C112" s="29"/>
      <c r="D112" s="29"/>
      <c r="E112" s="29"/>
      <c r="F112" s="29"/>
      <c r="G112" s="29"/>
      <c r="H112" s="29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19</v>
      </c>
      <c r="D113" s="29"/>
      <c r="E113" s="29"/>
      <c r="F113" s="22" t="str">
        <f>F12</f>
        <v>Trnava, parc. č. 1635/1</v>
      </c>
      <c r="G113" s="29"/>
      <c r="H113" s="29"/>
      <c r="I113" s="94" t="s">
        <v>21</v>
      </c>
      <c r="J113" s="52" t="str">
        <f>IF(J12="","",J12)</f>
        <v>30. 4. 2021</v>
      </c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5.2" customHeight="1">
      <c r="A115" s="29"/>
      <c r="B115" s="30"/>
      <c r="C115" s="24" t="s">
        <v>23</v>
      </c>
      <c r="D115" s="29"/>
      <c r="E115" s="29"/>
      <c r="F115" s="22" t="str">
        <f>E15</f>
        <v>Mesto Trnava, Hlavná č.1</v>
      </c>
      <c r="G115" s="29"/>
      <c r="H115" s="29"/>
      <c r="I115" s="94" t="s">
        <v>29</v>
      </c>
      <c r="J115" s="27" t="str">
        <f>E21</f>
        <v>SIMANEK s.r.o.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27</v>
      </c>
      <c r="D116" s="29"/>
      <c r="E116" s="29"/>
      <c r="F116" s="22" t="str">
        <f>IF(E18="","",E18)</f>
        <v>Vyplň údaj</v>
      </c>
      <c r="G116" s="29"/>
      <c r="H116" s="29"/>
      <c r="I116" s="94" t="s">
        <v>33</v>
      </c>
      <c r="J116" s="27" t="str">
        <f>E24</f>
        <v xml:space="preserve"> 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0.35" customHeight="1">
      <c r="A117" s="29"/>
      <c r="B117" s="30"/>
      <c r="C117" s="29"/>
      <c r="D117" s="29"/>
      <c r="E117" s="29"/>
      <c r="F117" s="29"/>
      <c r="G117" s="29"/>
      <c r="H117" s="29"/>
      <c r="I117" s="93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11" customFormat="1" ht="29.25" customHeight="1">
      <c r="A118" s="133"/>
      <c r="B118" s="134"/>
      <c r="C118" s="135" t="s">
        <v>162</v>
      </c>
      <c r="D118" s="136" t="s">
        <v>61</v>
      </c>
      <c r="E118" s="136" t="s">
        <v>57</v>
      </c>
      <c r="F118" s="136" t="s">
        <v>58</v>
      </c>
      <c r="G118" s="136" t="s">
        <v>163</v>
      </c>
      <c r="H118" s="136" t="s">
        <v>164</v>
      </c>
      <c r="I118" s="137" t="s">
        <v>165</v>
      </c>
      <c r="J118" s="138" t="s">
        <v>154</v>
      </c>
      <c r="K118" s="139" t="s">
        <v>166</v>
      </c>
      <c r="L118" s="140"/>
      <c r="M118" s="59" t="s">
        <v>1</v>
      </c>
      <c r="N118" s="60" t="s">
        <v>40</v>
      </c>
      <c r="O118" s="60" t="s">
        <v>167</v>
      </c>
      <c r="P118" s="60" t="s">
        <v>168</v>
      </c>
      <c r="Q118" s="60" t="s">
        <v>169</v>
      </c>
      <c r="R118" s="60" t="s">
        <v>170</v>
      </c>
      <c r="S118" s="60" t="s">
        <v>171</v>
      </c>
      <c r="T118" s="61" t="s">
        <v>172</v>
      </c>
      <c r="U118" s="133"/>
      <c r="V118" s="133"/>
      <c r="W118" s="133"/>
      <c r="X118" s="133"/>
      <c r="Y118" s="133"/>
      <c r="Z118" s="133"/>
      <c r="AA118" s="133"/>
      <c r="AB118" s="133"/>
      <c r="AC118" s="133"/>
      <c r="AD118" s="133"/>
      <c r="AE118" s="133"/>
    </row>
    <row r="119" spans="1:65" s="2" customFormat="1" ht="22.9" customHeight="1">
      <c r="A119" s="29"/>
      <c r="B119" s="30"/>
      <c r="C119" s="66" t="s">
        <v>155</v>
      </c>
      <c r="D119" s="29"/>
      <c r="E119" s="29"/>
      <c r="F119" s="29"/>
      <c r="G119" s="29"/>
      <c r="H119" s="29"/>
      <c r="I119" s="93"/>
      <c r="J119" s="141">
        <f>BK119</f>
        <v>0</v>
      </c>
      <c r="K119" s="29"/>
      <c r="L119" s="30"/>
      <c r="M119" s="62"/>
      <c r="N119" s="53"/>
      <c r="O119" s="63"/>
      <c r="P119" s="142">
        <f>P120+P157+P168</f>
        <v>0</v>
      </c>
      <c r="Q119" s="63"/>
      <c r="R119" s="142">
        <f>R120+R157+R168</f>
        <v>0</v>
      </c>
      <c r="S119" s="63"/>
      <c r="T119" s="143">
        <f>T120+T157+T168</f>
        <v>0</v>
      </c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T119" s="14" t="s">
        <v>75</v>
      </c>
      <c r="AU119" s="14" t="s">
        <v>156</v>
      </c>
      <c r="BK119" s="144">
        <f>BK120+BK157+BK168</f>
        <v>0</v>
      </c>
    </row>
    <row r="120" spans="1:65" s="12" customFormat="1" ht="25.9" customHeight="1">
      <c r="B120" s="145"/>
      <c r="D120" s="146" t="s">
        <v>75</v>
      </c>
      <c r="E120" s="147" t="s">
        <v>931</v>
      </c>
      <c r="F120" s="147" t="s">
        <v>932</v>
      </c>
      <c r="I120" s="148"/>
      <c r="J120" s="149">
        <f>BK120</f>
        <v>0</v>
      </c>
      <c r="L120" s="145"/>
      <c r="M120" s="150"/>
      <c r="N120" s="151"/>
      <c r="O120" s="151"/>
      <c r="P120" s="152">
        <f>SUM(P121:P156)</f>
        <v>0</v>
      </c>
      <c r="Q120" s="151"/>
      <c r="R120" s="152">
        <f>SUM(R121:R156)</f>
        <v>0</v>
      </c>
      <c r="S120" s="151"/>
      <c r="T120" s="153">
        <f>SUM(T121:T156)</f>
        <v>0</v>
      </c>
      <c r="AR120" s="146" t="s">
        <v>189</v>
      </c>
      <c r="AT120" s="154" t="s">
        <v>75</v>
      </c>
      <c r="AU120" s="154" t="s">
        <v>76</v>
      </c>
      <c r="AY120" s="146" t="s">
        <v>175</v>
      </c>
      <c r="BK120" s="155">
        <f>SUM(BK121:BK156)</f>
        <v>0</v>
      </c>
    </row>
    <row r="121" spans="1:65" s="2" customFormat="1" ht="16.5" customHeight="1">
      <c r="A121" s="29"/>
      <c r="B121" s="158"/>
      <c r="C121" s="159" t="s">
        <v>84</v>
      </c>
      <c r="D121" s="159" t="s">
        <v>178</v>
      </c>
      <c r="E121" s="160" t="s">
        <v>933</v>
      </c>
      <c r="F121" s="161" t="s">
        <v>934</v>
      </c>
      <c r="G121" s="162" t="s">
        <v>345</v>
      </c>
      <c r="H121" s="163">
        <v>181</v>
      </c>
      <c r="I121" s="164"/>
      <c r="J121" s="165">
        <f t="shared" ref="J121:J156" si="0">ROUND(I121*H121,2)</f>
        <v>0</v>
      </c>
      <c r="K121" s="166"/>
      <c r="L121" s="30"/>
      <c r="M121" s="167" t="s">
        <v>1</v>
      </c>
      <c r="N121" s="168" t="s">
        <v>42</v>
      </c>
      <c r="O121" s="55"/>
      <c r="P121" s="169">
        <f t="shared" ref="P121:P156" si="1">O121*H121</f>
        <v>0</v>
      </c>
      <c r="Q121" s="169">
        <v>0</v>
      </c>
      <c r="R121" s="169">
        <f t="shared" ref="R121:R156" si="2">Q121*H121</f>
        <v>0</v>
      </c>
      <c r="S121" s="169">
        <v>0</v>
      </c>
      <c r="T121" s="170">
        <f t="shared" ref="T121:T156" si="3">S121*H121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71" t="s">
        <v>915</v>
      </c>
      <c r="AT121" s="171" t="s">
        <v>178</v>
      </c>
      <c r="AU121" s="171" t="s">
        <v>84</v>
      </c>
      <c r="AY121" s="14" t="s">
        <v>175</v>
      </c>
      <c r="BE121" s="172">
        <f t="shared" ref="BE121:BE156" si="4">IF(N121="základná",J121,0)</f>
        <v>0</v>
      </c>
      <c r="BF121" s="172">
        <f t="shared" ref="BF121:BF156" si="5">IF(N121="znížená",J121,0)</f>
        <v>0</v>
      </c>
      <c r="BG121" s="172">
        <f t="shared" ref="BG121:BG156" si="6">IF(N121="zákl. prenesená",J121,0)</f>
        <v>0</v>
      </c>
      <c r="BH121" s="172">
        <f t="shared" ref="BH121:BH156" si="7">IF(N121="zníž. prenesená",J121,0)</f>
        <v>0</v>
      </c>
      <c r="BI121" s="172">
        <f t="shared" ref="BI121:BI156" si="8">IF(N121="nulová",J121,0)</f>
        <v>0</v>
      </c>
      <c r="BJ121" s="14" t="s">
        <v>176</v>
      </c>
      <c r="BK121" s="172">
        <f t="shared" ref="BK121:BK156" si="9">ROUND(I121*H121,2)</f>
        <v>0</v>
      </c>
      <c r="BL121" s="14" t="s">
        <v>915</v>
      </c>
      <c r="BM121" s="171" t="s">
        <v>935</v>
      </c>
    </row>
    <row r="122" spans="1:65" s="2" customFormat="1" ht="16.5" customHeight="1">
      <c r="A122" s="29"/>
      <c r="B122" s="158"/>
      <c r="C122" s="173" t="s">
        <v>176</v>
      </c>
      <c r="D122" s="173" t="s">
        <v>200</v>
      </c>
      <c r="E122" s="174" t="s">
        <v>936</v>
      </c>
      <c r="F122" s="175" t="s">
        <v>937</v>
      </c>
      <c r="G122" s="176" t="s">
        <v>345</v>
      </c>
      <c r="H122" s="177">
        <v>181</v>
      </c>
      <c r="I122" s="178"/>
      <c r="J122" s="179">
        <f t="shared" si="0"/>
        <v>0</v>
      </c>
      <c r="K122" s="180"/>
      <c r="L122" s="181"/>
      <c r="M122" s="182" t="s">
        <v>1</v>
      </c>
      <c r="N122" s="183" t="s">
        <v>42</v>
      </c>
      <c r="O122" s="55"/>
      <c r="P122" s="169">
        <f t="shared" si="1"/>
        <v>0</v>
      </c>
      <c r="Q122" s="169">
        <v>0</v>
      </c>
      <c r="R122" s="169">
        <f t="shared" si="2"/>
        <v>0</v>
      </c>
      <c r="S122" s="169">
        <v>0</v>
      </c>
      <c r="T122" s="170">
        <f t="shared" si="3"/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71" t="s">
        <v>925</v>
      </c>
      <c r="AT122" s="171" t="s">
        <v>200</v>
      </c>
      <c r="AU122" s="171" t="s">
        <v>84</v>
      </c>
      <c r="AY122" s="14" t="s">
        <v>175</v>
      </c>
      <c r="BE122" s="172">
        <f t="shared" si="4"/>
        <v>0</v>
      </c>
      <c r="BF122" s="172">
        <f t="shared" si="5"/>
        <v>0</v>
      </c>
      <c r="BG122" s="172">
        <f t="shared" si="6"/>
        <v>0</v>
      </c>
      <c r="BH122" s="172">
        <f t="shared" si="7"/>
        <v>0</v>
      </c>
      <c r="BI122" s="172">
        <f t="shared" si="8"/>
        <v>0</v>
      </c>
      <c r="BJ122" s="14" t="s">
        <v>176</v>
      </c>
      <c r="BK122" s="172">
        <f t="shared" si="9"/>
        <v>0</v>
      </c>
      <c r="BL122" s="14" t="s">
        <v>915</v>
      </c>
      <c r="BM122" s="171" t="s">
        <v>938</v>
      </c>
    </row>
    <row r="123" spans="1:65" s="2" customFormat="1" ht="16.5" customHeight="1">
      <c r="A123" s="29"/>
      <c r="B123" s="158"/>
      <c r="C123" s="173" t="s">
        <v>189</v>
      </c>
      <c r="D123" s="173" t="s">
        <v>200</v>
      </c>
      <c r="E123" s="174" t="s">
        <v>939</v>
      </c>
      <c r="F123" s="175" t="s">
        <v>940</v>
      </c>
      <c r="G123" s="176" t="s">
        <v>249</v>
      </c>
      <c r="H123" s="177">
        <v>2</v>
      </c>
      <c r="I123" s="178"/>
      <c r="J123" s="179">
        <f t="shared" si="0"/>
        <v>0</v>
      </c>
      <c r="K123" s="180"/>
      <c r="L123" s="181"/>
      <c r="M123" s="182" t="s">
        <v>1</v>
      </c>
      <c r="N123" s="183" t="s">
        <v>42</v>
      </c>
      <c r="O123" s="55"/>
      <c r="P123" s="169">
        <f t="shared" si="1"/>
        <v>0</v>
      </c>
      <c r="Q123" s="169">
        <v>0</v>
      </c>
      <c r="R123" s="169">
        <f t="shared" si="2"/>
        <v>0</v>
      </c>
      <c r="S123" s="169">
        <v>0</v>
      </c>
      <c r="T123" s="170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71" t="s">
        <v>925</v>
      </c>
      <c r="AT123" s="171" t="s">
        <v>200</v>
      </c>
      <c r="AU123" s="171" t="s">
        <v>84</v>
      </c>
      <c r="AY123" s="14" t="s">
        <v>175</v>
      </c>
      <c r="BE123" s="172">
        <f t="shared" si="4"/>
        <v>0</v>
      </c>
      <c r="BF123" s="172">
        <f t="shared" si="5"/>
        <v>0</v>
      </c>
      <c r="BG123" s="172">
        <f t="shared" si="6"/>
        <v>0</v>
      </c>
      <c r="BH123" s="172">
        <f t="shared" si="7"/>
        <v>0</v>
      </c>
      <c r="BI123" s="172">
        <f t="shared" si="8"/>
        <v>0</v>
      </c>
      <c r="BJ123" s="14" t="s">
        <v>176</v>
      </c>
      <c r="BK123" s="172">
        <f t="shared" si="9"/>
        <v>0</v>
      </c>
      <c r="BL123" s="14" t="s">
        <v>915</v>
      </c>
      <c r="BM123" s="171" t="s">
        <v>941</v>
      </c>
    </row>
    <row r="124" spans="1:65" s="2" customFormat="1" ht="21.75" customHeight="1">
      <c r="A124" s="29"/>
      <c r="B124" s="158"/>
      <c r="C124" s="159" t="s">
        <v>182</v>
      </c>
      <c r="D124" s="159" t="s">
        <v>178</v>
      </c>
      <c r="E124" s="160" t="s">
        <v>942</v>
      </c>
      <c r="F124" s="161" t="s">
        <v>943</v>
      </c>
      <c r="G124" s="162" t="s">
        <v>249</v>
      </c>
      <c r="H124" s="163">
        <v>3</v>
      </c>
      <c r="I124" s="164"/>
      <c r="J124" s="165">
        <f t="shared" si="0"/>
        <v>0</v>
      </c>
      <c r="K124" s="166"/>
      <c r="L124" s="30"/>
      <c r="M124" s="167" t="s">
        <v>1</v>
      </c>
      <c r="N124" s="168" t="s">
        <v>42</v>
      </c>
      <c r="O124" s="55"/>
      <c r="P124" s="169">
        <f t="shared" si="1"/>
        <v>0</v>
      </c>
      <c r="Q124" s="169">
        <v>0</v>
      </c>
      <c r="R124" s="169">
        <f t="shared" si="2"/>
        <v>0</v>
      </c>
      <c r="S124" s="169">
        <v>0</v>
      </c>
      <c r="T124" s="170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71" t="s">
        <v>915</v>
      </c>
      <c r="AT124" s="171" t="s">
        <v>178</v>
      </c>
      <c r="AU124" s="171" t="s">
        <v>84</v>
      </c>
      <c r="AY124" s="14" t="s">
        <v>175</v>
      </c>
      <c r="BE124" s="172">
        <f t="shared" si="4"/>
        <v>0</v>
      </c>
      <c r="BF124" s="172">
        <f t="shared" si="5"/>
        <v>0</v>
      </c>
      <c r="BG124" s="172">
        <f t="shared" si="6"/>
        <v>0</v>
      </c>
      <c r="BH124" s="172">
        <f t="shared" si="7"/>
        <v>0</v>
      </c>
      <c r="BI124" s="172">
        <f t="shared" si="8"/>
        <v>0</v>
      </c>
      <c r="BJ124" s="14" t="s">
        <v>176</v>
      </c>
      <c r="BK124" s="172">
        <f t="shared" si="9"/>
        <v>0</v>
      </c>
      <c r="BL124" s="14" t="s">
        <v>915</v>
      </c>
      <c r="BM124" s="171" t="s">
        <v>944</v>
      </c>
    </row>
    <row r="125" spans="1:65" s="2" customFormat="1" ht="21.75" customHeight="1">
      <c r="A125" s="29"/>
      <c r="B125" s="158"/>
      <c r="C125" s="173" t="s">
        <v>184</v>
      </c>
      <c r="D125" s="173" t="s">
        <v>200</v>
      </c>
      <c r="E125" s="174" t="s">
        <v>945</v>
      </c>
      <c r="F125" s="175" t="s">
        <v>946</v>
      </c>
      <c r="G125" s="176" t="s">
        <v>249</v>
      </c>
      <c r="H125" s="177">
        <v>3</v>
      </c>
      <c r="I125" s="178"/>
      <c r="J125" s="179">
        <f t="shared" si="0"/>
        <v>0</v>
      </c>
      <c r="K125" s="180"/>
      <c r="L125" s="181"/>
      <c r="M125" s="182" t="s">
        <v>1</v>
      </c>
      <c r="N125" s="183" t="s">
        <v>42</v>
      </c>
      <c r="O125" s="55"/>
      <c r="P125" s="169">
        <f t="shared" si="1"/>
        <v>0</v>
      </c>
      <c r="Q125" s="169">
        <v>0</v>
      </c>
      <c r="R125" s="169">
        <f t="shared" si="2"/>
        <v>0</v>
      </c>
      <c r="S125" s="169">
        <v>0</v>
      </c>
      <c r="T125" s="170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1" t="s">
        <v>925</v>
      </c>
      <c r="AT125" s="171" t="s">
        <v>200</v>
      </c>
      <c r="AU125" s="171" t="s">
        <v>84</v>
      </c>
      <c r="AY125" s="14" t="s">
        <v>175</v>
      </c>
      <c r="BE125" s="172">
        <f t="shared" si="4"/>
        <v>0</v>
      </c>
      <c r="BF125" s="172">
        <f t="shared" si="5"/>
        <v>0</v>
      </c>
      <c r="BG125" s="172">
        <f t="shared" si="6"/>
        <v>0</v>
      </c>
      <c r="BH125" s="172">
        <f t="shared" si="7"/>
        <v>0</v>
      </c>
      <c r="BI125" s="172">
        <f t="shared" si="8"/>
        <v>0</v>
      </c>
      <c r="BJ125" s="14" t="s">
        <v>176</v>
      </c>
      <c r="BK125" s="172">
        <f t="shared" si="9"/>
        <v>0</v>
      </c>
      <c r="BL125" s="14" t="s">
        <v>915</v>
      </c>
      <c r="BM125" s="171" t="s">
        <v>947</v>
      </c>
    </row>
    <row r="126" spans="1:65" s="2" customFormat="1" ht="16.5" customHeight="1">
      <c r="A126" s="29"/>
      <c r="B126" s="158"/>
      <c r="C126" s="159" t="s">
        <v>199</v>
      </c>
      <c r="D126" s="159" t="s">
        <v>178</v>
      </c>
      <c r="E126" s="160" t="s">
        <v>948</v>
      </c>
      <c r="F126" s="161" t="s">
        <v>949</v>
      </c>
      <c r="G126" s="162" t="s">
        <v>249</v>
      </c>
      <c r="H126" s="163">
        <v>3</v>
      </c>
      <c r="I126" s="164"/>
      <c r="J126" s="165">
        <f t="shared" si="0"/>
        <v>0</v>
      </c>
      <c r="K126" s="166"/>
      <c r="L126" s="30"/>
      <c r="M126" s="167" t="s">
        <v>1</v>
      </c>
      <c r="N126" s="168" t="s">
        <v>42</v>
      </c>
      <c r="O126" s="55"/>
      <c r="P126" s="169">
        <f t="shared" si="1"/>
        <v>0</v>
      </c>
      <c r="Q126" s="169">
        <v>0</v>
      </c>
      <c r="R126" s="169">
        <f t="shared" si="2"/>
        <v>0</v>
      </c>
      <c r="S126" s="169">
        <v>0</v>
      </c>
      <c r="T126" s="170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1" t="s">
        <v>915</v>
      </c>
      <c r="AT126" s="171" t="s">
        <v>178</v>
      </c>
      <c r="AU126" s="171" t="s">
        <v>84</v>
      </c>
      <c r="AY126" s="14" t="s">
        <v>175</v>
      </c>
      <c r="BE126" s="172">
        <f t="shared" si="4"/>
        <v>0</v>
      </c>
      <c r="BF126" s="172">
        <f t="shared" si="5"/>
        <v>0</v>
      </c>
      <c r="BG126" s="172">
        <f t="shared" si="6"/>
        <v>0</v>
      </c>
      <c r="BH126" s="172">
        <f t="shared" si="7"/>
        <v>0</v>
      </c>
      <c r="BI126" s="172">
        <f t="shared" si="8"/>
        <v>0</v>
      </c>
      <c r="BJ126" s="14" t="s">
        <v>176</v>
      </c>
      <c r="BK126" s="172">
        <f t="shared" si="9"/>
        <v>0</v>
      </c>
      <c r="BL126" s="14" t="s">
        <v>915</v>
      </c>
      <c r="BM126" s="171" t="s">
        <v>950</v>
      </c>
    </row>
    <row r="127" spans="1:65" s="2" customFormat="1" ht="16.5" customHeight="1">
      <c r="A127" s="29"/>
      <c r="B127" s="158"/>
      <c r="C127" s="173" t="s">
        <v>207</v>
      </c>
      <c r="D127" s="173" t="s">
        <v>200</v>
      </c>
      <c r="E127" s="174" t="s">
        <v>951</v>
      </c>
      <c r="F127" s="175" t="s">
        <v>952</v>
      </c>
      <c r="G127" s="176" t="s">
        <v>249</v>
      </c>
      <c r="H127" s="177">
        <v>3</v>
      </c>
      <c r="I127" s="178"/>
      <c r="J127" s="179">
        <f t="shared" si="0"/>
        <v>0</v>
      </c>
      <c r="K127" s="180"/>
      <c r="L127" s="181"/>
      <c r="M127" s="182" t="s">
        <v>1</v>
      </c>
      <c r="N127" s="183" t="s">
        <v>42</v>
      </c>
      <c r="O127" s="55"/>
      <c r="P127" s="169">
        <f t="shared" si="1"/>
        <v>0</v>
      </c>
      <c r="Q127" s="169">
        <v>0</v>
      </c>
      <c r="R127" s="169">
        <f t="shared" si="2"/>
        <v>0</v>
      </c>
      <c r="S127" s="169">
        <v>0</v>
      </c>
      <c r="T127" s="170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1" t="s">
        <v>925</v>
      </c>
      <c r="AT127" s="171" t="s">
        <v>200</v>
      </c>
      <c r="AU127" s="171" t="s">
        <v>84</v>
      </c>
      <c r="AY127" s="14" t="s">
        <v>175</v>
      </c>
      <c r="BE127" s="172">
        <f t="shared" si="4"/>
        <v>0</v>
      </c>
      <c r="BF127" s="172">
        <f t="shared" si="5"/>
        <v>0</v>
      </c>
      <c r="BG127" s="172">
        <f t="shared" si="6"/>
        <v>0</v>
      </c>
      <c r="BH127" s="172">
        <f t="shared" si="7"/>
        <v>0</v>
      </c>
      <c r="BI127" s="172">
        <f t="shared" si="8"/>
        <v>0</v>
      </c>
      <c r="BJ127" s="14" t="s">
        <v>176</v>
      </c>
      <c r="BK127" s="172">
        <f t="shared" si="9"/>
        <v>0</v>
      </c>
      <c r="BL127" s="14" t="s">
        <v>915</v>
      </c>
      <c r="BM127" s="171" t="s">
        <v>953</v>
      </c>
    </row>
    <row r="128" spans="1:65" s="2" customFormat="1" ht="16.5" customHeight="1">
      <c r="A128" s="29"/>
      <c r="B128" s="158"/>
      <c r="C128" s="173" t="s">
        <v>203</v>
      </c>
      <c r="D128" s="173" t="s">
        <v>200</v>
      </c>
      <c r="E128" s="174" t="s">
        <v>954</v>
      </c>
      <c r="F128" s="175" t="s">
        <v>955</v>
      </c>
      <c r="G128" s="176" t="s">
        <v>249</v>
      </c>
      <c r="H128" s="177">
        <v>3</v>
      </c>
      <c r="I128" s="178"/>
      <c r="J128" s="179">
        <f t="shared" si="0"/>
        <v>0</v>
      </c>
      <c r="K128" s="180"/>
      <c r="L128" s="181"/>
      <c r="M128" s="182" t="s">
        <v>1</v>
      </c>
      <c r="N128" s="183" t="s">
        <v>42</v>
      </c>
      <c r="O128" s="55"/>
      <c r="P128" s="169">
        <f t="shared" si="1"/>
        <v>0</v>
      </c>
      <c r="Q128" s="169">
        <v>0</v>
      </c>
      <c r="R128" s="169">
        <f t="shared" si="2"/>
        <v>0</v>
      </c>
      <c r="S128" s="169">
        <v>0</v>
      </c>
      <c r="T128" s="170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1" t="s">
        <v>925</v>
      </c>
      <c r="AT128" s="171" t="s">
        <v>200</v>
      </c>
      <c r="AU128" s="171" t="s">
        <v>84</v>
      </c>
      <c r="AY128" s="14" t="s">
        <v>175</v>
      </c>
      <c r="BE128" s="172">
        <f t="shared" si="4"/>
        <v>0</v>
      </c>
      <c r="BF128" s="172">
        <f t="shared" si="5"/>
        <v>0</v>
      </c>
      <c r="BG128" s="172">
        <f t="shared" si="6"/>
        <v>0</v>
      </c>
      <c r="BH128" s="172">
        <f t="shared" si="7"/>
        <v>0</v>
      </c>
      <c r="BI128" s="172">
        <f t="shared" si="8"/>
        <v>0</v>
      </c>
      <c r="BJ128" s="14" t="s">
        <v>176</v>
      </c>
      <c r="BK128" s="172">
        <f t="shared" si="9"/>
        <v>0</v>
      </c>
      <c r="BL128" s="14" t="s">
        <v>915</v>
      </c>
      <c r="BM128" s="171" t="s">
        <v>956</v>
      </c>
    </row>
    <row r="129" spans="1:65" s="2" customFormat="1" ht="16.5" customHeight="1">
      <c r="A129" s="29"/>
      <c r="B129" s="158"/>
      <c r="C129" s="173" t="s">
        <v>260</v>
      </c>
      <c r="D129" s="173" t="s">
        <v>200</v>
      </c>
      <c r="E129" s="174" t="s">
        <v>957</v>
      </c>
      <c r="F129" s="175" t="s">
        <v>958</v>
      </c>
      <c r="G129" s="176" t="s">
        <v>249</v>
      </c>
      <c r="H129" s="177">
        <v>3</v>
      </c>
      <c r="I129" s="178"/>
      <c r="J129" s="179">
        <f t="shared" si="0"/>
        <v>0</v>
      </c>
      <c r="K129" s="180"/>
      <c r="L129" s="181"/>
      <c r="M129" s="182" t="s">
        <v>1</v>
      </c>
      <c r="N129" s="183" t="s">
        <v>42</v>
      </c>
      <c r="O129" s="55"/>
      <c r="P129" s="169">
        <f t="shared" si="1"/>
        <v>0</v>
      </c>
      <c r="Q129" s="169">
        <v>0</v>
      </c>
      <c r="R129" s="169">
        <f t="shared" si="2"/>
        <v>0</v>
      </c>
      <c r="S129" s="169">
        <v>0</v>
      </c>
      <c r="T129" s="170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1" t="s">
        <v>925</v>
      </c>
      <c r="AT129" s="171" t="s">
        <v>200</v>
      </c>
      <c r="AU129" s="171" t="s">
        <v>84</v>
      </c>
      <c r="AY129" s="14" t="s">
        <v>175</v>
      </c>
      <c r="BE129" s="172">
        <f t="shared" si="4"/>
        <v>0</v>
      </c>
      <c r="BF129" s="172">
        <f t="shared" si="5"/>
        <v>0</v>
      </c>
      <c r="BG129" s="172">
        <f t="shared" si="6"/>
        <v>0</v>
      </c>
      <c r="BH129" s="172">
        <f t="shared" si="7"/>
        <v>0</v>
      </c>
      <c r="BI129" s="172">
        <f t="shared" si="8"/>
        <v>0</v>
      </c>
      <c r="BJ129" s="14" t="s">
        <v>176</v>
      </c>
      <c r="BK129" s="172">
        <f t="shared" si="9"/>
        <v>0</v>
      </c>
      <c r="BL129" s="14" t="s">
        <v>915</v>
      </c>
      <c r="BM129" s="171" t="s">
        <v>959</v>
      </c>
    </row>
    <row r="130" spans="1:65" s="2" customFormat="1" ht="16.5" customHeight="1">
      <c r="A130" s="29"/>
      <c r="B130" s="158"/>
      <c r="C130" s="173" t="s">
        <v>263</v>
      </c>
      <c r="D130" s="173" t="s">
        <v>200</v>
      </c>
      <c r="E130" s="174" t="s">
        <v>960</v>
      </c>
      <c r="F130" s="175" t="s">
        <v>961</v>
      </c>
      <c r="G130" s="176" t="s">
        <v>249</v>
      </c>
      <c r="H130" s="177">
        <v>3</v>
      </c>
      <c r="I130" s="178"/>
      <c r="J130" s="179">
        <f t="shared" si="0"/>
        <v>0</v>
      </c>
      <c r="K130" s="180"/>
      <c r="L130" s="181"/>
      <c r="M130" s="182" t="s">
        <v>1</v>
      </c>
      <c r="N130" s="183" t="s">
        <v>42</v>
      </c>
      <c r="O130" s="55"/>
      <c r="P130" s="169">
        <f t="shared" si="1"/>
        <v>0</v>
      </c>
      <c r="Q130" s="169">
        <v>0</v>
      </c>
      <c r="R130" s="169">
        <f t="shared" si="2"/>
        <v>0</v>
      </c>
      <c r="S130" s="169">
        <v>0</v>
      </c>
      <c r="T130" s="170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1" t="s">
        <v>925</v>
      </c>
      <c r="AT130" s="171" t="s">
        <v>200</v>
      </c>
      <c r="AU130" s="171" t="s">
        <v>84</v>
      </c>
      <c r="AY130" s="14" t="s">
        <v>175</v>
      </c>
      <c r="BE130" s="172">
        <f t="shared" si="4"/>
        <v>0</v>
      </c>
      <c r="BF130" s="172">
        <f t="shared" si="5"/>
        <v>0</v>
      </c>
      <c r="BG130" s="172">
        <f t="shared" si="6"/>
        <v>0</v>
      </c>
      <c r="BH130" s="172">
        <f t="shared" si="7"/>
        <v>0</v>
      </c>
      <c r="BI130" s="172">
        <f t="shared" si="8"/>
        <v>0</v>
      </c>
      <c r="BJ130" s="14" t="s">
        <v>176</v>
      </c>
      <c r="BK130" s="172">
        <f t="shared" si="9"/>
        <v>0</v>
      </c>
      <c r="BL130" s="14" t="s">
        <v>915</v>
      </c>
      <c r="BM130" s="171" t="s">
        <v>962</v>
      </c>
    </row>
    <row r="131" spans="1:65" s="2" customFormat="1" ht="21.75" customHeight="1">
      <c r="A131" s="29"/>
      <c r="B131" s="158"/>
      <c r="C131" s="159" t="s">
        <v>267</v>
      </c>
      <c r="D131" s="159" t="s">
        <v>178</v>
      </c>
      <c r="E131" s="160" t="s">
        <v>963</v>
      </c>
      <c r="F131" s="161" t="s">
        <v>964</v>
      </c>
      <c r="G131" s="162" t="s">
        <v>249</v>
      </c>
      <c r="H131" s="163">
        <v>3</v>
      </c>
      <c r="I131" s="164"/>
      <c r="J131" s="165">
        <f t="shared" si="0"/>
        <v>0</v>
      </c>
      <c r="K131" s="166"/>
      <c r="L131" s="30"/>
      <c r="M131" s="167" t="s">
        <v>1</v>
      </c>
      <c r="N131" s="168" t="s">
        <v>42</v>
      </c>
      <c r="O131" s="55"/>
      <c r="P131" s="169">
        <f t="shared" si="1"/>
        <v>0</v>
      </c>
      <c r="Q131" s="169">
        <v>0</v>
      </c>
      <c r="R131" s="169">
        <f t="shared" si="2"/>
        <v>0</v>
      </c>
      <c r="S131" s="169">
        <v>0</v>
      </c>
      <c r="T131" s="170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1" t="s">
        <v>915</v>
      </c>
      <c r="AT131" s="171" t="s">
        <v>178</v>
      </c>
      <c r="AU131" s="171" t="s">
        <v>84</v>
      </c>
      <c r="AY131" s="14" t="s">
        <v>175</v>
      </c>
      <c r="BE131" s="172">
        <f t="shared" si="4"/>
        <v>0</v>
      </c>
      <c r="BF131" s="172">
        <f t="shared" si="5"/>
        <v>0</v>
      </c>
      <c r="BG131" s="172">
        <f t="shared" si="6"/>
        <v>0</v>
      </c>
      <c r="BH131" s="172">
        <f t="shared" si="7"/>
        <v>0</v>
      </c>
      <c r="BI131" s="172">
        <f t="shared" si="8"/>
        <v>0</v>
      </c>
      <c r="BJ131" s="14" t="s">
        <v>176</v>
      </c>
      <c r="BK131" s="172">
        <f t="shared" si="9"/>
        <v>0</v>
      </c>
      <c r="BL131" s="14" t="s">
        <v>915</v>
      </c>
      <c r="BM131" s="171" t="s">
        <v>965</v>
      </c>
    </row>
    <row r="132" spans="1:65" s="2" customFormat="1" ht="16.5" customHeight="1">
      <c r="A132" s="29"/>
      <c r="B132" s="158"/>
      <c r="C132" s="173" t="s">
        <v>272</v>
      </c>
      <c r="D132" s="173" t="s">
        <v>200</v>
      </c>
      <c r="E132" s="174" t="s">
        <v>966</v>
      </c>
      <c r="F132" s="175" t="s">
        <v>967</v>
      </c>
      <c r="G132" s="176" t="s">
        <v>249</v>
      </c>
      <c r="H132" s="177">
        <v>3</v>
      </c>
      <c r="I132" s="178"/>
      <c r="J132" s="179">
        <f t="shared" si="0"/>
        <v>0</v>
      </c>
      <c r="K132" s="180"/>
      <c r="L132" s="181"/>
      <c r="M132" s="182" t="s">
        <v>1</v>
      </c>
      <c r="N132" s="183" t="s">
        <v>42</v>
      </c>
      <c r="O132" s="55"/>
      <c r="P132" s="169">
        <f t="shared" si="1"/>
        <v>0</v>
      </c>
      <c r="Q132" s="169">
        <v>0</v>
      </c>
      <c r="R132" s="169">
        <f t="shared" si="2"/>
        <v>0</v>
      </c>
      <c r="S132" s="169">
        <v>0</v>
      </c>
      <c r="T132" s="170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1" t="s">
        <v>925</v>
      </c>
      <c r="AT132" s="171" t="s">
        <v>200</v>
      </c>
      <c r="AU132" s="171" t="s">
        <v>84</v>
      </c>
      <c r="AY132" s="14" t="s">
        <v>175</v>
      </c>
      <c r="BE132" s="172">
        <f t="shared" si="4"/>
        <v>0</v>
      </c>
      <c r="BF132" s="172">
        <f t="shared" si="5"/>
        <v>0</v>
      </c>
      <c r="BG132" s="172">
        <f t="shared" si="6"/>
        <v>0</v>
      </c>
      <c r="BH132" s="172">
        <f t="shared" si="7"/>
        <v>0</v>
      </c>
      <c r="BI132" s="172">
        <f t="shared" si="8"/>
        <v>0</v>
      </c>
      <c r="BJ132" s="14" t="s">
        <v>176</v>
      </c>
      <c r="BK132" s="172">
        <f t="shared" si="9"/>
        <v>0</v>
      </c>
      <c r="BL132" s="14" t="s">
        <v>915</v>
      </c>
      <c r="BM132" s="171" t="s">
        <v>968</v>
      </c>
    </row>
    <row r="133" spans="1:65" s="2" customFormat="1" ht="16.5" customHeight="1">
      <c r="A133" s="29"/>
      <c r="B133" s="158"/>
      <c r="C133" s="159" t="s">
        <v>277</v>
      </c>
      <c r="D133" s="159" t="s">
        <v>178</v>
      </c>
      <c r="E133" s="160" t="s">
        <v>969</v>
      </c>
      <c r="F133" s="161" t="s">
        <v>970</v>
      </c>
      <c r="G133" s="162" t="s">
        <v>249</v>
      </c>
      <c r="H133" s="163">
        <v>5</v>
      </c>
      <c r="I133" s="164"/>
      <c r="J133" s="165">
        <f t="shared" si="0"/>
        <v>0</v>
      </c>
      <c r="K133" s="166"/>
      <c r="L133" s="30"/>
      <c r="M133" s="167" t="s">
        <v>1</v>
      </c>
      <c r="N133" s="168" t="s">
        <v>42</v>
      </c>
      <c r="O133" s="55"/>
      <c r="P133" s="169">
        <f t="shared" si="1"/>
        <v>0</v>
      </c>
      <c r="Q133" s="169">
        <v>0</v>
      </c>
      <c r="R133" s="169">
        <f t="shared" si="2"/>
        <v>0</v>
      </c>
      <c r="S133" s="169">
        <v>0</v>
      </c>
      <c r="T133" s="170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1" t="s">
        <v>915</v>
      </c>
      <c r="AT133" s="171" t="s">
        <v>178</v>
      </c>
      <c r="AU133" s="171" t="s">
        <v>84</v>
      </c>
      <c r="AY133" s="14" t="s">
        <v>175</v>
      </c>
      <c r="BE133" s="172">
        <f t="shared" si="4"/>
        <v>0</v>
      </c>
      <c r="BF133" s="172">
        <f t="shared" si="5"/>
        <v>0</v>
      </c>
      <c r="BG133" s="172">
        <f t="shared" si="6"/>
        <v>0</v>
      </c>
      <c r="BH133" s="172">
        <f t="shared" si="7"/>
        <v>0</v>
      </c>
      <c r="BI133" s="172">
        <f t="shared" si="8"/>
        <v>0</v>
      </c>
      <c r="BJ133" s="14" t="s">
        <v>176</v>
      </c>
      <c r="BK133" s="172">
        <f t="shared" si="9"/>
        <v>0</v>
      </c>
      <c r="BL133" s="14" t="s">
        <v>915</v>
      </c>
      <c r="BM133" s="171" t="s">
        <v>971</v>
      </c>
    </row>
    <row r="134" spans="1:65" s="2" customFormat="1" ht="21.75" customHeight="1">
      <c r="A134" s="29"/>
      <c r="B134" s="158"/>
      <c r="C134" s="173" t="s">
        <v>281</v>
      </c>
      <c r="D134" s="173" t="s">
        <v>200</v>
      </c>
      <c r="E134" s="174" t="s">
        <v>972</v>
      </c>
      <c r="F134" s="175" t="s">
        <v>973</v>
      </c>
      <c r="G134" s="176" t="s">
        <v>249</v>
      </c>
      <c r="H134" s="177">
        <v>1</v>
      </c>
      <c r="I134" s="178"/>
      <c r="J134" s="179">
        <f t="shared" si="0"/>
        <v>0</v>
      </c>
      <c r="K134" s="180"/>
      <c r="L134" s="181"/>
      <c r="M134" s="182" t="s">
        <v>1</v>
      </c>
      <c r="N134" s="183" t="s">
        <v>42</v>
      </c>
      <c r="O134" s="55"/>
      <c r="P134" s="169">
        <f t="shared" si="1"/>
        <v>0</v>
      </c>
      <c r="Q134" s="169">
        <v>0</v>
      </c>
      <c r="R134" s="169">
        <f t="shared" si="2"/>
        <v>0</v>
      </c>
      <c r="S134" s="169">
        <v>0</v>
      </c>
      <c r="T134" s="170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1" t="s">
        <v>925</v>
      </c>
      <c r="AT134" s="171" t="s">
        <v>200</v>
      </c>
      <c r="AU134" s="171" t="s">
        <v>84</v>
      </c>
      <c r="AY134" s="14" t="s">
        <v>175</v>
      </c>
      <c r="BE134" s="172">
        <f t="shared" si="4"/>
        <v>0</v>
      </c>
      <c r="BF134" s="172">
        <f t="shared" si="5"/>
        <v>0</v>
      </c>
      <c r="BG134" s="172">
        <f t="shared" si="6"/>
        <v>0</v>
      </c>
      <c r="BH134" s="172">
        <f t="shared" si="7"/>
        <v>0</v>
      </c>
      <c r="BI134" s="172">
        <f t="shared" si="8"/>
        <v>0</v>
      </c>
      <c r="BJ134" s="14" t="s">
        <v>176</v>
      </c>
      <c r="BK134" s="172">
        <f t="shared" si="9"/>
        <v>0</v>
      </c>
      <c r="BL134" s="14" t="s">
        <v>915</v>
      </c>
      <c r="BM134" s="171" t="s">
        <v>974</v>
      </c>
    </row>
    <row r="135" spans="1:65" s="2" customFormat="1" ht="21.75" customHeight="1">
      <c r="A135" s="29"/>
      <c r="B135" s="158"/>
      <c r="C135" s="173" t="s">
        <v>285</v>
      </c>
      <c r="D135" s="173" t="s">
        <v>200</v>
      </c>
      <c r="E135" s="174" t="s">
        <v>975</v>
      </c>
      <c r="F135" s="175" t="s">
        <v>976</v>
      </c>
      <c r="G135" s="176" t="s">
        <v>249</v>
      </c>
      <c r="H135" s="177">
        <v>1</v>
      </c>
      <c r="I135" s="178"/>
      <c r="J135" s="179">
        <f t="shared" si="0"/>
        <v>0</v>
      </c>
      <c r="K135" s="180"/>
      <c r="L135" s="181"/>
      <c r="M135" s="182" t="s">
        <v>1</v>
      </c>
      <c r="N135" s="183" t="s">
        <v>42</v>
      </c>
      <c r="O135" s="55"/>
      <c r="P135" s="169">
        <f t="shared" si="1"/>
        <v>0</v>
      </c>
      <c r="Q135" s="169">
        <v>0</v>
      </c>
      <c r="R135" s="169">
        <f t="shared" si="2"/>
        <v>0</v>
      </c>
      <c r="S135" s="169">
        <v>0</v>
      </c>
      <c r="T135" s="170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1" t="s">
        <v>925</v>
      </c>
      <c r="AT135" s="171" t="s">
        <v>200</v>
      </c>
      <c r="AU135" s="171" t="s">
        <v>84</v>
      </c>
      <c r="AY135" s="14" t="s">
        <v>175</v>
      </c>
      <c r="BE135" s="172">
        <f t="shared" si="4"/>
        <v>0</v>
      </c>
      <c r="BF135" s="172">
        <f t="shared" si="5"/>
        <v>0</v>
      </c>
      <c r="BG135" s="172">
        <f t="shared" si="6"/>
        <v>0</v>
      </c>
      <c r="BH135" s="172">
        <f t="shared" si="7"/>
        <v>0</v>
      </c>
      <c r="BI135" s="172">
        <f t="shared" si="8"/>
        <v>0</v>
      </c>
      <c r="BJ135" s="14" t="s">
        <v>176</v>
      </c>
      <c r="BK135" s="172">
        <f t="shared" si="9"/>
        <v>0</v>
      </c>
      <c r="BL135" s="14" t="s">
        <v>915</v>
      </c>
      <c r="BM135" s="171" t="s">
        <v>977</v>
      </c>
    </row>
    <row r="136" spans="1:65" s="2" customFormat="1" ht="21.75" customHeight="1">
      <c r="A136" s="29"/>
      <c r="B136" s="158"/>
      <c r="C136" s="173" t="s">
        <v>289</v>
      </c>
      <c r="D136" s="173" t="s">
        <v>200</v>
      </c>
      <c r="E136" s="174" t="s">
        <v>978</v>
      </c>
      <c r="F136" s="175" t="s">
        <v>979</v>
      </c>
      <c r="G136" s="176" t="s">
        <v>249</v>
      </c>
      <c r="H136" s="177">
        <v>3</v>
      </c>
      <c r="I136" s="178"/>
      <c r="J136" s="179">
        <f t="shared" si="0"/>
        <v>0</v>
      </c>
      <c r="K136" s="180"/>
      <c r="L136" s="181"/>
      <c r="M136" s="182" t="s">
        <v>1</v>
      </c>
      <c r="N136" s="183" t="s">
        <v>42</v>
      </c>
      <c r="O136" s="55"/>
      <c r="P136" s="169">
        <f t="shared" si="1"/>
        <v>0</v>
      </c>
      <c r="Q136" s="169">
        <v>0</v>
      </c>
      <c r="R136" s="169">
        <f t="shared" si="2"/>
        <v>0</v>
      </c>
      <c r="S136" s="169">
        <v>0</v>
      </c>
      <c r="T136" s="170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1" t="s">
        <v>925</v>
      </c>
      <c r="AT136" s="171" t="s">
        <v>200</v>
      </c>
      <c r="AU136" s="171" t="s">
        <v>84</v>
      </c>
      <c r="AY136" s="14" t="s">
        <v>175</v>
      </c>
      <c r="BE136" s="172">
        <f t="shared" si="4"/>
        <v>0</v>
      </c>
      <c r="BF136" s="172">
        <f t="shared" si="5"/>
        <v>0</v>
      </c>
      <c r="BG136" s="172">
        <f t="shared" si="6"/>
        <v>0</v>
      </c>
      <c r="BH136" s="172">
        <f t="shared" si="7"/>
        <v>0</v>
      </c>
      <c r="BI136" s="172">
        <f t="shared" si="8"/>
        <v>0</v>
      </c>
      <c r="BJ136" s="14" t="s">
        <v>176</v>
      </c>
      <c r="BK136" s="172">
        <f t="shared" si="9"/>
        <v>0</v>
      </c>
      <c r="BL136" s="14" t="s">
        <v>915</v>
      </c>
      <c r="BM136" s="171" t="s">
        <v>980</v>
      </c>
    </row>
    <row r="137" spans="1:65" s="2" customFormat="1" ht="16.5" customHeight="1">
      <c r="A137" s="29"/>
      <c r="B137" s="158"/>
      <c r="C137" s="159" t="s">
        <v>293</v>
      </c>
      <c r="D137" s="159" t="s">
        <v>178</v>
      </c>
      <c r="E137" s="160" t="s">
        <v>981</v>
      </c>
      <c r="F137" s="161" t="s">
        <v>982</v>
      </c>
      <c r="G137" s="162" t="s">
        <v>249</v>
      </c>
      <c r="H137" s="163">
        <v>1</v>
      </c>
      <c r="I137" s="164"/>
      <c r="J137" s="165">
        <f t="shared" si="0"/>
        <v>0</v>
      </c>
      <c r="K137" s="166"/>
      <c r="L137" s="30"/>
      <c r="M137" s="167" t="s">
        <v>1</v>
      </c>
      <c r="N137" s="168" t="s">
        <v>42</v>
      </c>
      <c r="O137" s="55"/>
      <c r="P137" s="169">
        <f t="shared" si="1"/>
        <v>0</v>
      </c>
      <c r="Q137" s="169">
        <v>0</v>
      </c>
      <c r="R137" s="169">
        <f t="shared" si="2"/>
        <v>0</v>
      </c>
      <c r="S137" s="169">
        <v>0</v>
      </c>
      <c r="T137" s="170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1" t="s">
        <v>915</v>
      </c>
      <c r="AT137" s="171" t="s">
        <v>178</v>
      </c>
      <c r="AU137" s="171" t="s">
        <v>84</v>
      </c>
      <c r="AY137" s="14" t="s">
        <v>175</v>
      </c>
      <c r="BE137" s="172">
        <f t="shared" si="4"/>
        <v>0</v>
      </c>
      <c r="BF137" s="172">
        <f t="shared" si="5"/>
        <v>0</v>
      </c>
      <c r="BG137" s="172">
        <f t="shared" si="6"/>
        <v>0</v>
      </c>
      <c r="BH137" s="172">
        <f t="shared" si="7"/>
        <v>0</v>
      </c>
      <c r="BI137" s="172">
        <f t="shared" si="8"/>
        <v>0</v>
      </c>
      <c r="BJ137" s="14" t="s">
        <v>176</v>
      </c>
      <c r="BK137" s="172">
        <f t="shared" si="9"/>
        <v>0</v>
      </c>
      <c r="BL137" s="14" t="s">
        <v>915</v>
      </c>
      <c r="BM137" s="171" t="s">
        <v>983</v>
      </c>
    </row>
    <row r="138" spans="1:65" s="2" customFormat="1" ht="21.75" customHeight="1">
      <c r="A138" s="29"/>
      <c r="B138" s="158"/>
      <c r="C138" s="173" t="s">
        <v>297</v>
      </c>
      <c r="D138" s="173" t="s">
        <v>200</v>
      </c>
      <c r="E138" s="174" t="s">
        <v>984</v>
      </c>
      <c r="F138" s="175" t="s">
        <v>985</v>
      </c>
      <c r="G138" s="176" t="s">
        <v>249</v>
      </c>
      <c r="H138" s="177">
        <v>1</v>
      </c>
      <c r="I138" s="178"/>
      <c r="J138" s="179">
        <f t="shared" si="0"/>
        <v>0</v>
      </c>
      <c r="K138" s="180"/>
      <c r="L138" s="181"/>
      <c r="M138" s="182" t="s">
        <v>1</v>
      </c>
      <c r="N138" s="183" t="s">
        <v>42</v>
      </c>
      <c r="O138" s="55"/>
      <c r="P138" s="169">
        <f t="shared" si="1"/>
        <v>0</v>
      </c>
      <c r="Q138" s="169">
        <v>0</v>
      </c>
      <c r="R138" s="169">
        <f t="shared" si="2"/>
        <v>0</v>
      </c>
      <c r="S138" s="169">
        <v>0</v>
      </c>
      <c r="T138" s="170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1" t="s">
        <v>925</v>
      </c>
      <c r="AT138" s="171" t="s">
        <v>200</v>
      </c>
      <c r="AU138" s="171" t="s">
        <v>84</v>
      </c>
      <c r="AY138" s="14" t="s">
        <v>175</v>
      </c>
      <c r="BE138" s="172">
        <f t="shared" si="4"/>
        <v>0</v>
      </c>
      <c r="BF138" s="172">
        <f t="shared" si="5"/>
        <v>0</v>
      </c>
      <c r="BG138" s="172">
        <f t="shared" si="6"/>
        <v>0</v>
      </c>
      <c r="BH138" s="172">
        <f t="shared" si="7"/>
        <v>0</v>
      </c>
      <c r="BI138" s="172">
        <f t="shared" si="8"/>
        <v>0</v>
      </c>
      <c r="BJ138" s="14" t="s">
        <v>176</v>
      </c>
      <c r="BK138" s="172">
        <f t="shared" si="9"/>
        <v>0</v>
      </c>
      <c r="BL138" s="14" t="s">
        <v>915</v>
      </c>
      <c r="BM138" s="171" t="s">
        <v>986</v>
      </c>
    </row>
    <row r="139" spans="1:65" s="2" customFormat="1" ht="16.5" customHeight="1">
      <c r="A139" s="29"/>
      <c r="B139" s="158"/>
      <c r="C139" s="159" t="s">
        <v>301</v>
      </c>
      <c r="D139" s="159" t="s">
        <v>178</v>
      </c>
      <c r="E139" s="160" t="s">
        <v>987</v>
      </c>
      <c r="F139" s="161" t="s">
        <v>988</v>
      </c>
      <c r="G139" s="162" t="s">
        <v>249</v>
      </c>
      <c r="H139" s="163">
        <v>2</v>
      </c>
      <c r="I139" s="164"/>
      <c r="J139" s="165">
        <f t="shared" si="0"/>
        <v>0</v>
      </c>
      <c r="K139" s="166"/>
      <c r="L139" s="30"/>
      <c r="M139" s="167" t="s">
        <v>1</v>
      </c>
      <c r="N139" s="168" t="s">
        <v>42</v>
      </c>
      <c r="O139" s="55"/>
      <c r="P139" s="169">
        <f t="shared" si="1"/>
        <v>0</v>
      </c>
      <c r="Q139" s="169">
        <v>0</v>
      </c>
      <c r="R139" s="169">
        <f t="shared" si="2"/>
        <v>0</v>
      </c>
      <c r="S139" s="169">
        <v>0</v>
      </c>
      <c r="T139" s="170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1" t="s">
        <v>915</v>
      </c>
      <c r="AT139" s="171" t="s">
        <v>178</v>
      </c>
      <c r="AU139" s="171" t="s">
        <v>84</v>
      </c>
      <c r="AY139" s="14" t="s">
        <v>175</v>
      </c>
      <c r="BE139" s="172">
        <f t="shared" si="4"/>
        <v>0</v>
      </c>
      <c r="BF139" s="172">
        <f t="shared" si="5"/>
        <v>0</v>
      </c>
      <c r="BG139" s="172">
        <f t="shared" si="6"/>
        <v>0</v>
      </c>
      <c r="BH139" s="172">
        <f t="shared" si="7"/>
        <v>0</v>
      </c>
      <c r="BI139" s="172">
        <f t="shared" si="8"/>
        <v>0</v>
      </c>
      <c r="BJ139" s="14" t="s">
        <v>176</v>
      </c>
      <c r="BK139" s="172">
        <f t="shared" si="9"/>
        <v>0</v>
      </c>
      <c r="BL139" s="14" t="s">
        <v>915</v>
      </c>
      <c r="BM139" s="171" t="s">
        <v>989</v>
      </c>
    </row>
    <row r="140" spans="1:65" s="2" customFormat="1" ht="16.5" customHeight="1">
      <c r="A140" s="29"/>
      <c r="B140" s="158"/>
      <c r="C140" s="159" t="s">
        <v>7</v>
      </c>
      <c r="D140" s="159" t="s">
        <v>178</v>
      </c>
      <c r="E140" s="160" t="s">
        <v>990</v>
      </c>
      <c r="F140" s="161" t="s">
        <v>991</v>
      </c>
      <c r="G140" s="162" t="s">
        <v>249</v>
      </c>
      <c r="H140" s="163">
        <v>1</v>
      </c>
      <c r="I140" s="164"/>
      <c r="J140" s="165">
        <f t="shared" si="0"/>
        <v>0</v>
      </c>
      <c r="K140" s="166"/>
      <c r="L140" s="30"/>
      <c r="M140" s="167" t="s">
        <v>1</v>
      </c>
      <c r="N140" s="168" t="s">
        <v>42</v>
      </c>
      <c r="O140" s="55"/>
      <c r="P140" s="169">
        <f t="shared" si="1"/>
        <v>0</v>
      </c>
      <c r="Q140" s="169">
        <v>0</v>
      </c>
      <c r="R140" s="169">
        <f t="shared" si="2"/>
        <v>0</v>
      </c>
      <c r="S140" s="169">
        <v>0</v>
      </c>
      <c r="T140" s="170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1" t="s">
        <v>915</v>
      </c>
      <c r="AT140" s="171" t="s">
        <v>178</v>
      </c>
      <c r="AU140" s="171" t="s">
        <v>84</v>
      </c>
      <c r="AY140" s="14" t="s">
        <v>175</v>
      </c>
      <c r="BE140" s="172">
        <f t="shared" si="4"/>
        <v>0</v>
      </c>
      <c r="BF140" s="172">
        <f t="shared" si="5"/>
        <v>0</v>
      </c>
      <c r="BG140" s="172">
        <f t="shared" si="6"/>
        <v>0</v>
      </c>
      <c r="BH140" s="172">
        <f t="shared" si="7"/>
        <v>0</v>
      </c>
      <c r="BI140" s="172">
        <f t="shared" si="8"/>
        <v>0</v>
      </c>
      <c r="BJ140" s="14" t="s">
        <v>176</v>
      </c>
      <c r="BK140" s="172">
        <f t="shared" si="9"/>
        <v>0</v>
      </c>
      <c r="BL140" s="14" t="s">
        <v>915</v>
      </c>
      <c r="BM140" s="171" t="s">
        <v>992</v>
      </c>
    </row>
    <row r="141" spans="1:65" s="2" customFormat="1" ht="33" customHeight="1">
      <c r="A141" s="29"/>
      <c r="B141" s="158"/>
      <c r="C141" s="173" t="s">
        <v>308</v>
      </c>
      <c r="D141" s="173" t="s">
        <v>200</v>
      </c>
      <c r="E141" s="174" t="s">
        <v>993</v>
      </c>
      <c r="F141" s="175" t="s">
        <v>994</v>
      </c>
      <c r="G141" s="176" t="s">
        <v>249</v>
      </c>
      <c r="H141" s="177">
        <v>1</v>
      </c>
      <c r="I141" s="178"/>
      <c r="J141" s="179">
        <f t="shared" si="0"/>
        <v>0</v>
      </c>
      <c r="K141" s="180"/>
      <c r="L141" s="181"/>
      <c r="M141" s="182" t="s">
        <v>1</v>
      </c>
      <c r="N141" s="183" t="s">
        <v>42</v>
      </c>
      <c r="O141" s="55"/>
      <c r="P141" s="169">
        <f t="shared" si="1"/>
        <v>0</v>
      </c>
      <c r="Q141" s="169">
        <v>0</v>
      </c>
      <c r="R141" s="169">
        <f t="shared" si="2"/>
        <v>0</v>
      </c>
      <c r="S141" s="169">
        <v>0</v>
      </c>
      <c r="T141" s="170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1" t="s">
        <v>925</v>
      </c>
      <c r="AT141" s="171" t="s">
        <v>200</v>
      </c>
      <c r="AU141" s="171" t="s">
        <v>84</v>
      </c>
      <c r="AY141" s="14" t="s">
        <v>175</v>
      </c>
      <c r="BE141" s="172">
        <f t="shared" si="4"/>
        <v>0</v>
      </c>
      <c r="BF141" s="172">
        <f t="shared" si="5"/>
        <v>0</v>
      </c>
      <c r="BG141" s="172">
        <f t="shared" si="6"/>
        <v>0</v>
      </c>
      <c r="BH141" s="172">
        <f t="shared" si="7"/>
        <v>0</v>
      </c>
      <c r="BI141" s="172">
        <f t="shared" si="8"/>
        <v>0</v>
      </c>
      <c r="BJ141" s="14" t="s">
        <v>176</v>
      </c>
      <c r="BK141" s="172">
        <f t="shared" si="9"/>
        <v>0</v>
      </c>
      <c r="BL141" s="14" t="s">
        <v>915</v>
      </c>
      <c r="BM141" s="171" t="s">
        <v>995</v>
      </c>
    </row>
    <row r="142" spans="1:65" s="2" customFormat="1" ht="16.5" customHeight="1">
      <c r="A142" s="29"/>
      <c r="B142" s="158"/>
      <c r="C142" s="173" t="s">
        <v>312</v>
      </c>
      <c r="D142" s="173" t="s">
        <v>200</v>
      </c>
      <c r="E142" s="174" t="s">
        <v>996</v>
      </c>
      <c r="F142" s="175" t="s">
        <v>997</v>
      </c>
      <c r="G142" s="176" t="s">
        <v>249</v>
      </c>
      <c r="H142" s="177">
        <v>1</v>
      </c>
      <c r="I142" s="178"/>
      <c r="J142" s="179">
        <f t="shared" si="0"/>
        <v>0</v>
      </c>
      <c r="K142" s="180"/>
      <c r="L142" s="181"/>
      <c r="M142" s="182" t="s">
        <v>1</v>
      </c>
      <c r="N142" s="183" t="s">
        <v>42</v>
      </c>
      <c r="O142" s="55"/>
      <c r="P142" s="169">
        <f t="shared" si="1"/>
        <v>0</v>
      </c>
      <c r="Q142" s="169">
        <v>0</v>
      </c>
      <c r="R142" s="169">
        <f t="shared" si="2"/>
        <v>0</v>
      </c>
      <c r="S142" s="169">
        <v>0</v>
      </c>
      <c r="T142" s="170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1" t="s">
        <v>925</v>
      </c>
      <c r="AT142" s="171" t="s">
        <v>200</v>
      </c>
      <c r="AU142" s="171" t="s">
        <v>84</v>
      </c>
      <c r="AY142" s="14" t="s">
        <v>175</v>
      </c>
      <c r="BE142" s="172">
        <f t="shared" si="4"/>
        <v>0</v>
      </c>
      <c r="BF142" s="172">
        <f t="shared" si="5"/>
        <v>0</v>
      </c>
      <c r="BG142" s="172">
        <f t="shared" si="6"/>
        <v>0</v>
      </c>
      <c r="BH142" s="172">
        <f t="shared" si="7"/>
        <v>0</v>
      </c>
      <c r="BI142" s="172">
        <f t="shared" si="8"/>
        <v>0</v>
      </c>
      <c r="BJ142" s="14" t="s">
        <v>176</v>
      </c>
      <c r="BK142" s="172">
        <f t="shared" si="9"/>
        <v>0</v>
      </c>
      <c r="BL142" s="14" t="s">
        <v>915</v>
      </c>
      <c r="BM142" s="171" t="s">
        <v>998</v>
      </c>
    </row>
    <row r="143" spans="1:65" s="2" customFormat="1" ht="16.5" customHeight="1">
      <c r="A143" s="29"/>
      <c r="B143" s="158"/>
      <c r="C143" s="159" t="s">
        <v>316</v>
      </c>
      <c r="D143" s="159" t="s">
        <v>178</v>
      </c>
      <c r="E143" s="160" t="s">
        <v>999</v>
      </c>
      <c r="F143" s="161" t="s">
        <v>1000</v>
      </c>
      <c r="G143" s="162" t="s">
        <v>249</v>
      </c>
      <c r="H143" s="163">
        <v>1</v>
      </c>
      <c r="I143" s="164"/>
      <c r="J143" s="165">
        <f t="shared" si="0"/>
        <v>0</v>
      </c>
      <c r="K143" s="166"/>
      <c r="L143" s="30"/>
      <c r="M143" s="167" t="s">
        <v>1</v>
      </c>
      <c r="N143" s="168" t="s">
        <v>42</v>
      </c>
      <c r="O143" s="55"/>
      <c r="P143" s="169">
        <f t="shared" si="1"/>
        <v>0</v>
      </c>
      <c r="Q143" s="169">
        <v>0</v>
      </c>
      <c r="R143" s="169">
        <f t="shared" si="2"/>
        <v>0</v>
      </c>
      <c r="S143" s="169">
        <v>0</v>
      </c>
      <c r="T143" s="170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1" t="s">
        <v>915</v>
      </c>
      <c r="AT143" s="171" t="s">
        <v>178</v>
      </c>
      <c r="AU143" s="171" t="s">
        <v>84</v>
      </c>
      <c r="AY143" s="14" t="s">
        <v>175</v>
      </c>
      <c r="BE143" s="172">
        <f t="shared" si="4"/>
        <v>0</v>
      </c>
      <c r="BF143" s="172">
        <f t="shared" si="5"/>
        <v>0</v>
      </c>
      <c r="BG143" s="172">
        <f t="shared" si="6"/>
        <v>0</v>
      </c>
      <c r="BH143" s="172">
        <f t="shared" si="7"/>
        <v>0</v>
      </c>
      <c r="BI143" s="172">
        <f t="shared" si="8"/>
        <v>0</v>
      </c>
      <c r="BJ143" s="14" t="s">
        <v>176</v>
      </c>
      <c r="BK143" s="172">
        <f t="shared" si="9"/>
        <v>0</v>
      </c>
      <c r="BL143" s="14" t="s">
        <v>915</v>
      </c>
      <c r="BM143" s="171" t="s">
        <v>1001</v>
      </c>
    </row>
    <row r="144" spans="1:65" s="2" customFormat="1" ht="16.5" customHeight="1">
      <c r="A144" s="29"/>
      <c r="B144" s="158"/>
      <c r="C144" s="173" t="s">
        <v>319</v>
      </c>
      <c r="D144" s="173" t="s">
        <v>200</v>
      </c>
      <c r="E144" s="174" t="s">
        <v>1002</v>
      </c>
      <c r="F144" s="175" t="s">
        <v>1003</v>
      </c>
      <c r="G144" s="176" t="s">
        <v>249</v>
      </c>
      <c r="H144" s="177">
        <v>1</v>
      </c>
      <c r="I144" s="178"/>
      <c r="J144" s="179">
        <f t="shared" si="0"/>
        <v>0</v>
      </c>
      <c r="K144" s="180"/>
      <c r="L144" s="181"/>
      <c r="M144" s="182" t="s">
        <v>1</v>
      </c>
      <c r="N144" s="183" t="s">
        <v>42</v>
      </c>
      <c r="O144" s="55"/>
      <c r="P144" s="169">
        <f t="shared" si="1"/>
        <v>0</v>
      </c>
      <c r="Q144" s="169">
        <v>0</v>
      </c>
      <c r="R144" s="169">
        <f t="shared" si="2"/>
        <v>0</v>
      </c>
      <c r="S144" s="169">
        <v>0</v>
      </c>
      <c r="T144" s="170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1" t="s">
        <v>925</v>
      </c>
      <c r="AT144" s="171" t="s">
        <v>200</v>
      </c>
      <c r="AU144" s="171" t="s">
        <v>84</v>
      </c>
      <c r="AY144" s="14" t="s">
        <v>175</v>
      </c>
      <c r="BE144" s="172">
        <f t="shared" si="4"/>
        <v>0</v>
      </c>
      <c r="BF144" s="172">
        <f t="shared" si="5"/>
        <v>0</v>
      </c>
      <c r="BG144" s="172">
        <f t="shared" si="6"/>
        <v>0</v>
      </c>
      <c r="BH144" s="172">
        <f t="shared" si="7"/>
        <v>0</v>
      </c>
      <c r="BI144" s="172">
        <f t="shared" si="8"/>
        <v>0</v>
      </c>
      <c r="BJ144" s="14" t="s">
        <v>176</v>
      </c>
      <c r="BK144" s="172">
        <f t="shared" si="9"/>
        <v>0</v>
      </c>
      <c r="BL144" s="14" t="s">
        <v>915</v>
      </c>
      <c r="BM144" s="171" t="s">
        <v>1004</v>
      </c>
    </row>
    <row r="145" spans="1:65" s="2" customFormat="1" ht="16.5" customHeight="1">
      <c r="A145" s="29"/>
      <c r="B145" s="158"/>
      <c r="C145" s="159" t="s">
        <v>323</v>
      </c>
      <c r="D145" s="159" t="s">
        <v>178</v>
      </c>
      <c r="E145" s="160" t="s">
        <v>1005</v>
      </c>
      <c r="F145" s="161" t="s">
        <v>1006</v>
      </c>
      <c r="G145" s="162" t="s">
        <v>345</v>
      </c>
      <c r="H145" s="163">
        <v>3</v>
      </c>
      <c r="I145" s="164"/>
      <c r="J145" s="165">
        <f t="shared" si="0"/>
        <v>0</v>
      </c>
      <c r="K145" s="166"/>
      <c r="L145" s="30"/>
      <c r="M145" s="167" t="s">
        <v>1</v>
      </c>
      <c r="N145" s="168" t="s">
        <v>42</v>
      </c>
      <c r="O145" s="55"/>
      <c r="P145" s="169">
        <f t="shared" si="1"/>
        <v>0</v>
      </c>
      <c r="Q145" s="169">
        <v>0</v>
      </c>
      <c r="R145" s="169">
        <f t="shared" si="2"/>
        <v>0</v>
      </c>
      <c r="S145" s="169">
        <v>0</v>
      </c>
      <c r="T145" s="170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1" t="s">
        <v>915</v>
      </c>
      <c r="AT145" s="171" t="s">
        <v>178</v>
      </c>
      <c r="AU145" s="171" t="s">
        <v>84</v>
      </c>
      <c r="AY145" s="14" t="s">
        <v>175</v>
      </c>
      <c r="BE145" s="172">
        <f t="shared" si="4"/>
        <v>0</v>
      </c>
      <c r="BF145" s="172">
        <f t="shared" si="5"/>
        <v>0</v>
      </c>
      <c r="BG145" s="172">
        <f t="shared" si="6"/>
        <v>0</v>
      </c>
      <c r="BH145" s="172">
        <f t="shared" si="7"/>
        <v>0</v>
      </c>
      <c r="BI145" s="172">
        <f t="shared" si="8"/>
        <v>0</v>
      </c>
      <c r="BJ145" s="14" t="s">
        <v>176</v>
      </c>
      <c r="BK145" s="172">
        <f t="shared" si="9"/>
        <v>0</v>
      </c>
      <c r="BL145" s="14" t="s">
        <v>915</v>
      </c>
      <c r="BM145" s="171" t="s">
        <v>1007</v>
      </c>
    </row>
    <row r="146" spans="1:65" s="2" customFormat="1" ht="16.5" customHeight="1">
      <c r="A146" s="29"/>
      <c r="B146" s="158"/>
      <c r="C146" s="173" t="s">
        <v>327</v>
      </c>
      <c r="D146" s="173" t="s">
        <v>200</v>
      </c>
      <c r="E146" s="174" t="s">
        <v>1008</v>
      </c>
      <c r="F146" s="175" t="s">
        <v>1009</v>
      </c>
      <c r="G146" s="176" t="s">
        <v>249</v>
      </c>
      <c r="H146" s="177">
        <v>3</v>
      </c>
      <c r="I146" s="178"/>
      <c r="J146" s="179">
        <f t="shared" si="0"/>
        <v>0</v>
      </c>
      <c r="K146" s="180"/>
      <c r="L146" s="181"/>
      <c r="M146" s="182" t="s">
        <v>1</v>
      </c>
      <c r="N146" s="183" t="s">
        <v>42</v>
      </c>
      <c r="O146" s="55"/>
      <c r="P146" s="169">
        <f t="shared" si="1"/>
        <v>0</v>
      </c>
      <c r="Q146" s="169">
        <v>0</v>
      </c>
      <c r="R146" s="169">
        <f t="shared" si="2"/>
        <v>0</v>
      </c>
      <c r="S146" s="169">
        <v>0</v>
      </c>
      <c r="T146" s="170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1" t="s">
        <v>925</v>
      </c>
      <c r="AT146" s="171" t="s">
        <v>200</v>
      </c>
      <c r="AU146" s="171" t="s">
        <v>84</v>
      </c>
      <c r="AY146" s="14" t="s">
        <v>175</v>
      </c>
      <c r="BE146" s="172">
        <f t="shared" si="4"/>
        <v>0</v>
      </c>
      <c r="BF146" s="172">
        <f t="shared" si="5"/>
        <v>0</v>
      </c>
      <c r="BG146" s="172">
        <f t="shared" si="6"/>
        <v>0</v>
      </c>
      <c r="BH146" s="172">
        <f t="shared" si="7"/>
        <v>0</v>
      </c>
      <c r="BI146" s="172">
        <f t="shared" si="8"/>
        <v>0</v>
      </c>
      <c r="BJ146" s="14" t="s">
        <v>176</v>
      </c>
      <c r="BK146" s="172">
        <f t="shared" si="9"/>
        <v>0</v>
      </c>
      <c r="BL146" s="14" t="s">
        <v>915</v>
      </c>
      <c r="BM146" s="171" t="s">
        <v>1010</v>
      </c>
    </row>
    <row r="147" spans="1:65" s="2" customFormat="1" ht="16.5" customHeight="1">
      <c r="A147" s="29"/>
      <c r="B147" s="158"/>
      <c r="C147" s="159" t="s">
        <v>331</v>
      </c>
      <c r="D147" s="159" t="s">
        <v>178</v>
      </c>
      <c r="E147" s="160" t="s">
        <v>1011</v>
      </c>
      <c r="F147" s="161" t="s">
        <v>1012</v>
      </c>
      <c r="G147" s="162" t="s">
        <v>345</v>
      </c>
      <c r="H147" s="163">
        <v>2</v>
      </c>
      <c r="I147" s="164"/>
      <c r="J147" s="165">
        <f t="shared" si="0"/>
        <v>0</v>
      </c>
      <c r="K147" s="166"/>
      <c r="L147" s="30"/>
      <c r="M147" s="167" t="s">
        <v>1</v>
      </c>
      <c r="N147" s="168" t="s">
        <v>42</v>
      </c>
      <c r="O147" s="55"/>
      <c r="P147" s="169">
        <f t="shared" si="1"/>
        <v>0</v>
      </c>
      <c r="Q147" s="169">
        <v>0</v>
      </c>
      <c r="R147" s="169">
        <f t="shared" si="2"/>
        <v>0</v>
      </c>
      <c r="S147" s="169">
        <v>0</v>
      </c>
      <c r="T147" s="170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1" t="s">
        <v>915</v>
      </c>
      <c r="AT147" s="171" t="s">
        <v>178</v>
      </c>
      <c r="AU147" s="171" t="s">
        <v>84</v>
      </c>
      <c r="AY147" s="14" t="s">
        <v>175</v>
      </c>
      <c r="BE147" s="172">
        <f t="shared" si="4"/>
        <v>0</v>
      </c>
      <c r="BF147" s="172">
        <f t="shared" si="5"/>
        <v>0</v>
      </c>
      <c r="BG147" s="172">
        <f t="shared" si="6"/>
        <v>0</v>
      </c>
      <c r="BH147" s="172">
        <f t="shared" si="7"/>
        <v>0</v>
      </c>
      <c r="BI147" s="172">
        <f t="shared" si="8"/>
        <v>0</v>
      </c>
      <c r="BJ147" s="14" t="s">
        <v>176</v>
      </c>
      <c r="BK147" s="172">
        <f t="shared" si="9"/>
        <v>0</v>
      </c>
      <c r="BL147" s="14" t="s">
        <v>915</v>
      </c>
      <c r="BM147" s="171" t="s">
        <v>1013</v>
      </c>
    </row>
    <row r="148" spans="1:65" s="2" customFormat="1" ht="16.5" customHeight="1">
      <c r="A148" s="29"/>
      <c r="B148" s="158"/>
      <c r="C148" s="173" t="s">
        <v>333</v>
      </c>
      <c r="D148" s="173" t="s">
        <v>200</v>
      </c>
      <c r="E148" s="174" t="s">
        <v>1014</v>
      </c>
      <c r="F148" s="175" t="s">
        <v>1015</v>
      </c>
      <c r="G148" s="176" t="s">
        <v>249</v>
      </c>
      <c r="H148" s="177">
        <v>2</v>
      </c>
      <c r="I148" s="178"/>
      <c r="J148" s="179">
        <f t="shared" si="0"/>
        <v>0</v>
      </c>
      <c r="K148" s="180"/>
      <c r="L148" s="181"/>
      <c r="M148" s="182" t="s">
        <v>1</v>
      </c>
      <c r="N148" s="183" t="s">
        <v>42</v>
      </c>
      <c r="O148" s="55"/>
      <c r="P148" s="169">
        <f t="shared" si="1"/>
        <v>0</v>
      </c>
      <c r="Q148" s="169">
        <v>0</v>
      </c>
      <c r="R148" s="169">
        <f t="shared" si="2"/>
        <v>0</v>
      </c>
      <c r="S148" s="169">
        <v>0</v>
      </c>
      <c r="T148" s="170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1" t="s">
        <v>925</v>
      </c>
      <c r="AT148" s="171" t="s">
        <v>200</v>
      </c>
      <c r="AU148" s="171" t="s">
        <v>84</v>
      </c>
      <c r="AY148" s="14" t="s">
        <v>175</v>
      </c>
      <c r="BE148" s="172">
        <f t="shared" si="4"/>
        <v>0</v>
      </c>
      <c r="BF148" s="172">
        <f t="shared" si="5"/>
        <v>0</v>
      </c>
      <c r="BG148" s="172">
        <f t="shared" si="6"/>
        <v>0</v>
      </c>
      <c r="BH148" s="172">
        <f t="shared" si="7"/>
        <v>0</v>
      </c>
      <c r="BI148" s="172">
        <f t="shared" si="8"/>
        <v>0</v>
      </c>
      <c r="BJ148" s="14" t="s">
        <v>176</v>
      </c>
      <c r="BK148" s="172">
        <f t="shared" si="9"/>
        <v>0</v>
      </c>
      <c r="BL148" s="14" t="s">
        <v>915</v>
      </c>
      <c r="BM148" s="171" t="s">
        <v>1016</v>
      </c>
    </row>
    <row r="149" spans="1:65" s="2" customFormat="1" ht="16.5" customHeight="1">
      <c r="A149" s="29"/>
      <c r="B149" s="158"/>
      <c r="C149" s="159" t="s">
        <v>335</v>
      </c>
      <c r="D149" s="159" t="s">
        <v>178</v>
      </c>
      <c r="E149" s="160" t="s">
        <v>1017</v>
      </c>
      <c r="F149" s="161" t="s">
        <v>1018</v>
      </c>
      <c r="G149" s="162" t="s">
        <v>345</v>
      </c>
      <c r="H149" s="163">
        <v>111</v>
      </c>
      <c r="I149" s="164"/>
      <c r="J149" s="165">
        <f t="shared" si="0"/>
        <v>0</v>
      </c>
      <c r="K149" s="166"/>
      <c r="L149" s="30"/>
      <c r="M149" s="167" t="s">
        <v>1</v>
      </c>
      <c r="N149" s="168" t="s">
        <v>42</v>
      </c>
      <c r="O149" s="55"/>
      <c r="P149" s="169">
        <f t="shared" si="1"/>
        <v>0</v>
      </c>
      <c r="Q149" s="169">
        <v>0</v>
      </c>
      <c r="R149" s="169">
        <f t="shared" si="2"/>
        <v>0</v>
      </c>
      <c r="S149" s="169">
        <v>0</v>
      </c>
      <c r="T149" s="170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1" t="s">
        <v>915</v>
      </c>
      <c r="AT149" s="171" t="s">
        <v>178</v>
      </c>
      <c r="AU149" s="171" t="s">
        <v>84</v>
      </c>
      <c r="AY149" s="14" t="s">
        <v>175</v>
      </c>
      <c r="BE149" s="172">
        <f t="shared" si="4"/>
        <v>0</v>
      </c>
      <c r="BF149" s="172">
        <f t="shared" si="5"/>
        <v>0</v>
      </c>
      <c r="BG149" s="172">
        <f t="shared" si="6"/>
        <v>0</v>
      </c>
      <c r="BH149" s="172">
        <f t="shared" si="7"/>
        <v>0</v>
      </c>
      <c r="BI149" s="172">
        <f t="shared" si="8"/>
        <v>0</v>
      </c>
      <c r="BJ149" s="14" t="s">
        <v>176</v>
      </c>
      <c r="BK149" s="172">
        <f t="shared" si="9"/>
        <v>0</v>
      </c>
      <c r="BL149" s="14" t="s">
        <v>915</v>
      </c>
      <c r="BM149" s="171" t="s">
        <v>1019</v>
      </c>
    </row>
    <row r="150" spans="1:65" s="2" customFormat="1" ht="16.5" customHeight="1">
      <c r="A150" s="29"/>
      <c r="B150" s="158"/>
      <c r="C150" s="173" t="s">
        <v>337</v>
      </c>
      <c r="D150" s="173" t="s">
        <v>200</v>
      </c>
      <c r="E150" s="174" t="s">
        <v>1020</v>
      </c>
      <c r="F150" s="175" t="s">
        <v>1021</v>
      </c>
      <c r="G150" s="176" t="s">
        <v>345</v>
      </c>
      <c r="H150" s="177">
        <v>111</v>
      </c>
      <c r="I150" s="178"/>
      <c r="J150" s="179">
        <f t="shared" si="0"/>
        <v>0</v>
      </c>
      <c r="K150" s="180"/>
      <c r="L150" s="181"/>
      <c r="M150" s="182" t="s">
        <v>1</v>
      </c>
      <c r="N150" s="183" t="s">
        <v>42</v>
      </c>
      <c r="O150" s="55"/>
      <c r="P150" s="169">
        <f t="shared" si="1"/>
        <v>0</v>
      </c>
      <c r="Q150" s="169">
        <v>0</v>
      </c>
      <c r="R150" s="169">
        <f t="shared" si="2"/>
        <v>0</v>
      </c>
      <c r="S150" s="169">
        <v>0</v>
      </c>
      <c r="T150" s="170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1" t="s">
        <v>925</v>
      </c>
      <c r="AT150" s="171" t="s">
        <v>200</v>
      </c>
      <c r="AU150" s="171" t="s">
        <v>84</v>
      </c>
      <c r="AY150" s="14" t="s">
        <v>175</v>
      </c>
      <c r="BE150" s="172">
        <f t="shared" si="4"/>
        <v>0</v>
      </c>
      <c r="BF150" s="172">
        <f t="shared" si="5"/>
        <v>0</v>
      </c>
      <c r="BG150" s="172">
        <f t="shared" si="6"/>
        <v>0</v>
      </c>
      <c r="BH150" s="172">
        <f t="shared" si="7"/>
        <v>0</v>
      </c>
      <c r="BI150" s="172">
        <f t="shared" si="8"/>
        <v>0</v>
      </c>
      <c r="BJ150" s="14" t="s">
        <v>176</v>
      </c>
      <c r="BK150" s="172">
        <f t="shared" si="9"/>
        <v>0</v>
      </c>
      <c r="BL150" s="14" t="s">
        <v>915</v>
      </c>
      <c r="BM150" s="171" t="s">
        <v>1022</v>
      </c>
    </row>
    <row r="151" spans="1:65" s="2" customFormat="1" ht="16.5" customHeight="1">
      <c r="A151" s="29"/>
      <c r="B151" s="158"/>
      <c r="C151" s="159" t="s">
        <v>342</v>
      </c>
      <c r="D151" s="159" t="s">
        <v>178</v>
      </c>
      <c r="E151" s="160" t="s">
        <v>1023</v>
      </c>
      <c r="F151" s="161" t="s">
        <v>1024</v>
      </c>
      <c r="G151" s="162" t="s">
        <v>345</v>
      </c>
      <c r="H151" s="163">
        <v>60</v>
      </c>
      <c r="I151" s="164"/>
      <c r="J151" s="165">
        <f t="shared" si="0"/>
        <v>0</v>
      </c>
      <c r="K151" s="166"/>
      <c r="L151" s="30"/>
      <c r="M151" s="167" t="s">
        <v>1</v>
      </c>
      <c r="N151" s="168" t="s">
        <v>42</v>
      </c>
      <c r="O151" s="55"/>
      <c r="P151" s="169">
        <f t="shared" si="1"/>
        <v>0</v>
      </c>
      <c r="Q151" s="169">
        <v>0</v>
      </c>
      <c r="R151" s="169">
        <f t="shared" si="2"/>
        <v>0</v>
      </c>
      <c r="S151" s="169">
        <v>0</v>
      </c>
      <c r="T151" s="170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1" t="s">
        <v>915</v>
      </c>
      <c r="AT151" s="171" t="s">
        <v>178</v>
      </c>
      <c r="AU151" s="171" t="s">
        <v>84</v>
      </c>
      <c r="AY151" s="14" t="s">
        <v>175</v>
      </c>
      <c r="BE151" s="172">
        <f t="shared" si="4"/>
        <v>0</v>
      </c>
      <c r="BF151" s="172">
        <f t="shared" si="5"/>
        <v>0</v>
      </c>
      <c r="BG151" s="172">
        <f t="shared" si="6"/>
        <v>0</v>
      </c>
      <c r="BH151" s="172">
        <f t="shared" si="7"/>
        <v>0</v>
      </c>
      <c r="BI151" s="172">
        <f t="shared" si="8"/>
        <v>0</v>
      </c>
      <c r="BJ151" s="14" t="s">
        <v>176</v>
      </c>
      <c r="BK151" s="172">
        <f t="shared" si="9"/>
        <v>0</v>
      </c>
      <c r="BL151" s="14" t="s">
        <v>915</v>
      </c>
      <c r="BM151" s="171" t="s">
        <v>1025</v>
      </c>
    </row>
    <row r="152" spans="1:65" s="2" customFormat="1" ht="16.5" customHeight="1">
      <c r="A152" s="29"/>
      <c r="B152" s="158"/>
      <c r="C152" s="173" t="s">
        <v>347</v>
      </c>
      <c r="D152" s="173" t="s">
        <v>200</v>
      </c>
      <c r="E152" s="174" t="s">
        <v>1026</v>
      </c>
      <c r="F152" s="175" t="s">
        <v>1027</v>
      </c>
      <c r="G152" s="176" t="s">
        <v>345</v>
      </c>
      <c r="H152" s="177">
        <v>60</v>
      </c>
      <c r="I152" s="178"/>
      <c r="J152" s="179">
        <f t="shared" si="0"/>
        <v>0</v>
      </c>
      <c r="K152" s="180"/>
      <c r="L152" s="181"/>
      <c r="M152" s="182" t="s">
        <v>1</v>
      </c>
      <c r="N152" s="183" t="s">
        <v>42</v>
      </c>
      <c r="O152" s="55"/>
      <c r="P152" s="169">
        <f t="shared" si="1"/>
        <v>0</v>
      </c>
      <c r="Q152" s="169">
        <v>0</v>
      </c>
      <c r="R152" s="169">
        <f t="shared" si="2"/>
        <v>0</v>
      </c>
      <c r="S152" s="169">
        <v>0</v>
      </c>
      <c r="T152" s="170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1" t="s">
        <v>925</v>
      </c>
      <c r="AT152" s="171" t="s">
        <v>200</v>
      </c>
      <c r="AU152" s="171" t="s">
        <v>84</v>
      </c>
      <c r="AY152" s="14" t="s">
        <v>175</v>
      </c>
      <c r="BE152" s="172">
        <f t="shared" si="4"/>
        <v>0</v>
      </c>
      <c r="BF152" s="172">
        <f t="shared" si="5"/>
        <v>0</v>
      </c>
      <c r="BG152" s="172">
        <f t="shared" si="6"/>
        <v>0</v>
      </c>
      <c r="BH152" s="172">
        <f t="shared" si="7"/>
        <v>0</v>
      </c>
      <c r="BI152" s="172">
        <f t="shared" si="8"/>
        <v>0</v>
      </c>
      <c r="BJ152" s="14" t="s">
        <v>176</v>
      </c>
      <c r="BK152" s="172">
        <f t="shared" si="9"/>
        <v>0</v>
      </c>
      <c r="BL152" s="14" t="s">
        <v>915</v>
      </c>
      <c r="BM152" s="171" t="s">
        <v>1028</v>
      </c>
    </row>
    <row r="153" spans="1:65" s="2" customFormat="1" ht="21.75" customHeight="1">
      <c r="A153" s="29"/>
      <c r="B153" s="158"/>
      <c r="C153" s="159" t="s">
        <v>351</v>
      </c>
      <c r="D153" s="159" t="s">
        <v>178</v>
      </c>
      <c r="E153" s="160" t="s">
        <v>1029</v>
      </c>
      <c r="F153" s="161" t="s">
        <v>1030</v>
      </c>
      <c r="G153" s="162" t="s">
        <v>345</v>
      </c>
      <c r="H153" s="163">
        <v>70</v>
      </c>
      <c r="I153" s="164"/>
      <c r="J153" s="165">
        <f t="shared" si="0"/>
        <v>0</v>
      </c>
      <c r="K153" s="166"/>
      <c r="L153" s="30"/>
      <c r="M153" s="167" t="s">
        <v>1</v>
      </c>
      <c r="N153" s="168" t="s">
        <v>42</v>
      </c>
      <c r="O153" s="55"/>
      <c r="P153" s="169">
        <f t="shared" si="1"/>
        <v>0</v>
      </c>
      <c r="Q153" s="169">
        <v>0</v>
      </c>
      <c r="R153" s="169">
        <f t="shared" si="2"/>
        <v>0</v>
      </c>
      <c r="S153" s="169">
        <v>0</v>
      </c>
      <c r="T153" s="170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1" t="s">
        <v>915</v>
      </c>
      <c r="AT153" s="171" t="s">
        <v>178</v>
      </c>
      <c r="AU153" s="171" t="s">
        <v>84</v>
      </c>
      <c r="AY153" s="14" t="s">
        <v>175</v>
      </c>
      <c r="BE153" s="172">
        <f t="shared" si="4"/>
        <v>0</v>
      </c>
      <c r="BF153" s="172">
        <f t="shared" si="5"/>
        <v>0</v>
      </c>
      <c r="BG153" s="172">
        <f t="shared" si="6"/>
        <v>0</v>
      </c>
      <c r="BH153" s="172">
        <f t="shared" si="7"/>
        <v>0</v>
      </c>
      <c r="BI153" s="172">
        <f t="shared" si="8"/>
        <v>0</v>
      </c>
      <c r="BJ153" s="14" t="s">
        <v>176</v>
      </c>
      <c r="BK153" s="172">
        <f t="shared" si="9"/>
        <v>0</v>
      </c>
      <c r="BL153" s="14" t="s">
        <v>915</v>
      </c>
      <c r="BM153" s="171" t="s">
        <v>1031</v>
      </c>
    </row>
    <row r="154" spans="1:65" s="2" customFormat="1" ht="16.5" customHeight="1">
      <c r="A154" s="29"/>
      <c r="B154" s="158"/>
      <c r="C154" s="173" t="s">
        <v>355</v>
      </c>
      <c r="D154" s="173" t="s">
        <v>200</v>
      </c>
      <c r="E154" s="174" t="s">
        <v>1032</v>
      </c>
      <c r="F154" s="175" t="s">
        <v>1033</v>
      </c>
      <c r="G154" s="176" t="s">
        <v>345</v>
      </c>
      <c r="H154" s="177">
        <v>70</v>
      </c>
      <c r="I154" s="178"/>
      <c r="J154" s="179">
        <f t="shared" si="0"/>
        <v>0</v>
      </c>
      <c r="K154" s="180"/>
      <c r="L154" s="181"/>
      <c r="M154" s="182" t="s">
        <v>1</v>
      </c>
      <c r="N154" s="183" t="s">
        <v>42</v>
      </c>
      <c r="O154" s="55"/>
      <c r="P154" s="169">
        <f t="shared" si="1"/>
        <v>0</v>
      </c>
      <c r="Q154" s="169">
        <v>0</v>
      </c>
      <c r="R154" s="169">
        <f t="shared" si="2"/>
        <v>0</v>
      </c>
      <c r="S154" s="169">
        <v>0</v>
      </c>
      <c r="T154" s="170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1" t="s">
        <v>925</v>
      </c>
      <c r="AT154" s="171" t="s">
        <v>200</v>
      </c>
      <c r="AU154" s="171" t="s">
        <v>84</v>
      </c>
      <c r="AY154" s="14" t="s">
        <v>175</v>
      </c>
      <c r="BE154" s="172">
        <f t="shared" si="4"/>
        <v>0</v>
      </c>
      <c r="BF154" s="172">
        <f t="shared" si="5"/>
        <v>0</v>
      </c>
      <c r="BG154" s="172">
        <f t="shared" si="6"/>
        <v>0</v>
      </c>
      <c r="BH154" s="172">
        <f t="shared" si="7"/>
        <v>0</v>
      </c>
      <c r="BI154" s="172">
        <f t="shared" si="8"/>
        <v>0</v>
      </c>
      <c r="BJ154" s="14" t="s">
        <v>176</v>
      </c>
      <c r="BK154" s="172">
        <f t="shared" si="9"/>
        <v>0</v>
      </c>
      <c r="BL154" s="14" t="s">
        <v>915</v>
      </c>
      <c r="BM154" s="171" t="s">
        <v>1034</v>
      </c>
    </row>
    <row r="155" spans="1:65" s="2" customFormat="1" ht="16.5" customHeight="1">
      <c r="A155" s="29"/>
      <c r="B155" s="158"/>
      <c r="C155" s="159" t="s">
        <v>363</v>
      </c>
      <c r="D155" s="159" t="s">
        <v>178</v>
      </c>
      <c r="E155" s="160" t="s">
        <v>1035</v>
      </c>
      <c r="F155" s="161" t="s">
        <v>1036</v>
      </c>
      <c r="G155" s="162" t="s">
        <v>1037</v>
      </c>
      <c r="H155" s="163">
        <v>3</v>
      </c>
      <c r="I155" s="164"/>
      <c r="J155" s="165">
        <f t="shared" si="0"/>
        <v>0</v>
      </c>
      <c r="K155" s="166"/>
      <c r="L155" s="30"/>
      <c r="M155" s="167" t="s">
        <v>1</v>
      </c>
      <c r="N155" s="168" t="s">
        <v>42</v>
      </c>
      <c r="O155" s="55"/>
      <c r="P155" s="169">
        <f t="shared" si="1"/>
        <v>0</v>
      </c>
      <c r="Q155" s="169">
        <v>0</v>
      </c>
      <c r="R155" s="169">
        <f t="shared" si="2"/>
        <v>0</v>
      </c>
      <c r="S155" s="169">
        <v>0</v>
      </c>
      <c r="T155" s="170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1" t="s">
        <v>915</v>
      </c>
      <c r="AT155" s="171" t="s">
        <v>178</v>
      </c>
      <c r="AU155" s="171" t="s">
        <v>84</v>
      </c>
      <c r="AY155" s="14" t="s">
        <v>175</v>
      </c>
      <c r="BE155" s="172">
        <f t="shared" si="4"/>
        <v>0</v>
      </c>
      <c r="BF155" s="172">
        <f t="shared" si="5"/>
        <v>0</v>
      </c>
      <c r="BG155" s="172">
        <f t="shared" si="6"/>
        <v>0</v>
      </c>
      <c r="BH155" s="172">
        <f t="shared" si="7"/>
        <v>0</v>
      </c>
      <c r="BI155" s="172">
        <f t="shared" si="8"/>
        <v>0</v>
      </c>
      <c r="BJ155" s="14" t="s">
        <v>176</v>
      </c>
      <c r="BK155" s="172">
        <f t="shared" si="9"/>
        <v>0</v>
      </c>
      <c r="BL155" s="14" t="s">
        <v>915</v>
      </c>
      <c r="BM155" s="171" t="s">
        <v>1038</v>
      </c>
    </row>
    <row r="156" spans="1:65" s="2" customFormat="1" ht="16.5" customHeight="1">
      <c r="A156" s="29"/>
      <c r="B156" s="158"/>
      <c r="C156" s="159" t="s">
        <v>367</v>
      </c>
      <c r="D156" s="159" t="s">
        <v>178</v>
      </c>
      <c r="E156" s="160" t="s">
        <v>1039</v>
      </c>
      <c r="F156" s="161" t="s">
        <v>1040</v>
      </c>
      <c r="G156" s="162" t="s">
        <v>382</v>
      </c>
      <c r="H156" s="189"/>
      <c r="I156" s="164"/>
      <c r="J156" s="165">
        <f t="shared" si="0"/>
        <v>0</v>
      </c>
      <c r="K156" s="166"/>
      <c r="L156" s="30"/>
      <c r="M156" s="167" t="s">
        <v>1</v>
      </c>
      <c r="N156" s="168" t="s">
        <v>42</v>
      </c>
      <c r="O156" s="55"/>
      <c r="P156" s="169">
        <f t="shared" si="1"/>
        <v>0</v>
      </c>
      <c r="Q156" s="169">
        <v>0</v>
      </c>
      <c r="R156" s="169">
        <f t="shared" si="2"/>
        <v>0</v>
      </c>
      <c r="S156" s="169">
        <v>0</v>
      </c>
      <c r="T156" s="170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1" t="s">
        <v>915</v>
      </c>
      <c r="AT156" s="171" t="s">
        <v>178</v>
      </c>
      <c r="AU156" s="171" t="s">
        <v>84</v>
      </c>
      <c r="AY156" s="14" t="s">
        <v>175</v>
      </c>
      <c r="BE156" s="172">
        <f t="shared" si="4"/>
        <v>0</v>
      </c>
      <c r="BF156" s="172">
        <f t="shared" si="5"/>
        <v>0</v>
      </c>
      <c r="BG156" s="172">
        <f t="shared" si="6"/>
        <v>0</v>
      </c>
      <c r="BH156" s="172">
        <f t="shared" si="7"/>
        <v>0</v>
      </c>
      <c r="BI156" s="172">
        <f t="shared" si="8"/>
        <v>0</v>
      </c>
      <c r="BJ156" s="14" t="s">
        <v>176</v>
      </c>
      <c r="BK156" s="172">
        <f t="shared" si="9"/>
        <v>0</v>
      </c>
      <c r="BL156" s="14" t="s">
        <v>915</v>
      </c>
      <c r="BM156" s="171" t="s">
        <v>1041</v>
      </c>
    </row>
    <row r="157" spans="1:65" s="12" customFormat="1" ht="25.9" customHeight="1">
      <c r="B157" s="145"/>
      <c r="D157" s="146" t="s">
        <v>75</v>
      </c>
      <c r="E157" s="147" t="s">
        <v>1042</v>
      </c>
      <c r="F157" s="147" t="s">
        <v>1043</v>
      </c>
      <c r="I157" s="148"/>
      <c r="J157" s="149">
        <f>BK157</f>
        <v>0</v>
      </c>
      <c r="L157" s="145"/>
      <c r="M157" s="150"/>
      <c r="N157" s="151"/>
      <c r="O157" s="151"/>
      <c r="P157" s="152">
        <f>SUM(P158:P167)</f>
        <v>0</v>
      </c>
      <c r="Q157" s="151"/>
      <c r="R157" s="152">
        <f>SUM(R158:R167)</f>
        <v>0</v>
      </c>
      <c r="S157" s="151"/>
      <c r="T157" s="153">
        <f>SUM(T158:T167)</f>
        <v>0</v>
      </c>
      <c r="AR157" s="146" t="s">
        <v>189</v>
      </c>
      <c r="AT157" s="154" t="s">
        <v>75</v>
      </c>
      <c r="AU157" s="154" t="s">
        <v>76</v>
      </c>
      <c r="AY157" s="146" t="s">
        <v>175</v>
      </c>
      <c r="BK157" s="155">
        <f>SUM(BK158:BK167)</f>
        <v>0</v>
      </c>
    </row>
    <row r="158" spans="1:65" s="2" customFormat="1" ht="21.75" customHeight="1">
      <c r="A158" s="29"/>
      <c r="B158" s="158"/>
      <c r="C158" s="159" t="s">
        <v>371</v>
      </c>
      <c r="D158" s="159" t="s">
        <v>178</v>
      </c>
      <c r="E158" s="160" t="s">
        <v>1044</v>
      </c>
      <c r="F158" s="161" t="s">
        <v>1045</v>
      </c>
      <c r="G158" s="162" t="s">
        <v>1046</v>
      </c>
      <c r="H158" s="163">
        <v>0.18</v>
      </c>
      <c r="I158" s="164"/>
      <c r="J158" s="165">
        <f t="shared" ref="J158:J167" si="10">ROUND(I158*H158,2)</f>
        <v>0</v>
      </c>
      <c r="K158" s="166"/>
      <c r="L158" s="30"/>
      <c r="M158" s="167" t="s">
        <v>1</v>
      </c>
      <c r="N158" s="168" t="s">
        <v>42</v>
      </c>
      <c r="O158" s="55"/>
      <c r="P158" s="169">
        <f t="shared" ref="P158:P167" si="11">O158*H158</f>
        <v>0</v>
      </c>
      <c r="Q158" s="169">
        <v>0</v>
      </c>
      <c r="R158" s="169">
        <f t="shared" ref="R158:R167" si="12">Q158*H158</f>
        <v>0</v>
      </c>
      <c r="S158" s="169">
        <v>0</v>
      </c>
      <c r="T158" s="170">
        <f t="shared" ref="T158:T167" si="13"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1" t="s">
        <v>915</v>
      </c>
      <c r="AT158" s="171" t="s">
        <v>178</v>
      </c>
      <c r="AU158" s="171" t="s">
        <v>84</v>
      </c>
      <c r="AY158" s="14" t="s">
        <v>175</v>
      </c>
      <c r="BE158" s="172">
        <f t="shared" ref="BE158:BE167" si="14">IF(N158="základná",J158,0)</f>
        <v>0</v>
      </c>
      <c r="BF158" s="172">
        <f t="shared" ref="BF158:BF167" si="15">IF(N158="znížená",J158,0)</f>
        <v>0</v>
      </c>
      <c r="BG158" s="172">
        <f t="shared" ref="BG158:BG167" si="16">IF(N158="zákl. prenesená",J158,0)</f>
        <v>0</v>
      </c>
      <c r="BH158" s="172">
        <f t="shared" ref="BH158:BH167" si="17">IF(N158="zníž. prenesená",J158,0)</f>
        <v>0</v>
      </c>
      <c r="BI158" s="172">
        <f t="shared" ref="BI158:BI167" si="18">IF(N158="nulová",J158,0)</f>
        <v>0</v>
      </c>
      <c r="BJ158" s="14" t="s">
        <v>176</v>
      </c>
      <c r="BK158" s="172">
        <f t="shared" ref="BK158:BK167" si="19">ROUND(I158*H158,2)</f>
        <v>0</v>
      </c>
      <c r="BL158" s="14" t="s">
        <v>915</v>
      </c>
      <c r="BM158" s="171" t="s">
        <v>1047</v>
      </c>
    </row>
    <row r="159" spans="1:65" s="2" customFormat="1" ht="21.75" customHeight="1">
      <c r="A159" s="29"/>
      <c r="B159" s="158"/>
      <c r="C159" s="159" t="s">
        <v>375</v>
      </c>
      <c r="D159" s="159" t="s">
        <v>178</v>
      </c>
      <c r="E159" s="160" t="s">
        <v>1048</v>
      </c>
      <c r="F159" s="161" t="s">
        <v>1049</v>
      </c>
      <c r="G159" s="162" t="s">
        <v>249</v>
      </c>
      <c r="H159" s="163">
        <v>1</v>
      </c>
      <c r="I159" s="164"/>
      <c r="J159" s="165">
        <f t="shared" si="10"/>
        <v>0</v>
      </c>
      <c r="K159" s="166"/>
      <c r="L159" s="30"/>
      <c r="M159" s="167" t="s">
        <v>1</v>
      </c>
      <c r="N159" s="168" t="s">
        <v>42</v>
      </c>
      <c r="O159" s="55"/>
      <c r="P159" s="169">
        <f t="shared" si="11"/>
        <v>0</v>
      </c>
      <c r="Q159" s="169">
        <v>0</v>
      </c>
      <c r="R159" s="169">
        <f t="shared" si="12"/>
        <v>0</v>
      </c>
      <c r="S159" s="169">
        <v>0</v>
      </c>
      <c r="T159" s="170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1" t="s">
        <v>915</v>
      </c>
      <c r="AT159" s="171" t="s">
        <v>178</v>
      </c>
      <c r="AU159" s="171" t="s">
        <v>84</v>
      </c>
      <c r="AY159" s="14" t="s">
        <v>175</v>
      </c>
      <c r="BE159" s="172">
        <f t="shared" si="14"/>
        <v>0</v>
      </c>
      <c r="BF159" s="172">
        <f t="shared" si="15"/>
        <v>0</v>
      </c>
      <c r="BG159" s="172">
        <f t="shared" si="16"/>
        <v>0</v>
      </c>
      <c r="BH159" s="172">
        <f t="shared" si="17"/>
        <v>0</v>
      </c>
      <c r="BI159" s="172">
        <f t="shared" si="18"/>
        <v>0</v>
      </c>
      <c r="BJ159" s="14" t="s">
        <v>176</v>
      </c>
      <c r="BK159" s="172">
        <f t="shared" si="19"/>
        <v>0</v>
      </c>
      <c r="BL159" s="14" t="s">
        <v>915</v>
      </c>
      <c r="BM159" s="171" t="s">
        <v>1050</v>
      </c>
    </row>
    <row r="160" spans="1:65" s="2" customFormat="1" ht="21.75" customHeight="1">
      <c r="A160" s="29"/>
      <c r="B160" s="158"/>
      <c r="C160" s="159" t="s">
        <v>379</v>
      </c>
      <c r="D160" s="159" t="s">
        <v>178</v>
      </c>
      <c r="E160" s="160" t="s">
        <v>1051</v>
      </c>
      <c r="F160" s="161" t="s">
        <v>1052</v>
      </c>
      <c r="G160" s="162" t="s">
        <v>345</v>
      </c>
      <c r="H160" s="163">
        <v>181</v>
      </c>
      <c r="I160" s="164"/>
      <c r="J160" s="165">
        <f t="shared" si="10"/>
        <v>0</v>
      </c>
      <c r="K160" s="166"/>
      <c r="L160" s="30"/>
      <c r="M160" s="167" t="s">
        <v>1</v>
      </c>
      <c r="N160" s="168" t="s">
        <v>42</v>
      </c>
      <c r="O160" s="55"/>
      <c r="P160" s="169">
        <f t="shared" si="11"/>
        <v>0</v>
      </c>
      <c r="Q160" s="169">
        <v>0</v>
      </c>
      <c r="R160" s="169">
        <f t="shared" si="12"/>
        <v>0</v>
      </c>
      <c r="S160" s="169">
        <v>0</v>
      </c>
      <c r="T160" s="170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1" t="s">
        <v>915</v>
      </c>
      <c r="AT160" s="171" t="s">
        <v>178</v>
      </c>
      <c r="AU160" s="171" t="s">
        <v>84</v>
      </c>
      <c r="AY160" s="14" t="s">
        <v>175</v>
      </c>
      <c r="BE160" s="172">
        <f t="shared" si="14"/>
        <v>0</v>
      </c>
      <c r="BF160" s="172">
        <f t="shared" si="15"/>
        <v>0</v>
      </c>
      <c r="BG160" s="172">
        <f t="shared" si="16"/>
        <v>0</v>
      </c>
      <c r="BH160" s="172">
        <f t="shared" si="17"/>
        <v>0</v>
      </c>
      <c r="BI160" s="172">
        <f t="shared" si="18"/>
        <v>0</v>
      </c>
      <c r="BJ160" s="14" t="s">
        <v>176</v>
      </c>
      <c r="BK160" s="172">
        <f t="shared" si="19"/>
        <v>0</v>
      </c>
      <c r="BL160" s="14" t="s">
        <v>915</v>
      </c>
      <c r="BM160" s="171" t="s">
        <v>1053</v>
      </c>
    </row>
    <row r="161" spans="1:65" s="2" customFormat="1" ht="21.75" customHeight="1">
      <c r="A161" s="29"/>
      <c r="B161" s="158"/>
      <c r="C161" s="159" t="s">
        <v>386</v>
      </c>
      <c r="D161" s="159" t="s">
        <v>178</v>
      </c>
      <c r="E161" s="160" t="s">
        <v>1054</v>
      </c>
      <c r="F161" s="161" t="s">
        <v>1055</v>
      </c>
      <c r="G161" s="162" t="s">
        <v>345</v>
      </c>
      <c r="H161" s="163">
        <v>181</v>
      </c>
      <c r="I161" s="164"/>
      <c r="J161" s="165">
        <f t="shared" si="10"/>
        <v>0</v>
      </c>
      <c r="K161" s="166"/>
      <c r="L161" s="30"/>
      <c r="M161" s="167" t="s">
        <v>1</v>
      </c>
      <c r="N161" s="168" t="s">
        <v>42</v>
      </c>
      <c r="O161" s="55"/>
      <c r="P161" s="169">
        <f t="shared" si="11"/>
        <v>0</v>
      </c>
      <c r="Q161" s="169">
        <v>0</v>
      </c>
      <c r="R161" s="169">
        <f t="shared" si="12"/>
        <v>0</v>
      </c>
      <c r="S161" s="169">
        <v>0</v>
      </c>
      <c r="T161" s="170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1" t="s">
        <v>915</v>
      </c>
      <c r="AT161" s="171" t="s">
        <v>178</v>
      </c>
      <c r="AU161" s="171" t="s">
        <v>84</v>
      </c>
      <c r="AY161" s="14" t="s">
        <v>175</v>
      </c>
      <c r="BE161" s="172">
        <f t="shared" si="14"/>
        <v>0</v>
      </c>
      <c r="BF161" s="172">
        <f t="shared" si="15"/>
        <v>0</v>
      </c>
      <c r="BG161" s="172">
        <f t="shared" si="16"/>
        <v>0</v>
      </c>
      <c r="BH161" s="172">
        <f t="shared" si="17"/>
        <v>0</v>
      </c>
      <c r="BI161" s="172">
        <f t="shared" si="18"/>
        <v>0</v>
      </c>
      <c r="BJ161" s="14" t="s">
        <v>176</v>
      </c>
      <c r="BK161" s="172">
        <f t="shared" si="19"/>
        <v>0</v>
      </c>
      <c r="BL161" s="14" t="s">
        <v>915</v>
      </c>
      <c r="BM161" s="171" t="s">
        <v>1056</v>
      </c>
    </row>
    <row r="162" spans="1:65" s="2" customFormat="1" ht="16.5" customHeight="1">
      <c r="A162" s="29"/>
      <c r="B162" s="158"/>
      <c r="C162" s="173" t="s">
        <v>390</v>
      </c>
      <c r="D162" s="173" t="s">
        <v>200</v>
      </c>
      <c r="E162" s="174" t="s">
        <v>1057</v>
      </c>
      <c r="F162" s="175" t="s">
        <v>1058</v>
      </c>
      <c r="G162" s="176" t="s">
        <v>210</v>
      </c>
      <c r="H162" s="177">
        <v>0.2</v>
      </c>
      <c r="I162" s="178"/>
      <c r="J162" s="179">
        <f t="shared" si="10"/>
        <v>0</v>
      </c>
      <c r="K162" s="180"/>
      <c r="L162" s="181"/>
      <c r="M162" s="182" t="s">
        <v>1</v>
      </c>
      <c r="N162" s="183" t="s">
        <v>42</v>
      </c>
      <c r="O162" s="55"/>
      <c r="P162" s="169">
        <f t="shared" si="11"/>
        <v>0</v>
      </c>
      <c r="Q162" s="169">
        <v>0</v>
      </c>
      <c r="R162" s="169">
        <f t="shared" si="12"/>
        <v>0</v>
      </c>
      <c r="S162" s="169">
        <v>0</v>
      </c>
      <c r="T162" s="170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1" t="s">
        <v>925</v>
      </c>
      <c r="AT162" s="171" t="s">
        <v>200</v>
      </c>
      <c r="AU162" s="171" t="s">
        <v>84</v>
      </c>
      <c r="AY162" s="14" t="s">
        <v>175</v>
      </c>
      <c r="BE162" s="172">
        <f t="shared" si="14"/>
        <v>0</v>
      </c>
      <c r="BF162" s="172">
        <f t="shared" si="15"/>
        <v>0</v>
      </c>
      <c r="BG162" s="172">
        <f t="shared" si="16"/>
        <v>0</v>
      </c>
      <c r="BH162" s="172">
        <f t="shared" si="17"/>
        <v>0</v>
      </c>
      <c r="BI162" s="172">
        <f t="shared" si="18"/>
        <v>0</v>
      </c>
      <c r="BJ162" s="14" t="s">
        <v>176</v>
      </c>
      <c r="BK162" s="172">
        <f t="shared" si="19"/>
        <v>0</v>
      </c>
      <c r="BL162" s="14" t="s">
        <v>915</v>
      </c>
      <c r="BM162" s="171" t="s">
        <v>1059</v>
      </c>
    </row>
    <row r="163" spans="1:65" s="2" customFormat="1" ht="21.75" customHeight="1">
      <c r="A163" s="29"/>
      <c r="B163" s="158"/>
      <c r="C163" s="173" t="s">
        <v>397</v>
      </c>
      <c r="D163" s="173" t="s">
        <v>200</v>
      </c>
      <c r="E163" s="174" t="s">
        <v>1060</v>
      </c>
      <c r="F163" s="175" t="s">
        <v>1061</v>
      </c>
      <c r="G163" s="176" t="s">
        <v>249</v>
      </c>
      <c r="H163" s="177">
        <v>20</v>
      </c>
      <c r="I163" s="178"/>
      <c r="J163" s="179">
        <f t="shared" si="10"/>
        <v>0</v>
      </c>
      <c r="K163" s="180"/>
      <c r="L163" s="181"/>
      <c r="M163" s="182" t="s">
        <v>1</v>
      </c>
      <c r="N163" s="183" t="s">
        <v>42</v>
      </c>
      <c r="O163" s="55"/>
      <c r="P163" s="169">
        <f t="shared" si="11"/>
        <v>0</v>
      </c>
      <c r="Q163" s="169">
        <v>0</v>
      </c>
      <c r="R163" s="169">
        <f t="shared" si="12"/>
        <v>0</v>
      </c>
      <c r="S163" s="169">
        <v>0</v>
      </c>
      <c r="T163" s="170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1" t="s">
        <v>925</v>
      </c>
      <c r="AT163" s="171" t="s">
        <v>200</v>
      </c>
      <c r="AU163" s="171" t="s">
        <v>84</v>
      </c>
      <c r="AY163" s="14" t="s">
        <v>175</v>
      </c>
      <c r="BE163" s="172">
        <f t="shared" si="14"/>
        <v>0</v>
      </c>
      <c r="BF163" s="172">
        <f t="shared" si="15"/>
        <v>0</v>
      </c>
      <c r="BG163" s="172">
        <f t="shared" si="16"/>
        <v>0</v>
      </c>
      <c r="BH163" s="172">
        <f t="shared" si="17"/>
        <v>0</v>
      </c>
      <c r="BI163" s="172">
        <f t="shared" si="18"/>
        <v>0</v>
      </c>
      <c r="BJ163" s="14" t="s">
        <v>176</v>
      </c>
      <c r="BK163" s="172">
        <f t="shared" si="19"/>
        <v>0</v>
      </c>
      <c r="BL163" s="14" t="s">
        <v>915</v>
      </c>
      <c r="BM163" s="171" t="s">
        <v>1062</v>
      </c>
    </row>
    <row r="164" spans="1:65" s="2" customFormat="1" ht="21.75" customHeight="1">
      <c r="A164" s="29"/>
      <c r="B164" s="158"/>
      <c r="C164" s="159" t="s">
        <v>401</v>
      </c>
      <c r="D164" s="159" t="s">
        <v>178</v>
      </c>
      <c r="E164" s="160" t="s">
        <v>1063</v>
      </c>
      <c r="F164" s="161" t="s">
        <v>1064</v>
      </c>
      <c r="G164" s="162" t="s">
        <v>345</v>
      </c>
      <c r="H164" s="163">
        <v>181</v>
      </c>
      <c r="I164" s="164"/>
      <c r="J164" s="165">
        <f t="shared" si="10"/>
        <v>0</v>
      </c>
      <c r="K164" s="166"/>
      <c r="L164" s="30"/>
      <c r="M164" s="167" t="s">
        <v>1</v>
      </c>
      <c r="N164" s="168" t="s">
        <v>42</v>
      </c>
      <c r="O164" s="55"/>
      <c r="P164" s="169">
        <f t="shared" si="11"/>
        <v>0</v>
      </c>
      <c r="Q164" s="169">
        <v>0</v>
      </c>
      <c r="R164" s="169">
        <f t="shared" si="12"/>
        <v>0</v>
      </c>
      <c r="S164" s="169">
        <v>0</v>
      </c>
      <c r="T164" s="170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1" t="s">
        <v>915</v>
      </c>
      <c r="AT164" s="171" t="s">
        <v>178</v>
      </c>
      <c r="AU164" s="171" t="s">
        <v>84</v>
      </c>
      <c r="AY164" s="14" t="s">
        <v>175</v>
      </c>
      <c r="BE164" s="172">
        <f t="shared" si="14"/>
        <v>0</v>
      </c>
      <c r="BF164" s="172">
        <f t="shared" si="15"/>
        <v>0</v>
      </c>
      <c r="BG164" s="172">
        <f t="shared" si="16"/>
        <v>0</v>
      </c>
      <c r="BH164" s="172">
        <f t="shared" si="17"/>
        <v>0</v>
      </c>
      <c r="BI164" s="172">
        <f t="shared" si="18"/>
        <v>0</v>
      </c>
      <c r="BJ164" s="14" t="s">
        <v>176</v>
      </c>
      <c r="BK164" s="172">
        <f t="shared" si="19"/>
        <v>0</v>
      </c>
      <c r="BL164" s="14" t="s">
        <v>915</v>
      </c>
      <c r="BM164" s="171" t="s">
        <v>1065</v>
      </c>
    </row>
    <row r="165" spans="1:65" s="2" customFormat="1" ht="16.5" customHeight="1">
      <c r="A165" s="29"/>
      <c r="B165" s="158"/>
      <c r="C165" s="173" t="s">
        <v>405</v>
      </c>
      <c r="D165" s="173" t="s">
        <v>200</v>
      </c>
      <c r="E165" s="174" t="s">
        <v>1066</v>
      </c>
      <c r="F165" s="175" t="s">
        <v>1067</v>
      </c>
      <c r="G165" s="176" t="s">
        <v>200</v>
      </c>
      <c r="H165" s="177">
        <v>181</v>
      </c>
      <c r="I165" s="178"/>
      <c r="J165" s="179">
        <f t="shared" si="10"/>
        <v>0</v>
      </c>
      <c r="K165" s="180"/>
      <c r="L165" s="181"/>
      <c r="M165" s="182" t="s">
        <v>1</v>
      </c>
      <c r="N165" s="183" t="s">
        <v>42</v>
      </c>
      <c r="O165" s="55"/>
      <c r="P165" s="169">
        <f t="shared" si="11"/>
        <v>0</v>
      </c>
      <c r="Q165" s="169">
        <v>0</v>
      </c>
      <c r="R165" s="169">
        <f t="shared" si="12"/>
        <v>0</v>
      </c>
      <c r="S165" s="169">
        <v>0</v>
      </c>
      <c r="T165" s="170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1" t="s">
        <v>925</v>
      </c>
      <c r="AT165" s="171" t="s">
        <v>200</v>
      </c>
      <c r="AU165" s="171" t="s">
        <v>84</v>
      </c>
      <c r="AY165" s="14" t="s">
        <v>175</v>
      </c>
      <c r="BE165" s="172">
        <f t="shared" si="14"/>
        <v>0</v>
      </c>
      <c r="BF165" s="172">
        <f t="shared" si="15"/>
        <v>0</v>
      </c>
      <c r="BG165" s="172">
        <f t="shared" si="16"/>
        <v>0</v>
      </c>
      <c r="BH165" s="172">
        <f t="shared" si="17"/>
        <v>0</v>
      </c>
      <c r="BI165" s="172">
        <f t="shared" si="18"/>
        <v>0</v>
      </c>
      <c r="BJ165" s="14" t="s">
        <v>176</v>
      </c>
      <c r="BK165" s="172">
        <f t="shared" si="19"/>
        <v>0</v>
      </c>
      <c r="BL165" s="14" t="s">
        <v>915</v>
      </c>
      <c r="BM165" s="171" t="s">
        <v>1068</v>
      </c>
    </row>
    <row r="166" spans="1:65" s="2" customFormat="1" ht="21.75" customHeight="1">
      <c r="A166" s="29"/>
      <c r="B166" s="158"/>
      <c r="C166" s="159" t="s">
        <v>1069</v>
      </c>
      <c r="D166" s="159" t="s">
        <v>178</v>
      </c>
      <c r="E166" s="160" t="s">
        <v>1070</v>
      </c>
      <c r="F166" s="161" t="s">
        <v>1071</v>
      </c>
      <c r="G166" s="162" t="s">
        <v>345</v>
      </c>
      <c r="H166" s="163">
        <v>181</v>
      </c>
      <c r="I166" s="164"/>
      <c r="J166" s="165">
        <f t="shared" si="10"/>
        <v>0</v>
      </c>
      <c r="K166" s="166"/>
      <c r="L166" s="30"/>
      <c r="M166" s="167" t="s">
        <v>1</v>
      </c>
      <c r="N166" s="168" t="s">
        <v>42</v>
      </c>
      <c r="O166" s="55"/>
      <c r="P166" s="169">
        <f t="shared" si="11"/>
        <v>0</v>
      </c>
      <c r="Q166" s="169">
        <v>0</v>
      </c>
      <c r="R166" s="169">
        <f t="shared" si="12"/>
        <v>0</v>
      </c>
      <c r="S166" s="169">
        <v>0</v>
      </c>
      <c r="T166" s="170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1" t="s">
        <v>915</v>
      </c>
      <c r="AT166" s="171" t="s">
        <v>178</v>
      </c>
      <c r="AU166" s="171" t="s">
        <v>84</v>
      </c>
      <c r="AY166" s="14" t="s">
        <v>175</v>
      </c>
      <c r="BE166" s="172">
        <f t="shared" si="14"/>
        <v>0</v>
      </c>
      <c r="BF166" s="172">
        <f t="shared" si="15"/>
        <v>0</v>
      </c>
      <c r="BG166" s="172">
        <f t="shared" si="16"/>
        <v>0</v>
      </c>
      <c r="BH166" s="172">
        <f t="shared" si="17"/>
        <v>0</v>
      </c>
      <c r="BI166" s="172">
        <f t="shared" si="18"/>
        <v>0</v>
      </c>
      <c r="BJ166" s="14" t="s">
        <v>176</v>
      </c>
      <c r="BK166" s="172">
        <f t="shared" si="19"/>
        <v>0</v>
      </c>
      <c r="BL166" s="14" t="s">
        <v>915</v>
      </c>
      <c r="BM166" s="171" t="s">
        <v>1072</v>
      </c>
    </row>
    <row r="167" spans="1:65" s="2" customFormat="1" ht="21.75" customHeight="1">
      <c r="A167" s="29"/>
      <c r="B167" s="158"/>
      <c r="C167" s="159" t="s">
        <v>1073</v>
      </c>
      <c r="D167" s="159" t="s">
        <v>178</v>
      </c>
      <c r="E167" s="160" t="s">
        <v>1074</v>
      </c>
      <c r="F167" s="161" t="s">
        <v>1075</v>
      </c>
      <c r="G167" s="162" t="s">
        <v>181</v>
      </c>
      <c r="H167" s="163">
        <v>90</v>
      </c>
      <c r="I167" s="164"/>
      <c r="J167" s="165">
        <f t="shared" si="10"/>
        <v>0</v>
      </c>
      <c r="K167" s="166"/>
      <c r="L167" s="30"/>
      <c r="M167" s="167" t="s">
        <v>1</v>
      </c>
      <c r="N167" s="168" t="s">
        <v>42</v>
      </c>
      <c r="O167" s="55"/>
      <c r="P167" s="169">
        <f t="shared" si="11"/>
        <v>0</v>
      </c>
      <c r="Q167" s="169">
        <v>0</v>
      </c>
      <c r="R167" s="169">
        <f t="shared" si="12"/>
        <v>0</v>
      </c>
      <c r="S167" s="169">
        <v>0</v>
      </c>
      <c r="T167" s="170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1" t="s">
        <v>915</v>
      </c>
      <c r="AT167" s="171" t="s">
        <v>178</v>
      </c>
      <c r="AU167" s="171" t="s">
        <v>84</v>
      </c>
      <c r="AY167" s="14" t="s">
        <v>175</v>
      </c>
      <c r="BE167" s="172">
        <f t="shared" si="14"/>
        <v>0</v>
      </c>
      <c r="BF167" s="172">
        <f t="shared" si="15"/>
        <v>0</v>
      </c>
      <c r="BG167" s="172">
        <f t="shared" si="16"/>
        <v>0</v>
      </c>
      <c r="BH167" s="172">
        <f t="shared" si="17"/>
        <v>0</v>
      </c>
      <c r="BI167" s="172">
        <f t="shared" si="18"/>
        <v>0</v>
      </c>
      <c r="BJ167" s="14" t="s">
        <v>176</v>
      </c>
      <c r="BK167" s="172">
        <f t="shared" si="19"/>
        <v>0</v>
      </c>
      <c r="BL167" s="14" t="s">
        <v>915</v>
      </c>
      <c r="BM167" s="171" t="s">
        <v>1076</v>
      </c>
    </row>
    <row r="168" spans="1:65" s="12" customFormat="1" ht="25.9" customHeight="1">
      <c r="B168" s="145"/>
      <c r="D168" s="146" t="s">
        <v>75</v>
      </c>
      <c r="E168" s="147" t="s">
        <v>1077</v>
      </c>
      <c r="F168" s="147" t="s">
        <v>1078</v>
      </c>
      <c r="I168" s="148"/>
      <c r="J168" s="149">
        <f>BK168</f>
        <v>0</v>
      </c>
      <c r="L168" s="145"/>
      <c r="M168" s="150"/>
      <c r="N168" s="151"/>
      <c r="O168" s="151"/>
      <c r="P168" s="152">
        <f>SUM(P169:P171)</f>
        <v>0</v>
      </c>
      <c r="Q168" s="151"/>
      <c r="R168" s="152">
        <f>SUM(R169:R171)</f>
        <v>0</v>
      </c>
      <c r="S168" s="151"/>
      <c r="T168" s="153">
        <f>SUM(T169:T171)</f>
        <v>0</v>
      </c>
      <c r="AR168" s="146" t="s">
        <v>182</v>
      </c>
      <c r="AT168" s="154" t="s">
        <v>75</v>
      </c>
      <c r="AU168" s="154" t="s">
        <v>76</v>
      </c>
      <c r="AY168" s="146" t="s">
        <v>175</v>
      </c>
      <c r="BK168" s="155">
        <f>SUM(BK169:BK171)</f>
        <v>0</v>
      </c>
    </row>
    <row r="169" spans="1:65" s="2" customFormat="1" ht="33" customHeight="1">
      <c r="A169" s="29"/>
      <c r="B169" s="158"/>
      <c r="C169" s="159" t="s">
        <v>1079</v>
      </c>
      <c r="D169" s="159" t="s">
        <v>178</v>
      </c>
      <c r="E169" s="160" t="s">
        <v>1080</v>
      </c>
      <c r="F169" s="161" t="s">
        <v>1081</v>
      </c>
      <c r="G169" s="162" t="s">
        <v>1082</v>
      </c>
      <c r="H169" s="163">
        <v>2</v>
      </c>
      <c r="I169" s="164"/>
      <c r="J169" s="165">
        <f>ROUND(I169*H169,2)</f>
        <v>0</v>
      </c>
      <c r="K169" s="166"/>
      <c r="L169" s="30"/>
      <c r="M169" s="167" t="s">
        <v>1</v>
      </c>
      <c r="N169" s="168" t="s">
        <v>42</v>
      </c>
      <c r="O169" s="55"/>
      <c r="P169" s="169">
        <f>O169*H169</f>
        <v>0</v>
      </c>
      <c r="Q169" s="169">
        <v>0</v>
      </c>
      <c r="R169" s="169">
        <f>Q169*H169</f>
        <v>0</v>
      </c>
      <c r="S169" s="169">
        <v>0</v>
      </c>
      <c r="T169" s="170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1" t="s">
        <v>1083</v>
      </c>
      <c r="AT169" s="171" t="s">
        <v>178</v>
      </c>
      <c r="AU169" s="171" t="s">
        <v>84</v>
      </c>
      <c r="AY169" s="14" t="s">
        <v>175</v>
      </c>
      <c r="BE169" s="172">
        <f>IF(N169="základná",J169,0)</f>
        <v>0</v>
      </c>
      <c r="BF169" s="172">
        <f>IF(N169="znížená",J169,0)</f>
        <v>0</v>
      </c>
      <c r="BG169" s="172">
        <f>IF(N169="zákl. prenesená",J169,0)</f>
        <v>0</v>
      </c>
      <c r="BH169" s="172">
        <f>IF(N169="zníž. prenesená",J169,0)</f>
        <v>0</v>
      </c>
      <c r="BI169" s="172">
        <f>IF(N169="nulová",J169,0)</f>
        <v>0</v>
      </c>
      <c r="BJ169" s="14" t="s">
        <v>176</v>
      </c>
      <c r="BK169" s="172">
        <f>ROUND(I169*H169,2)</f>
        <v>0</v>
      </c>
      <c r="BL169" s="14" t="s">
        <v>1083</v>
      </c>
      <c r="BM169" s="171" t="s">
        <v>1084</v>
      </c>
    </row>
    <row r="170" spans="1:65" s="2" customFormat="1" ht="16.5" customHeight="1">
      <c r="A170" s="29"/>
      <c r="B170" s="158"/>
      <c r="C170" s="173" t="s">
        <v>1085</v>
      </c>
      <c r="D170" s="173" t="s">
        <v>200</v>
      </c>
      <c r="E170" s="174" t="s">
        <v>1086</v>
      </c>
      <c r="F170" s="175" t="s">
        <v>1087</v>
      </c>
      <c r="G170" s="176" t="s">
        <v>1088</v>
      </c>
      <c r="H170" s="177">
        <v>1</v>
      </c>
      <c r="I170" s="178"/>
      <c r="J170" s="179">
        <f>ROUND(I170*H170,2)</f>
        <v>0</v>
      </c>
      <c r="K170" s="180"/>
      <c r="L170" s="181"/>
      <c r="M170" s="182" t="s">
        <v>1</v>
      </c>
      <c r="N170" s="183" t="s">
        <v>42</v>
      </c>
      <c r="O170" s="55"/>
      <c r="P170" s="169">
        <f>O170*H170</f>
        <v>0</v>
      </c>
      <c r="Q170" s="169">
        <v>0</v>
      </c>
      <c r="R170" s="169">
        <f>Q170*H170</f>
        <v>0</v>
      </c>
      <c r="S170" s="169">
        <v>0</v>
      </c>
      <c r="T170" s="170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1" t="s">
        <v>1083</v>
      </c>
      <c r="AT170" s="171" t="s">
        <v>200</v>
      </c>
      <c r="AU170" s="171" t="s">
        <v>84</v>
      </c>
      <c r="AY170" s="14" t="s">
        <v>175</v>
      </c>
      <c r="BE170" s="172">
        <f>IF(N170="základná",J170,0)</f>
        <v>0</v>
      </c>
      <c r="BF170" s="172">
        <f>IF(N170="znížená",J170,0)</f>
        <v>0</v>
      </c>
      <c r="BG170" s="172">
        <f>IF(N170="zákl. prenesená",J170,0)</f>
        <v>0</v>
      </c>
      <c r="BH170" s="172">
        <f>IF(N170="zníž. prenesená",J170,0)</f>
        <v>0</v>
      </c>
      <c r="BI170" s="172">
        <f>IF(N170="nulová",J170,0)</f>
        <v>0</v>
      </c>
      <c r="BJ170" s="14" t="s">
        <v>176</v>
      </c>
      <c r="BK170" s="172">
        <f>ROUND(I170*H170,2)</f>
        <v>0</v>
      </c>
      <c r="BL170" s="14" t="s">
        <v>1083</v>
      </c>
      <c r="BM170" s="171" t="s">
        <v>1089</v>
      </c>
    </row>
    <row r="171" spans="1:65" s="2" customFormat="1" ht="21.75" customHeight="1">
      <c r="A171" s="29"/>
      <c r="B171" s="158"/>
      <c r="C171" s="159" t="s">
        <v>1090</v>
      </c>
      <c r="D171" s="159" t="s">
        <v>178</v>
      </c>
      <c r="E171" s="160" t="s">
        <v>1091</v>
      </c>
      <c r="F171" s="161" t="s">
        <v>1092</v>
      </c>
      <c r="G171" s="162" t="s">
        <v>1082</v>
      </c>
      <c r="H171" s="163">
        <v>2</v>
      </c>
      <c r="I171" s="164"/>
      <c r="J171" s="165">
        <f>ROUND(I171*H171,2)</f>
        <v>0</v>
      </c>
      <c r="K171" s="166"/>
      <c r="L171" s="30"/>
      <c r="M171" s="184" t="s">
        <v>1</v>
      </c>
      <c r="N171" s="185" t="s">
        <v>42</v>
      </c>
      <c r="O171" s="186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1" t="s">
        <v>1083</v>
      </c>
      <c r="AT171" s="171" t="s">
        <v>178</v>
      </c>
      <c r="AU171" s="171" t="s">
        <v>84</v>
      </c>
      <c r="AY171" s="14" t="s">
        <v>175</v>
      </c>
      <c r="BE171" s="172">
        <f>IF(N171="základná",J171,0)</f>
        <v>0</v>
      </c>
      <c r="BF171" s="172">
        <f>IF(N171="znížená",J171,0)</f>
        <v>0</v>
      </c>
      <c r="BG171" s="172">
        <f>IF(N171="zákl. prenesená",J171,0)</f>
        <v>0</v>
      </c>
      <c r="BH171" s="172">
        <f>IF(N171="zníž. prenesená",J171,0)</f>
        <v>0</v>
      </c>
      <c r="BI171" s="172">
        <f>IF(N171="nulová",J171,0)</f>
        <v>0</v>
      </c>
      <c r="BJ171" s="14" t="s">
        <v>176</v>
      </c>
      <c r="BK171" s="172">
        <f>ROUND(I171*H171,2)</f>
        <v>0</v>
      </c>
      <c r="BL171" s="14" t="s">
        <v>1083</v>
      </c>
      <c r="BM171" s="171" t="s">
        <v>1093</v>
      </c>
    </row>
    <row r="172" spans="1:65" s="2" customFormat="1" ht="6.95" customHeight="1">
      <c r="A172" s="29"/>
      <c r="B172" s="44"/>
      <c r="C172" s="45"/>
      <c r="D172" s="45"/>
      <c r="E172" s="45"/>
      <c r="F172" s="45"/>
      <c r="G172" s="45"/>
      <c r="H172" s="45"/>
      <c r="I172" s="117"/>
      <c r="J172" s="45"/>
      <c r="K172" s="45"/>
      <c r="L172" s="30"/>
      <c r="M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</row>
  </sheetData>
  <autoFilter ref="C118:K171" xr:uid="{00000000-0009-0000-0000-000012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32"/>
  <sheetViews>
    <sheetView showGridLines="0" topLeftCell="A107" workbookViewId="0">
      <selection activeCell="X126" sqref="X126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14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85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149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15</v>
      </c>
      <c r="I6" s="90"/>
      <c r="L6" s="17"/>
    </row>
    <row r="7" spans="1:46" s="1" customFormat="1" ht="16.5" customHeight="1">
      <c r="B7" s="17"/>
      <c r="E7" s="231" t="str">
        <f>'Rekapitulácia stavby'!K6</f>
        <v>PUMPTRACK- Ludvika van Beethovena</v>
      </c>
      <c r="F7" s="232"/>
      <c r="G7" s="232"/>
      <c r="H7" s="232"/>
      <c r="I7" s="90"/>
      <c r="L7" s="17"/>
    </row>
    <row r="8" spans="1:46" s="2" customFormat="1" ht="12" customHeight="1">
      <c r="A8" s="29"/>
      <c r="B8" s="30"/>
      <c r="C8" s="29"/>
      <c r="D8" s="24" t="s">
        <v>150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8" t="s">
        <v>151</v>
      </c>
      <c r="F9" s="233"/>
      <c r="G9" s="233"/>
      <c r="H9" s="233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9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94" t="s">
        <v>21</v>
      </c>
      <c r="J12" s="52" t="str">
        <f>'Rekapitulácia stavby'!AN8</f>
        <v>30. 4. 2021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94" t="s">
        <v>24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94" t="s">
        <v>26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9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4" t="str">
        <f>'Rekapitulácia stavby'!E14</f>
        <v>Vyplň údaj</v>
      </c>
      <c r="F18" s="198"/>
      <c r="G18" s="198"/>
      <c r="H18" s="198"/>
      <c r="I18" s="94" t="s">
        <v>26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94" t="s">
        <v>24</v>
      </c>
      <c r="J20" s="22" t="s">
        <v>30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31</v>
      </c>
      <c r="F21" s="29"/>
      <c r="G21" s="29"/>
      <c r="H21" s="29"/>
      <c r="I21" s="94" t="s">
        <v>26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33</v>
      </c>
      <c r="E23" s="29"/>
      <c r="F23" s="29"/>
      <c r="G23" s="29"/>
      <c r="H23" s="29"/>
      <c r="I23" s="9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26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03" t="s">
        <v>1</v>
      </c>
      <c r="F27" s="203"/>
      <c r="G27" s="203"/>
      <c r="H27" s="203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36</v>
      </c>
      <c r="E30" s="29"/>
      <c r="F30" s="29"/>
      <c r="G30" s="29"/>
      <c r="H30" s="29"/>
      <c r="I30" s="93"/>
      <c r="J30" s="68">
        <f>ROUND(J120,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101" t="s">
        <v>37</v>
      </c>
      <c r="J32" s="33" t="s">
        <v>39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40</v>
      </c>
      <c r="E33" s="24" t="s">
        <v>41</v>
      </c>
      <c r="F33" s="103">
        <f>ROUND((SUM(BE120:BE131)),  2)</f>
        <v>0</v>
      </c>
      <c r="G33" s="29"/>
      <c r="H33" s="29"/>
      <c r="I33" s="104">
        <v>0.2</v>
      </c>
      <c r="J33" s="103">
        <f>ROUND(((SUM(BE120:BE131))*I33),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42</v>
      </c>
      <c r="F34" s="103">
        <f>ROUND((SUM(BF120:BF131)),  2)</f>
        <v>0</v>
      </c>
      <c r="G34" s="29"/>
      <c r="H34" s="29"/>
      <c r="I34" s="104">
        <v>0.2</v>
      </c>
      <c r="J34" s="103">
        <f>ROUND(((SUM(BF120:BF131))*I34),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3">
        <f>ROUND((SUM(BG120:BG131)),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3">
        <f>ROUND((SUM(BH120:BH131)),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45</v>
      </c>
      <c r="F37" s="103">
        <f>ROUND((SUM(BI120:BI131)),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46</v>
      </c>
      <c r="E39" s="57"/>
      <c r="F39" s="57"/>
      <c r="G39" s="107" t="s">
        <v>47</v>
      </c>
      <c r="H39" s="108" t="s">
        <v>48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49</v>
      </c>
      <c r="E50" s="41"/>
      <c r="F50" s="41"/>
      <c r="G50" s="40" t="s">
        <v>50</v>
      </c>
      <c r="H50" s="41"/>
      <c r="I50" s="112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51</v>
      </c>
      <c r="E61" s="32"/>
      <c r="F61" s="113" t="s">
        <v>52</v>
      </c>
      <c r="G61" s="42" t="s">
        <v>51</v>
      </c>
      <c r="H61" s="32"/>
      <c r="I61" s="114"/>
      <c r="J61" s="115" t="s">
        <v>52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53</v>
      </c>
      <c r="E65" s="43"/>
      <c r="F65" s="43"/>
      <c r="G65" s="40" t="s">
        <v>54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51</v>
      </c>
      <c r="E76" s="32"/>
      <c r="F76" s="113" t="s">
        <v>52</v>
      </c>
      <c r="G76" s="42" t="s">
        <v>51</v>
      </c>
      <c r="H76" s="32"/>
      <c r="I76" s="114"/>
      <c r="J76" s="115" t="s">
        <v>52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152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1" t="str">
        <f>E7</f>
        <v>PUMPTRACK- Ludvika van Beethovena</v>
      </c>
      <c r="F85" s="232"/>
      <c r="G85" s="232"/>
      <c r="H85" s="232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150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18" t="str">
        <f>E9</f>
        <v>SO 01-A - Prístupová plocha</v>
      </c>
      <c r="F87" s="233"/>
      <c r="G87" s="233"/>
      <c r="H87" s="233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Trnava, parc. č. 1635/1</v>
      </c>
      <c r="G89" s="29"/>
      <c r="H89" s="29"/>
      <c r="I89" s="94" t="s">
        <v>21</v>
      </c>
      <c r="J89" s="52" t="str">
        <f>IF(J12="","",J12)</f>
        <v>30. 4. 2021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Mesto Trnava, Hlavná č.1</v>
      </c>
      <c r="G91" s="29"/>
      <c r="H91" s="29"/>
      <c r="I91" s="94" t="s">
        <v>29</v>
      </c>
      <c r="J91" s="27" t="str">
        <f>E21</f>
        <v>SIMANEK s.r.o.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94" t="s">
        <v>33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153</v>
      </c>
      <c r="D94" s="105"/>
      <c r="E94" s="105"/>
      <c r="F94" s="105"/>
      <c r="G94" s="105"/>
      <c r="H94" s="105"/>
      <c r="I94" s="120"/>
      <c r="J94" s="121" t="s">
        <v>154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155</v>
      </c>
      <c r="D96" s="29"/>
      <c r="E96" s="29"/>
      <c r="F96" s="29"/>
      <c r="G96" s="29"/>
      <c r="H96" s="29"/>
      <c r="I96" s="93"/>
      <c r="J96" s="68">
        <f>J120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156</v>
      </c>
    </row>
    <row r="97" spans="1:31" s="9" customFormat="1" ht="24.95" customHeight="1">
      <c r="B97" s="123"/>
      <c r="D97" s="124" t="s">
        <v>157</v>
      </c>
      <c r="E97" s="125"/>
      <c r="F97" s="125"/>
      <c r="G97" s="125"/>
      <c r="H97" s="125"/>
      <c r="I97" s="126"/>
      <c r="J97" s="127">
        <f>J121</f>
        <v>0</v>
      </c>
      <c r="L97" s="123"/>
    </row>
    <row r="98" spans="1:31" s="10" customFormat="1" ht="19.899999999999999" customHeight="1">
      <c r="B98" s="128"/>
      <c r="D98" s="129" t="s">
        <v>158</v>
      </c>
      <c r="E98" s="130"/>
      <c r="F98" s="130"/>
      <c r="G98" s="130"/>
      <c r="H98" s="130"/>
      <c r="I98" s="131"/>
      <c r="J98" s="132">
        <f>J122</f>
        <v>0</v>
      </c>
      <c r="L98" s="128"/>
    </row>
    <row r="99" spans="1:31" s="10" customFormat="1" ht="19.899999999999999" customHeight="1">
      <c r="B99" s="128"/>
      <c r="D99" s="129" t="s">
        <v>159</v>
      </c>
      <c r="E99" s="130"/>
      <c r="F99" s="130"/>
      <c r="G99" s="130"/>
      <c r="H99" s="130"/>
      <c r="I99" s="131"/>
      <c r="J99" s="132">
        <f>J124</f>
        <v>0</v>
      </c>
      <c r="L99" s="128"/>
    </row>
    <row r="100" spans="1:31" s="10" customFormat="1" ht="19.899999999999999" customHeight="1">
      <c r="B100" s="128"/>
      <c r="D100" s="129" t="s">
        <v>160</v>
      </c>
      <c r="E100" s="130"/>
      <c r="F100" s="130"/>
      <c r="G100" s="130"/>
      <c r="H100" s="130"/>
      <c r="I100" s="131"/>
      <c r="J100" s="132">
        <f>J130</f>
        <v>0</v>
      </c>
      <c r="L100" s="128"/>
    </row>
    <row r="101" spans="1:31" s="2" customFormat="1" ht="21.75" customHeight="1">
      <c r="A101" s="29"/>
      <c r="B101" s="30"/>
      <c r="C101" s="29"/>
      <c r="D101" s="29"/>
      <c r="E101" s="29"/>
      <c r="F101" s="29"/>
      <c r="G101" s="29"/>
      <c r="H101" s="29"/>
      <c r="I101" s="93"/>
      <c r="J101" s="29"/>
      <c r="K101" s="29"/>
      <c r="L101" s="3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s="2" customFormat="1" ht="6.95" customHeight="1">
      <c r="A102" s="29"/>
      <c r="B102" s="44"/>
      <c r="C102" s="45"/>
      <c r="D102" s="45"/>
      <c r="E102" s="45"/>
      <c r="F102" s="45"/>
      <c r="G102" s="45"/>
      <c r="H102" s="45"/>
      <c r="I102" s="117"/>
      <c r="J102" s="45"/>
      <c r="K102" s="45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6" spans="1:31" s="2" customFormat="1" ht="6.95" customHeight="1">
      <c r="A106" s="29"/>
      <c r="B106" s="46"/>
      <c r="C106" s="47"/>
      <c r="D106" s="47"/>
      <c r="E106" s="47"/>
      <c r="F106" s="47"/>
      <c r="G106" s="47"/>
      <c r="H106" s="47"/>
      <c r="I106" s="118"/>
      <c r="J106" s="47"/>
      <c r="K106" s="47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4.95" customHeight="1">
      <c r="A107" s="29"/>
      <c r="B107" s="30"/>
      <c r="C107" s="18" t="s">
        <v>161</v>
      </c>
      <c r="D107" s="29"/>
      <c r="E107" s="29"/>
      <c r="F107" s="29"/>
      <c r="G107" s="29"/>
      <c r="H107" s="29"/>
      <c r="I107" s="93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93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15</v>
      </c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>
      <c r="A110" s="29"/>
      <c r="B110" s="30"/>
      <c r="C110" s="29"/>
      <c r="D110" s="29"/>
      <c r="E110" s="231" t="str">
        <f>E7</f>
        <v>PUMPTRACK- Ludvika van Beethovena</v>
      </c>
      <c r="F110" s="232"/>
      <c r="G110" s="232"/>
      <c r="H110" s="232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150</v>
      </c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18" t="str">
        <f>E9</f>
        <v>SO 01-A - Prístupová plocha</v>
      </c>
      <c r="F112" s="233"/>
      <c r="G112" s="233"/>
      <c r="H112" s="233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19</v>
      </c>
      <c r="D114" s="29"/>
      <c r="E114" s="29"/>
      <c r="F114" s="22" t="str">
        <f>F12</f>
        <v>Trnava, parc. č. 1635/1</v>
      </c>
      <c r="G114" s="29"/>
      <c r="H114" s="29"/>
      <c r="I114" s="94" t="s">
        <v>21</v>
      </c>
      <c r="J114" s="52" t="str">
        <f>IF(J12="","",J12)</f>
        <v>30. 4. 2021</v>
      </c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23</v>
      </c>
      <c r="D116" s="29"/>
      <c r="E116" s="29"/>
      <c r="F116" s="22" t="str">
        <f>E15</f>
        <v>Mesto Trnava, Hlavná č.1</v>
      </c>
      <c r="G116" s="29"/>
      <c r="H116" s="29"/>
      <c r="I116" s="94" t="s">
        <v>29</v>
      </c>
      <c r="J116" s="27" t="str">
        <f>E21</f>
        <v>SIMANEK s.r.o.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27</v>
      </c>
      <c r="D117" s="29"/>
      <c r="E117" s="29"/>
      <c r="F117" s="22" t="str">
        <f>IF(E18="","",E18)</f>
        <v>Vyplň údaj</v>
      </c>
      <c r="G117" s="29"/>
      <c r="H117" s="29"/>
      <c r="I117" s="94" t="s">
        <v>33</v>
      </c>
      <c r="J117" s="27" t="str">
        <f>E24</f>
        <v xml:space="preserve"> 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0.35" customHeight="1">
      <c r="A118" s="29"/>
      <c r="B118" s="30"/>
      <c r="C118" s="29"/>
      <c r="D118" s="29"/>
      <c r="E118" s="29"/>
      <c r="F118" s="29"/>
      <c r="G118" s="29"/>
      <c r="H118" s="29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11" customFormat="1" ht="29.25" customHeight="1">
      <c r="A119" s="133"/>
      <c r="B119" s="134"/>
      <c r="C119" s="135" t="s">
        <v>162</v>
      </c>
      <c r="D119" s="136" t="s">
        <v>61</v>
      </c>
      <c r="E119" s="136" t="s">
        <v>57</v>
      </c>
      <c r="F119" s="136" t="s">
        <v>58</v>
      </c>
      <c r="G119" s="136" t="s">
        <v>163</v>
      </c>
      <c r="H119" s="136" t="s">
        <v>164</v>
      </c>
      <c r="I119" s="137" t="s">
        <v>165</v>
      </c>
      <c r="J119" s="138" t="s">
        <v>154</v>
      </c>
      <c r="K119" s="139" t="s">
        <v>166</v>
      </c>
      <c r="L119" s="140"/>
      <c r="M119" s="59" t="s">
        <v>1</v>
      </c>
      <c r="N119" s="60" t="s">
        <v>40</v>
      </c>
      <c r="O119" s="60" t="s">
        <v>167</v>
      </c>
      <c r="P119" s="60" t="s">
        <v>168</v>
      </c>
      <c r="Q119" s="60" t="s">
        <v>169</v>
      </c>
      <c r="R119" s="60" t="s">
        <v>170</v>
      </c>
      <c r="S119" s="60" t="s">
        <v>171</v>
      </c>
      <c r="T119" s="61" t="s">
        <v>172</v>
      </c>
      <c r="U119" s="133"/>
      <c r="V119" s="133"/>
      <c r="W119" s="133"/>
      <c r="X119" s="133"/>
      <c r="Y119" s="133"/>
      <c r="Z119" s="133"/>
      <c r="AA119" s="133"/>
      <c r="AB119" s="133"/>
      <c r="AC119" s="133"/>
      <c r="AD119" s="133"/>
      <c r="AE119" s="133"/>
    </row>
    <row r="120" spans="1:65" s="2" customFormat="1" ht="22.9" customHeight="1">
      <c r="A120" s="29"/>
      <c r="B120" s="30"/>
      <c r="C120" s="66" t="s">
        <v>155</v>
      </c>
      <c r="D120" s="29"/>
      <c r="E120" s="29"/>
      <c r="F120" s="29"/>
      <c r="G120" s="29"/>
      <c r="H120" s="29"/>
      <c r="I120" s="93"/>
      <c r="J120" s="141">
        <f>BK120</f>
        <v>0</v>
      </c>
      <c r="K120" s="29"/>
      <c r="L120" s="30"/>
      <c r="M120" s="62"/>
      <c r="N120" s="53"/>
      <c r="O120" s="63"/>
      <c r="P120" s="142">
        <f>P121</f>
        <v>0</v>
      </c>
      <c r="Q120" s="63"/>
      <c r="R120" s="142">
        <f>R121</f>
        <v>101.8411129</v>
      </c>
      <c r="S120" s="63"/>
      <c r="T120" s="143">
        <f>T121</f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T120" s="14" t="s">
        <v>75</v>
      </c>
      <c r="AU120" s="14" t="s">
        <v>156</v>
      </c>
      <c r="BK120" s="144">
        <f>BK121</f>
        <v>0</v>
      </c>
    </row>
    <row r="121" spans="1:65" s="12" customFormat="1" ht="25.9" customHeight="1">
      <c r="B121" s="145"/>
      <c r="D121" s="146" t="s">
        <v>75</v>
      </c>
      <c r="E121" s="147" t="s">
        <v>173</v>
      </c>
      <c r="F121" s="147" t="s">
        <v>174</v>
      </c>
      <c r="I121" s="148"/>
      <c r="J121" s="149">
        <f>BK121</f>
        <v>0</v>
      </c>
      <c r="L121" s="145"/>
      <c r="M121" s="150"/>
      <c r="N121" s="151"/>
      <c r="O121" s="151"/>
      <c r="P121" s="152">
        <f>P122+P124+P130</f>
        <v>0</v>
      </c>
      <c r="Q121" s="151"/>
      <c r="R121" s="152">
        <f>R122+R124+R130</f>
        <v>101.8411129</v>
      </c>
      <c r="S121" s="151"/>
      <c r="T121" s="153">
        <f>T122+T124+T130</f>
        <v>0</v>
      </c>
      <c r="AR121" s="146" t="s">
        <v>84</v>
      </c>
      <c r="AT121" s="154" t="s">
        <v>75</v>
      </c>
      <c r="AU121" s="154" t="s">
        <v>76</v>
      </c>
      <c r="AY121" s="146" t="s">
        <v>175</v>
      </c>
      <c r="BK121" s="155">
        <f>BK122+BK124+BK130</f>
        <v>0</v>
      </c>
    </row>
    <row r="122" spans="1:65" s="12" customFormat="1" ht="22.9" customHeight="1">
      <c r="B122" s="145"/>
      <c r="D122" s="146" t="s">
        <v>75</v>
      </c>
      <c r="E122" s="156" t="s">
        <v>176</v>
      </c>
      <c r="F122" s="156" t="s">
        <v>177</v>
      </c>
      <c r="I122" s="148"/>
      <c r="J122" s="157">
        <f>BK122</f>
        <v>0</v>
      </c>
      <c r="L122" s="145"/>
      <c r="M122" s="150"/>
      <c r="N122" s="151"/>
      <c r="O122" s="151"/>
      <c r="P122" s="152">
        <f>P123</f>
        <v>0</v>
      </c>
      <c r="Q122" s="151"/>
      <c r="R122" s="152">
        <f>R123</f>
        <v>0</v>
      </c>
      <c r="S122" s="151"/>
      <c r="T122" s="153">
        <f>T123</f>
        <v>0</v>
      </c>
      <c r="AR122" s="146" t="s">
        <v>84</v>
      </c>
      <c r="AT122" s="154" t="s">
        <v>75</v>
      </c>
      <c r="AU122" s="154" t="s">
        <v>84</v>
      </c>
      <c r="AY122" s="146" t="s">
        <v>175</v>
      </c>
      <c r="BK122" s="155">
        <f>BK123</f>
        <v>0</v>
      </c>
    </row>
    <row r="123" spans="1:65" s="2" customFormat="1" ht="21.75" customHeight="1">
      <c r="A123" s="29"/>
      <c r="B123" s="158"/>
      <c r="C123" s="159" t="s">
        <v>84</v>
      </c>
      <c r="D123" s="159" t="s">
        <v>178</v>
      </c>
      <c r="E123" s="160" t="s">
        <v>179</v>
      </c>
      <c r="F123" s="161" t="s">
        <v>180</v>
      </c>
      <c r="G123" s="162" t="s">
        <v>181</v>
      </c>
      <c r="H123" s="163">
        <v>96.33</v>
      </c>
      <c r="I123" s="164"/>
      <c r="J123" s="165">
        <f>ROUND(I123*H123,2)</f>
        <v>0</v>
      </c>
      <c r="K123" s="166"/>
      <c r="L123" s="30"/>
      <c r="M123" s="167" t="s">
        <v>1</v>
      </c>
      <c r="N123" s="168" t="s">
        <v>42</v>
      </c>
      <c r="O123" s="55"/>
      <c r="P123" s="169">
        <f>O123*H123</f>
        <v>0</v>
      </c>
      <c r="Q123" s="169">
        <v>0</v>
      </c>
      <c r="R123" s="169">
        <f>Q123*H123</f>
        <v>0</v>
      </c>
      <c r="S123" s="169">
        <v>0</v>
      </c>
      <c r="T123" s="170">
        <f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71" t="s">
        <v>182</v>
      </c>
      <c r="AT123" s="171" t="s">
        <v>178</v>
      </c>
      <c r="AU123" s="171" t="s">
        <v>176</v>
      </c>
      <c r="AY123" s="14" t="s">
        <v>175</v>
      </c>
      <c r="BE123" s="172">
        <f>IF(N123="základná",J123,0)</f>
        <v>0</v>
      </c>
      <c r="BF123" s="172">
        <f>IF(N123="znížená",J123,0)</f>
        <v>0</v>
      </c>
      <c r="BG123" s="172">
        <f>IF(N123="zákl. prenesená",J123,0)</f>
        <v>0</v>
      </c>
      <c r="BH123" s="172">
        <f>IF(N123="zníž. prenesená",J123,0)</f>
        <v>0</v>
      </c>
      <c r="BI123" s="172">
        <f>IF(N123="nulová",J123,0)</f>
        <v>0</v>
      </c>
      <c r="BJ123" s="14" t="s">
        <v>176</v>
      </c>
      <c r="BK123" s="172">
        <f>ROUND(I123*H123,2)</f>
        <v>0</v>
      </c>
      <c r="BL123" s="14" t="s">
        <v>182</v>
      </c>
      <c r="BM123" s="171" t="s">
        <v>183</v>
      </c>
    </row>
    <row r="124" spans="1:65" s="12" customFormat="1" ht="22.9" customHeight="1">
      <c r="B124" s="145"/>
      <c r="D124" s="146" t="s">
        <v>75</v>
      </c>
      <c r="E124" s="156" t="s">
        <v>184</v>
      </c>
      <c r="F124" s="156" t="s">
        <v>185</v>
      </c>
      <c r="I124" s="148"/>
      <c r="J124" s="157">
        <f>BK124</f>
        <v>0</v>
      </c>
      <c r="L124" s="145"/>
      <c r="M124" s="150"/>
      <c r="N124" s="151"/>
      <c r="O124" s="151"/>
      <c r="P124" s="152">
        <f>SUM(P125:P129)</f>
        <v>0</v>
      </c>
      <c r="Q124" s="151"/>
      <c r="R124" s="152">
        <f>SUM(R125:R129)</f>
        <v>101.8411129</v>
      </c>
      <c r="S124" s="151"/>
      <c r="T124" s="153">
        <f>SUM(T125:T129)</f>
        <v>0</v>
      </c>
      <c r="AR124" s="146" t="s">
        <v>84</v>
      </c>
      <c r="AT124" s="154" t="s">
        <v>75</v>
      </c>
      <c r="AU124" s="154" t="s">
        <v>84</v>
      </c>
      <c r="AY124" s="146" t="s">
        <v>175</v>
      </c>
      <c r="BK124" s="155">
        <f>SUM(BK125:BK129)</f>
        <v>0</v>
      </c>
    </row>
    <row r="125" spans="1:65" s="2" customFormat="1" ht="21.75" customHeight="1">
      <c r="A125" s="29"/>
      <c r="B125" s="158"/>
      <c r="C125" s="159" t="s">
        <v>176</v>
      </c>
      <c r="D125" s="159" t="s">
        <v>178</v>
      </c>
      <c r="E125" s="160" t="s">
        <v>186</v>
      </c>
      <c r="F125" s="161" t="s">
        <v>187</v>
      </c>
      <c r="G125" s="162" t="s">
        <v>181</v>
      </c>
      <c r="H125" s="163">
        <v>96.33</v>
      </c>
      <c r="I125" s="164"/>
      <c r="J125" s="165">
        <f>ROUND(I125*H125,2)</f>
        <v>0</v>
      </c>
      <c r="K125" s="166"/>
      <c r="L125" s="30"/>
      <c r="M125" s="167" t="s">
        <v>1</v>
      </c>
      <c r="N125" s="168" t="s">
        <v>42</v>
      </c>
      <c r="O125" s="55"/>
      <c r="P125" s="169">
        <f>O125*H125</f>
        <v>0</v>
      </c>
      <c r="Q125" s="169">
        <v>0.29899999999999999</v>
      </c>
      <c r="R125" s="169">
        <f>Q125*H125</f>
        <v>28.802669999999999</v>
      </c>
      <c r="S125" s="169">
        <v>0</v>
      </c>
      <c r="T125" s="170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1" t="s">
        <v>182</v>
      </c>
      <c r="AT125" s="171" t="s">
        <v>178</v>
      </c>
      <c r="AU125" s="171" t="s">
        <v>176</v>
      </c>
      <c r="AY125" s="14" t="s">
        <v>175</v>
      </c>
      <c r="BE125" s="172">
        <f>IF(N125="základná",J125,0)</f>
        <v>0</v>
      </c>
      <c r="BF125" s="172">
        <f>IF(N125="znížená",J125,0)</f>
        <v>0</v>
      </c>
      <c r="BG125" s="172">
        <f>IF(N125="zákl. prenesená",J125,0)</f>
        <v>0</v>
      </c>
      <c r="BH125" s="172">
        <f>IF(N125="zníž. prenesená",J125,0)</f>
        <v>0</v>
      </c>
      <c r="BI125" s="172">
        <f>IF(N125="nulová",J125,0)</f>
        <v>0</v>
      </c>
      <c r="BJ125" s="14" t="s">
        <v>176</v>
      </c>
      <c r="BK125" s="172">
        <f>ROUND(I125*H125,2)</f>
        <v>0</v>
      </c>
      <c r="BL125" s="14" t="s">
        <v>182</v>
      </c>
      <c r="BM125" s="171" t="s">
        <v>188</v>
      </c>
    </row>
    <row r="126" spans="1:65" s="2" customFormat="1" ht="21.75" customHeight="1">
      <c r="A126" s="29"/>
      <c r="B126" s="158"/>
      <c r="C126" s="159" t="s">
        <v>189</v>
      </c>
      <c r="D126" s="159" t="s">
        <v>178</v>
      </c>
      <c r="E126" s="160" t="s">
        <v>190</v>
      </c>
      <c r="F126" s="161" t="s">
        <v>191</v>
      </c>
      <c r="G126" s="162" t="s">
        <v>181</v>
      </c>
      <c r="H126" s="163">
        <v>96.33</v>
      </c>
      <c r="I126" s="164"/>
      <c r="J126" s="165">
        <f>ROUND(I126*H126,2)</f>
        <v>0</v>
      </c>
      <c r="K126" s="166"/>
      <c r="L126" s="30"/>
      <c r="M126" s="167" t="s">
        <v>1</v>
      </c>
      <c r="N126" s="168" t="s">
        <v>42</v>
      </c>
      <c r="O126" s="55"/>
      <c r="P126" s="169">
        <f>O126*H126</f>
        <v>0</v>
      </c>
      <c r="Q126" s="169">
        <v>0.39800000000000002</v>
      </c>
      <c r="R126" s="169">
        <f>Q126*H126</f>
        <v>38.33934</v>
      </c>
      <c r="S126" s="169">
        <v>0</v>
      </c>
      <c r="T126" s="170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1" t="s">
        <v>182</v>
      </c>
      <c r="AT126" s="171" t="s">
        <v>178</v>
      </c>
      <c r="AU126" s="171" t="s">
        <v>176</v>
      </c>
      <c r="AY126" s="14" t="s">
        <v>175</v>
      </c>
      <c r="BE126" s="172">
        <f>IF(N126="základná",J126,0)</f>
        <v>0</v>
      </c>
      <c r="BF126" s="172">
        <f>IF(N126="znížená",J126,0)</f>
        <v>0</v>
      </c>
      <c r="BG126" s="172">
        <f>IF(N126="zákl. prenesená",J126,0)</f>
        <v>0</v>
      </c>
      <c r="BH126" s="172">
        <f>IF(N126="zníž. prenesená",J126,0)</f>
        <v>0</v>
      </c>
      <c r="BI126" s="172">
        <f>IF(N126="nulová",J126,0)</f>
        <v>0</v>
      </c>
      <c r="BJ126" s="14" t="s">
        <v>176</v>
      </c>
      <c r="BK126" s="172">
        <f>ROUND(I126*H126,2)</f>
        <v>0</v>
      </c>
      <c r="BL126" s="14" t="s">
        <v>182</v>
      </c>
      <c r="BM126" s="171" t="s">
        <v>192</v>
      </c>
    </row>
    <row r="127" spans="1:65" s="2" customFormat="1" ht="21.75" customHeight="1">
      <c r="A127" s="29"/>
      <c r="B127" s="158"/>
      <c r="C127" s="159" t="s">
        <v>182</v>
      </c>
      <c r="D127" s="159" t="s">
        <v>178</v>
      </c>
      <c r="E127" s="160" t="s">
        <v>193</v>
      </c>
      <c r="F127" s="161" t="s">
        <v>194</v>
      </c>
      <c r="G127" s="162" t="s">
        <v>181</v>
      </c>
      <c r="H127" s="163">
        <v>96.33</v>
      </c>
      <c r="I127" s="164"/>
      <c r="J127" s="165">
        <f>ROUND(I127*H127,2)</f>
        <v>0</v>
      </c>
      <c r="K127" s="166"/>
      <c r="L127" s="30"/>
      <c r="M127" s="167" t="s">
        <v>1</v>
      </c>
      <c r="N127" s="168" t="s">
        <v>42</v>
      </c>
      <c r="O127" s="55"/>
      <c r="P127" s="169">
        <f>O127*H127</f>
        <v>0</v>
      </c>
      <c r="Q127" s="169">
        <v>8.0030000000000004E-2</v>
      </c>
      <c r="R127" s="169">
        <f>Q127*H127</f>
        <v>7.7092898999999999</v>
      </c>
      <c r="S127" s="169">
        <v>0</v>
      </c>
      <c r="T127" s="170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1" t="s">
        <v>182</v>
      </c>
      <c r="AT127" s="171" t="s">
        <v>178</v>
      </c>
      <c r="AU127" s="171" t="s">
        <v>176</v>
      </c>
      <c r="AY127" s="14" t="s">
        <v>175</v>
      </c>
      <c r="BE127" s="172">
        <f>IF(N127="základná",J127,0)</f>
        <v>0</v>
      </c>
      <c r="BF127" s="172">
        <f>IF(N127="znížená",J127,0)</f>
        <v>0</v>
      </c>
      <c r="BG127" s="172">
        <f>IF(N127="zákl. prenesená",J127,0)</f>
        <v>0</v>
      </c>
      <c r="BH127" s="172">
        <f>IF(N127="zníž. prenesená",J127,0)</f>
        <v>0</v>
      </c>
      <c r="BI127" s="172">
        <f>IF(N127="nulová",J127,0)</f>
        <v>0</v>
      </c>
      <c r="BJ127" s="14" t="s">
        <v>176</v>
      </c>
      <c r="BK127" s="172">
        <f>ROUND(I127*H127,2)</f>
        <v>0</v>
      </c>
      <c r="BL127" s="14" t="s">
        <v>182</v>
      </c>
      <c r="BM127" s="171" t="s">
        <v>195</v>
      </c>
    </row>
    <row r="128" spans="1:65" s="2" customFormat="1" ht="21.75" customHeight="1">
      <c r="A128" s="29"/>
      <c r="B128" s="158"/>
      <c r="C128" s="159" t="s">
        <v>184</v>
      </c>
      <c r="D128" s="159" t="s">
        <v>178</v>
      </c>
      <c r="E128" s="160" t="s">
        <v>196</v>
      </c>
      <c r="F128" s="161" t="s">
        <v>197</v>
      </c>
      <c r="G128" s="162" t="s">
        <v>181</v>
      </c>
      <c r="H128" s="163">
        <v>96.33</v>
      </c>
      <c r="I128" s="164"/>
      <c r="J128" s="165">
        <f>ROUND(I128*H128,2)</f>
        <v>0</v>
      </c>
      <c r="K128" s="166"/>
      <c r="L128" s="30"/>
      <c r="M128" s="167" t="s">
        <v>1</v>
      </c>
      <c r="N128" s="168" t="s">
        <v>42</v>
      </c>
      <c r="O128" s="55"/>
      <c r="P128" s="169">
        <f>O128*H128</f>
        <v>0</v>
      </c>
      <c r="Q128" s="169">
        <v>9.2499999999999999E-2</v>
      </c>
      <c r="R128" s="169">
        <f>Q128*H128</f>
        <v>8.9105249999999998</v>
      </c>
      <c r="S128" s="169">
        <v>0</v>
      </c>
      <c r="T128" s="170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1" t="s">
        <v>182</v>
      </c>
      <c r="AT128" s="171" t="s">
        <v>178</v>
      </c>
      <c r="AU128" s="171" t="s">
        <v>176</v>
      </c>
      <c r="AY128" s="14" t="s">
        <v>175</v>
      </c>
      <c r="BE128" s="172">
        <f>IF(N128="základná",J128,0)</f>
        <v>0</v>
      </c>
      <c r="BF128" s="172">
        <f>IF(N128="znížená",J128,0)</f>
        <v>0</v>
      </c>
      <c r="BG128" s="172">
        <f>IF(N128="zákl. prenesená",J128,0)</f>
        <v>0</v>
      </c>
      <c r="BH128" s="172">
        <f>IF(N128="zníž. prenesená",J128,0)</f>
        <v>0</v>
      </c>
      <c r="BI128" s="172">
        <f>IF(N128="nulová",J128,0)</f>
        <v>0</v>
      </c>
      <c r="BJ128" s="14" t="s">
        <v>176</v>
      </c>
      <c r="BK128" s="172">
        <f>ROUND(I128*H128,2)</f>
        <v>0</v>
      </c>
      <c r="BL128" s="14" t="s">
        <v>182</v>
      </c>
      <c r="BM128" s="171" t="s">
        <v>198</v>
      </c>
    </row>
    <row r="129" spans="1:65" s="2" customFormat="1" ht="16.5" customHeight="1">
      <c r="A129" s="29"/>
      <c r="B129" s="158"/>
      <c r="C129" s="173" t="s">
        <v>199</v>
      </c>
      <c r="D129" s="173" t="s">
        <v>200</v>
      </c>
      <c r="E129" s="174" t="s">
        <v>201</v>
      </c>
      <c r="F129" s="175" t="s">
        <v>202</v>
      </c>
      <c r="G129" s="176" t="s">
        <v>181</v>
      </c>
      <c r="H129" s="177">
        <v>98.257000000000005</v>
      </c>
      <c r="I129" s="178"/>
      <c r="J129" s="179">
        <f>ROUND(I129*H129,2)</f>
        <v>0</v>
      </c>
      <c r="K129" s="180"/>
      <c r="L129" s="181"/>
      <c r="M129" s="182" t="s">
        <v>1</v>
      </c>
      <c r="N129" s="183" t="s">
        <v>42</v>
      </c>
      <c r="O129" s="55"/>
      <c r="P129" s="169">
        <f>O129*H129</f>
        <v>0</v>
      </c>
      <c r="Q129" s="169">
        <v>0.184</v>
      </c>
      <c r="R129" s="169">
        <f>Q129*H129</f>
        <v>18.079288000000002</v>
      </c>
      <c r="S129" s="169">
        <v>0</v>
      </c>
      <c r="T129" s="170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1" t="s">
        <v>203</v>
      </c>
      <c r="AT129" s="171" t="s">
        <v>200</v>
      </c>
      <c r="AU129" s="171" t="s">
        <v>176</v>
      </c>
      <c r="AY129" s="14" t="s">
        <v>175</v>
      </c>
      <c r="BE129" s="172">
        <f>IF(N129="základná",J129,0)</f>
        <v>0</v>
      </c>
      <c r="BF129" s="172">
        <f>IF(N129="znížená",J129,0)</f>
        <v>0</v>
      </c>
      <c r="BG129" s="172">
        <f>IF(N129="zákl. prenesená",J129,0)</f>
        <v>0</v>
      </c>
      <c r="BH129" s="172">
        <f>IF(N129="zníž. prenesená",J129,0)</f>
        <v>0</v>
      </c>
      <c r="BI129" s="172">
        <f>IF(N129="nulová",J129,0)</f>
        <v>0</v>
      </c>
      <c r="BJ129" s="14" t="s">
        <v>176</v>
      </c>
      <c r="BK129" s="172">
        <f>ROUND(I129*H129,2)</f>
        <v>0</v>
      </c>
      <c r="BL129" s="14" t="s">
        <v>182</v>
      </c>
      <c r="BM129" s="171" t="s">
        <v>204</v>
      </c>
    </row>
    <row r="130" spans="1:65" s="12" customFormat="1" ht="22.9" customHeight="1">
      <c r="B130" s="145"/>
      <c r="D130" s="146" t="s">
        <v>75</v>
      </c>
      <c r="E130" s="156" t="s">
        <v>205</v>
      </c>
      <c r="F130" s="156" t="s">
        <v>206</v>
      </c>
      <c r="I130" s="148"/>
      <c r="J130" s="157">
        <f>BK130</f>
        <v>0</v>
      </c>
      <c r="L130" s="145"/>
      <c r="M130" s="150"/>
      <c r="N130" s="151"/>
      <c r="O130" s="151"/>
      <c r="P130" s="152">
        <f>P131</f>
        <v>0</v>
      </c>
      <c r="Q130" s="151"/>
      <c r="R130" s="152">
        <f>R131</f>
        <v>0</v>
      </c>
      <c r="S130" s="151"/>
      <c r="T130" s="153">
        <f>T131</f>
        <v>0</v>
      </c>
      <c r="AR130" s="146" t="s">
        <v>84</v>
      </c>
      <c r="AT130" s="154" t="s">
        <v>75</v>
      </c>
      <c r="AU130" s="154" t="s">
        <v>84</v>
      </c>
      <c r="AY130" s="146" t="s">
        <v>175</v>
      </c>
      <c r="BK130" s="155">
        <f>BK131</f>
        <v>0</v>
      </c>
    </row>
    <row r="131" spans="1:65" s="2" customFormat="1" ht="21.75" customHeight="1">
      <c r="A131" s="29"/>
      <c r="B131" s="158"/>
      <c r="C131" s="159" t="s">
        <v>207</v>
      </c>
      <c r="D131" s="159" t="s">
        <v>178</v>
      </c>
      <c r="E131" s="160" t="s">
        <v>208</v>
      </c>
      <c r="F131" s="161" t="s">
        <v>209</v>
      </c>
      <c r="G131" s="162" t="s">
        <v>210</v>
      </c>
      <c r="H131" s="163">
        <v>101.84099999999999</v>
      </c>
      <c r="I131" s="164"/>
      <c r="J131" s="165">
        <f>ROUND(I131*H131,2)</f>
        <v>0</v>
      </c>
      <c r="K131" s="166"/>
      <c r="L131" s="30"/>
      <c r="M131" s="184" t="s">
        <v>1</v>
      </c>
      <c r="N131" s="185" t="s">
        <v>42</v>
      </c>
      <c r="O131" s="186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1" t="s">
        <v>182</v>
      </c>
      <c r="AT131" s="171" t="s">
        <v>178</v>
      </c>
      <c r="AU131" s="171" t="s">
        <v>176</v>
      </c>
      <c r="AY131" s="14" t="s">
        <v>175</v>
      </c>
      <c r="BE131" s="172">
        <f>IF(N131="základná",J131,0)</f>
        <v>0</v>
      </c>
      <c r="BF131" s="172">
        <f>IF(N131="znížená",J131,0)</f>
        <v>0</v>
      </c>
      <c r="BG131" s="172">
        <f>IF(N131="zákl. prenesená",J131,0)</f>
        <v>0</v>
      </c>
      <c r="BH131" s="172">
        <f>IF(N131="zníž. prenesená",J131,0)</f>
        <v>0</v>
      </c>
      <c r="BI131" s="172">
        <f>IF(N131="nulová",J131,0)</f>
        <v>0</v>
      </c>
      <c r="BJ131" s="14" t="s">
        <v>176</v>
      </c>
      <c r="BK131" s="172">
        <f>ROUND(I131*H131,2)</f>
        <v>0</v>
      </c>
      <c r="BL131" s="14" t="s">
        <v>182</v>
      </c>
      <c r="BM131" s="171" t="s">
        <v>211</v>
      </c>
    </row>
    <row r="132" spans="1:65" s="2" customFormat="1" ht="6.95" customHeight="1">
      <c r="A132" s="29"/>
      <c r="B132" s="44"/>
      <c r="C132" s="45"/>
      <c r="D132" s="45"/>
      <c r="E132" s="45"/>
      <c r="F132" s="45"/>
      <c r="G132" s="45"/>
      <c r="H132" s="45"/>
      <c r="I132" s="117"/>
      <c r="J132" s="45"/>
      <c r="K132" s="45"/>
      <c r="L132" s="30"/>
      <c r="M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</sheetData>
  <autoFilter ref="C119:K131" xr:uid="{00000000-0009-0000-0000-000001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BM136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14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139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149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15</v>
      </c>
      <c r="I6" s="90"/>
      <c r="L6" s="17"/>
    </row>
    <row r="7" spans="1:46" s="1" customFormat="1" ht="16.5" customHeight="1">
      <c r="B7" s="17"/>
      <c r="E7" s="231" t="str">
        <f>'Rekapitulácia stavby'!K6</f>
        <v>PUMPTRACK- Ludvika van Beethovena</v>
      </c>
      <c r="F7" s="232"/>
      <c r="G7" s="232"/>
      <c r="H7" s="232"/>
      <c r="I7" s="90"/>
      <c r="L7" s="17"/>
    </row>
    <row r="8" spans="1:46" s="2" customFormat="1" ht="12" customHeight="1">
      <c r="A8" s="29"/>
      <c r="B8" s="30"/>
      <c r="C8" s="29"/>
      <c r="D8" s="24" t="s">
        <v>150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8" t="s">
        <v>1094</v>
      </c>
      <c r="F9" s="233"/>
      <c r="G9" s="233"/>
      <c r="H9" s="233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9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94" t="s">
        <v>21</v>
      </c>
      <c r="J12" s="52" t="str">
        <f>'Rekapitulácia stavby'!AN8</f>
        <v>30. 4. 2021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94" t="s">
        <v>24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94" t="s">
        <v>26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9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4" t="str">
        <f>'Rekapitulácia stavby'!E14</f>
        <v>Vyplň údaj</v>
      </c>
      <c r="F18" s="198"/>
      <c r="G18" s="198"/>
      <c r="H18" s="198"/>
      <c r="I18" s="94" t="s">
        <v>26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94" t="s">
        <v>24</v>
      </c>
      <c r="J20" s="22" t="s">
        <v>30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31</v>
      </c>
      <c r="F21" s="29"/>
      <c r="G21" s="29"/>
      <c r="H21" s="29"/>
      <c r="I21" s="94" t="s">
        <v>26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33</v>
      </c>
      <c r="E23" s="29"/>
      <c r="F23" s="29"/>
      <c r="G23" s="29"/>
      <c r="H23" s="29"/>
      <c r="I23" s="9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26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03" t="s">
        <v>1</v>
      </c>
      <c r="F27" s="203"/>
      <c r="G27" s="203"/>
      <c r="H27" s="203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36</v>
      </c>
      <c r="E30" s="29"/>
      <c r="F30" s="29"/>
      <c r="G30" s="29"/>
      <c r="H30" s="29"/>
      <c r="I30" s="93"/>
      <c r="J30" s="68">
        <f>ROUND(J121,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101" t="s">
        <v>37</v>
      </c>
      <c r="J32" s="33" t="s">
        <v>39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40</v>
      </c>
      <c r="E33" s="24" t="s">
        <v>41</v>
      </c>
      <c r="F33" s="103">
        <f>ROUND((SUM(BE121:BE135)),  2)</f>
        <v>0</v>
      </c>
      <c r="G33" s="29"/>
      <c r="H33" s="29"/>
      <c r="I33" s="104">
        <v>0.2</v>
      </c>
      <c r="J33" s="103">
        <f>ROUND(((SUM(BE121:BE135))*I33),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42</v>
      </c>
      <c r="F34" s="103">
        <f>ROUND((SUM(BF121:BF135)),  2)</f>
        <v>0</v>
      </c>
      <c r="G34" s="29"/>
      <c r="H34" s="29"/>
      <c r="I34" s="104">
        <v>0.2</v>
      </c>
      <c r="J34" s="103">
        <f>ROUND(((SUM(BF121:BF135))*I34),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3">
        <f>ROUND((SUM(BG121:BG135)),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3">
        <f>ROUND((SUM(BH121:BH135)),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45</v>
      </c>
      <c r="F37" s="103">
        <f>ROUND((SUM(BI121:BI135)),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46</v>
      </c>
      <c r="E39" s="57"/>
      <c r="F39" s="57"/>
      <c r="G39" s="107" t="s">
        <v>47</v>
      </c>
      <c r="H39" s="108" t="s">
        <v>48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49</v>
      </c>
      <c r="E50" s="41"/>
      <c r="F50" s="41"/>
      <c r="G50" s="40" t="s">
        <v>50</v>
      </c>
      <c r="H50" s="41"/>
      <c r="I50" s="112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51</v>
      </c>
      <c r="E61" s="32"/>
      <c r="F61" s="113" t="s">
        <v>52</v>
      </c>
      <c r="G61" s="42" t="s">
        <v>51</v>
      </c>
      <c r="H61" s="32"/>
      <c r="I61" s="114"/>
      <c r="J61" s="115" t="s">
        <v>52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53</v>
      </c>
      <c r="E65" s="43"/>
      <c r="F65" s="43"/>
      <c r="G65" s="40" t="s">
        <v>54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51</v>
      </c>
      <c r="E76" s="32"/>
      <c r="F76" s="113" t="s">
        <v>52</v>
      </c>
      <c r="G76" s="42" t="s">
        <v>51</v>
      </c>
      <c r="H76" s="32"/>
      <c r="I76" s="114"/>
      <c r="J76" s="115" t="s">
        <v>52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152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1" t="str">
        <f>E7</f>
        <v>PUMPTRACK- Ludvika van Beethovena</v>
      </c>
      <c r="F85" s="232"/>
      <c r="G85" s="232"/>
      <c r="H85" s="232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150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18" t="str">
        <f>E9</f>
        <v>SO 16 - DP1, DP2- doplnkové spevnené plochy pri vstupe A, B</v>
      </c>
      <c r="F87" s="233"/>
      <c r="G87" s="233"/>
      <c r="H87" s="233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Trnava, parc. č. 1635/1</v>
      </c>
      <c r="G89" s="29"/>
      <c r="H89" s="29"/>
      <c r="I89" s="94" t="s">
        <v>21</v>
      </c>
      <c r="J89" s="52" t="str">
        <f>IF(J12="","",J12)</f>
        <v>30. 4. 2021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Mesto Trnava, Hlavná č.1</v>
      </c>
      <c r="G91" s="29"/>
      <c r="H91" s="29"/>
      <c r="I91" s="94" t="s">
        <v>29</v>
      </c>
      <c r="J91" s="27" t="str">
        <f>E21</f>
        <v>SIMANEK s.r.o.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94" t="s">
        <v>33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153</v>
      </c>
      <c r="D94" s="105"/>
      <c r="E94" s="105"/>
      <c r="F94" s="105"/>
      <c r="G94" s="105"/>
      <c r="H94" s="105"/>
      <c r="I94" s="120"/>
      <c r="J94" s="121" t="s">
        <v>154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155</v>
      </c>
      <c r="D96" s="29"/>
      <c r="E96" s="29"/>
      <c r="F96" s="29"/>
      <c r="G96" s="29"/>
      <c r="H96" s="29"/>
      <c r="I96" s="93"/>
      <c r="J96" s="68">
        <f>J121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156</v>
      </c>
    </row>
    <row r="97" spans="1:31" s="9" customFormat="1" ht="24.95" customHeight="1">
      <c r="B97" s="123"/>
      <c r="D97" s="124" t="s">
        <v>157</v>
      </c>
      <c r="E97" s="125"/>
      <c r="F97" s="125"/>
      <c r="G97" s="125"/>
      <c r="H97" s="125"/>
      <c r="I97" s="126"/>
      <c r="J97" s="127">
        <f>J122</f>
        <v>0</v>
      </c>
      <c r="L97" s="123"/>
    </row>
    <row r="98" spans="1:31" s="10" customFormat="1" ht="19.899999999999999" customHeight="1">
      <c r="B98" s="128"/>
      <c r="D98" s="129" t="s">
        <v>158</v>
      </c>
      <c r="E98" s="130"/>
      <c r="F98" s="130"/>
      <c r="G98" s="130"/>
      <c r="H98" s="130"/>
      <c r="I98" s="131"/>
      <c r="J98" s="132">
        <f>J123</f>
        <v>0</v>
      </c>
      <c r="L98" s="128"/>
    </row>
    <row r="99" spans="1:31" s="10" customFormat="1" ht="19.899999999999999" customHeight="1">
      <c r="B99" s="128"/>
      <c r="D99" s="129" t="s">
        <v>159</v>
      </c>
      <c r="E99" s="130"/>
      <c r="F99" s="130"/>
      <c r="G99" s="130"/>
      <c r="H99" s="130"/>
      <c r="I99" s="131"/>
      <c r="J99" s="132">
        <f>J125</f>
        <v>0</v>
      </c>
      <c r="L99" s="128"/>
    </row>
    <row r="100" spans="1:31" s="10" customFormat="1" ht="19.899999999999999" customHeight="1">
      <c r="B100" s="128"/>
      <c r="D100" s="129" t="s">
        <v>228</v>
      </c>
      <c r="E100" s="130"/>
      <c r="F100" s="130"/>
      <c r="G100" s="130"/>
      <c r="H100" s="130"/>
      <c r="I100" s="131"/>
      <c r="J100" s="132">
        <f>J131</f>
        <v>0</v>
      </c>
      <c r="L100" s="128"/>
    </row>
    <row r="101" spans="1:31" s="10" customFormat="1" ht="19.899999999999999" customHeight="1">
      <c r="B101" s="128"/>
      <c r="D101" s="129" t="s">
        <v>160</v>
      </c>
      <c r="E101" s="130"/>
      <c r="F101" s="130"/>
      <c r="G101" s="130"/>
      <c r="H101" s="130"/>
      <c r="I101" s="131"/>
      <c r="J101" s="132">
        <f>J134</f>
        <v>0</v>
      </c>
      <c r="L101" s="128"/>
    </row>
    <row r="102" spans="1:31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93"/>
      <c r="J102" s="29"/>
      <c r="K102" s="29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6.95" customHeight="1">
      <c r="A103" s="29"/>
      <c r="B103" s="44"/>
      <c r="C103" s="45"/>
      <c r="D103" s="45"/>
      <c r="E103" s="45"/>
      <c r="F103" s="45"/>
      <c r="G103" s="45"/>
      <c r="H103" s="45"/>
      <c r="I103" s="117"/>
      <c r="J103" s="45"/>
      <c r="K103" s="45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7" spans="1:31" s="2" customFormat="1" ht="6.95" customHeight="1">
      <c r="A107" s="29"/>
      <c r="B107" s="46"/>
      <c r="C107" s="47"/>
      <c r="D107" s="47"/>
      <c r="E107" s="47"/>
      <c r="F107" s="47"/>
      <c r="G107" s="47"/>
      <c r="H107" s="47"/>
      <c r="I107" s="118"/>
      <c r="J107" s="47"/>
      <c r="K107" s="47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24.95" customHeight="1">
      <c r="A108" s="29"/>
      <c r="B108" s="30"/>
      <c r="C108" s="18" t="s">
        <v>161</v>
      </c>
      <c r="D108" s="29"/>
      <c r="E108" s="29"/>
      <c r="F108" s="29"/>
      <c r="G108" s="29"/>
      <c r="H108" s="29"/>
      <c r="I108" s="93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15</v>
      </c>
      <c r="D110" s="29"/>
      <c r="E110" s="29"/>
      <c r="F110" s="29"/>
      <c r="G110" s="29"/>
      <c r="H110" s="29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231" t="str">
        <f>E7</f>
        <v>PUMPTRACK- Ludvika van Beethovena</v>
      </c>
      <c r="F111" s="232"/>
      <c r="G111" s="232"/>
      <c r="H111" s="232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150</v>
      </c>
      <c r="D112" s="29"/>
      <c r="E112" s="29"/>
      <c r="F112" s="29"/>
      <c r="G112" s="29"/>
      <c r="H112" s="29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18" t="str">
        <f>E9</f>
        <v>SO 16 - DP1, DP2- doplnkové spevnené plochy pri vstupe A, B</v>
      </c>
      <c r="F113" s="233"/>
      <c r="G113" s="233"/>
      <c r="H113" s="233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19</v>
      </c>
      <c r="D115" s="29"/>
      <c r="E115" s="29"/>
      <c r="F115" s="22" t="str">
        <f>F12</f>
        <v>Trnava, parc. č. 1635/1</v>
      </c>
      <c r="G115" s="29"/>
      <c r="H115" s="29"/>
      <c r="I115" s="94" t="s">
        <v>21</v>
      </c>
      <c r="J115" s="52" t="str">
        <f>IF(J12="","",J12)</f>
        <v>30. 4. 2021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93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23</v>
      </c>
      <c r="D117" s="29"/>
      <c r="E117" s="29"/>
      <c r="F117" s="22" t="str">
        <f>E15</f>
        <v>Mesto Trnava, Hlavná č.1</v>
      </c>
      <c r="G117" s="29"/>
      <c r="H117" s="29"/>
      <c r="I117" s="94" t="s">
        <v>29</v>
      </c>
      <c r="J117" s="27" t="str">
        <f>E21</f>
        <v>SIMANEK s.r.o.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27</v>
      </c>
      <c r="D118" s="29"/>
      <c r="E118" s="29"/>
      <c r="F118" s="22" t="str">
        <f>IF(E18="","",E18)</f>
        <v>Vyplň údaj</v>
      </c>
      <c r="G118" s="29"/>
      <c r="H118" s="29"/>
      <c r="I118" s="94" t="s">
        <v>33</v>
      </c>
      <c r="J118" s="27" t="str">
        <f>E24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35" customHeight="1">
      <c r="A119" s="29"/>
      <c r="B119" s="30"/>
      <c r="C119" s="29"/>
      <c r="D119" s="29"/>
      <c r="E119" s="29"/>
      <c r="F119" s="29"/>
      <c r="G119" s="29"/>
      <c r="H119" s="29"/>
      <c r="I119" s="93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>
      <c r="A120" s="133"/>
      <c r="B120" s="134"/>
      <c r="C120" s="135" t="s">
        <v>162</v>
      </c>
      <c r="D120" s="136" t="s">
        <v>61</v>
      </c>
      <c r="E120" s="136" t="s">
        <v>57</v>
      </c>
      <c r="F120" s="136" t="s">
        <v>58</v>
      </c>
      <c r="G120" s="136" t="s">
        <v>163</v>
      </c>
      <c r="H120" s="136" t="s">
        <v>164</v>
      </c>
      <c r="I120" s="137" t="s">
        <v>165</v>
      </c>
      <c r="J120" s="138" t="s">
        <v>154</v>
      </c>
      <c r="K120" s="139" t="s">
        <v>166</v>
      </c>
      <c r="L120" s="140"/>
      <c r="M120" s="59" t="s">
        <v>1</v>
      </c>
      <c r="N120" s="60" t="s">
        <v>40</v>
      </c>
      <c r="O120" s="60" t="s">
        <v>167</v>
      </c>
      <c r="P120" s="60" t="s">
        <v>168</v>
      </c>
      <c r="Q120" s="60" t="s">
        <v>169</v>
      </c>
      <c r="R120" s="60" t="s">
        <v>170</v>
      </c>
      <c r="S120" s="60" t="s">
        <v>171</v>
      </c>
      <c r="T120" s="61" t="s">
        <v>172</v>
      </c>
      <c r="U120" s="133"/>
      <c r="V120" s="133"/>
      <c r="W120" s="133"/>
      <c r="X120" s="133"/>
      <c r="Y120" s="133"/>
      <c r="Z120" s="133"/>
      <c r="AA120" s="133"/>
      <c r="AB120" s="133"/>
      <c r="AC120" s="133"/>
      <c r="AD120" s="133"/>
      <c r="AE120" s="133"/>
    </row>
    <row r="121" spans="1:65" s="2" customFormat="1" ht="22.9" customHeight="1">
      <c r="A121" s="29"/>
      <c r="B121" s="30"/>
      <c r="C121" s="66" t="s">
        <v>155</v>
      </c>
      <c r="D121" s="29"/>
      <c r="E121" s="29"/>
      <c r="F121" s="29"/>
      <c r="G121" s="29"/>
      <c r="H121" s="29"/>
      <c r="I121" s="93"/>
      <c r="J121" s="141">
        <f>BK121</f>
        <v>0</v>
      </c>
      <c r="K121" s="29"/>
      <c r="L121" s="30"/>
      <c r="M121" s="62"/>
      <c r="N121" s="53"/>
      <c r="O121" s="63"/>
      <c r="P121" s="142">
        <f>P122</f>
        <v>0</v>
      </c>
      <c r="Q121" s="63"/>
      <c r="R121" s="142">
        <f>R122</f>
        <v>16.978395000000003</v>
      </c>
      <c r="S121" s="63"/>
      <c r="T121" s="143">
        <f>T122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75</v>
      </c>
      <c r="AU121" s="14" t="s">
        <v>156</v>
      </c>
      <c r="BK121" s="144">
        <f>BK122</f>
        <v>0</v>
      </c>
    </row>
    <row r="122" spans="1:65" s="12" customFormat="1" ht="25.9" customHeight="1">
      <c r="B122" s="145"/>
      <c r="D122" s="146" t="s">
        <v>75</v>
      </c>
      <c r="E122" s="147" t="s">
        <v>173</v>
      </c>
      <c r="F122" s="147" t="s">
        <v>174</v>
      </c>
      <c r="I122" s="148"/>
      <c r="J122" s="149">
        <f>BK122</f>
        <v>0</v>
      </c>
      <c r="L122" s="145"/>
      <c r="M122" s="150"/>
      <c r="N122" s="151"/>
      <c r="O122" s="151"/>
      <c r="P122" s="152">
        <f>P123+P125+P131+P134</f>
        <v>0</v>
      </c>
      <c r="Q122" s="151"/>
      <c r="R122" s="152">
        <f>R123+R125+R131+R134</f>
        <v>16.978395000000003</v>
      </c>
      <c r="S122" s="151"/>
      <c r="T122" s="153">
        <f>T123+T125+T131+T134</f>
        <v>0</v>
      </c>
      <c r="AR122" s="146" t="s">
        <v>84</v>
      </c>
      <c r="AT122" s="154" t="s">
        <v>75</v>
      </c>
      <c r="AU122" s="154" t="s">
        <v>76</v>
      </c>
      <c r="AY122" s="146" t="s">
        <v>175</v>
      </c>
      <c r="BK122" s="155">
        <f>BK123+BK125+BK131+BK134</f>
        <v>0</v>
      </c>
    </row>
    <row r="123" spans="1:65" s="12" customFormat="1" ht="22.9" customHeight="1">
      <c r="B123" s="145"/>
      <c r="D123" s="146" t="s">
        <v>75</v>
      </c>
      <c r="E123" s="156" t="s">
        <v>176</v>
      </c>
      <c r="F123" s="156" t="s">
        <v>177</v>
      </c>
      <c r="I123" s="148"/>
      <c r="J123" s="157">
        <f>BK123</f>
        <v>0</v>
      </c>
      <c r="L123" s="145"/>
      <c r="M123" s="150"/>
      <c r="N123" s="151"/>
      <c r="O123" s="151"/>
      <c r="P123" s="152">
        <f>P124</f>
        <v>0</v>
      </c>
      <c r="Q123" s="151"/>
      <c r="R123" s="152">
        <f>R124</f>
        <v>0</v>
      </c>
      <c r="S123" s="151"/>
      <c r="T123" s="153">
        <f>T124</f>
        <v>0</v>
      </c>
      <c r="AR123" s="146" t="s">
        <v>84</v>
      </c>
      <c r="AT123" s="154" t="s">
        <v>75</v>
      </c>
      <c r="AU123" s="154" t="s">
        <v>84</v>
      </c>
      <c r="AY123" s="146" t="s">
        <v>175</v>
      </c>
      <c r="BK123" s="155">
        <f>BK124</f>
        <v>0</v>
      </c>
    </row>
    <row r="124" spans="1:65" s="2" customFormat="1" ht="21.75" customHeight="1">
      <c r="A124" s="29"/>
      <c r="B124" s="158"/>
      <c r="C124" s="159" t="s">
        <v>84</v>
      </c>
      <c r="D124" s="159" t="s">
        <v>178</v>
      </c>
      <c r="E124" s="160" t="s">
        <v>261</v>
      </c>
      <c r="F124" s="161" t="s">
        <v>180</v>
      </c>
      <c r="G124" s="162" t="s">
        <v>181</v>
      </c>
      <c r="H124" s="163">
        <v>15.5</v>
      </c>
      <c r="I124" s="164"/>
      <c r="J124" s="165">
        <f>ROUND(I124*H124,2)</f>
        <v>0</v>
      </c>
      <c r="K124" s="166"/>
      <c r="L124" s="30"/>
      <c r="M124" s="167" t="s">
        <v>1</v>
      </c>
      <c r="N124" s="168" t="s">
        <v>42</v>
      </c>
      <c r="O124" s="55"/>
      <c r="P124" s="169">
        <f>O124*H124</f>
        <v>0</v>
      </c>
      <c r="Q124" s="169">
        <v>0</v>
      </c>
      <c r="R124" s="169">
        <f>Q124*H124</f>
        <v>0</v>
      </c>
      <c r="S124" s="169">
        <v>0</v>
      </c>
      <c r="T124" s="170">
        <f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71" t="s">
        <v>182</v>
      </c>
      <c r="AT124" s="171" t="s">
        <v>178</v>
      </c>
      <c r="AU124" s="171" t="s">
        <v>176</v>
      </c>
      <c r="AY124" s="14" t="s">
        <v>175</v>
      </c>
      <c r="BE124" s="172">
        <f>IF(N124="základná",J124,0)</f>
        <v>0</v>
      </c>
      <c r="BF124" s="172">
        <f>IF(N124="znížená",J124,0)</f>
        <v>0</v>
      </c>
      <c r="BG124" s="172">
        <f>IF(N124="zákl. prenesená",J124,0)</f>
        <v>0</v>
      </c>
      <c r="BH124" s="172">
        <f>IF(N124="zníž. prenesená",J124,0)</f>
        <v>0</v>
      </c>
      <c r="BI124" s="172">
        <f>IF(N124="nulová",J124,0)</f>
        <v>0</v>
      </c>
      <c r="BJ124" s="14" t="s">
        <v>176</v>
      </c>
      <c r="BK124" s="172">
        <f>ROUND(I124*H124,2)</f>
        <v>0</v>
      </c>
      <c r="BL124" s="14" t="s">
        <v>182</v>
      </c>
      <c r="BM124" s="171" t="s">
        <v>1095</v>
      </c>
    </row>
    <row r="125" spans="1:65" s="12" customFormat="1" ht="22.9" customHeight="1">
      <c r="B125" s="145"/>
      <c r="D125" s="146" t="s">
        <v>75</v>
      </c>
      <c r="E125" s="156" t="s">
        <v>184</v>
      </c>
      <c r="F125" s="156" t="s">
        <v>185</v>
      </c>
      <c r="I125" s="148"/>
      <c r="J125" s="157">
        <f>BK125</f>
        <v>0</v>
      </c>
      <c r="L125" s="145"/>
      <c r="M125" s="150"/>
      <c r="N125" s="151"/>
      <c r="O125" s="151"/>
      <c r="P125" s="152">
        <f>SUM(P126:P130)</f>
        <v>0</v>
      </c>
      <c r="Q125" s="151"/>
      <c r="R125" s="152">
        <f>SUM(R126:R130)</f>
        <v>16.386755000000001</v>
      </c>
      <c r="S125" s="151"/>
      <c r="T125" s="153">
        <f>SUM(T126:T130)</f>
        <v>0</v>
      </c>
      <c r="AR125" s="146" t="s">
        <v>84</v>
      </c>
      <c r="AT125" s="154" t="s">
        <v>75</v>
      </c>
      <c r="AU125" s="154" t="s">
        <v>84</v>
      </c>
      <c r="AY125" s="146" t="s">
        <v>175</v>
      </c>
      <c r="BK125" s="155">
        <f>SUM(BK126:BK130)</f>
        <v>0</v>
      </c>
    </row>
    <row r="126" spans="1:65" s="2" customFormat="1" ht="21.75" customHeight="1">
      <c r="A126" s="29"/>
      <c r="B126" s="158"/>
      <c r="C126" s="159" t="s">
        <v>176</v>
      </c>
      <c r="D126" s="159" t="s">
        <v>178</v>
      </c>
      <c r="E126" s="160" t="s">
        <v>186</v>
      </c>
      <c r="F126" s="161" t="s">
        <v>187</v>
      </c>
      <c r="G126" s="162" t="s">
        <v>181</v>
      </c>
      <c r="H126" s="163">
        <v>15.5</v>
      </c>
      <c r="I126" s="164"/>
      <c r="J126" s="165">
        <f>ROUND(I126*H126,2)</f>
        <v>0</v>
      </c>
      <c r="K126" s="166"/>
      <c r="L126" s="30"/>
      <c r="M126" s="167" t="s">
        <v>1</v>
      </c>
      <c r="N126" s="168" t="s">
        <v>42</v>
      </c>
      <c r="O126" s="55"/>
      <c r="P126" s="169">
        <f>O126*H126</f>
        <v>0</v>
      </c>
      <c r="Q126" s="169">
        <v>0.29899999999999999</v>
      </c>
      <c r="R126" s="169">
        <f>Q126*H126</f>
        <v>4.6345000000000001</v>
      </c>
      <c r="S126" s="169">
        <v>0</v>
      </c>
      <c r="T126" s="170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1" t="s">
        <v>182</v>
      </c>
      <c r="AT126" s="171" t="s">
        <v>178</v>
      </c>
      <c r="AU126" s="171" t="s">
        <v>176</v>
      </c>
      <c r="AY126" s="14" t="s">
        <v>175</v>
      </c>
      <c r="BE126" s="172">
        <f>IF(N126="základná",J126,0)</f>
        <v>0</v>
      </c>
      <c r="BF126" s="172">
        <f>IF(N126="znížená",J126,0)</f>
        <v>0</v>
      </c>
      <c r="BG126" s="172">
        <f>IF(N126="zákl. prenesená",J126,0)</f>
        <v>0</v>
      </c>
      <c r="BH126" s="172">
        <f>IF(N126="zníž. prenesená",J126,0)</f>
        <v>0</v>
      </c>
      <c r="BI126" s="172">
        <f>IF(N126="nulová",J126,0)</f>
        <v>0</v>
      </c>
      <c r="BJ126" s="14" t="s">
        <v>176</v>
      </c>
      <c r="BK126" s="172">
        <f>ROUND(I126*H126,2)</f>
        <v>0</v>
      </c>
      <c r="BL126" s="14" t="s">
        <v>182</v>
      </c>
      <c r="BM126" s="171" t="s">
        <v>1096</v>
      </c>
    </row>
    <row r="127" spans="1:65" s="2" customFormat="1" ht="21.75" customHeight="1">
      <c r="A127" s="29"/>
      <c r="B127" s="158"/>
      <c r="C127" s="159" t="s">
        <v>189</v>
      </c>
      <c r="D127" s="159" t="s">
        <v>178</v>
      </c>
      <c r="E127" s="160" t="s">
        <v>190</v>
      </c>
      <c r="F127" s="161" t="s">
        <v>191</v>
      </c>
      <c r="G127" s="162" t="s">
        <v>181</v>
      </c>
      <c r="H127" s="163">
        <v>15.5</v>
      </c>
      <c r="I127" s="164"/>
      <c r="J127" s="165">
        <f>ROUND(I127*H127,2)</f>
        <v>0</v>
      </c>
      <c r="K127" s="166"/>
      <c r="L127" s="30"/>
      <c r="M127" s="167" t="s">
        <v>1</v>
      </c>
      <c r="N127" s="168" t="s">
        <v>42</v>
      </c>
      <c r="O127" s="55"/>
      <c r="P127" s="169">
        <f>O127*H127</f>
        <v>0</v>
      </c>
      <c r="Q127" s="169">
        <v>0.39800000000000002</v>
      </c>
      <c r="R127" s="169">
        <f>Q127*H127</f>
        <v>6.1690000000000005</v>
      </c>
      <c r="S127" s="169">
        <v>0</v>
      </c>
      <c r="T127" s="170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1" t="s">
        <v>182</v>
      </c>
      <c r="AT127" s="171" t="s">
        <v>178</v>
      </c>
      <c r="AU127" s="171" t="s">
        <v>176</v>
      </c>
      <c r="AY127" s="14" t="s">
        <v>175</v>
      </c>
      <c r="BE127" s="172">
        <f>IF(N127="základná",J127,0)</f>
        <v>0</v>
      </c>
      <c r="BF127" s="172">
        <f>IF(N127="znížená",J127,0)</f>
        <v>0</v>
      </c>
      <c r="BG127" s="172">
        <f>IF(N127="zákl. prenesená",J127,0)</f>
        <v>0</v>
      </c>
      <c r="BH127" s="172">
        <f>IF(N127="zníž. prenesená",J127,0)</f>
        <v>0</v>
      </c>
      <c r="BI127" s="172">
        <f>IF(N127="nulová",J127,0)</f>
        <v>0</v>
      </c>
      <c r="BJ127" s="14" t="s">
        <v>176</v>
      </c>
      <c r="BK127" s="172">
        <f>ROUND(I127*H127,2)</f>
        <v>0</v>
      </c>
      <c r="BL127" s="14" t="s">
        <v>182</v>
      </c>
      <c r="BM127" s="171" t="s">
        <v>1097</v>
      </c>
    </row>
    <row r="128" spans="1:65" s="2" customFormat="1" ht="21.75" customHeight="1">
      <c r="A128" s="29"/>
      <c r="B128" s="158"/>
      <c r="C128" s="159" t="s">
        <v>182</v>
      </c>
      <c r="D128" s="159" t="s">
        <v>178</v>
      </c>
      <c r="E128" s="160" t="s">
        <v>193</v>
      </c>
      <c r="F128" s="161" t="s">
        <v>194</v>
      </c>
      <c r="G128" s="162" t="s">
        <v>181</v>
      </c>
      <c r="H128" s="163">
        <v>15.5</v>
      </c>
      <c r="I128" s="164"/>
      <c r="J128" s="165">
        <f>ROUND(I128*H128,2)</f>
        <v>0</v>
      </c>
      <c r="K128" s="166"/>
      <c r="L128" s="30"/>
      <c r="M128" s="167" t="s">
        <v>1</v>
      </c>
      <c r="N128" s="168" t="s">
        <v>42</v>
      </c>
      <c r="O128" s="55"/>
      <c r="P128" s="169">
        <f>O128*H128</f>
        <v>0</v>
      </c>
      <c r="Q128" s="169">
        <v>8.0030000000000004E-2</v>
      </c>
      <c r="R128" s="169">
        <f>Q128*H128</f>
        <v>1.2404650000000002</v>
      </c>
      <c r="S128" s="169">
        <v>0</v>
      </c>
      <c r="T128" s="170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1" t="s">
        <v>182</v>
      </c>
      <c r="AT128" s="171" t="s">
        <v>178</v>
      </c>
      <c r="AU128" s="171" t="s">
        <v>176</v>
      </c>
      <c r="AY128" s="14" t="s">
        <v>175</v>
      </c>
      <c r="BE128" s="172">
        <f>IF(N128="základná",J128,0)</f>
        <v>0</v>
      </c>
      <c r="BF128" s="172">
        <f>IF(N128="znížená",J128,0)</f>
        <v>0</v>
      </c>
      <c r="BG128" s="172">
        <f>IF(N128="zákl. prenesená",J128,0)</f>
        <v>0</v>
      </c>
      <c r="BH128" s="172">
        <f>IF(N128="zníž. prenesená",J128,0)</f>
        <v>0</v>
      </c>
      <c r="BI128" s="172">
        <f>IF(N128="nulová",J128,0)</f>
        <v>0</v>
      </c>
      <c r="BJ128" s="14" t="s">
        <v>176</v>
      </c>
      <c r="BK128" s="172">
        <f>ROUND(I128*H128,2)</f>
        <v>0</v>
      </c>
      <c r="BL128" s="14" t="s">
        <v>182</v>
      </c>
      <c r="BM128" s="171" t="s">
        <v>1098</v>
      </c>
    </row>
    <row r="129" spans="1:65" s="2" customFormat="1" ht="21.75" customHeight="1">
      <c r="A129" s="29"/>
      <c r="B129" s="158"/>
      <c r="C129" s="159" t="s">
        <v>184</v>
      </c>
      <c r="D129" s="159" t="s">
        <v>178</v>
      </c>
      <c r="E129" s="160" t="s">
        <v>196</v>
      </c>
      <c r="F129" s="161" t="s">
        <v>197</v>
      </c>
      <c r="G129" s="162" t="s">
        <v>181</v>
      </c>
      <c r="H129" s="163">
        <v>15.5</v>
      </c>
      <c r="I129" s="164"/>
      <c r="J129" s="165">
        <f>ROUND(I129*H129,2)</f>
        <v>0</v>
      </c>
      <c r="K129" s="166"/>
      <c r="L129" s="30"/>
      <c r="M129" s="167" t="s">
        <v>1</v>
      </c>
      <c r="N129" s="168" t="s">
        <v>42</v>
      </c>
      <c r="O129" s="55"/>
      <c r="P129" s="169">
        <f>O129*H129</f>
        <v>0</v>
      </c>
      <c r="Q129" s="169">
        <v>9.2499999999999999E-2</v>
      </c>
      <c r="R129" s="169">
        <f>Q129*H129</f>
        <v>1.4337500000000001</v>
      </c>
      <c r="S129" s="169">
        <v>0</v>
      </c>
      <c r="T129" s="170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1" t="s">
        <v>182</v>
      </c>
      <c r="AT129" s="171" t="s">
        <v>178</v>
      </c>
      <c r="AU129" s="171" t="s">
        <v>176</v>
      </c>
      <c r="AY129" s="14" t="s">
        <v>175</v>
      </c>
      <c r="BE129" s="172">
        <f>IF(N129="základná",J129,0)</f>
        <v>0</v>
      </c>
      <c r="BF129" s="172">
        <f>IF(N129="znížená",J129,0)</f>
        <v>0</v>
      </c>
      <c r="BG129" s="172">
        <f>IF(N129="zákl. prenesená",J129,0)</f>
        <v>0</v>
      </c>
      <c r="BH129" s="172">
        <f>IF(N129="zníž. prenesená",J129,0)</f>
        <v>0</v>
      </c>
      <c r="BI129" s="172">
        <f>IF(N129="nulová",J129,0)</f>
        <v>0</v>
      </c>
      <c r="BJ129" s="14" t="s">
        <v>176</v>
      </c>
      <c r="BK129" s="172">
        <f>ROUND(I129*H129,2)</f>
        <v>0</v>
      </c>
      <c r="BL129" s="14" t="s">
        <v>182</v>
      </c>
      <c r="BM129" s="171" t="s">
        <v>1099</v>
      </c>
    </row>
    <row r="130" spans="1:65" s="2" customFormat="1" ht="16.5" customHeight="1">
      <c r="A130" s="29"/>
      <c r="B130" s="158"/>
      <c r="C130" s="173" t="s">
        <v>199</v>
      </c>
      <c r="D130" s="173" t="s">
        <v>200</v>
      </c>
      <c r="E130" s="174" t="s">
        <v>201</v>
      </c>
      <c r="F130" s="175" t="s">
        <v>202</v>
      </c>
      <c r="G130" s="176" t="s">
        <v>181</v>
      </c>
      <c r="H130" s="177">
        <v>15.81</v>
      </c>
      <c r="I130" s="178"/>
      <c r="J130" s="179">
        <f>ROUND(I130*H130,2)</f>
        <v>0</v>
      </c>
      <c r="K130" s="180"/>
      <c r="L130" s="181"/>
      <c r="M130" s="182" t="s">
        <v>1</v>
      </c>
      <c r="N130" s="183" t="s">
        <v>42</v>
      </c>
      <c r="O130" s="55"/>
      <c r="P130" s="169">
        <f>O130*H130</f>
        <v>0</v>
      </c>
      <c r="Q130" s="169">
        <v>0.184</v>
      </c>
      <c r="R130" s="169">
        <f>Q130*H130</f>
        <v>2.9090400000000001</v>
      </c>
      <c r="S130" s="169">
        <v>0</v>
      </c>
      <c r="T130" s="170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1" t="s">
        <v>203</v>
      </c>
      <c r="AT130" s="171" t="s">
        <v>200</v>
      </c>
      <c r="AU130" s="171" t="s">
        <v>176</v>
      </c>
      <c r="AY130" s="14" t="s">
        <v>175</v>
      </c>
      <c r="BE130" s="172">
        <f>IF(N130="základná",J130,0)</f>
        <v>0</v>
      </c>
      <c r="BF130" s="172">
        <f>IF(N130="znížená",J130,0)</f>
        <v>0</v>
      </c>
      <c r="BG130" s="172">
        <f>IF(N130="zákl. prenesená",J130,0)</f>
        <v>0</v>
      </c>
      <c r="BH130" s="172">
        <f>IF(N130="zníž. prenesená",J130,0)</f>
        <v>0</v>
      </c>
      <c r="BI130" s="172">
        <f>IF(N130="nulová",J130,0)</f>
        <v>0</v>
      </c>
      <c r="BJ130" s="14" t="s">
        <v>176</v>
      </c>
      <c r="BK130" s="172">
        <f>ROUND(I130*H130,2)</f>
        <v>0</v>
      </c>
      <c r="BL130" s="14" t="s">
        <v>182</v>
      </c>
      <c r="BM130" s="171" t="s">
        <v>1100</v>
      </c>
    </row>
    <row r="131" spans="1:65" s="12" customFormat="1" ht="22.9" customHeight="1">
      <c r="B131" s="145"/>
      <c r="D131" s="146" t="s">
        <v>75</v>
      </c>
      <c r="E131" s="156" t="s">
        <v>260</v>
      </c>
      <c r="F131" s="156" t="s">
        <v>341</v>
      </c>
      <c r="I131" s="148"/>
      <c r="J131" s="157">
        <f>BK131</f>
        <v>0</v>
      </c>
      <c r="L131" s="145"/>
      <c r="M131" s="150"/>
      <c r="N131" s="151"/>
      <c r="O131" s="151"/>
      <c r="P131" s="152">
        <f>SUM(P132:P133)</f>
        <v>0</v>
      </c>
      <c r="Q131" s="151"/>
      <c r="R131" s="152">
        <f>SUM(R132:R133)</f>
        <v>0.59164000000000005</v>
      </c>
      <c r="S131" s="151"/>
      <c r="T131" s="153">
        <f>SUM(T132:T133)</f>
        <v>0</v>
      </c>
      <c r="AR131" s="146" t="s">
        <v>84</v>
      </c>
      <c r="AT131" s="154" t="s">
        <v>75</v>
      </c>
      <c r="AU131" s="154" t="s">
        <v>84</v>
      </c>
      <c r="AY131" s="146" t="s">
        <v>175</v>
      </c>
      <c r="BK131" s="155">
        <f>SUM(BK132:BK133)</f>
        <v>0</v>
      </c>
    </row>
    <row r="132" spans="1:65" s="2" customFormat="1" ht="33" customHeight="1">
      <c r="A132" s="29"/>
      <c r="B132" s="158"/>
      <c r="C132" s="159" t="s">
        <v>207</v>
      </c>
      <c r="D132" s="159" t="s">
        <v>178</v>
      </c>
      <c r="E132" s="160" t="s">
        <v>343</v>
      </c>
      <c r="F132" s="161" t="s">
        <v>1101</v>
      </c>
      <c r="G132" s="162" t="s">
        <v>345</v>
      </c>
      <c r="H132" s="163">
        <v>5.5</v>
      </c>
      <c r="I132" s="164"/>
      <c r="J132" s="165">
        <f>ROUND(I132*H132,2)</f>
        <v>0</v>
      </c>
      <c r="K132" s="166"/>
      <c r="L132" s="30"/>
      <c r="M132" s="167" t="s">
        <v>1</v>
      </c>
      <c r="N132" s="168" t="s">
        <v>42</v>
      </c>
      <c r="O132" s="55"/>
      <c r="P132" s="169">
        <f>O132*H132</f>
        <v>0</v>
      </c>
      <c r="Q132" s="169">
        <v>9.7930000000000003E-2</v>
      </c>
      <c r="R132" s="169">
        <f>Q132*H132</f>
        <v>0.53861500000000007</v>
      </c>
      <c r="S132" s="169">
        <v>0</v>
      </c>
      <c r="T132" s="170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1" t="s">
        <v>182</v>
      </c>
      <c r="AT132" s="171" t="s">
        <v>178</v>
      </c>
      <c r="AU132" s="171" t="s">
        <v>176</v>
      </c>
      <c r="AY132" s="14" t="s">
        <v>175</v>
      </c>
      <c r="BE132" s="172">
        <f>IF(N132="základná",J132,0)</f>
        <v>0</v>
      </c>
      <c r="BF132" s="172">
        <f>IF(N132="znížená",J132,0)</f>
        <v>0</v>
      </c>
      <c r="BG132" s="172">
        <f>IF(N132="zákl. prenesená",J132,0)</f>
        <v>0</v>
      </c>
      <c r="BH132" s="172">
        <f>IF(N132="zníž. prenesená",J132,0)</f>
        <v>0</v>
      </c>
      <c r="BI132" s="172">
        <f>IF(N132="nulová",J132,0)</f>
        <v>0</v>
      </c>
      <c r="BJ132" s="14" t="s">
        <v>176</v>
      </c>
      <c r="BK132" s="172">
        <f>ROUND(I132*H132,2)</f>
        <v>0</v>
      </c>
      <c r="BL132" s="14" t="s">
        <v>182</v>
      </c>
      <c r="BM132" s="171" t="s">
        <v>1102</v>
      </c>
    </row>
    <row r="133" spans="1:65" s="2" customFormat="1" ht="16.5" customHeight="1">
      <c r="A133" s="29"/>
      <c r="B133" s="158"/>
      <c r="C133" s="173" t="s">
        <v>203</v>
      </c>
      <c r="D133" s="173" t="s">
        <v>200</v>
      </c>
      <c r="E133" s="174" t="s">
        <v>348</v>
      </c>
      <c r="F133" s="175" t="s">
        <v>1103</v>
      </c>
      <c r="G133" s="176" t="s">
        <v>249</v>
      </c>
      <c r="H133" s="177">
        <v>6.06</v>
      </c>
      <c r="I133" s="178"/>
      <c r="J133" s="179">
        <f>ROUND(I133*H133,2)</f>
        <v>0</v>
      </c>
      <c r="K133" s="180"/>
      <c r="L133" s="181"/>
      <c r="M133" s="182" t="s">
        <v>1</v>
      </c>
      <c r="N133" s="183" t="s">
        <v>42</v>
      </c>
      <c r="O133" s="55"/>
      <c r="P133" s="169">
        <f>O133*H133</f>
        <v>0</v>
      </c>
      <c r="Q133" s="169">
        <v>8.7500000000000008E-3</v>
      </c>
      <c r="R133" s="169">
        <f>Q133*H133</f>
        <v>5.3025000000000003E-2</v>
      </c>
      <c r="S133" s="169">
        <v>0</v>
      </c>
      <c r="T133" s="170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1" t="s">
        <v>203</v>
      </c>
      <c r="AT133" s="171" t="s">
        <v>200</v>
      </c>
      <c r="AU133" s="171" t="s">
        <v>176</v>
      </c>
      <c r="AY133" s="14" t="s">
        <v>175</v>
      </c>
      <c r="BE133" s="172">
        <f>IF(N133="základná",J133,0)</f>
        <v>0</v>
      </c>
      <c r="BF133" s="172">
        <f>IF(N133="znížená",J133,0)</f>
        <v>0</v>
      </c>
      <c r="BG133" s="172">
        <f>IF(N133="zákl. prenesená",J133,0)</f>
        <v>0</v>
      </c>
      <c r="BH133" s="172">
        <f>IF(N133="zníž. prenesená",J133,0)</f>
        <v>0</v>
      </c>
      <c r="BI133" s="172">
        <f>IF(N133="nulová",J133,0)</f>
        <v>0</v>
      </c>
      <c r="BJ133" s="14" t="s">
        <v>176</v>
      </c>
      <c r="BK133" s="172">
        <f>ROUND(I133*H133,2)</f>
        <v>0</v>
      </c>
      <c r="BL133" s="14" t="s">
        <v>182</v>
      </c>
      <c r="BM133" s="171" t="s">
        <v>1104</v>
      </c>
    </row>
    <row r="134" spans="1:65" s="12" customFormat="1" ht="22.9" customHeight="1">
      <c r="B134" s="145"/>
      <c r="D134" s="146" t="s">
        <v>75</v>
      </c>
      <c r="E134" s="156" t="s">
        <v>205</v>
      </c>
      <c r="F134" s="156" t="s">
        <v>206</v>
      </c>
      <c r="I134" s="148"/>
      <c r="J134" s="157">
        <f>BK134</f>
        <v>0</v>
      </c>
      <c r="L134" s="145"/>
      <c r="M134" s="150"/>
      <c r="N134" s="151"/>
      <c r="O134" s="151"/>
      <c r="P134" s="152">
        <f>P135</f>
        <v>0</v>
      </c>
      <c r="Q134" s="151"/>
      <c r="R134" s="152">
        <f>R135</f>
        <v>0</v>
      </c>
      <c r="S134" s="151"/>
      <c r="T134" s="153">
        <f>T135</f>
        <v>0</v>
      </c>
      <c r="AR134" s="146" t="s">
        <v>84</v>
      </c>
      <c r="AT134" s="154" t="s">
        <v>75</v>
      </c>
      <c r="AU134" s="154" t="s">
        <v>84</v>
      </c>
      <c r="AY134" s="146" t="s">
        <v>175</v>
      </c>
      <c r="BK134" s="155">
        <f>BK135</f>
        <v>0</v>
      </c>
    </row>
    <row r="135" spans="1:65" s="2" customFormat="1" ht="21.75" customHeight="1">
      <c r="A135" s="29"/>
      <c r="B135" s="158"/>
      <c r="C135" s="159" t="s">
        <v>260</v>
      </c>
      <c r="D135" s="159" t="s">
        <v>178</v>
      </c>
      <c r="E135" s="160" t="s">
        <v>208</v>
      </c>
      <c r="F135" s="161" t="s">
        <v>209</v>
      </c>
      <c r="G135" s="162" t="s">
        <v>210</v>
      </c>
      <c r="H135" s="163">
        <v>16.978000000000002</v>
      </c>
      <c r="I135" s="164"/>
      <c r="J135" s="165">
        <f>ROUND(I135*H135,2)</f>
        <v>0</v>
      </c>
      <c r="K135" s="166"/>
      <c r="L135" s="30"/>
      <c r="M135" s="184" t="s">
        <v>1</v>
      </c>
      <c r="N135" s="185" t="s">
        <v>42</v>
      </c>
      <c r="O135" s="186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1" t="s">
        <v>182</v>
      </c>
      <c r="AT135" s="171" t="s">
        <v>178</v>
      </c>
      <c r="AU135" s="171" t="s">
        <v>176</v>
      </c>
      <c r="AY135" s="14" t="s">
        <v>175</v>
      </c>
      <c r="BE135" s="172">
        <f>IF(N135="základná",J135,0)</f>
        <v>0</v>
      </c>
      <c r="BF135" s="172">
        <f>IF(N135="znížená",J135,0)</f>
        <v>0</v>
      </c>
      <c r="BG135" s="172">
        <f>IF(N135="zákl. prenesená",J135,0)</f>
        <v>0</v>
      </c>
      <c r="BH135" s="172">
        <f>IF(N135="zníž. prenesená",J135,0)</f>
        <v>0</v>
      </c>
      <c r="BI135" s="172">
        <f>IF(N135="nulová",J135,0)</f>
        <v>0</v>
      </c>
      <c r="BJ135" s="14" t="s">
        <v>176</v>
      </c>
      <c r="BK135" s="172">
        <f>ROUND(I135*H135,2)</f>
        <v>0</v>
      </c>
      <c r="BL135" s="14" t="s">
        <v>182</v>
      </c>
      <c r="BM135" s="171" t="s">
        <v>1105</v>
      </c>
    </row>
    <row r="136" spans="1:65" s="2" customFormat="1" ht="6.95" customHeight="1">
      <c r="A136" s="29"/>
      <c r="B136" s="44"/>
      <c r="C136" s="45"/>
      <c r="D136" s="45"/>
      <c r="E136" s="45"/>
      <c r="F136" s="45"/>
      <c r="G136" s="45"/>
      <c r="H136" s="45"/>
      <c r="I136" s="117"/>
      <c r="J136" s="45"/>
      <c r="K136" s="45"/>
      <c r="L136" s="30"/>
      <c r="M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</sheetData>
  <autoFilter ref="C120:K135" xr:uid="{00000000-0009-0000-0000-00001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2:BM12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14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142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149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15</v>
      </c>
      <c r="I6" s="90"/>
      <c r="L6" s="17"/>
    </row>
    <row r="7" spans="1:46" s="1" customFormat="1" ht="16.5" customHeight="1">
      <c r="B7" s="17"/>
      <c r="E7" s="231" t="str">
        <f>'Rekapitulácia stavby'!K6</f>
        <v>PUMPTRACK- Ludvika van Beethovena</v>
      </c>
      <c r="F7" s="232"/>
      <c r="G7" s="232"/>
      <c r="H7" s="232"/>
      <c r="I7" s="90"/>
      <c r="L7" s="17"/>
    </row>
    <row r="8" spans="1:46" s="2" customFormat="1" ht="12" customHeight="1">
      <c r="A8" s="29"/>
      <c r="B8" s="30"/>
      <c r="C8" s="29"/>
      <c r="D8" s="24" t="s">
        <v>150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8" t="s">
        <v>1106</v>
      </c>
      <c r="F9" s="233"/>
      <c r="G9" s="233"/>
      <c r="H9" s="233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9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94" t="s">
        <v>21</v>
      </c>
      <c r="J12" s="52" t="str">
        <f>'Rekapitulácia stavby'!AN8</f>
        <v>30. 4. 2021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94" t="s">
        <v>24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94" t="s">
        <v>26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9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4" t="str">
        <f>'Rekapitulácia stavby'!E14</f>
        <v>Vyplň údaj</v>
      </c>
      <c r="F18" s="198"/>
      <c r="G18" s="198"/>
      <c r="H18" s="198"/>
      <c r="I18" s="94" t="s">
        <v>26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94" t="s">
        <v>24</v>
      </c>
      <c r="J20" s="22" t="s">
        <v>30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31</v>
      </c>
      <c r="F21" s="29"/>
      <c r="G21" s="29"/>
      <c r="H21" s="29"/>
      <c r="I21" s="94" t="s">
        <v>26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33</v>
      </c>
      <c r="E23" s="29"/>
      <c r="F23" s="29"/>
      <c r="G23" s="29"/>
      <c r="H23" s="29"/>
      <c r="I23" s="9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26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03" t="s">
        <v>1</v>
      </c>
      <c r="F27" s="203"/>
      <c r="G27" s="203"/>
      <c r="H27" s="203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36</v>
      </c>
      <c r="E30" s="29"/>
      <c r="F30" s="29"/>
      <c r="G30" s="29"/>
      <c r="H30" s="29"/>
      <c r="I30" s="93"/>
      <c r="J30" s="68">
        <f>ROUND(J118,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101" t="s">
        <v>37</v>
      </c>
      <c r="J32" s="33" t="s">
        <v>39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40</v>
      </c>
      <c r="E33" s="24" t="s">
        <v>41</v>
      </c>
      <c r="F33" s="103">
        <f>ROUND((SUM(BE118:BE126)),  2)</f>
        <v>0</v>
      </c>
      <c r="G33" s="29"/>
      <c r="H33" s="29"/>
      <c r="I33" s="104">
        <v>0.2</v>
      </c>
      <c r="J33" s="103">
        <f>ROUND(((SUM(BE118:BE126))*I33),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42</v>
      </c>
      <c r="F34" s="103">
        <f>ROUND((SUM(BF118:BF126)),  2)</f>
        <v>0</v>
      </c>
      <c r="G34" s="29"/>
      <c r="H34" s="29"/>
      <c r="I34" s="104">
        <v>0.2</v>
      </c>
      <c r="J34" s="103">
        <f>ROUND(((SUM(BF118:BF126))*I34),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3">
        <f>ROUND((SUM(BG118:BG126)),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3">
        <f>ROUND((SUM(BH118:BH126)),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45</v>
      </c>
      <c r="F37" s="103">
        <f>ROUND((SUM(BI118:BI126)),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46</v>
      </c>
      <c r="E39" s="57"/>
      <c r="F39" s="57"/>
      <c r="G39" s="107" t="s">
        <v>47</v>
      </c>
      <c r="H39" s="108" t="s">
        <v>48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49</v>
      </c>
      <c r="E50" s="41"/>
      <c r="F50" s="41"/>
      <c r="G50" s="40" t="s">
        <v>50</v>
      </c>
      <c r="H50" s="41"/>
      <c r="I50" s="112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51</v>
      </c>
      <c r="E61" s="32"/>
      <c r="F61" s="113" t="s">
        <v>52</v>
      </c>
      <c r="G61" s="42" t="s">
        <v>51</v>
      </c>
      <c r="H61" s="32"/>
      <c r="I61" s="114"/>
      <c r="J61" s="115" t="s">
        <v>52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53</v>
      </c>
      <c r="E65" s="43"/>
      <c r="F65" s="43"/>
      <c r="G65" s="40" t="s">
        <v>54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51</v>
      </c>
      <c r="E76" s="32"/>
      <c r="F76" s="113" t="s">
        <v>52</v>
      </c>
      <c r="G76" s="42" t="s">
        <v>51</v>
      </c>
      <c r="H76" s="32"/>
      <c r="I76" s="114"/>
      <c r="J76" s="115" t="s">
        <v>52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152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1" t="str">
        <f>E7</f>
        <v>PUMPTRACK- Ludvika van Beethovena</v>
      </c>
      <c r="F85" s="232"/>
      <c r="G85" s="232"/>
      <c r="H85" s="232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150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18" t="str">
        <f>E9</f>
        <v>HTU - Hrubé terénne úpravy</v>
      </c>
      <c r="F87" s="233"/>
      <c r="G87" s="233"/>
      <c r="H87" s="233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Trnava, parc. č. 1635/1</v>
      </c>
      <c r="G89" s="29"/>
      <c r="H89" s="29"/>
      <c r="I89" s="94" t="s">
        <v>21</v>
      </c>
      <c r="J89" s="52" t="str">
        <f>IF(J12="","",J12)</f>
        <v>30. 4. 2021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Mesto Trnava, Hlavná č.1</v>
      </c>
      <c r="G91" s="29"/>
      <c r="H91" s="29"/>
      <c r="I91" s="94" t="s">
        <v>29</v>
      </c>
      <c r="J91" s="27" t="str">
        <f>E21</f>
        <v>SIMANEK s.r.o.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94" t="s">
        <v>33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153</v>
      </c>
      <c r="D94" s="105"/>
      <c r="E94" s="105"/>
      <c r="F94" s="105"/>
      <c r="G94" s="105"/>
      <c r="H94" s="105"/>
      <c r="I94" s="120"/>
      <c r="J94" s="121" t="s">
        <v>154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155</v>
      </c>
      <c r="D96" s="29"/>
      <c r="E96" s="29"/>
      <c r="F96" s="29"/>
      <c r="G96" s="29"/>
      <c r="H96" s="29"/>
      <c r="I96" s="93"/>
      <c r="J96" s="68">
        <f>J118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156</v>
      </c>
    </row>
    <row r="97" spans="1:31" s="9" customFormat="1" ht="24.95" customHeight="1">
      <c r="B97" s="123"/>
      <c r="D97" s="124" t="s">
        <v>157</v>
      </c>
      <c r="E97" s="125"/>
      <c r="F97" s="125"/>
      <c r="G97" s="125"/>
      <c r="H97" s="125"/>
      <c r="I97" s="126"/>
      <c r="J97" s="127">
        <f>J119</f>
        <v>0</v>
      </c>
      <c r="L97" s="123"/>
    </row>
    <row r="98" spans="1:31" s="10" customFormat="1" ht="19.899999999999999" customHeight="1">
      <c r="B98" s="128"/>
      <c r="D98" s="129" t="s">
        <v>225</v>
      </c>
      <c r="E98" s="130"/>
      <c r="F98" s="130"/>
      <c r="G98" s="130"/>
      <c r="H98" s="130"/>
      <c r="I98" s="131"/>
      <c r="J98" s="132">
        <f>J120</f>
        <v>0</v>
      </c>
      <c r="L98" s="128"/>
    </row>
    <row r="99" spans="1:31" s="2" customFormat="1" ht="21.75" customHeight="1">
      <c r="A99" s="29"/>
      <c r="B99" s="30"/>
      <c r="C99" s="29"/>
      <c r="D99" s="29"/>
      <c r="E99" s="29"/>
      <c r="F99" s="29"/>
      <c r="G99" s="29"/>
      <c r="H99" s="29"/>
      <c r="I99" s="93"/>
      <c r="J99" s="29"/>
      <c r="K99" s="29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31" s="2" customFormat="1" ht="6.95" customHeight="1">
      <c r="A100" s="29"/>
      <c r="B100" s="44"/>
      <c r="C100" s="45"/>
      <c r="D100" s="45"/>
      <c r="E100" s="45"/>
      <c r="F100" s="45"/>
      <c r="G100" s="45"/>
      <c r="H100" s="45"/>
      <c r="I100" s="117"/>
      <c r="J100" s="45"/>
      <c r="K100" s="45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4" spans="1:31" s="2" customFormat="1" ht="6.95" customHeight="1">
      <c r="A104" s="29"/>
      <c r="B104" s="46"/>
      <c r="C104" s="47"/>
      <c r="D104" s="47"/>
      <c r="E104" s="47"/>
      <c r="F104" s="47"/>
      <c r="G104" s="47"/>
      <c r="H104" s="47"/>
      <c r="I104" s="118"/>
      <c r="J104" s="47"/>
      <c r="K104" s="47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24.95" customHeight="1">
      <c r="A105" s="29"/>
      <c r="B105" s="30"/>
      <c r="C105" s="18" t="s">
        <v>161</v>
      </c>
      <c r="D105" s="29"/>
      <c r="E105" s="29"/>
      <c r="F105" s="29"/>
      <c r="G105" s="29"/>
      <c r="H105" s="29"/>
      <c r="I105" s="93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6.95" customHeight="1">
      <c r="A106" s="29"/>
      <c r="B106" s="30"/>
      <c r="C106" s="29"/>
      <c r="D106" s="29"/>
      <c r="E106" s="29"/>
      <c r="F106" s="29"/>
      <c r="G106" s="29"/>
      <c r="H106" s="29"/>
      <c r="I106" s="93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12" customHeight="1">
      <c r="A107" s="29"/>
      <c r="B107" s="30"/>
      <c r="C107" s="24" t="s">
        <v>15</v>
      </c>
      <c r="D107" s="29"/>
      <c r="E107" s="29"/>
      <c r="F107" s="29"/>
      <c r="G107" s="29"/>
      <c r="H107" s="29"/>
      <c r="I107" s="93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6.5" customHeight="1">
      <c r="A108" s="29"/>
      <c r="B108" s="30"/>
      <c r="C108" s="29"/>
      <c r="D108" s="29"/>
      <c r="E108" s="231" t="str">
        <f>E7</f>
        <v>PUMPTRACK- Ludvika van Beethovena</v>
      </c>
      <c r="F108" s="232"/>
      <c r="G108" s="232"/>
      <c r="H108" s="232"/>
      <c r="I108" s="93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150</v>
      </c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>
      <c r="A110" s="29"/>
      <c r="B110" s="30"/>
      <c r="C110" s="29"/>
      <c r="D110" s="29"/>
      <c r="E110" s="218" t="str">
        <f>E9</f>
        <v>HTU - Hrubé terénne úpravy</v>
      </c>
      <c r="F110" s="233"/>
      <c r="G110" s="233"/>
      <c r="H110" s="233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19</v>
      </c>
      <c r="D112" s="29"/>
      <c r="E112" s="29"/>
      <c r="F112" s="22" t="str">
        <f>F12</f>
        <v>Trnava, parc. č. 1635/1</v>
      </c>
      <c r="G112" s="29"/>
      <c r="H112" s="29"/>
      <c r="I112" s="94" t="s">
        <v>21</v>
      </c>
      <c r="J112" s="52" t="str">
        <f>IF(J12="","",J12)</f>
        <v>30. 4. 2021</v>
      </c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5.2" customHeight="1">
      <c r="A114" s="29"/>
      <c r="B114" s="30"/>
      <c r="C114" s="24" t="s">
        <v>23</v>
      </c>
      <c r="D114" s="29"/>
      <c r="E114" s="29"/>
      <c r="F114" s="22" t="str">
        <f>E15</f>
        <v>Mesto Trnava, Hlavná č.1</v>
      </c>
      <c r="G114" s="29"/>
      <c r="H114" s="29"/>
      <c r="I114" s="94" t="s">
        <v>29</v>
      </c>
      <c r="J114" s="27" t="str">
        <f>E21</f>
        <v>SIMANEK s.r.o.</v>
      </c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5.2" customHeight="1">
      <c r="A115" s="29"/>
      <c r="B115" s="30"/>
      <c r="C115" s="24" t="s">
        <v>27</v>
      </c>
      <c r="D115" s="29"/>
      <c r="E115" s="29"/>
      <c r="F115" s="22" t="str">
        <f>IF(E18="","",E18)</f>
        <v>Vyplň údaj</v>
      </c>
      <c r="G115" s="29"/>
      <c r="H115" s="29"/>
      <c r="I115" s="94" t="s">
        <v>33</v>
      </c>
      <c r="J115" s="27" t="str">
        <f>E24</f>
        <v xml:space="preserve"> 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0.35" customHeight="1">
      <c r="A116" s="29"/>
      <c r="B116" s="30"/>
      <c r="C116" s="29"/>
      <c r="D116" s="29"/>
      <c r="E116" s="29"/>
      <c r="F116" s="29"/>
      <c r="G116" s="29"/>
      <c r="H116" s="29"/>
      <c r="I116" s="93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11" customFormat="1" ht="29.25" customHeight="1">
      <c r="A117" s="133"/>
      <c r="B117" s="134"/>
      <c r="C117" s="135" t="s">
        <v>162</v>
      </c>
      <c r="D117" s="136" t="s">
        <v>61</v>
      </c>
      <c r="E117" s="136" t="s">
        <v>57</v>
      </c>
      <c r="F117" s="136" t="s">
        <v>58</v>
      </c>
      <c r="G117" s="136" t="s">
        <v>163</v>
      </c>
      <c r="H117" s="136" t="s">
        <v>164</v>
      </c>
      <c r="I117" s="137" t="s">
        <v>165</v>
      </c>
      <c r="J117" s="138" t="s">
        <v>154</v>
      </c>
      <c r="K117" s="139" t="s">
        <v>166</v>
      </c>
      <c r="L117" s="140"/>
      <c r="M117" s="59" t="s">
        <v>1</v>
      </c>
      <c r="N117" s="60" t="s">
        <v>40</v>
      </c>
      <c r="O117" s="60" t="s">
        <v>167</v>
      </c>
      <c r="P117" s="60" t="s">
        <v>168</v>
      </c>
      <c r="Q117" s="60" t="s">
        <v>169</v>
      </c>
      <c r="R117" s="60" t="s">
        <v>170</v>
      </c>
      <c r="S117" s="60" t="s">
        <v>171</v>
      </c>
      <c r="T117" s="61" t="s">
        <v>172</v>
      </c>
      <c r="U117" s="133"/>
      <c r="V117" s="133"/>
      <c r="W117" s="133"/>
      <c r="X117" s="133"/>
      <c r="Y117" s="133"/>
      <c r="Z117" s="133"/>
      <c r="AA117" s="133"/>
      <c r="AB117" s="133"/>
      <c r="AC117" s="133"/>
      <c r="AD117" s="133"/>
      <c r="AE117" s="133"/>
    </row>
    <row r="118" spans="1:65" s="2" customFormat="1" ht="22.9" customHeight="1">
      <c r="A118" s="29"/>
      <c r="B118" s="30"/>
      <c r="C118" s="66" t="s">
        <v>155</v>
      </c>
      <c r="D118" s="29"/>
      <c r="E118" s="29"/>
      <c r="F118" s="29"/>
      <c r="G118" s="29"/>
      <c r="H118" s="29"/>
      <c r="I118" s="93"/>
      <c r="J118" s="141">
        <f>BK118</f>
        <v>0</v>
      </c>
      <c r="K118" s="29"/>
      <c r="L118" s="30"/>
      <c r="M118" s="62"/>
      <c r="N118" s="53"/>
      <c r="O118" s="63"/>
      <c r="P118" s="142">
        <f>P119</f>
        <v>0</v>
      </c>
      <c r="Q118" s="63"/>
      <c r="R118" s="142">
        <f>R119</f>
        <v>0</v>
      </c>
      <c r="S118" s="63"/>
      <c r="T118" s="143">
        <f>T119</f>
        <v>0</v>
      </c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T118" s="14" t="s">
        <v>75</v>
      </c>
      <c r="AU118" s="14" t="s">
        <v>156</v>
      </c>
      <c r="BK118" s="144">
        <f>BK119</f>
        <v>0</v>
      </c>
    </row>
    <row r="119" spans="1:65" s="12" customFormat="1" ht="25.9" customHeight="1">
      <c r="B119" s="145"/>
      <c r="D119" s="146" t="s">
        <v>75</v>
      </c>
      <c r="E119" s="147" t="s">
        <v>173</v>
      </c>
      <c r="F119" s="147" t="s">
        <v>174</v>
      </c>
      <c r="I119" s="148"/>
      <c r="J119" s="149">
        <f>BK119</f>
        <v>0</v>
      </c>
      <c r="L119" s="145"/>
      <c r="M119" s="150"/>
      <c r="N119" s="151"/>
      <c r="O119" s="151"/>
      <c r="P119" s="152">
        <f>P120</f>
        <v>0</v>
      </c>
      <c r="Q119" s="151"/>
      <c r="R119" s="152">
        <f>R120</f>
        <v>0</v>
      </c>
      <c r="S119" s="151"/>
      <c r="T119" s="153">
        <f>T120</f>
        <v>0</v>
      </c>
      <c r="AR119" s="146" t="s">
        <v>84</v>
      </c>
      <c r="AT119" s="154" t="s">
        <v>75</v>
      </c>
      <c r="AU119" s="154" t="s">
        <v>76</v>
      </c>
      <c r="AY119" s="146" t="s">
        <v>175</v>
      </c>
      <c r="BK119" s="155">
        <f>BK120</f>
        <v>0</v>
      </c>
    </row>
    <row r="120" spans="1:65" s="12" customFormat="1" ht="22.9" customHeight="1">
      <c r="B120" s="145"/>
      <c r="D120" s="146" t="s">
        <v>75</v>
      </c>
      <c r="E120" s="156" t="s">
        <v>84</v>
      </c>
      <c r="F120" s="156" t="s">
        <v>233</v>
      </c>
      <c r="I120" s="148"/>
      <c r="J120" s="157">
        <f>BK120</f>
        <v>0</v>
      </c>
      <c r="L120" s="145"/>
      <c r="M120" s="150"/>
      <c r="N120" s="151"/>
      <c r="O120" s="151"/>
      <c r="P120" s="152">
        <f>SUM(P121:P126)</f>
        <v>0</v>
      </c>
      <c r="Q120" s="151"/>
      <c r="R120" s="152">
        <f>SUM(R121:R126)</f>
        <v>0</v>
      </c>
      <c r="S120" s="151"/>
      <c r="T120" s="153">
        <f>SUM(T121:T126)</f>
        <v>0</v>
      </c>
      <c r="AR120" s="146" t="s">
        <v>84</v>
      </c>
      <c r="AT120" s="154" t="s">
        <v>75</v>
      </c>
      <c r="AU120" s="154" t="s">
        <v>84</v>
      </c>
      <c r="AY120" s="146" t="s">
        <v>175</v>
      </c>
      <c r="BK120" s="155">
        <f>SUM(BK121:BK126)</f>
        <v>0</v>
      </c>
    </row>
    <row r="121" spans="1:65" s="2" customFormat="1" ht="21.75" customHeight="1">
      <c r="A121" s="29"/>
      <c r="B121" s="158"/>
      <c r="C121" s="159" t="s">
        <v>84</v>
      </c>
      <c r="D121" s="159" t="s">
        <v>178</v>
      </c>
      <c r="E121" s="160" t="s">
        <v>1107</v>
      </c>
      <c r="F121" s="161" t="s">
        <v>1108</v>
      </c>
      <c r="G121" s="162" t="s">
        <v>236</v>
      </c>
      <c r="H121" s="163">
        <v>5330</v>
      </c>
      <c r="I121" s="164"/>
      <c r="J121" s="165">
        <f t="shared" ref="J121:J126" si="0">ROUND(I121*H121,2)</f>
        <v>0</v>
      </c>
      <c r="K121" s="166"/>
      <c r="L121" s="30"/>
      <c r="M121" s="167" t="s">
        <v>1</v>
      </c>
      <c r="N121" s="168" t="s">
        <v>42</v>
      </c>
      <c r="O121" s="55"/>
      <c r="P121" s="169">
        <f t="shared" ref="P121:P126" si="1">O121*H121</f>
        <v>0</v>
      </c>
      <c r="Q121" s="169">
        <v>0</v>
      </c>
      <c r="R121" s="169">
        <f t="shared" ref="R121:R126" si="2">Q121*H121</f>
        <v>0</v>
      </c>
      <c r="S121" s="169">
        <v>0</v>
      </c>
      <c r="T121" s="170">
        <f t="shared" ref="T121:T126" si="3">S121*H121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71" t="s">
        <v>182</v>
      </c>
      <c r="AT121" s="171" t="s">
        <v>178</v>
      </c>
      <c r="AU121" s="171" t="s">
        <v>176</v>
      </c>
      <c r="AY121" s="14" t="s">
        <v>175</v>
      </c>
      <c r="BE121" s="172">
        <f t="shared" ref="BE121:BE126" si="4">IF(N121="základná",J121,0)</f>
        <v>0</v>
      </c>
      <c r="BF121" s="172">
        <f t="shared" ref="BF121:BF126" si="5">IF(N121="znížená",J121,0)</f>
        <v>0</v>
      </c>
      <c r="BG121" s="172">
        <f t="shared" ref="BG121:BG126" si="6">IF(N121="zákl. prenesená",J121,0)</f>
        <v>0</v>
      </c>
      <c r="BH121" s="172">
        <f t="shared" ref="BH121:BH126" si="7">IF(N121="zníž. prenesená",J121,0)</f>
        <v>0</v>
      </c>
      <c r="BI121" s="172">
        <f t="shared" ref="BI121:BI126" si="8">IF(N121="nulová",J121,0)</f>
        <v>0</v>
      </c>
      <c r="BJ121" s="14" t="s">
        <v>176</v>
      </c>
      <c r="BK121" s="172">
        <f t="shared" ref="BK121:BK126" si="9">ROUND(I121*H121,2)</f>
        <v>0</v>
      </c>
      <c r="BL121" s="14" t="s">
        <v>182</v>
      </c>
      <c r="BM121" s="171" t="s">
        <v>1109</v>
      </c>
    </row>
    <row r="122" spans="1:65" s="2" customFormat="1" ht="33" customHeight="1">
      <c r="A122" s="29"/>
      <c r="B122" s="158"/>
      <c r="C122" s="159" t="s">
        <v>176</v>
      </c>
      <c r="D122" s="159" t="s">
        <v>178</v>
      </c>
      <c r="E122" s="160" t="s">
        <v>1110</v>
      </c>
      <c r="F122" s="161" t="s">
        <v>1111</v>
      </c>
      <c r="G122" s="162" t="s">
        <v>236</v>
      </c>
      <c r="H122" s="163">
        <v>5330</v>
      </c>
      <c r="I122" s="164"/>
      <c r="J122" s="165">
        <f t="shared" si="0"/>
        <v>0</v>
      </c>
      <c r="K122" s="166"/>
      <c r="L122" s="30"/>
      <c r="M122" s="167" t="s">
        <v>1</v>
      </c>
      <c r="N122" s="168" t="s">
        <v>42</v>
      </c>
      <c r="O122" s="55"/>
      <c r="P122" s="169">
        <f t="shared" si="1"/>
        <v>0</v>
      </c>
      <c r="Q122" s="169">
        <v>0</v>
      </c>
      <c r="R122" s="169">
        <f t="shared" si="2"/>
        <v>0</v>
      </c>
      <c r="S122" s="169">
        <v>0</v>
      </c>
      <c r="T122" s="170">
        <f t="shared" si="3"/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71" t="s">
        <v>182</v>
      </c>
      <c r="AT122" s="171" t="s">
        <v>178</v>
      </c>
      <c r="AU122" s="171" t="s">
        <v>176</v>
      </c>
      <c r="AY122" s="14" t="s">
        <v>175</v>
      </c>
      <c r="BE122" s="172">
        <f t="shared" si="4"/>
        <v>0</v>
      </c>
      <c r="BF122" s="172">
        <f t="shared" si="5"/>
        <v>0</v>
      </c>
      <c r="BG122" s="172">
        <f t="shared" si="6"/>
        <v>0</v>
      </c>
      <c r="BH122" s="172">
        <f t="shared" si="7"/>
        <v>0</v>
      </c>
      <c r="BI122" s="172">
        <f t="shared" si="8"/>
        <v>0</v>
      </c>
      <c r="BJ122" s="14" t="s">
        <v>176</v>
      </c>
      <c r="BK122" s="172">
        <f t="shared" si="9"/>
        <v>0</v>
      </c>
      <c r="BL122" s="14" t="s">
        <v>182</v>
      </c>
      <c r="BM122" s="171" t="s">
        <v>1112</v>
      </c>
    </row>
    <row r="123" spans="1:65" s="2" customFormat="1" ht="33" customHeight="1">
      <c r="A123" s="29"/>
      <c r="B123" s="158"/>
      <c r="C123" s="159" t="s">
        <v>189</v>
      </c>
      <c r="D123" s="159" t="s">
        <v>178</v>
      </c>
      <c r="E123" s="160" t="s">
        <v>1113</v>
      </c>
      <c r="F123" s="161" t="s">
        <v>1114</v>
      </c>
      <c r="G123" s="162" t="s">
        <v>236</v>
      </c>
      <c r="H123" s="163">
        <v>37310</v>
      </c>
      <c r="I123" s="164"/>
      <c r="J123" s="165">
        <f t="shared" si="0"/>
        <v>0</v>
      </c>
      <c r="K123" s="166"/>
      <c r="L123" s="30"/>
      <c r="M123" s="167" t="s">
        <v>1</v>
      </c>
      <c r="N123" s="168" t="s">
        <v>42</v>
      </c>
      <c r="O123" s="55"/>
      <c r="P123" s="169">
        <f t="shared" si="1"/>
        <v>0</v>
      </c>
      <c r="Q123" s="169">
        <v>0</v>
      </c>
      <c r="R123" s="169">
        <f t="shared" si="2"/>
        <v>0</v>
      </c>
      <c r="S123" s="169">
        <v>0</v>
      </c>
      <c r="T123" s="170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71" t="s">
        <v>182</v>
      </c>
      <c r="AT123" s="171" t="s">
        <v>178</v>
      </c>
      <c r="AU123" s="171" t="s">
        <v>176</v>
      </c>
      <c r="AY123" s="14" t="s">
        <v>175</v>
      </c>
      <c r="BE123" s="172">
        <f t="shared" si="4"/>
        <v>0</v>
      </c>
      <c r="BF123" s="172">
        <f t="shared" si="5"/>
        <v>0</v>
      </c>
      <c r="BG123" s="172">
        <f t="shared" si="6"/>
        <v>0</v>
      </c>
      <c r="BH123" s="172">
        <f t="shared" si="7"/>
        <v>0</v>
      </c>
      <c r="BI123" s="172">
        <f t="shared" si="8"/>
        <v>0</v>
      </c>
      <c r="BJ123" s="14" t="s">
        <v>176</v>
      </c>
      <c r="BK123" s="172">
        <f t="shared" si="9"/>
        <v>0</v>
      </c>
      <c r="BL123" s="14" t="s">
        <v>182</v>
      </c>
      <c r="BM123" s="171" t="s">
        <v>1115</v>
      </c>
    </row>
    <row r="124" spans="1:65" s="2" customFormat="1" ht="21.75" customHeight="1">
      <c r="A124" s="29"/>
      <c r="B124" s="158"/>
      <c r="C124" s="159" t="s">
        <v>182</v>
      </c>
      <c r="D124" s="159" t="s">
        <v>178</v>
      </c>
      <c r="E124" s="160" t="s">
        <v>1116</v>
      </c>
      <c r="F124" s="161" t="s">
        <v>1117</v>
      </c>
      <c r="G124" s="162" t="s">
        <v>236</v>
      </c>
      <c r="H124" s="163">
        <v>5330</v>
      </c>
      <c r="I124" s="164"/>
      <c r="J124" s="165">
        <f t="shared" si="0"/>
        <v>0</v>
      </c>
      <c r="K124" s="166"/>
      <c r="L124" s="30"/>
      <c r="M124" s="167" t="s">
        <v>1</v>
      </c>
      <c r="N124" s="168" t="s">
        <v>42</v>
      </c>
      <c r="O124" s="55"/>
      <c r="P124" s="169">
        <f t="shared" si="1"/>
        <v>0</v>
      </c>
      <c r="Q124" s="169">
        <v>0</v>
      </c>
      <c r="R124" s="169">
        <f t="shared" si="2"/>
        <v>0</v>
      </c>
      <c r="S124" s="169">
        <v>0</v>
      </c>
      <c r="T124" s="170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71" t="s">
        <v>182</v>
      </c>
      <c r="AT124" s="171" t="s">
        <v>178</v>
      </c>
      <c r="AU124" s="171" t="s">
        <v>176</v>
      </c>
      <c r="AY124" s="14" t="s">
        <v>175</v>
      </c>
      <c r="BE124" s="172">
        <f t="shared" si="4"/>
        <v>0</v>
      </c>
      <c r="BF124" s="172">
        <f t="shared" si="5"/>
        <v>0</v>
      </c>
      <c r="BG124" s="172">
        <f t="shared" si="6"/>
        <v>0</v>
      </c>
      <c r="BH124" s="172">
        <f t="shared" si="7"/>
        <v>0</v>
      </c>
      <c r="BI124" s="172">
        <f t="shared" si="8"/>
        <v>0</v>
      </c>
      <c r="BJ124" s="14" t="s">
        <v>176</v>
      </c>
      <c r="BK124" s="172">
        <f t="shared" si="9"/>
        <v>0</v>
      </c>
      <c r="BL124" s="14" t="s">
        <v>182</v>
      </c>
      <c r="BM124" s="171" t="s">
        <v>1118</v>
      </c>
    </row>
    <row r="125" spans="1:65" s="2" customFormat="1" ht="16.5" customHeight="1">
      <c r="A125" s="29"/>
      <c r="B125" s="158"/>
      <c r="C125" s="159" t="s">
        <v>184</v>
      </c>
      <c r="D125" s="159" t="s">
        <v>178</v>
      </c>
      <c r="E125" s="160" t="s">
        <v>1119</v>
      </c>
      <c r="F125" s="161" t="s">
        <v>1120</v>
      </c>
      <c r="G125" s="162" t="s">
        <v>236</v>
      </c>
      <c r="H125" s="163">
        <v>5330</v>
      </c>
      <c r="I125" s="164"/>
      <c r="J125" s="165">
        <f t="shared" si="0"/>
        <v>0</v>
      </c>
      <c r="K125" s="166"/>
      <c r="L125" s="30"/>
      <c r="M125" s="167" t="s">
        <v>1</v>
      </c>
      <c r="N125" s="168" t="s">
        <v>42</v>
      </c>
      <c r="O125" s="55"/>
      <c r="P125" s="169">
        <f t="shared" si="1"/>
        <v>0</v>
      </c>
      <c r="Q125" s="169">
        <v>0</v>
      </c>
      <c r="R125" s="169">
        <f t="shared" si="2"/>
        <v>0</v>
      </c>
      <c r="S125" s="169">
        <v>0</v>
      </c>
      <c r="T125" s="170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1" t="s">
        <v>182</v>
      </c>
      <c r="AT125" s="171" t="s">
        <v>178</v>
      </c>
      <c r="AU125" s="171" t="s">
        <v>176</v>
      </c>
      <c r="AY125" s="14" t="s">
        <v>175</v>
      </c>
      <c r="BE125" s="172">
        <f t="shared" si="4"/>
        <v>0</v>
      </c>
      <c r="BF125" s="172">
        <f t="shared" si="5"/>
        <v>0</v>
      </c>
      <c r="BG125" s="172">
        <f t="shared" si="6"/>
        <v>0</v>
      </c>
      <c r="BH125" s="172">
        <f t="shared" si="7"/>
        <v>0</v>
      </c>
      <c r="BI125" s="172">
        <f t="shared" si="8"/>
        <v>0</v>
      </c>
      <c r="BJ125" s="14" t="s">
        <v>176</v>
      </c>
      <c r="BK125" s="172">
        <f t="shared" si="9"/>
        <v>0</v>
      </c>
      <c r="BL125" s="14" t="s">
        <v>182</v>
      </c>
      <c r="BM125" s="171" t="s">
        <v>1121</v>
      </c>
    </row>
    <row r="126" spans="1:65" s="2" customFormat="1" ht="21.75" customHeight="1">
      <c r="A126" s="29"/>
      <c r="B126" s="158"/>
      <c r="C126" s="159" t="s">
        <v>199</v>
      </c>
      <c r="D126" s="159" t="s">
        <v>178</v>
      </c>
      <c r="E126" s="160" t="s">
        <v>421</v>
      </c>
      <c r="F126" s="161" t="s">
        <v>422</v>
      </c>
      <c r="G126" s="162" t="s">
        <v>210</v>
      </c>
      <c r="H126" s="163">
        <v>8000</v>
      </c>
      <c r="I126" s="164"/>
      <c r="J126" s="165">
        <f t="shared" si="0"/>
        <v>0</v>
      </c>
      <c r="K126" s="166"/>
      <c r="L126" s="30"/>
      <c r="M126" s="184" t="s">
        <v>1</v>
      </c>
      <c r="N126" s="185" t="s">
        <v>42</v>
      </c>
      <c r="O126" s="186"/>
      <c r="P126" s="187">
        <f t="shared" si="1"/>
        <v>0</v>
      </c>
      <c r="Q126" s="187">
        <v>0</v>
      </c>
      <c r="R126" s="187">
        <f t="shared" si="2"/>
        <v>0</v>
      </c>
      <c r="S126" s="187">
        <v>0</v>
      </c>
      <c r="T126" s="188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1" t="s">
        <v>182</v>
      </c>
      <c r="AT126" s="171" t="s">
        <v>178</v>
      </c>
      <c r="AU126" s="171" t="s">
        <v>176</v>
      </c>
      <c r="AY126" s="14" t="s">
        <v>175</v>
      </c>
      <c r="BE126" s="172">
        <f t="shared" si="4"/>
        <v>0</v>
      </c>
      <c r="BF126" s="172">
        <f t="shared" si="5"/>
        <v>0</v>
      </c>
      <c r="BG126" s="172">
        <f t="shared" si="6"/>
        <v>0</v>
      </c>
      <c r="BH126" s="172">
        <f t="shared" si="7"/>
        <v>0</v>
      </c>
      <c r="BI126" s="172">
        <f t="shared" si="8"/>
        <v>0</v>
      </c>
      <c r="BJ126" s="14" t="s">
        <v>176</v>
      </c>
      <c r="BK126" s="172">
        <f t="shared" si="9"/>
        <v>0</v>
      </c>
      <c r="BL126" s="14" t="s">
        <v>182</v>
      </c>
      <c r="BM126" s="171" t="s">
        <v>1122</v>
      </c>
    </row>
    <row r="127" spans="1:65" s="2" customFormat="1" ht="6.95" customHeight="1">
      <c r="A127" s="29"/>
      <c r="B127" s="44"/>
      <c r="C127" s="45"/>
      <c r="D127" s="45"/>
      <c r="E127" s="45"/>
      <c r="F127" s="45"/>
      <c r="G127" s="45"/>
      <c r="H127" s="45"/>
      <c r="I127" s="117"/>
      <c r="J127" s="45"/>
      <c r="K127" s="45"/>
      <c r="L127" s="30"/>
      <c r="M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</sheetData>
  <autoFilter ref="C117:K126" xr:uid="{00000000-0009-0000-0000-000014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2:BM136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14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145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149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15</v>
      </c>
      <c r="I6" s="90"/>
      <c r="L6" s="17"/>
    </row>
    <row r="7" spans="1:46" s="1" customFormat="1" ht="16.5" customHeight="1">
      <c r="B7" s="17"/>
      <c r="E7" s="231" t="str">
        <f>'Rekapitulácia stavby'!K6</f>
        <v>PUMPTRACK- Ludvika van Beethovena</v>
      </c>
      <c r="F7" s="232"/>
      <c r="G7" s="232"/>
      <c r="H7" s="232"/>
      <c r="I7" s="90"/>
      <c r="L7" s="17"/>
    </row>
    <row r="8" spans="1:46" s="2" customFormat="1" ht="12" customHeight="1">
      <c r="A8" s="29"/>
      <c r="B8" s="30"/>
      <c r="C8" s="29"/>
      <c r="D8" s="24" t="s">
        <v>150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8" t="s">
        <v>1123</v>
      </c>
      <c r="F9" s="233"/>
      <c r="G9" s="233"/>
      <c r="H9" s="233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9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94" t="s">
        <v>21</v>
      </c>
      <c r="J12" s="52" t="str">
        <f>'Rekapitulácia stavby'!AN8</f>
        <v>30. 4. 2021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94" t="s">
        <v>24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94" t="s">
        <v>26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9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4" t="str">
        <f>'Rekapitulácia stavby'!E14</f>
        <v>Vyplň údaj</v>
      </c>
      <c r="F18" s="198"/>
      <c r="G18" s="198"/>
      <c r="H18" s="198"/>
      <c r="I18" s="94" t="s">
        <v>26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94" t="s">
        <v>24</v>
      </c>
      <c r="J20" s="22" t="s">
        <v>30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31</v>
      </c>
      <c r="F21" s="29"/>
      <c r="G21" s="29"/>
      <c r="H21" s="29"/>
      <c r="I21" s="94" t="s">
        <v>26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33</v>
      </c>
      <c r="E23" s="29"/>
      <c r="F23" s="29"/>
      <c r="G23" s="29"/>
      <c r="H23" s="29"/>
      <c r="I23" s="9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26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03" t="s">
        <v>1</v>
      </c>
      <c r="F27" s="203"/>
      <c r="G27" s="203"/>
      <c r="H27" s="203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36</v>
      </c>
      <c r="E30" s="29"/>
      <c r="F30" s="29"/>
      <c r="G30" s="29"/>
      <c r="H30" s="29"/>
      <c r="I30" s="93"/>
      <c r="J30" s="68">
        <f>ROUND(J120,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101" t="s">
        <v>37</v>
      </c>
      <c r="J32" s="33" t="s">
        <v>39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40</v>
      </c>
      <c r="E33" s="24" t="s">
        <v>41</v>
      </c>
      <c r="F33" s="103">
        <f>ROUND((SUM(BE120:BE135)),  2)</f>
        <v>0</v>
      </c>
      <c r="G33" s="29"/>
      <c r="H33" s="29"/>
      <c r="I33" s="104">
        <v>0.2</v>
      </c>
      <c r="J33" s="103">
        <f>ROUND(((SUM(BE120:BE135))*I33),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42</v>
      </c>
      <c r="F34" s="103">
        <f>ROUND((SUM(BF120:BF135)),  2)</f>
        <v>0</v>
      </c>
      <c r="G34" s="29"/>
      <c r="H34" s="29"/>
      <c r="I34" s="104">
        <v>0.2</v>
      </c>
      <c r="J34" s="103">
        <f>ROUND(((SUM(BF120:BF135))*I34),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3">
        <f>ROUND((SUM(BG120:BG135)),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3">
        <f>ROUND((SUM(BH120:BH135)),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45</v>
      </c>
      <c r="F37" s="103">
        <f>ROUND((SUM(BI120:BI135)),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46</v>
      </c>
      <c r="E39" s="57"/>
      <c r="F39" s="57"/>
      <c r="G39" s="107" t="s">
        <v>47</v>
      </c>
      <c r="H39" s="108" t="s">
        <v>48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49</v>
      </c>
      <c r="E50" s="41"/>
      <c r="F50" s="41"/>
      <c r="G50" s="40" t="s">
        <v>50</v>
      </c>
      <c r="H50" s="41"/>
      <c r="I50" s="112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51</v>
      </c>
      <c r="E61" s="32"/>
      <c r="F61" s="113" t="s">
        <v>52</v>
      </c>
      <c r="G61" s="42" t="s">
        <v>51</v>
      </c>
      <c r="H61" s="32"/>
      <c r="I61" s="114"/>
      <c r="J61" s="115" t="s">
        <v>52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53</v>
      </c>
      <c r="E65" s="43"/>
      <c r="F65" s="43"/>
      <c r="G65" s="40" t="s">
        <v>54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51</v>
      </c>
      <c r="E76" s="32"/>
      <c r="F76" s="113" t="s">
        <v>52</v>
      </c>
      <c r="G76" s="42" t="s">
        <v>51</v>
      </c>
      <c r="H76" s="32"/>
      <c r="I76" s="114"/>
      <c r="J76" s="115" t="s">
        <v>52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152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1" t="str">
        <f>E7</f>
        <v>PUMPTRACK- Ludvika van Beethovena</v>
      </c>
      <c r="F85" s="232"/>
      <c r="G85" s="232"/>
      <c r="H85" s="232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150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18" t="str">
        <f>E9</f>
        <v>MB - Mobiliar</v>
      </c>
      <c r="F87" s="233"/>
      <c r="G87" s="233"/>
      <c r="H87" s="233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Trnava, parc. č. 1635/1</v>
      </c>
      <c r="G89" s="29"/>
      <c r="H89" s="29"/>
      <c r="I89" s="94" t="s">
        <v>21</v>
      </c>
      <c r="J89" s="52" t="str">
        <f>IF(J12="","",J12)</f>
        <v>30. 4. 2021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Mesto Trnava, Hlavná č.1</v>
      </c>
      <c r="G91" s="29"/>
      <c r="H91" s="29"/>
      <c r="I91" s="94" t="s">
        <v>29</v>
      </c>
      <c r="J91" s="27" t="str">
        <f>E21</f>
        <v>SIMANEK s.r.o.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94" t="s">
        <v>33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153</v>
      </c>
      <c r="D94" s="105"/>
      <c r="E94" s="105"/>
      <c r="F94" s="105"/>
      <c r="G94" s="105"/>
      <c r="H94" s="105"/>
      <c r="I94" s="120"/>
      <c r="J94" s="121" t="s">
        <v>154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155</v>
      </c>
      <c r="D96" s="29"/>
      <c r="E96" s="29"/>
      <c r="F96" s="29"/>
      <c r="G96" s="29"/>
      <c r="H96" s="29"/>
      <c r="I96" s="93"/>
      <c r="J96" s="68">
        <f>J120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156</v>
      </c>
    </row>
    <row r="97" spans="1:31" s="9" customFormat="1" ht="24.95" customHeight="1">
      <c r="B97" s="123"/>
      <c r="D97" s="124" t="s">
        <v>157</v>
      </c>
      <c r="E97" s="125"/>
      <c r="F97" s="125"/>
      <c r="G97" s="125"/>
      <c r="H97" s="125"/>
      <c r="I97" s="126"/>
      <c r="J97" s="127">
        <f>J121</f>
        <v>0</v>
      </c>
      <c r="L97" s="123"/>
    </row>
    <row r="98" spans="1:31" s="10" customFormat="1" ht="19.899999999999999" customHeight="1">
      <c r="B98" s="128"/>
      <c r="D98" s="129" t="s">
        <v>225</v>
      </c>
      <c r="E98" s="130"/>
      <c r="F98" s="130"/>
      <c r="G98" s="130"/>
      <c r="H98" s="130"/>
      <c r="I98" s="131"/>
      <c r="J98" s="132">
        <f>J122</f>
        <v>0</v>
      </c>
      <c r="L98" s="128"/>
    </row>
    <row r="99" spans="1:31" s="10" customFormat="1" ht="19.899999999999999" customHeight="1">
      <c r="B99" s="128"/>
      <c r="D99" s="129" t="s">
        <v>158</v>
      </c>
      <c r="E99" s="130"/>
      <c r="F99" s="130"/>
      <c r="G99" s="130"/>
      <c r="H99" s="130"/>
      <c r="I99" s="131"/>
      <c r="J99" s="132">
        <f>J125</f>
        <v>0</v>
      </c>
      <c r="L99" s="128"/>
    </row>
    <row r="100" spans="1:31" s="10" customFormat="1" ht="19.899999999999999" customHeight="1">
      <c r="B100" s="128"/>
      <c r="D100" s="129" t="s">
        <v>228</v>
      </c>
      <c r="E100" s="130"/>
      <c r="F100" s="130"/>
      <c r="G100" s="130"/>
      <c r="H100" s="130"/>
      <c r="I100" s="131"/>
      <c r="J100" s="132">
        <f>J127</f>
        <v>0</v>
      </c>
      <c r="L100" s="128"/>
    </row>
    <row r="101" spans="1:31" s="2" customFormat="1" ht="21.75" customHeight="1">
      <c r="A101" s="29"/>
      <c r="B101" s="30"/>
      <c r="C101" s="29"/>
      <c r="D101" s="29"/>
      <c r="E101" s="29"/>
      <c r="F101" s="29"/>
      <c r="G101" s="29"/>
      <c r="H101" s="29"/>
      <c r="I101" s="93"/>
      <c r="J101" s="29"/>
      <c r="K101" s="29"/>
      <c r="L101" s="3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s="2" customFormat="1" ht="6.95" customHeight="1">
      <c r="A102" s="29"/>
      <c r="B102" s="44"/>
      <c r="C102" s="45"/>
      <c r="D102" s="45"/>
      <c r="E102" s="45"/>
      <c r="F102" s="45"/>
      <c r="G102" s="45"/>
      <c r="H102" s="45"/>
      <c r="I102" s="117"/>
      <c r="J102" s="45"/>
      <c r="K102" s="45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6" spans="1:31" s="2" customFormat="1" ht="6.95" customHeight="1">
      <c r="A106" s="29"/>
      <c r="B106" s="46"/>
      <c r="C106" s="47"/>
      <c r="D106" s="47"/>
      <c r="E106" s="47"/>
      <c r="F106" s="47"/>
      <c r="G106" s="47"/>
      <c r="H106" s="47"/>
      <c r="I106" s="118"/>
      <c r="J106" s="47"/>
      <c r="K106" s="47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4.95" customHeight="1">
      <c r="A107" s="29"/>
      <c r="B107" s="30"/>
      <c r="C107" s="18" t="s">
        <v>161</v>
      </c>
      <c r="D107" s="29"/>
      <c r="E107" s="29"/>
      <c r="F107" s="29"/>
      <c r="G107" s="29"/>
      <c r="H107" s="29"/>
      <c r="I107" s="93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93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15</v>
      </c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>
      <c r="A110" s="29"/>
      <c r="B110" s="30"/>
      <c r="C110" s="29"/>
      <c r="D110" s="29"/>
      <c r="E110" s="231" t="str">
        <f>E7</f>
        <v>PUMPTRACK- Ludvika van Beethovena</v>
      </c>
      <c r="F110" s="232"/>
      <c r="G110" s="232"/>
      <c r="H110" s="232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150</v>
      </c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18" t="str">
        <f>E9</f>
        <v>MB - Mobiliar</v>
      </c>
      <c r="F112" s="233"/>
      <c r="G112" s="233"/>
      <c r="H112" s="233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19</v>
      </c>
      <c r="D114" s="29"/>
      <c r="E114" s="29"/>
      <c r="F114" s="22" t="str">
        <f>F12</f>
        <v>Trnava, parc. č. 1635/1</v>
      </c>
      <c r="G114" s="29"/>
      <c r="H114" s="29"/>
      <c r="I114" s="94" t="s">
        <v>21</v>
      </c>
      <c r="J114" s="52" t="str">
        <f>IF(J12="","",J12)</f>
        <v>30. 4. 2021</v>
      </c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23</v>
      </c>
      <c r="D116" s="29"/>
      <c r="E116" s="29"/>
      <c r="F116" s="22" t="str">
        <f>E15</f>
        <v>Mesto Trnava, Hlavná č.1</v>
      </c>
      <c r="G116" s="29"/>
      <c r="H116" s="29"/>
      <c r="I116" s="94" t="s">
        <v>29</v>
      </c>
      <c r="J116" s="27" t="str">
        <f>E21</f>
        <v>SIMANEK s.r.o.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27</v>
      </c>
      <c r="D117" s="29"/>
      <c r="E117" s="29"/>
      <c r="F117" s="22" t="str">
        <f>IF(E18="","",E18)</f>
        <v>Vyplň údaj</v>
      </c>
      <c r="G117" s="29"/>
      <c r="H117" s="29"/>
      <c r="I117" s="94" t="s">
        <v>33</v>
      </c>
      <c r="J117" s="27" t="str">
        <f>E24</f>
        <v xml:space="preserve"> 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0.35" customHeight="1">
      <c r="A118" s="29"/>
      <c r="B118" s="30"/>
      <c r="C118" s="29"/>
      <c r="D118" s="29"/>
      <c r="E118" s="29"/>
      <c r="F118" s="29"/>
      <c r="G118" s="29"/>
      <c r="H118" s="29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11" customFormat="1" ht="29.25" customHeight="1">
      <c r="A119" s="133"/>
      <c r="B119" s="134"/>
      <c r="C119" s="135" t="s">
        <v>162</v>
      </c>
      <c r="D119" s="136" t="s">
        <v>61</v>
      </c>
      <c r="E119" s="136" t="s">
        <v>57</v>
      </c>
      <c r="F119" s="136" t="s">
        <v>58</v>
      </c>
      <c r="G119" s="136" t="s">
        <v>163</v>
      </c>
      <c r="H119" s="136" t="s">
        <v>164</v>
      </c>
      <c r="I119" s="137" t="s">
        <v>165</v>
      </c>
      <c r="J119" s="138" t="s">
        <v>154</v>
      </c>
      <c r="K119" s="139" t="s">
        <v>166</v>
      </c>
      <c r="L119" s="140"/>
      <c r="M119" s="59" t="s">
        <v>1</v>
      </c>
      <c r="N119" s="60" t="s">
        <v>40</v>
      </c>
      <c r="O119" s="60" t="s">
        <v>167</v>
      </c>
      <c r="P119" s="60" t="s">
        <v>168</v>
      </c>
      <c r="Q119" s="60" t="s">
        <v>169</v>
      </c>
      <c r="R119" s="60" t="s">
        <v>170</v>
      </c>
      <c r="S119" s="60" t="s">
        <v>171</v>
      </c>
      <c r="T119" s="61" t="s">
        <v>172</v>
      </c>
      <c r="U119" s="133"/>
      <c r="V119" s="133"/>
      <c r="W119" s="133"/>
      <c r="X119" s="133"/>
      <c r="Y119" s="133"/>
      <c r="Z119" s="133"/>
      <c r="AA119" s="133"/>
      <c r="AB119" s="133"/>
      <c r="AC119" s="133"/>
      <c r="AD119" s="133"/>
      <c r="AE119" s="133"/>
    </row>
    <row r="120" spans="1:65" s="2" customFormat="1" ht="22.9" customHeight="1">
      <c r="A120" s="29"/>
      <c r="B120" s="30"/>
      <c r="C120" s="66" t="s">
        <v>155</v>
      </c>
      <c r="D120" s="29"/>
      <c r="E120" s="29"/>
      <c r="F120" s="29"/>
      <c r="G120" s="29"/>
      <c r="H120" s="29"/>
      <c r="I120" s="93"/>
      <c r="J120" s="141">
        <f>BK120</f>
        <v>0</v>
      </c>
      <c r="K120" s="29"/>
      <c r="L120" s="30"/>
      <c r="M120" s="62"/>
      <c r="N120" s="53"/>
      <c r="O120" s="63"/>
      <c r="P120" s="142">
        <f>P121</f>
        <v>0</v>
      </c>
      <c r="Q120" s="63"/>
      <c r="R120" s="142">
        <f>R121</f>
        <v>2.24721576</v>
      </c>
      <c r="S120" s="63"/>
      <c r="T120" s="143">
        <f>T121</f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T120" s="14" t="s">
        <v>75</v>
      </c>
      <c r="AU120" s="14" t="s">
        <v>156</v>
      </c>
      <c r="BK120" s="144">
        <f>BK121</f>
        <v>0</v>
      </c>
    </row>
    <row r="121" spans="1:65" s="12" customFormat="1" ht="25.9" customHeight="1">
      <c r="B121" s="145"/>
      <c r="D121" s="146" t="s">
        <v>75</v>
      </c>
      <c r="E121" s="147" t="s">
        <v>173</v>
      </c>
      <c r="F121" s="147" t="s">
        <v>174</v>
      </c>
      <c r="I121" s="148"/>
      <c r="J121" s="149">
        <f>BK121</f>
        <v>0</v>
      </c>
      <c r="L121" s="145"/>
      <c r="M121" s="150"/>
      <c r="N121" s="151"/>
      <c r="O121" s="151"/>
      <c r="P121" s="152">
        <f>P122+P125+P127</f>
        <v>0</v>
      </c>
      <c r="Q121" s="151"/>
      <c r="R121" s="152">
        <f>R122+R125+R127</f>
        <v>2.24721576</v>
      </c>
      <c r="S121" s="151"/>
      <c r="T121" s="153">
        <f>T122+T125+T127</f>
        <v>0</v>
      </c>
      <c r="AR121" s="146" t="s">
        <v>84</v>
      </c>
      <c r="AT121" s="154" t="s">
        <v>75</v>
      </c>
      <c r="AU121" s="154" t="s">
        <v>76</v>
      </c>
      <c r="AY121" s="146" t="s">
        <v>175</v>
      </c>
      <c r="BK121" s="155">
        <f>BK122+BK125+BK127</f>
        <v>0</v>
      </c>
    </row>
    <row r="122" spans="1:65" s="12" customFormat="1" ht="22.9" customHeight="1">
      <c r="B122" s="145"/>
      <c r="D122" s="146" t="s">
        <v>75</v>
      </c>
      <c r="E122" s="156" t="s">
        <v>84</v>
      </c>
      <c r="F122" s="156" t="s">
        <v>233</v>
      </c>
      <c r="I122" s="148"/>
      <c r="J122" s="157">
        <f>BK122</f>
        <v>0</v>
      </c>
      <c r="L122" s="145"/>
      <c r="M122" s="150"/>
      <c r="N122" s="151"/>
      <c r="O122" s="151"/>
      <c r="P122" s="152">
        <f>SUM(P123:P124)</f>
        <v>0</v>
      </c>
      <c r="Q122" s="151"/>
      <c r="R122" s="152">
        <f>SUM(R123:R124)</f>
        <v>0</v>
      </c>
      <c r="S122" s="151"/>
      <c r="T122" s="153">
        <f>SUM(T123:T124)</f>
        <v>0</v>
      </c>
      <c r="AR122" s="146" t="s">
        <v>84</v>
      </c>
      <c r="AT122" s="154" t="s">
        <v>75</v>
      </c>
      <c r="AU122" s="154" t="s">
        <v>84</v>
      </c>
      <c r="AY122" s="146" t="s">
        <v>175</v>
      </c>
      <c r="BK122" s="155">
        <f>SUM(BK123:BK124)</f>
        <v>0</v>
      </c>
    </row>
    <row r="123" spans="1:65" s="2" customFormat="1" ht="21.75" customHeight="1">
      <c r="A123" s="29"/>
      <c r="B123" s="158"/>
      <c r="C123" s="159" t="s">
        <v>84</v>
      </c>
      <c r="D123" s="159" t="s">
        <v>178</v>
      </c>
      <c r="E123" s="160" t="s">
        <v>662</v>
      </c>
      <c r="F123" s="161" t="s">
        <v>1124</v>
      </c>
      <c r="G123" s="162" t="s">
        <v>236</v>
      </c>
      <c r="H123" s="163">
        <v>0.76800000000000002</v>
      </c>
      <c r="I123" s="164"/>
      <c r="J123" s="165">
        <f>ROUND(I123*H123,2)</f>
        <v>0</v>
      </c>
      <c r="K123" s="166"/>
      <c r="L123" s="30"/>
      <c r="M123" s="167" t="s">
        <v>1</v>
      </c>
      <c r="N123" s="168" t="s">
        <v>42</v>
      </c>
      <c r="O123" s="55"/>
      <c r="P123" s="169">
        <f>O123*H123</f>
        <v>0</v>
      </c>
      <c r="Q123" s="169">
        <v>0</v>
      </c>
      <c r="R123" s="169">
        <f>Q123*H123</f>
        <v>0</v>
      </c>
      <c r="S123" s="169">
        <v>0</v>
      </c>
      <c r="T123" s="170">
        <f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71" t="s">
        <v>182</v>
      </c>
      <c r="AT123" s="171" t="s">
        <v>178</v>
      </c>
      <c r="AU123" s="171" t="s">
        <v>176</v>
      </c>
      <c r="AY123" s="14" t="s">
        <v>175</v>
      </c>
      <c r="BE123" s="172">
        <f>IF(N123="základná",J123,0)</f>
        <v>0</v>
      </c>
      <c r="BF123" s="172">
        <f>IF(N123="znížená",J123,0)</f>
        <v>0</v>
      </c>
      <c r="BG123" s="172">
        <f>IF(N123="zákl. prenesená",J123,0)</f>
        <v>0</v>
      </c>
      <c r="BH123" s="172">
        <f>IF(N123="zníž. prenesená",J123,0)</f>
        <v>0</v>
      </c>
      <c r="BI123" s="172">
        <f>IF(N123="nulová",J123,0)</f>
        <v>0</v>
      </c>
      <c r="BJ123" s="14" t="s">
        <v>176</v>
      </c>
      <c r="BK123" s="172">
        <f>ROUND(I123*H123,2)</f>
        <v>0</v>
      </c>
      <c r="BL123" s="14" t="s">
        <v>182</v>
      </c>
      <c r="BM123" s="171" t="s">
        <v>1125</v>
      </c>
    </row>
    <row r="124" spans="1:65" s="2" customFormat="1" ht="21.75" customHeight="1">
      <c r="A124" s="29"/>
      <c r="B124" s="158"/>
      <c r="C124" s="159" t="s">
        <v>176</v>
      </c>
      <c r="D124" s="159" t="s">
        <v>178</v>
      </c>
      <c r="E124" s="160" t="s">
        <v>1126</v>
      </c>
      <c r="F124" s="161" t="s">
        <v>1127</v>
      </c>
      <c r="G124" s="162" t="s">
        <v>236</v>
      </c>
      <c r="H124" s="163">
        <v>0.76800000000000002</v>
      </c>
      <c r="I124" s="164"/>
      <c r="J124" s="165">
        <f>ROUND(I124*H124,2)</f>
        <v>0</v>
      </c>
      <c r="K124" s="166"/>
      <c r="L124" s="30"/>
      <c r="M124" s="167" t="s">
        <v>1</v>
      </c>
      <c r="N124" s="168" t="s">
        <v>42</v>
      </c>
      <c r="O124" s="55"/>
      <c r="P124" s="169">
        <f>O124*H124</f>
        <v>0</v>
      </c>
      <c r="Q124" s="169">
        <v>0</v>
      </c>
      <c r="R124" s="169">
        <f>Q124*H124</f>
        <v>0</v>
      </c>
      <c r="S124" s="169">
        <v>0</v>
      </c>
      <c r="T124" s="170">
        <f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71" t="s">
        <v>182</v>
      </c>
      <c r="AT124" s="171" t="s">
        <v>178</v>
      </c>
      <c r="AU124" s="171" t="s">
        <v>176</v>
      </c>
      <c r="AY124" s="14" t="s">
        <v>175</v>
      </c>
      <c r="BE124" s="172">
        <f>IF(N124="základná",J124,0)</f>
        <v>0</v>
      </c>
      <c r="BF124" s="172">
        <f>IF(N124="znížená",J124,0)</f>
        <v>0</v>
      </c>
      <c r="BG124" s="172">
        <f>IF(N124="zákl. prenesená",J124,0)</f>
        <v>0</v>
      </c>
      <c r="BH124" s="172">
        <f>IF(N124="zníž. prenesená",J124,0)</f>
        <v>0</v>
      </c>
      <c r="BI124" s="172">
        <f>IF(N124="nulová",J124,0)</f>
        <v>0</v>
      </c>
      <c r="BJ124" s="14" t="s">
        <v>176</v>
      </c>
      <c r="BK124" s="172">
        <f>ROUND(I124*H124,2)</f>
        <v>0</v>
      </c>
      <c r="BL124" s="14" t="s">
        <v>182</v>
      </c>
      <c r="BM124" s="171" t="s">
        <v>1128</v>
      </c>
    </row>
    <row r="125" spans="1:65" s="12" customFormat="1" ht="22.9" customHeight="1">
      <c r="B125" s="145"/>
      <c r="D125" s="146" t="s">
        <v>75</v>
      </c>
      <c r="E125" s="156" t="s">
        <v>176</v>
      </c>
      <c r="F125" s="156" t="s">
        <v>177</v>
      </c>
      <c r="I125" s="148"/>
      <c r="J125" s="157">
        <f>BK125</f>
        <v>0</v>
      </c>
      <c r="L125" s="145"/>
      <c r="M125" s="150"/>
      <c r="N125" s="151"/>
      <c r="O125" s="151"/>
      <c r="P125" s="152">
        <f>P126</f>
        <v>0</v>
      </c>
      <c r="Q125" s="151"/>
      <c r="R125" s="152">
        <f>R126</f>
        <v>1.6850457599999999</v>
      </c>
      <c r="S125" s="151"/>
      <c r="T125" s="153">
        <f>T126</f>
        <v>0</v>
      </c>
      <c r="AR125" s="146" t="s">
        <v>84</v>
      </c>
      <c r="AT125" s="154" t="s">
        <v>75</v>
      </c>
      <c r="AU125" s="154" t="s">
        <v>84</v>
      </c>
      <c r="AY125" s="146" t="s">
        <v>175</v>
      </c>
      <c r="BK125" s="155">
        <f>BK126</f>
        <v>0</v>
      </c>
    </row>
    <row r="126" spans="1:65" s="2" customFormat="1" ht="16.5" customHeight="1">
      <c r="A126" s="29"/>
      <c r="B126" s="158"/>
      <c r="C126" s="159" t="s">
        <v>189</v>
      </c>
      <c r="D126" s="159" t="s">
        <v>178</v>
      </c>
      <c r="E126" s="160" t="s">
        <v>1129</v>
      </c>
      <c r="F126" s="161" t="s">
        <v>1130</v>
      </c>
      <c r="G126" s="162" t="s">
        <v>236</v>
      </c>
      <c r="H126" s="163">
        <v>0.76800000000000002</v>
      </c>
      <c r="I126" s="164"/>
      <c r="J126" s="165">
        <f>ROUND(I126*H126,2)</f>
        <v>0</v>
      </c>
      <c r="K126" s="166"/>
      <c r="L126" s="30"/>
      <c r="M126" s="167" t="s">
        <v>1</v>
      </c>
      <c r="N126" s="168" t="s">
        <v>42</v>
      </c>
      <c r="O126" s="55"/>
      <c r="P126" s="169">
        <f>O126*H126</f>
        <v>0</v>
      </c>
      <c r="Q126" s="169">
        <v>2.19407</v>
      </c>
      <c r="R126" s="169">
        <f>Q126*H126</f>
        <v>1.6850457599999999</v>
      </c>
      <c r="S126" s="169">
        <v>0</v>
      </c>
      <c r="T126" s="170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1" t="s">
        <v>182</v>
      </c>
      <c r="AT126" s="171" t="s">
        <v>178</v>
      </c>
      <c r="AU126" s="171" t="s">
        <v>176</v>
      </c>
      <c r="AY126" s="14" t="s">
        <v>175</v>
      </c>
      <c r="BE126" s="172">
        <f>IF(N126="základná",J126,0)</f>
        <v>0</v>
      </c>
      <c r="BF126" s="172">
        <f>IF(N126="znížená",J126,0)</f>
        <v>0</v>
      </c>
      <c r="BG126" s="172">
        <f>IF(N126="zákl. prenesená",J126,0)</f>
        <v>0</v>
      </c>
      <c r="BH126" s="172">
        <f>IF(N126="zníž. prenesená",J126,0)</f>
        <v>0</v>
      </c>
      <c r="BI126" s="172">
        <f>IF(N126="nulová",J126,0)</f>
        <v>0</v>
      </c>
      <c r="BJ126" s="14" t="s">
        <v>176</v>
      </c>
      <c r="BK126" s="172">
        <f>ROUND(I126*H126,2)</f>
        <v>0</v>
      </c>
      <c r="BL126" s="14" t="s">
        <v>182</v>
      </c>
      <c r="BM126" s="171" t="s">
        <v>1131</v>
      </c>
    </row>
    <row r="127" spans="1:65" s="12" customFormat="1" ht="22.9" customHeight="1">
      <c r="B127" s="145"/>
      <c r="D127" s="146" t="s">
        <v>75</v>
      </c>
      <c r="E127" s="156" t="s">
        <v>260</v>
      </c>
      <c r="F127" s="156" t="s">
        <v>341</v>
      </c>
      <c r="I127" s="148"/>
      <c r="J127" s="157">
        <f>BK127</f>
        <v>0</v>
      </c>
      <c r="L127" s="145"/>
      <c r="M127" s="150"/>
      <c r="N127" s="151"/>
      <c r="O127" s="151"/>
      <c r="P127" s="152">
        <f>SUM(P128:P135)</f>
        <v>0</v>
      </c>
      <c r="Q127" s="151"/>
      <c r="R127" s="152">
        <f>SUM(R128:R135)</f>
        <v>0.56217000000000006</v>
      </c>
      <c r="S127" s="151"/>
      <c r="T127" s="153">
        <f>SUM(T128:T135)</f>
        <v>0</v>
      </c>
      <c r="AR127" s="146" t="s">
        <v>84</v>
      </c>
      <c r="AT127" s="154" t="s">
        <v>75</v>
      </c>
      <c r="AU127" s="154" t="s">
        <v>84</v>
      </c>
      <c r="AY127" s="146" t="s">
        <v>175</v>
      </c>
      <c r="BK127" s="155">
        <f>SUM(BK128:BK135)</f>
        <v>0</v>
      </c>
    </row>
    <row r="128" spans="1:65" s="2" customFormat="1" ht="21.75" customHeight="1">
      <c r="A128" s="29"/>
      <c r="B128" s="158"/>
      <c r="C128" s="159" t="s">
        <v>182</v>
      </c>
      <c r="D128" s="159" t="s">
        <v>178</v>
      </c>
      <c r="E128" s="160" t="s">
        <v>1132</v>
      </c>
      <c r="F128" s="161" t="s">
        <v>1133</v>
      </c>
      <c r="G128" s="162" t="s">
        <v>249</v>
      </c>
      <c r="H128" s="163">
        <v>3</v>
      </c>
      <c r="I128" s="164"/>
      <c r="J128" s="165">
        <f t="shared" ref="J128:J135" si="0">ROUND(I128*H128,2)</f>
        <v>0</v>
      </c>
      <c r="K128" s="166"/>
      <c r="L128" s="30"/>
      <c r="M128" s="167" t="s">
        <v>1</v>
      </c>
      <c r="N128" s="168" t="s">
        <v>42</v>
      </c>
      <c r="O128" s="55"/>
      <c r="P128" s="169">
        <f t="shared" ref="P128:P135" si="1">O128*H128</f>
        <v>0</v>
      </c>
      <c r="Q128" s="169">
        <v>5.1000000000000004E-4</v>
      </c>
      <c r="R128" s="169">
        <f t="shared" ref="R128:R135" si="2">Q128*H128</f>
        <v>1.5300000000000001E-3</v>
      </c>
      <c r="S128" s="169">
        <v>0</v>
      </c>
      <c r="T128" s="170">
        <f t="shared" ref="T128:T135" si="3"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1" t="s">
        <v>182</v>
      </c>
      <c r="AT128" s="171" t="s">
        <v>178</v>
      </c>
      <c r="AU128" s="171" t="s">
        <v>176</v>
      </c>
      <c r="AY128" s="14" t="s">
        <v>175</v>
      </c>
      <c r="BE128" s="172">
        <f t="shared" ref="BE128:BE135" si="4">IF(N128="základná",J128,0)</f>
        <v>0</v>
      </c>
      <c r="BF128" s="172">
        <f t="shared" ref="BF128:BF135" si="5">IF(N128="znížená",J128,0)</f>
        <v>0</v>
      </c>
      <c r="BG128" s="172">
        <f t="shared" ref="BG128:BG135" si="6">IF(N128="zákl. prenesená",J128,0)</f>
        <v>0</v>
      </c>
      <c r="BH128" s="172">
        <f t="shared" ref="BH128:BH135" si="7">IF(N128="zníž. prenesená",J128,0)</f>
        <v>0</v>
      </c>
      <c r="BI128" s="172">
        <f t="shared" ref="BI128:BI135" si="8">IF(N128="nulová",J128,0)</f>
        <v>0</v>
      </c>
      <c r="BJ128" s="14" t="s">
        <v>176</v>
      </c>
      <c r="BK128" s="172">
        <f t="shared" ref="BK128:BK135" si="9">ROUND(I128*H128,2)</f>
        <v>0</v>
      </c>
      <c r="BL128" s="14" t="s">
        <v>182</v>
      </c>
      <c r="BM128" s="171" t="s">
        <v>1134</v>
      </c>
    </row>
    <row r="129" spans="1:65" s="2" customFormat="1" ht="16.5" customHeight="1">
      <c r="A129" s="29"/>
      <c r="B129" s="158"/>
      <c r="C129" s="173" t="s">
        <v>184</v>
      </c>
      <c r="D129" s="173" t="s">
        <v>200</v>
      </c>
      <c r="E129" s="174" t="s">
        <v>1135</v>
      </c>
      <c r="F129" s="175" t="s">
        <v>1136</v>
      </c>
      <c r="G129" s="176" t="s">
        <v>249</v>
      </c>
      <c r="H129" s="177">
        <v>3</v>
      </c>
      <c r="I129" s="178"/>
      <c r="J129" s="179">
        <f t="shared" si="0"/>
        <v>0</v>
      </c>
      <c r="K129" s="180"/>
      <c r="L129" s="181"/>
      <c r="M129" s="182" t="s">
        <v>1</v>
      </c>
      <c r="N129" s="183" t="s">
        <v>42</v>
      </c>
      <c r="O129" s="55"/>
      <c r="P129" s="169">
        <f t="shared" si="1"/>
        <v>0</v>
      </c>
      <c r="Q129" s="169">
        <v>2.9000000000000001E-2</v>
      </c>
      <c r="R129" s="169">
        <f t="shared" si="2"/>
        <v>8.7000000000000008E-2</v>
      </c>
      <c r="S129" s="169">
        <v>0</v>
      </c>
      <c r="T129" s="170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1" t="s">
        <v>203</v>
      </c>
      <c r="AT129" s="171" t="s">
        <v>200</v>
      </c>
      <c r="AU129" s="171" t="s">
        <v>176</v>
      </c>
      <c r="AY129" s="14" t="s">
        <v>175</v>
      </c>
      <c r="BE129" s="172">
        <f t="shared" si="4"/>
        <v>0</v>
      </c>
      <c r="BF129" s="172">
        <f t="shared" si="5"/>
        <v>0</v>
      </c>
      <c r="BG129" s="172">
        <f t="shared" si="6"/>
        <v>0</v>
      </c>
      <c r="BH129" s="172">
        <f t="shared" si="7"/>
        <v>0</v>
      </c>
      <c r="BI129" s="172">
        <f t="shared" si="8"/>
        <v>0</v>
      </c>
      <c r="BJ129" s="14" t="s">
        <v>176</v>
      </c>
      <c r="BK129" s="172">
        <f t="shared" si="9"/>
        <v>0</v>
      </c>
      <c r="BL129" s="14" t="s">
        <v>182</v>
      </c>
      <c r="BM129" s="171" t="s">
        <v>1137</v>
      </c>
    </row>
    <row r="130" spans="1:65" s="2" customFormat="1" ht="21.75" customHeight="1">
      <c r="A130" s="29"/>
      <c r="B130" s="158"/>
      <c r="C130" s="159" t="s">
        <v>199</v>
      </c>
      <c r="D130" s="159" t="s">
        <v>178</v>
      </c>
      <c r="E130" s="160" t="s">
        <v>1138</v>
      </c>
      <c r="F130" s="161" t="s">
        <v>1139</v>
      </c>
      <c r="G130" s="162" t="s">
        <v>249</v>
      </c>
      <c r="H130" s="163">
        <v>3</v>
      </c>
      <c r="I130" s="164"/>
      <c r="J130" s="165">
        <f t="shared" si="0"/>
        <v>0</v>
      </c>
      <c r="K130" s="166"/>
      <c r="L130" s="30"/>
      <c r="M130" s="167" t="s">
        <v>1</v>
      </c>
      <c r="N130" s="168" t="s">
        <v>42</v>
      </c>
      <c r="O130" s="55"/>
      <c r="P130" s="169">
        <f t="shared" si="1"/>
        <v>0</v>
      </c>
      <c r="Q130" s="169">
        <v>4.6999999999999999E-4</v>
      </c>
      <c r="R130" s="169">
        <f t="shared" si="2"/>
        <v>1.41E-3</v>
      </c>
      <c r="S130" s="169">
        <v>0</v>
      </c>
      <c r="T130" s="170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1" t="s">
        <v>182</v>
      </c>
      <c r="AT130" s="171" t="s">
        <v>178</v>
      </c>
      <c r="AU130" s="171" t="s">
        <v>176</v>
      </c>
      <c r="AY130" s="14" t="s">
        <v>175</v>
      </c>
      <c r="BE130" s="172">
        <f t="shared" si="4"/>
        <v>0</v>
      </c>
      <c r="BF130" s="172">
        <f t="shared" si="5"/>
        <v>0</v>
      </c>
      <c r="BG130" s="172">
        <f t="shared" si="6"/>
        <v>0</v>
      </c>
      <c r="BH130" s="172">
        <f t="shared" si="7"/>
        <v>0</v>
      </c>
      <c r="BI130" s="172">
        <f t="shared" si="8"/>
        <v>0</v>
      </c>
      <c r="BJ130" s="14" t="s">
        <v>176</v>
      </c>
      <c r="BK130" s="172">
        <f t="shared" si="9"/>
        <v>0</v>
      </c>
      <c r="BL130" s="14" t="s">
        <v>182</v>
      </c>
      <c r="BM130" s="171" t="s">
        <v>1140</v>
      </c>
    </row>
    <row r="131" spans="1:65" s="2" customFormat="1" ht="33" customHeight="1">
      <c r="A131" s="29"/>
      <c r="B131" s="158"/>
      <c r="C131" s="173" t="s">
        <v>207</v>
      </c>
      <c r="D131" s="173" t="s">
        <v>200</v>
      </c>
      <c r="E131" s="174" t="s">
        <v>1141</v>
      </c>
      <c r="F131" s="175" t="s">
        <v>1142</v>
      </c>
      <c r="G131" s="176" t="s">
        <v>249</v>
      </c>
      <c r="H131" s="177">
        <v>3</v>
      </c>
      <c r="I131" s="178"/>
      <c r="J131" s="179">
        <f t="shared" si="0"/>
        <v>0</v>
      </c>
      <c r="K131" s="180"/>
      <c r="L131" s="181"/>
      <c r="M131" s="182" t="s">
        <v>1</v>
      </c>
      <c r="N131" s="183" t="s">
        <v>42</v>
      </c>
      <c r="O131" s="55"/>
      <c r="P131" s="169">
        <f t="shared" si="1"/>
        <v>0</v>
      </c>
      <c r="Q131" s="169">
        <v>2.1999999999999999E-2</v>
      </c>
      <c r="R131" s="169">
        <f t="shared" si="2"/>
        <v>6.6000000000000003E-2</v>
      </c>
      <c r="S131" s="169">
        <v>0</v>
      </c>
      <c r="T131" s="170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1" t="s">
        <v>203</v>
      </c>
      <c r="AT131" s="171" t="s">
        <v>200</v>
      </c>
      <c r="AU131" s="171" t="s">
        <v>176</v>
      </c>
      <c r="AY131" s="14" t="s">
        <v>175</v>
      </c>
      <c r="BE131" s="172">
        <f t="shared" si="4"/>
        <v>0</v>
      </c>
      <c r="BF131" s="172">
        <f t="shared" si="5"/>
        <v>0</v>
      </c>
      <c r="BG131" s="172">
        <f t="shared" si="6"/>
        <v>0</v>
      </c>
      <c r="BH131" s="172">
        <f t="shared" si="7"/>
        <v>0</v>
      </c>
      <c r="BI131" s="172">
        <f t="shared" si="8"/>
        <v>0</v>
      </c>
      <c r="BJ131" s="14" t="s">
        <v>176</v>
      </c>
      <c r="BK131" s="172">
        <f t="shared" si="9"/>
        <v>0</v>
      </c>
      <c r="BL131" s="14" t="s">
        <v>182</v>
      </c>
      <c r="BM131" s="171" t="s">
        <v>1143</v>
      </c>
    </row>
    <row r="132" spans="1:65" s="2" customFormat="1" ht="21.75" customHeight="1">
      <c r="A132" s="29"/>
      <c r="B132" s="158"/>
      <c r="C132" s="159" t="s">
        <v>203</v>
      </c>
      <c r="D132" s="159" t="s">
        <v>178</v>
      </c>
      <c r="E132" s="160" t="s">
        <v>1144</v>
      </c>
      <c r="F132" s="161" t="s">
        <v>1145</v>
      </c>
      <c r="G132" s="162" t="s">
        <v>249</v>
      </c>
      <c r="H132" s="163">
        <v>3</v>
      </c>
      <c r="I132" s="164"/>
      <c r="J132" s="165">
        <f t="shared" si="0"/>
        <v>0</v>
      </c>
      <c r="K132" s="166"/>
      <c r="L132" s="30"/>
      <c r="M132" s="167" t="s">
        <v>1</v>
      </c>
      <c r="N132" s="168" t="s">
        <v>42</v>
      </c>
      <c r="O132" s="55"/>
      <c r="P132" s="169">
        <f t="shared" si="1"/>
        <v>0</v>
      </c>
      <c r="Q132" s="169">
        <v>6.7000000000000002E-4</v>
      </c>
      <c r="R132" s="169">
        <f t="shared" si="2"/>
        <v>2.0100000000000001E-3</v>
      </c>
      <c r="S132" s="169">
        <v>0</v>
      </c>
      <c r="T132" s="170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1" t="s">
        <v>182</v>
      </c>
      <c r="AT132" s="171" t="s">
        <v>178</v>
      </c>
      <c r="AU132" s="171" t="s">
        <v>176</v>
      </c>
      <c r="AY132" s="14" t="s">
        <v>175</v>
      </c>
      <c r="BE132" s="172">
        <f t="shared" si="4"/>
        <v>0</v>
      </c>
      <c r="BF132" s="172">
        <f t="shared" si="5"/>
        <v>0</v>
      </c>
      <c r="BG132" s="172">
        <f t="shared" si="6"/>
        <v>0</v>
      </c>
      <c r="BH132" s="172">
        <f t="shared" si="7"/>
        <v>0</v>
      </c>
      <c r="BI132" s="172">
        <f t="shared" si="8"/>
        <v>0</v>
      </c>
      <c r="BJ132" s="14" t="s">
        <v>176</v>
      </c>
      <c r="BK132" s="172">
        <f t="shared" si="9"/>
        <v>0</v>
      </c>
      <c r="BL132" s="14" t="s">
        <v>182</v>
      </c>
      <c r="BM132" s="171" t="s">
        <v>1146</v>
      </c>
    </row>
    <row r="133" spans="1:65" s="2" customFormat="1" ht="21.75" customHeight="1">
      <c r="A133" s="29"/>
      <c r="B133" s="158"/>
      <c r="C133" s="173" t="s">
        <v>260</v>
      </c>
      <c r="D133" s="173" t="s">
        <v>200</v>
      </c>
      <c r="E133" s="174" t="s">
        <v>1147</v>
      </c>
      <c r="F133" s="175" t="s">
        <v>1148</v>
      </c>
      <c r="G133" s="176" t="s">
        <v>249</v>
      </c>
      <c r="H133" s="177">
        <v>3</v>
      </c>
      <c r="I133" s="178"/>
      <c r="J133" s="179">
        <f t="shared" si="0"/>
        <v>0</v>
      </c>
      <c r="K133" s="180"/>
      <c r="L133" s="181"/>
      <c r="M133" s="182" t="s">
        <v>1</v>
      </c>
      <c r="N133" s="183" t="s">
        <v>42</v>
      </c>
      <c r="O133" s="55"/>
      <c r="P133" s="169">
        <f t="shared" si="1"/>
        <v>0</v>
      </c>
      <c r="Q133" s="169">
        <v>0.01</v>
      </c>
      <c r="R133" s="169">
        <f t="shared" si="2"/>
        <v>0.03</v>
      </c>
      <c r="S133" s="169">
        <v>0</v>
      </c>
      <c r="T133" s="170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1" t="s">
        <v>203</v>
      </c>
      <c r="AT133" s="171" t="s">
        <v>200</v>
      </c>
      <c r="AU133" s="171" t="s">
        <v>176</v>
      </c>
      <c r="AY133" s="14" t="s">
        <v>175</v>
      </c>
      <c r="BE133" s="172">
        <f t="shared" si="4"/>
        <v>0</v>
      </c>
      <c r="BF133" s="172">
        <f t="shared" si="5"/>
        <v>0</v>
      </c>
      <c r="BG133" s="172">
        <f t="shared" si="6"/>
        <v>0</v>
      </c>
      <c r="BH133" s="172">
        <f t="shared" si="7"/>
        <v>0</v>
      </c>
      <c r="BI133" s="172">
        <f t="shared" si="8"/>
        <v>0</v>
      </c>
      <c r="BJ133" s="14" t="s">
        <v>176</v>
      </c>
      <c r="BK133" s="172">
        <f t="shared" si="9"/>
        <v>0</v>
      </c>
      <c r="BL133" s="14" t="s">
        <v>182</v>
      </c>
      <c r="BM133" s="171" t="s">
        <v>1149</v>
      </c>
    </row>
    <row r="134" spans="1:65" s="2" customFormat="1" ht="16.5" customHeight="1">
      <c r="A134" s="29"/>
      <c r="B134" s="158"/>
      <c r="C134" s="159" t="s">
        <v>263</v>
      </c>
      <c r="D134" s="159" t="s">
        <v>178</v>
      </c>
      <c r="E134" s="160" t="s">
        <v>1150</v>
      </c>
      <c r="F134" s="161" t="s">
        <v>1151</v>
      </c>
      <c r="G134" s="162" t="s">
        <v>249</v>
      </c>
      <c r="H134" s="163">
        <v>3</v>
      </c>
      <c r="I134" s="164"/>
      <c r="J134" s="165">
        <f t="shared" si="0"/>
        <v>0</v>
      </c>
      <c r="K134" s="166"/>
      <c r="L134" s="30"/>
      <c r="M134" s="167" t="s">
        <v>1</v>
      </c>
      <c r="N134" s="168" t="s">
        <v>42</v>
      </c>
      <c r="O134" s="55"/>
      <c r="P134" s="169">
        <f t="shared" si="1"/>
        <v>0</v>
      </c>
      <c r="Q134" s="169">
        <v>7.1739999999999998E-2</v>
      </c>
      <c r="R134" s="169">
        <f t="shared" si="2"/>
        <v>0.21521999999999999</v>
      </c>
      <c r="S134" s="169">
        <v>0</v>
      </c>
      <c r="T134" s="170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1" t="s">
        <v>182</v>
      </c>
      <c r="AT134" s="171" t="s">
        <v>178</v>
      </c>
      <c r="AU134" s="171" t="s">
        <v>176</v>
      </c>
      <c r="AY134" s="14" t="s">
        <v>175</v>
      </c>
      <c r="BE134" s="172">
        <f t="shared" si="4"/>
        <v>0</v>
      </c>
      <c r="BF134" s="172">
        <f t="shared" si="5"/>
        <v>0</v>
      </c>
      <c r="BG134" s="172">
        <f t="shared" si="6"/>
        <v>0</v>
      </c>
      <c r="BH134" s="172">
        <f t="shared" si="7"/>
        <v>0</v>
      </c>
      <c r="BI134" s="172">
        <f t="shared" si="8"/>
        <v>0</v>
      </c>
      <c r="BJ134" s="14" t="s">
        <v>176</v>
      </c>
      <c r="BK134" s="172">
        <f t="shared" si="9"/>
        <v>0</v>
      </c>
      <c r="BL134" s="14" t="s">
        <v>182</v>
      </c>
      <c r="BM134" s="171" t="s">
        <v>1152</v>
      </c>
    </row>
    <row r="135" spans="1:65" s="2" customFormat="1" ht="33" customHeight="1">
      <c r="A135" s="29"/>
      <c r="B135" s="158"/>
      <c r="C135" s="173" t="s">
        <v>267</v>
      </c>
      <c r="D135" s="173" t="s">
        <v>200</v>
      </c>
      <c r="E135" s="174" t="s">
        <v>1153</v>
      </c>
      <c r="F135" s="175" t="s">
        <v>1154</v>
      </c>
      <c r="G135" s="176" t="s">
        <v>249</v>
      </c>
      <c r="H135" s="177">
        <v>3</v>
      </c>
      <c r="I135" s="178"/>
      <c r="J135" s="179">
        <f t="shared" si="0"/>
        <v>0</v>
      </c>
      <c r="K135" s="180"/>
      <c r="L135" s="181"/>
      <c r="M135" s="190" t="s">
        <v>1</v>
      </c>
      <c r="N135" s="191" t="s">
        <v>42</v>
      </c>
      <c r="O135" s="186"/>
      <c r="P135" s="187">
        <f t="shared" si="1"/>
        <v>0</v>
      </c>
      <c r="Q135" s="187">
        <v>5.2999999999999999E-2</v>
      </c>
      <c r="R135" s="187">
        <f t="shared" si="2"/>
        <v>0.159</v>
      </c>
      <c r="S135" s="187">
        <v>0</v>
      </c>
      <c r="T135" s="188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1" t="s">
        <v>203</v>
      </c>
      <c r="AT135" s="171" t="s">
        <v>200</v>
      </c>
      <c r="AU135" s="171" t="s">
        <v>176</v>
      </c>
      <c r="AY135" s="14" t="s">
        <v>175</v>
      </c>
      <c r="BE135" s="172">
        <f t="shared" si="4"/>
        <v>0</v>
      </c>
      <c r="BF135" s="172">
        <f t="shared" si="5"/>
        <v>0</v>
      </c>
      <c r="BG135" s="172">
        <f t="shared" si="6"/>
        <v>0</v>
      </c>
      <c r="BH135" s="172">
        <f t="shared" si="7"/>
        <v>0</v>
      </c>
      <c r="BI135" s="172">
        <f t="shared" si="8"/>
        <v>0</v>
      </c>
      <c r="BJ135" s="14" t="s">
        <v>176</v>
      </c>
      <c r="BK135" s="172">
        <f t="shared" si="9"/>
        <v>0</v>
      </c>
      <c r="BL135" s="14" t="s">
        <v>182</v>
      </c>
      <c r="BM135" s="171" t="s">
        <v>1155</v>
      </c>
    </row>
    <row r="136" spans="1:65" s="2" customFormat="1" ht="6.95" customHeight="1">
      <c r="A136" s="29"/>
      <c r="B136" s="44"/>
      <c r="C136" s="45"/>
      <c r="D136" s="45"/>
      <c r="E136" s="45"/>
      <c r="F136" s="45"/>
      <c r="G136" s="45"/>
      <c r="H136" s="45"/>
      <c r="I136" s="117"/>
      <c r="J136" s="45"/>
      <c r="K136" s="45"/>
      <c r="L136" s="30"/>
      <c r="M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</sheetData>
  <autoFilter ref="C119:K135" xr:uid="{00000000-0009-0000-0000-000015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BM122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14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148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149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15</v>
      </c>
      <c r="I6" s="90"/>
      <c r="L6" s="17"/>
    </row>
    <row r="7" spans="1:46" s="1" customFormat="1" ht="16.5" customHeight="1">
      <c r="B7" s="17"/>
      <c r="E7" s="231" t="str">
        <f>'Rekapitulácia stavby'!K6</f>
        <v>PUMPTRACK- Ludvika van Beethovena</v>
      </c>
      <c r="F7" s="232"/>
      <c r="G7" s="232"/>
      <c r="H7" s="232"/>
      <c r="I7" s="90"/>
      <c r="L7" s="17"/>
    </row>
    <row r="8" spans="1:46" s="2" customFormat="1" ht="12" customHeight="1">
      <c r="A8" s="29"/>
      <c r="B8" s="30"/>
      <c r="C8" s="29"/>
      <c r="D8" s="24" t="s">
        <v>150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8" t="s">
        <v>1156</v>
      </c>
      <c r="F9" s="233"/>
      <c r="G9" s="233"/>
      <c r="H9" s="233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9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94" t="s">
        <v>21</v>
      </c>
      <c r="J12" s="52" t="str">
        <f>'Rekapitulácia stavby'!AN8</f>
        <v>30. 4. 2021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94" t="s">
        <v>24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94" t="s">
        <v>26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9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4" t="str">
        <f>'Rekapitulácia stavby'!E14</f>
        <v>Vyplň údaj</v>
      </c>
      <c r="F18" s="198"/>
      <c r="G18" s="198"/>
      <c r="H18" s="198"/>
      <c r="I18" s="94" t="s">
        <v>26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94" t="s">
        <v>24</v>
      </c>
      <c r="J20" s="22" t="s">
        <v>30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31</v>
      </c>
      <c r="F21" s="29"/>
      <c r="G21" s="29"/>
      <c r="H21" s="29"/>
      <c r="I21" s="94" t="s">
        <v>26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33</v>
      </c>
      <c r="E23" s="29"/>
      <c r="F23" s="29"/>
      <c r="G23" s="29"/>
      <c r="H23" s="29"/>
      <c r="I23" s="9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26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03" t="s">
        <v>1</v>
      </c>
      <c r="F27" s="203"/>
      <c r="G27" s="203"/>
      <c r="H27" s="203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36</v>
      </c>
      <c r="E30" s="29"/>
      <c r="F30" s="29"/>
      <c r="G30" s="29"/>
      <c r="H30" s="29"/>
      <c r="I30" s="93"/>
      <c r="J30" s="68">
        <f>ROUND(J118,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101" t="s">
        <v>37</v>
      </c>
      <c r="J32" s="33" t="s">
        <v>39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40</v>
      </c>
      <c r="E33" s="24" t="s">
        <v>41</v>
      </c>
      <c r="F33" s="103">
        <f>ROUND((SUM(BE118:BE121)),  2)</f>
        <v>0</v>
      </c>
      <c r="G33" s="29"/>
      <c r="H33" s="29"/>
      <c r="I33" s="104">
        <v>0.2</v>
      </c>
      <c r="J33" s="103">
        <f>ROUND(((SUM(BE118:BE121))*I33),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42</v>
      </c>
      <c r="F34" s="103">
        <f>ROUND((SUM(BF118:BF121)),  2)</f>
        <v>0</v>
      </c>
      <c r="G34" s="29"/>
      <c r="H34" s="29"/>
      <c r="I34" s="104">
        <v>0.2</v>
      </c>
      <c r="J34" s="103">
        <f>ROUND(((SUM(BF118:BF121))*I34),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3">
        <f>ROUND((SUM(BG118:BG121)),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3">
        <f>ROUND((SUM(BH118:BH121)),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45</v>
      </c>
      <c r="F37" s="103">
        <f>ROUND((SUM(BI118:BI121)),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46</v>
      </c>
      <c r="E39" s="57"/>
      <c r="F39" s="57"/>
      <c r="G39" s="107" t="s">
        <v>47</v>
      </c>
      <c r="H39" s="108" t="s">
        <v>48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49</v>
      </c>
      <c r="E50" s="41"/>
      <c r="F50" s="41"/>
      <c r="G50" s="40" t="s">
        <v>50</v>
      </c>
      <c r="H50" s="41"/>
      <c r="I50" s="112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51</v>
      </c>
      <c r="E61" s="32"/>
      <c r="F61" s="113" t="s">
        <v>52</v>
      </c>
      <c r="G61" s="42" t="s">
        <v>51</v>
      </c>
      <c r="H61" s="32"/>
      <c r="I61" s="114"/>
      <c r="J61" s="115" t="s">
        <v>52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53</v>
      </c>
      <c r="E65" s="43"/>
      <c r="F65" s="43"/>
      <c r="G65" s="40" t="s">
        <v>54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51</v>
      </c>
      <c r="E76" s="32"/>
      <c r="F76" s="113" t="s">
        <v>52</v>
      </c>
      <c r="G76" s="42" t="s">
        <v>51</v>
      </c>
      <c r="H76" s="32"/>
      <c r="I76" s="114"/>
      <c r="J76" s="115" t="s">
        <v>52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152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1" t="str">
        <f>E7</f>
        <v>PUMPTRACK- Ludvika van Beethovena</v>
      </c>
      <c r="F85" s="232"/>
      <c r="G85" s="232"/>
      <c r="H85" s="232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150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18" t="str">
        <f>E9</f>
        <v>MP - Modulárne prvky</v>
      </c>
      <c r="F87" s="233"/>
      <c r="G87" s="233"/>
      <c r="H87" s="233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Trnava, parc. č. 1635/1</v>
      </c>
      <c r="G89" s="29"/>
      <c r="H89" s="29"/>
      <c r="I89" s="94" t="s">
        <v>21</v>
      </c>
      <c r="J89" s="52" t="str">
        <f>IF(J12="","",J12)</f>
        <v>30. 4. 2021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Mesto Trnava, Hlavná č.1</v>
      </c>
      <c r="G91" s="29"/>
      <c r="H91" s="29"/>
      <c r="I91" s="94" t="s">
        <v>29</v>
      </c>
      <c r="J91" s="27" t="str">
        <f>E21</f>
        <v>SIMANEK s.r.o.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94" t="s">
        <v>33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153</v>
      </c>
      <c r="D94" s="105"/>
      <c r="E94" s="105"/>
      <c r="F94" s="105"/>
      <c r="G94" s="105"/>
      <c r="H94" s="105"/>
      <c r="I94" s="120"/>
      <c r="J94" s="121" t="s">
        <v>154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155</v>
      </c>
      <c r="D96" s="29"/>
      <c r="E96" s="29"/>
      <c r="F96" s="29"/>
      <c r="G96" s="29"/>
      <c r="H96" s="29"/>
      <c r="I96" s="93"/>
      <c r="J96" s="68">
        <f>J118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156</v>
      </c>
    </row>
    <row r="97" spans="1:31" s="9" customFormat="1" ht="24.95" customHeight="1">
      <c r="B97" s="123"/>
      <c r="D97" s="124" t="s">
        <v>157</v>
      </c>
      <c r="E97" s="125"/>
      <c r="F97" s="125"/>
      <c r="G97" s="125"/>
      <c r="H97" s="125"/>
      <c r="I97" s="126"/>
      <c r="J97" s="127">
        <f>J119</f>
        <v>0</v>
      </c>
      <c r="L97" s="123"/>
    </row>
    <row r="98" spans="1:31" s="10" customFormat="1" ht="19.899999999999999" customHeight="1">
      <c r="B98" s="128"/>
      <c r="D98" s="129" t="s">
        <v>1157</v>
      </c>
      <c r="E98" s="130"/>
      <c r="F98" s="130"/>
      <c r="G98" s="130"/>
      <c r="H98" s="130"/>
      <c r="I98" s="131"/>
      <c r="J98" s="132">
        <f>J120</f>
        <v>0</v>
      </c>
      <c r="L98" s="128"/>
    </row>
    <row r="99" spans="1:31" s="2" customFormat="1" ht="21.75" customHeight="1">
      <c r="A99" s="29"/>
      <c r="B99" s="30"/>
      <c r="C99" s="29"/>
      <c r="D99" s="29"/>
      <c r="E99" s="29"/>
      <c r="F99" s="29"/>
      <c r="G99" s="29"/>
      <c r="H99" s="29"/>
      <c r="I99" s="93"/>
      <c r="J99" s="29"/>
      <c r="K99" s="29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31" s="2" customFormat="1" ht="6.95" customHeight="1">
      <c r="A100" s="29"/>
      <c r="B100" s="44"/>
      <c r="C100" s="45"/>
      <c r="D100" s="45"/>
      <c r="E100" s="45"/>
      <c r="F100" s="45"/>
      <c r="G100" s="45"/>
      <c r="H100" s="45"/>
      <c r="I100" s="117"/>
      <c r="J100" s="45"/>
      <c r="K100" s="45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4" spans="1:31" s="2" customFormat="1" ht="6.95" customHeight="1">
      <c r="A104" s="29"/>
      <c r="B104" s="46"/>
      <c r="C104" s="47"/>
      <c r="D104" s="47"/>
      <c r="E104" s="47"/>
      <c r="F104" s="47"/>
      <c r="G104" s="47"/>
      <c r="H104" s="47"/>
      <c r="I104" s="118"/>
      <c r="J104" s="47"/>
      <c r="K104" s="47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24.95" customHeight="1">
      <c r="A105" s="29"/>
      <c r="B105" s="30"/>
      <c r="C105" s="18" t="s">
        <v>161</v>
      </c>
      <c r="D105" s="29"/>
      <c r="E105" s="29"/>
      <c r="F105" s="29"/>
      <c r="G105" s="29"/>
      <c r="H105" s="29"/>
      <c r="I105" s="93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6.95" customHeight="1">
      <c r="A106" s="29"/>
      <c r="B106" s="30"/>
      <c r="C106" s="29"/>
      <c r="D106" s="29"/>
      <c r="E106" s="29"/>
      <c r="F106" s="29"/>
      <c r="G106" s="29"/>
      <c r="H106" s="29"/>
      <c r="I106" s="93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12" customHeight="1">
      <c r="A107" s="29"/>
      <c r="B107" s="30"/>
      <c r="C107" s="24" t="s">
        <v>15</v>
      </c>
      <c r="D107" s="29"/>
      <c r="E107" s="29"/>
      <c r="F107" s="29"/>
      <c r="G107" s="29"/>
      <c r="H107" s="29"/>
      <c r="I107" s="93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6.5" customHeight="1">
      <c r="A108" s="29"/>
      <c r="B108" s="30"/>
      <c r="C108" s="29"/>
      <c r="D108" s="29"/>
      <c r="E108" s="231" t="str">
        <f>E7</f>
        <v>PUMPTRACK- Ludvika van Beethovena</v>
      </c>
      <c r="F108" s="232"/>
      <c r="G108" s="232"/>
      <c r="H108" s="232"/>
      <c r="I108" s="93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150</v>
      </c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>
      <c r="A110" s="29"/>
      <c r="B110" s="30"/>
      <c r="C110" s="29"/>
      <c r="D110" s="29"/>
      <c r="E110" s="218" t="str">
        <f>E9</f>
        <v>MP - Modulárne prvky</v>
      </c>
      <c r="F110" s="233"/>
      <c r="G110" s="233"/>
      <c r="H110" s="233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19</v>
      </c>
      <c r="D112" s="29"/>
      <c r="E112" s="29"/>
      <c r="F112" s="22" t="str">
        <f>F12</f>
        <v>Trnava, parc. č. 1635/1</v>
      </c>
      <c r="G112" s="29"/>
      <c r="H112" s="29"/>
      <c r="I112" s="94" t="s">
        <v>21</v>
      </c>
      <c r="J112" s="52" t="str">
        <f>IF(J12="","",J12)</f>
        <v>30. 4. 2021</v>
      </c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5.2" customHeight="1">
      <c r="A114" s="29"/>
      <c r="B114" s="30"/>
      <c r="C114" s="24" t="s">
        <v>23</v>
      </c>
      <c r="D114" s="29"/>
      <c r="E114" s="29"/>
      <c r="F114" s="22" t="str">
        <f>E15</f>
        <v>Mesto Trnava, Hlavná č.1</v>
      </c>
      <c r="G114" s="29"/>
      <c r="H114" s="29"/>
      <c r="I114" s="94" t="s">
        <v>29</v>
      </c>
      <c r="J114" s="27" t="str">
        <f>E21</f>
        <v>SIMANEK s.r.o.</v>
      </c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5.2" customHeight="1">
      <c r="A115" s="29"/>
      <c r="B115" s="30"/>
      <c r="C115" s="24" t="s">
        <v>27</v>
      </c>
      <c r="D115" s="29"/>
      <c r="E115" s="29"/>
      <c r="F115" s="22" t="str">
        <f>IF(E18="","",E18)</f>
        <v>Vyplň údaj</v>
      </c>
      <c r="G115" s="29"/>
      <c r="H115" s="29"/>
      <c r="I115" s="94" t="s">
        <v>33</v>
      </c>
      <c r="J115" s="27" t="str">
        <f>E24</f>
        <v xml:space="preserve"> 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0.35" customHeight="1">
      <c r="A116" s="29"/>
      <c r="B116" s="30"/>
      <c r="C116" s="29"/>
      <c r="D116" s="29"/>
      <c r="E116" s="29"/>
      <c r="F116" s="29"/>
      <c r="G116" s="29"/>
      <c r="H116" s="29"/>
      <c r="I116" s="93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11" customFormat="1" ht="29.25" customHeight="1">
      <c r="A117" s="133"/>
      <c r="B117" s="134"/>
      <c r="C117" s="135" t="s">
        <v>162</v>
      </c>
      <c r="D117" s="136" t="s">
        <v>61</v>
      </c>
      <c r="E117" s="136" t="s">
        <v>57</v>
      </c>
      <c r="F117" s="136" t="s">
        <v>58</v>
      </c>
      <c r="G117" s="136" t="s">
        <v>163</v>
      </c>
      <c r="H117" s="136" t="s">
        <v>164</v>
      </c>
      <c r="I117" s="137" t="s">
        <v>165</v>
      </c>
      <c r="J117" s="138" t="s">
        <v>154</v>
      </c>
      <c r="K117" s="139" t="s">
        <v>166</v>
      </c>
      <c r="L117" s="140"/>
      <c r="M117" s="59" t="s">
        <v>1</v>
      </c>
      <c r="N117" s="60" t="s">
        <v>40</v>
      </c>
      <c r="O117" s="60" t="s">
        <v>167</v>
      </c>
      <c r="P117" s="60" t="s">
        <v>168</v>
      </c>
      <c r="Q117" s="60" t="s">
        <v>169</v>
      </c>
      <c r="R117" s="60" t="s">
        <v>170</v>
      </c>
      <c r="S117" s="60" t="s">
        <v>171</v>
      </c>
      <c r="T117" s="61" t="s">
        <v>172</v>
      </c>
      <c r="U117" s="133"/>
      <c r="V117" s="133"/>
      <c r="W117" s="133"/>
      <c r="X117" s="133"/>
      <c r="Y117" s="133"/>
      <c r="Z117" s="133"/>
      <c r="AA117" s="133"/>
      <c r="AB117" s="133"/>
      <c r="AC117" s="133"/>
      <c r="AD117" s="133"/>
      <c r="AE117" s="133"/>
    </row>
    <row r="118" spans="1:65" s="2" customFormat="1" ht="22.9" customHeight="1">
      <c r="A118" s="29"/>
      <c r="B118" s="30"/>
      <c r="C118" s="66" t="s">
        <v>155</v>
      </c>
      <c r="D118" s="29"/>
      <c r="E118" s="29"/>
      <c r="F118" s="29"/>
      <c r="G118" s="29"/>
      <c r="H118" s="29"/>
      <c r="I118" s="93"/>
      <c r="J118" s="141">
        <f>BK118</f>
        <v>0</v>
      </c>
      <c r="K118" s="29"/>
      <c r="L118" s="30"/>
      <c r="M118" s="62"/>
      <c r="N118" s="53"/>
      <c r="O118" s="63"/>
      <c r="P118" s="142">
        <f>P119</f>
        <v>0</v>
      </c>
      <c r="Q118" s="63"/>
      <c r="R118" s="142">
        <f>R119</f>
        <v>0</v>
      </c>
      <c r="S118" s="63"/>
      <c r="T118" s="143">
        <f>T119</f>
        <v>0</v>
      </c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T118" s="14" t="s">
        <v>75</v>
      </c>
      <c r="AU118" s="14" t="s">
        <v>156</v>
      </c>
      <c r="BK118" s="144">
        <f>BK119</f>
        <v>0</v>
      </c>
    </row>
    <row r="119" spans="1:65" s="12" customFormat="1" ht="25.9" customHeight="1">
      <c r="B119" s="145"/>
      <c r="D119" s="146" t="s">
        <v>75</v>
      </c>
      <c r="E119" s="147" t="s">
        <v>173</v>
      </c>
      <c r="F119" s="147" t="s">
        <v>174</v>
      </c>
      <c r="I119" s="148"/>
      <c r="J119" s="149">
        <f>BK119</f>
        <v>0</v>
      </c>
      <c r="L119" s="145"/>
      <c r="M119" s="150"/>
      <c r="N119" s="151"/>
      <c r="O119" s="151"/>
      <c r="P119" s="152">
        <f>P120</f>
        <v>0</v>
      </c>
      <c r="Q119" s="151"/>
      <c r="R119" s="152">
        <f>R120</f>
        <v>0</v>
      </c>
      <c r="S119" s="151"/>
      <c r="T119" s="153">
        <f>T120</f>
        <v>0</v>
      </c>
      <c r="AR119" s="146" t="s">
        <v>84</v>
      </c>
      <c r="AT119" s="154" t="s">
        <v>75</v>
      </c>
      <c r="AU119" s="154" t="s">
        <v>76</v>
      </c>
      <c r="AY119" s="146" t="s">
        <v>175</v>
      </c>
      <c r="BK119" s="155">
        <f>BK120</f>
        <v>0</v>
      </c>
    </row>
    <row r="120" spans="1:65" s="12" customFormat="1" ht="22.9" customHeight="1">
      <c r="B120" s="145"/>
      <c r="D120" s="146" t="s">
        <v>75</v>
      </c>
      <c r="E120" s="156" t="s">
        <v>260</v>
      </c>
      <c r="F120" s="156" t="s">
        <v>1158</v>
      </c>
      <c r="I120" s="148"/>
      <c r="J120" s="157">
        <f>BK120</f>
        <v>0</v>
      </c>
      <c r="L120" s="145"/>
      <c r="M120" s="150"/>
      <c r="N120" s="151"/>
      <c r="O120" s="151"/>
      <c r="P120" s="152">
        <f>P121</f>
        <v>0</v>
      </c>
      <c r="Q120" s="151"/>
      <c r="R120" s="152">
        <f>R121</f>
        <v>0</v>
      </c>
      <c r="S120" s="151"/>
      <c r="T120" s="153">
        <f>T121</f>
        <v>0</v>
      </c>
      <c r="AR120" s="146" t="s">
        <v>84</v>
      </c>
      <c r="AT120" s="154" t="s">
        <v>75</v>
      </c>
      <c r="AU120" s="154" t="s">
        <v>84</v>
      </c>
      <c r="AY120" s="146" t="s">
        <v>175</v>
      </c>
      <c r="BK120" s="155">
        <f>BK121</f>
        <v>0</v>
      </c>
    </row>
    <row r="121" spans="1:65" s="2" customFormat="1" ht="21.75" customHeight="1">
      <c r="A121" s="29"/>
      <c r="B121" s="158"/>
      <c r="C121" s="173" t="s">
        <v>84</v>
      </c>
      <c r="D121" s="173" t="s">
        <v>200</v>
      </c>
      <c r="E121" s="174" t="s">
        <v>1159</v>
      </c>
      <c r="F121" s="175" t="s">
        <v>1160</v>
      </c>
      <c r="G121" s="176" t="s">
        <v>1161</v>
      </c>
      <c r="H121" s="177">
        <v>1</v>
      </c>
      <c r="I121" s="178"/>
      <c r="J121" s="179">
        <f>ROUND(I121*H121,2)</f>
        <v>0</v>
      </c>
      <c r="K121" s="180"/>
      <c r="L121" s="181"/>
      <c r="M121" s="190" t="s">
        <v>1</v>
      </c>
      <c r="N121" s="191" t="s">
        <v>42</v>
      </c>
      <c r="O121" s="186"/>
      <c r="P121" s="187">
        <f>O121*H121</f>
        <v>0</v>
      </c>
      <c r="Q121" s="187">
        <v>0</v>
      </c>
      <c r="R121" s="187">
        <f>Q121*H121</f>
        <v>0</v>
      </c>
      <c r="S121" s="187">
        <v>0</v>
      </c>
      <c r="T121" s="188">
        <f>S121*H121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71" t="s">
        <v>203</v>
      </c>
      <c r="AT121" s="171" t="s">
        <v>200</v>
      </c>
      <c r="AU121" s="171" t="s">
        <v>176</v>
      </c>
      <c r="AY121" s="14" t="s">
        <v>175</v>
      </c>
      <c r="BE121" s="172">
        <f>IF(N121="základná",J121,0)</f>
        <v>0</v>
      </c>
      <c r="BF121" s="172">
        <f>IF(N121="znížená",J121,0)</f>
        <v>0</v>
      </c>
      <c r="BG121" s="172">
        <f>IF(N121="zákl. prenesená",J121,0)</f>
        <v>0</v>
      </c>
      <c r="BH121" s="172">
        <f>IF(N121="zníž. prenesená",J121,0)</f>
        <v>0</v>
      </c>
      <c r="BI121" s="172">
        <f>IF(N121="nulová",J121,0)</f>
        <v>0</v>
      </c>
      <c r="BJ121" s="14" t="s">
        <v>176</v>
      </c>
      <c r="BK121" s="172">
        <f>ROUND(I121*H121,2)</f>
        <v>0</v>
      </c>
      <c r="BL121" s="14" t="s">
        <v>182</v>
      </c>
      <c r="BM121" s="171" t="s">
        <v>1162</v>
      </c>
    </row>
    <row r="122" spans="1:65" s="2" customFormat="1" ht="6.95" customHeight="1">
      <c r="A122" s="29"/>
      <c r="B122" s="44"/>
      <c r="C122" s="45"/>
      <c r="D122" s="45"/>
      <c r="E122" s="45"/>
      <c r="F122" s="45"/>
      <c r="G122" s="45"/>
      <c r="H122" s="45"/>
      <c r="I122" s="117"/>
      <c r="J122" s="45"/>
      <c r="K122" s="45"/>
      <c r="L122" s="30"/>
      <c r="M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</sheetData>
  <autoFilter ref="C117:K121" xr:uid="{00000000-0009-0000-0000-000016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32"/>
  <sheetViews>
    <sheetView showGridLines="0" topLeftCell="A113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14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88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149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15</v>
      </c>
      <c r="I6" s="90"/>
      <c r="L6" s="17"/>
    </row>
    <row r="7" spans="1:46" s="1" customFormat="1" ht="16.5" customHeight="1">
      <c r="B7" s="17"/>
      <c r="E7" s="231" t="str">
        <f>'Rekapitulácia stavby'!K6</f>
        <v>PUMPTRACK- Ludvika van Beethovena</v>
      </c>
      <c r="F7" s="232"/>
      <c r="G7" s="232"/>
      <c r="H7" s="232"/>
      <c r="I7" s="90"/>
      <c r="L7" s="17"/>
    </row>
    <row r="8" spans="1:46" s="2" customFormat="1" ht="12" customHeight="1">
      <c r="A8" s="29"/>
      <c r="B8" s="30"/>
      <c r="C8" s="29"/>
      <c r="D8" s="24" t="s">
        <v>150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8" t="s">
        <v>212</v>
      </c>
      <c r="F9" s="233"/>
      <c r="G9" s="233"/>
      <c r="H9" s="233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9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94" t="s">
        <v>21</v>
      </c>
      <c r="J12" s="52" t="str">
        <f>'Rekapitulácia stavby'!AN8</f>
        <v>30. 4. 2021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94" t="s">
        <v>24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94" t="s">
        <v>26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9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4" t="str">
        <f>'Rekapitulácia stavby'!E14</f>
        <v>Vyplň údaj</v>
      </c>
      <c r="F18" s="198"/>
      <c r="G18" s="198"/>
      <c r="H18" s="198"/>
      <c r="I18" s="94" t="s">
        <v>26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94" t="s">
        <v>24</v>
      </c>
      <c r="J20" s="22" t="s">
        <v>30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31</v>
      </c>
      <c r="F21" s="29"/>
      <c r="G21" s="29"/>
      <c r="H21" s="29"/>
      <c r="I21" s="94" t="s">
        <v>26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33</v>
      </c>
      <c r="E23" s="29"/>
      <c r="F23" s="29"/>
      <c r="G23" s="29"/>
      <c r="H23" s="29"/>
      <c r="I23" s="9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26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03" t="s">
        <v>1</v>
      </c>
      <c r="F27" s="203"/>
      <c r="G27" s="203"/>
      <c r="H27" s="203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36</v>
      </c>
      <c r="E30" s="29"/>
      <c r="F30" s="29"/>
      <c r="G30" s="29"/>
      <c r="H30" s="29"/>
      <c r="I30" s="93"/>
      <c r="J30" s="68">
        <f>ROUND(J120,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101" t="s">
        <v>37</v>
      </c>
      <c r="J32" s="33" t="s">
        <v>39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40</v>
      </c>
      <c r="E33" s="24" t="s">
        <v>41</v>
      </c>
      <c r="F33" s="103">
        <f>ROUND((SUM(BE120:BE131)),  2)</f>
        <v>0</v>
      </c>
      <c r="G33" s="29"/>
      <c r="H33" s="29"/>
      <c r="I33" s="104">
        <v>0.2</v>
      </c>
      <c r="J33" s="103">
        <f>ROUND(((SUM(BE120:BE131))*I33),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42</v>
      </c>
      <c r="F34" s="103">
        <f>ROUND((SUM(BF120:BF131)),  2)</f>
        <v>0</v>
      </c>
      <c r="G34" s="29"/>
      <c r="H34" s="29"/>
      <c r="I34" s="104">
        <v>0.2</v>
      </c>
      <c r="J34" s="103">
        <f>ROUND(((SUM(BF120:BF131))*I34),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3">
        <f>ROUND((SUM(BG120:BG131)),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3">
        <f>ROUND((SUM(BH120:BH131)),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45</v>
      </c>
      <c r="F37" s="103">
        <f>ROUND((SUM(BI120:BI131)),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46</v>
      </c>
      <c r="E39" s="57"/>
      <c r="F39" s="57"/>
      <c r="G39" s="107" t="s">
        <v>47</v>
      </c>
      <c r="H39" s="108" t="s">
        <v>48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49</v>
      </c>
      <c r="E50" s="41"/>
      <c r="F50" s="41"/>
      <c r="G50" s="40" t="s">
        <v>50</v>
      </c>
      <c r="H50" s="41"/>
      <c r="I50" s="112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51</v>
      </c>
      <c r="E61" s="32"/>
      <c r="F61" s="113" t="s">
        <v>52</v>
      </c>
      <c r="G61" s="42" t="s">
        <v>51</v>
      </c>
      <c r="H61" s="32"/>
      <c r="I61" s="114"/>
      <c r="J61" s="115" t="s">
        <v>52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53</v>
      </c>
      <c r="E65" s="43"/>
      <c r="F65" s="43"/>
      <c r="G65" s="40" t="s">
        <v>54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51</v>
      </c>
      <c r="E76" s="32"/>
      <c r="F76" s="113" t="s">
        <v>52</v>
      </c>
      <c r="G76" s="42" t="s">
        <v>51</v>
      </c>
      <c r="H76" s="32"/>
      <c r="I76" s="114"/>
      <c r="J76" s="115" t="s">
        <v>52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152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1" t="str">
        <f>E7</f>
        <v>PUMPTRACK- Ludvika van Beethovena</v>
      </c>
      <c r="F85" s="232"/>
      <c r="G85" s="232"/>
      <c r="H85" s="232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150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18" t="str">
        <f>E9</f>
        <v>SO 01-B - Prístupová rampa</v>
      </c>
      <c r="F87" s="233"/>
      <c r="G87" s="233"/>
      <c r="H87" s="233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Trnava, parc. č. 1635/1</v>
      </c>
      <c r="G89" s="29"/>
      <c r="H89" s="29"/>
      <c r="I89" s="94" t="s">
        <v>21</v>
      </c>
      <c r="J89" s="52" t="str">
        <f>IF(J12="","",J12)</f>
        <v>30. 4. 2021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Mesto Trnava, Hlavná č.1</v>
      </c>
      <c r="G91" s="29"/>
      <c r="H91" s="29"/>
      <c r="I91" s="94" t="s">
        <v>29</v>
      </c>
      <c r="J91" s="27" t="str">
        <f>E21</f>
        <v>SIMANEK s.r.o.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94" t="s">
        <v>33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153</v>
      </c>
      <c r="D94" s="105"/>
      <c r="E94" s="105"/>
      <c r="F94" s="105"/>
      <c r="G94" s="105"/>
      <c r="H94" s="105"/>
      <c r="I94" s="120"/>
      <c r="J94" s="121" t="s">
        <v>154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155</v>
      </c>
      <c r="D96" s="29"/>
      <c r="E96" s="29"/>
      <c r="F96" s="29"/>
      <c r="G96" s="29"/>
      <c r="H96" s="29"/>
      <c r="I96" s="93"/>
      <c r="J96" s="68">
        <f>J120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156</v>
      </c>
    </row>
    <row r="97" spans="1:31" s="9" customFormat="1" ht="24.95" customHeight="1">
      <c r="B97" s="123"/>
      <c r="D97" s="124" t="s">
        <v>157</v>
      </c>
      <c r="E97" s="125"/>
      <c r="F97" s="125"/>
      <c r="G97" s="125"/>
      <c r="H97" s="125"/>
      <c r="I97" s="126"/>
      <c r="J97" s="127">
        <f>J121</f>
        <v>0</v>
      </c>
      <c r="L97" s="123"/>
    </row>
    <row r="98" spans="1:31" s="10" customFormat="1" ht="19.899999999999999" customHeight="1">
      <c r="B98" s="128"/>
      <c r="D98" s="129" t="s">
        <v>158</v>
      </c>
      <c r="E98" s="130"/>
      <c r="F98" s="130"/>
      <c r="G98" s="130"/>
      <c r="H98" s="130"/>
      <c r="I98" s="131"/>
      <c r="J98" s="132">
        <f>J122</f>
        <v>0</v>
      </c>
      <c r="L98" s="128"/>
    </row>
    <row r="99" spans="1:31" s="10" customFormat="1" ht="19.899999999999999" customHeight="1">
      <c r="B99" s="128"/>
      <c r="D99" s="129" t="s">
        <v>159</v>
      </c>
      <c r="E99" s="130"/>
      <c r="F99" s="130"/>
      <c r="G99" s="130"/>
      <c r="H99" s="130"/>
      <c r="I99" s="131"/>
      <c r="J99" s="132">
        <f>J124</f>
        <v>0</v>
      </c>
      <c r="L99" s="128"/>
    </row>
    <row r="100" spans="1:31" s="10" customFormat="1" ht="19.899999999999999" customHeight="1">
      <c r="B100" s="128"/>
      <c r="D100" s="129" t="s">
        <v>160</v>
      </c>
      <c r="E100" s="130"/>
      <c r="F100" s="130"/>
      <c r="G100" s="130"/>
      <c r="H100" s="130"/>
      <c r="I100" s="131"/>
      <c r="J100" s="132">
        <f>J130</f>
        <v>0</v>
      </c>
      <c r="L100" s="128"/>
    </row>
    <row r="101" spans="1:31" s="2" customFormat="1" ht="21.75" customHeight="1">
      <c r="A101" s="29"/>
      <c r="B101" s="30"/>
      <c r="C101" s="29"/>
      <c r="D101" s="29"/>
      <c r="E101" s="29"/>
      <c r="F101" s="29"/>
      <c r="G101" s="29"/>
      <c r="H101" s="29"/>
      <c r="I101" s="93"/>
      <c r="J101" s="29"/>
      <c r="K101" s="29"/>
      <c r="L101" s="3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s="2" customFormat="1" ht="6.95" customHeight="1">
      <c r="A102" s="29"/>
      <c r="B102" s="44"/>
      <c r="C102" s="45"/>
      <c r="D102" s="45"/>
      <c r="E102" s="45"/>
      <c r="F102" s="45"/>
      <c r="G102" s="45"/>
      <c r="H102" s="45"/>
      <c r="I102" s="117"/>
      <c r="J102" s="45"/>
      <c r="K102" s="45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6" spans="1:31" s="2" customFormat="1" ht="6.95" customHeight="1">
      <c r="A106" s="29"/>
      <c r="B106" s="46"/>
      <c r="C106" s="47"/>
      <c r="D106" s="47"/>
      <c r="E106" s="47"/>
      <c r="F106" s="47"/>
      <c r="G106" s="47"/>
      <c r="H106" s="47"/>
      <c r="I106" s="118"/>
      <c r="J106" s="47"/>
      <c r="K106" s="47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4.95" customHeight="1">
      <c r="A107" s="29"/>
      <c r="B107" s="30"/>
      <c r="C107" s="18" t="s">
        <v>161</v>
      </c>
      <c r="D107" s="29"/>
      <c r="E107" s="29"/>
      <c r="F107" s="29"/>
      <c r="G107" s="29"/>
      <c r="H107" s="29"/>
      <c r="I107" s="93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93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15</v>
      </c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>
      <c r="A110" s="29"/>
      <c r="B110" s="30"/>
      <c r="C110" s="29"/>
      <c r="D110" s="29"/>
      <c r="E110" s="231" t="str">
        <f>E7</f>
        <v>PUMPTRACK- Ludvika van Beethovena</v>
      </c>
      <c r="F110" s="232"/>
      <c r="G110" s="232"/>
      <c r="H110" s="232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150</v>
      </c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18" t="str">
        <f>E9</f>
        <v>SO 01-B - Prístupová rampa</v>
      </c>
      <c r="F112" s="233"/>
      <c r="G112" s="233"/>
      <c r="H112" s="233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19</v>
      </c>
      <c r="D114" s="29"/>
      <c r="E114" s="29"/>
      <c r="F114" s="22" t="str">
        <f>F12</f>
        <v>Trnava, parc. č. 1635/1</v>
      </c>
      <c r="G114" s="29"/>
      <c r="H114" s="29"/>
      <c r="I114" s="94" t="s">
        <v>21</v>
      </c>
      <c r="J114" s="52" t="str">
        <f>IF(J12="","",J12)</f>
        <v>30. 4. 2021</v>
      </c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23</v>
      </c>
      <c r="D116" s="29"/>
      <c r="E116" s="29"/>
      <c r="F116" s="22" t="str">
        <f>E15</f>
        <v>Mesto Trnava, Hlavná č.1</v>
      </c>
      <c r="G116" s="29"/>
      <c r="H116" s="29"/>
      <c r="I116" s="94" t="s">
        <v>29</v>
      </c>
      <c r="J116" s="27" t="str">
        <f>E21</f>
        <v>SIMANEK s.r.o.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27</v>
      </c>
      <c r="D117" s="29"/>
      <c r="E117" s="29"/>
      <c r="F117" s="22" t="str">
        <f>IF(E18="","",E18)</f>
        <v>Vyplň údaj</v>
      </c>
      <c r="G117" s="29"/>
      <c r="H117" s="29"/>
      <c r="I117" s="94" t="s">
        <v>33</v>
      </c>
      <c r="J117" s="27" t="str">
        <f>E24</f>
        <v xml:space="preserve"> 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0.35" customHeight="1">
      <c r="A118" s="29"/>
      <c r="B118" s="30"/>
      <c r="C118" s="29"/>
      <c r="D118" s="29"/>
      <c r="E118" s="29"/>
      <c r="F118" s="29"/>
      <c r="G118" s="29"/>
      <c r="H118" s="29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11" customFormat="1" ht="29.25" customHeight="1">
      <c r="A119" s="133"/>
      <c r="B119" s="134"/>
      <c r="C119" s="135" t="s">
        <v>162</v>
      </c>
      <c r="D119" s="136" t="s">
        <v>61</v>
      </c>
      <c r="E119" s="136" t="s">
        <v>57</v>
      </c>
      <c r="F119" s="136" t="s">
        <v>58</v>
      </c>
      <c r="G119" s="136" t="s">
        <v>163</v>
      </c>
      <c r="H119" s="136" t="s">
        <v>164</v>
      </c>
      <c r="I119" s="137" t="s">
        <v>165</v>
      </c>
      <c r="J119" s="138" t="s">
        <v>154</v>
      </c>
      <c r="K119" s="139" t="s">
        <v>166</v>
      </c>
      <c r="L119" s="140"/>
      <c r="M119" s="59" t="s">
        <v>1</v>
      </c>
      <c r="N119" s="60" t="s">
        <v>40</v>
      </c>
      <c r="O119" s="60" t="s">
        <v>167</v>
      </c>
      <c r="P119" s="60" t="s">
        <v>168</v>
      </c>
      <c r="Q119" s="60" t="s">
        <v>169</v>
      </c>
      <c r="R119" s="60" t="s">
        <v>170</v>
      </c>
      <c r="S119" s="60" t="s">
        <v>171</v>
      </c>
      <c r="T119" s="61" t="s">
        <v>172</v>
      </c>
      <c r="U119" s="133"/>
      <c r="V119" s="133"/>
      <c r="W119" s="133"/>
      <c r="X119" s="133"/>
      <c r="Y119" s="133"/>
      <c r="Z119" s="133"/>
      <c r="AA119" s="133"/>
      <c r="AB119" s="133"/>
      <c r="AC119" s="133"/>
      <c r="AD119" s="133"/>
      <c r="AE119" s="133"/>
    </row>
    <row r="120" spans="1:65" s="2" customFormat="1" ht="22.9" customHeight="1">
      <c r="A120" s="29"/>
      <c r="B120" s="30"/>
      <c r="C120" s="66" t="s">
        <v>155</v>
      </c>
      <c r="D120" s="29"/>
      <c r="E120" s="29"/>
      <c r="F120" s="29"/>
      <c r="G120" s="29"/>
      <c r="H120" s="29"/>
      <c r="I120" s="93"/>
      <c r="J120" s="141">
        <f>BK120</f>
        <v>0</v>
      </c>
      <c r="K120" s="29"/>
      <c r="L120" s="30"/>
      <c r="M120" s="62"/>
      <c r="N120" s="53"/>
      <c r="O120" s="63"/>
      <c r="P120" s="142">
        <f>P121</f>
        <v>0</v>
      </c>
      <c r="Q120" s="63"/>
      <c r="R120" s="142">
        <f>R121</f>
        <v>14.851514600000002</v>
      </c>
      <c r="S120" s="63"/>
      <c r="T120" s="143">
        <f>T121</f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T120" s="14" t="s">
        <v>75</v>
      </c>
      <c r="AU120" s="14" t="s">
        <v>156</v>
      </c>
      <c r="BK120" s="144">
        <f>BK121</f>
        <v>0</v>
      </c>
    </row>
    <row r="121" spans="1:65" s="12" customFormat="1" ht="25.9" customHeight="1">
      <c r="B121" s="145"/>
      <c r="D121" s="146" t="s">
        <v>75</v>
      </c>
      <c r="E121" s="147" t="s">
        <v>173</v>
      </c>
      <c r="F121" s="147" t="s">
        <v>174</v>
      </c>
      <c r="I121" s="148"/>
      <c r="J121" s="149">
        <f>BK121</f>
        <v>0</v>
      </c>
      <c r="L121" s="145"/>
      <c r="M121" s="150"/>
      <c r="N121" s="151"/>
      <c r="O121" s="151"/>
      <c r="P121" s="152">
        <f>P122+P124+P130</f>
        <v>0</v>
      </c>
      <c r="Q121" s="151"/>
      <c r="R121" s="152">
        <f>R122+R124+R130</f>
        <v>14.851514600000002</v>
      </c>
      <c r="S121" s="151"/>
      <c r="T121" s="153">
        <f>T122+T124+T130</f>
        <v>0</v>
      </c>
      <c r="AR121" s="146" t="s">
        <v>84</v>
      </c>
      <c r="AT121" s="154" t="s">
        <v>75</v>
      </c>
      <c r="AU121" s="154" t="s">
        <v>76</v>
      </c>
      <c r="AY121" s="146" t="s">
        <v>175</v>
      </c>
      <c r="BK121" s="155">
        <f>BK122+BK124+BK130</f>
        <v>0</v>
      </c>
    </row>
    <row r="122" spans="1:65" s="12" customFormat="1" ht="22.9" customHeight="1">
      <c r="B122" s="145"/>
      <c r="D122" s="146" t="s">
        <v>75</v>
      </c>
      <c r="E122" s="156" t="s">
        <v>176</v>
      </c>
      <c r="F122" s="156" t="s">
        <v>177</v>
      </c>
      <c r="I122" s="148"/>
      <c r="J122" s="157">
        <f>BK122</f>
        <v>0</v>
      </c>
      <c r="L122" s="145"/>
      <c r="M122" s="150"/>
      <c r="N122" s="151"/>
      <c r="O122" s="151"/>
      <c r="P122" s="152">
        <f>P123</f>
        <v>0</v>
      </c>
      <c r="Q122" s="151"/>
      <c r="R122" s="152">
        <f>R123</f>
        <v>0</v>
      </c>
      <c r="S122" s="151"/>
      <c r="T122" s="153">
        <f>T123</f>
        <v>0</v>
      </c>
      <c r="AR122" s="146" t="s">
        <v>84</v>
      </c>
      <c r="AT122" s="154" t="s">
        <v>75</v>
      </c>
      <c r="AU122" s="154" t="s">
        <v>84</v>
      </c>
      <c r="AY122" s="146" t="s">
        <v>175</v>
      </c>
      <c r="BK122" s="155">
        <f>BK123</f>
        <v>0</v>
      </c>
    </row>
    <row r="123" spans="1:65" s="2" customFormat="1" ht="21.75" customHeight="1">
      <c r="A123" s="29"/>
      <c r="B123" s="158"/>
      <c r="C123" s="159" t="s">
        <v>84</v>
      </c>
      <c r="D123" s="159" t="s">
        <v>178</v>
      </c>
      <c r="E123" s="160" t="s">
        <v>179</v>
      </c>
      <c r="F123" s="161" t="s">
        <v>180</v>
      </c>
      <c r="G123" s="162" t="s">
        <v>181</v>
      </c>
      <c r="H123" s="163">
        <v>14.82</v>
      </c>
      <c r="I123" s="164"/>
      <c r="J123" s="165">
        <f>ROUND(I123*H123,2)</f>
        <v>0</v>
      </c>
      <c r="K123" s="166"/>
      <c r="L123" s="30"/>
      <c r="M123" s="167" t="s">
        <v>1</v>
      </c>
      <c r="N123" s="168" t="s">
        <v>42</v>
      </c>
      <c r="O123" s="55"/>
      <c r="P123" s="169">
        <f>O123*H123</f>
        <v>0</v>
      </c>
      <c r="Q123" s="169">
        <v>0</v>
      </c>
      <c r="R123" s="169">
        <f>Q123*H123</f>
        <v>0</v>
      </c>
      <c r="S123" s="169">
        <v>0</v>
      </c>
      <c r="T123" s="170">
        <f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71" t="s">
        <v>182</v>
      </c>
      <c r="AT123" s="171" t="s">
        <v>178</v>
      </c>
      <c r="AU123" s="171" t="s">
        <v>176</v>
      </c>
      <c r="AY123" s="14" t="s">
        <v>175</v>
      </c>
      <c r="BE123" s="172">
        <f>IF(N123="základná",J123,0)</f>
        <v>0</v>
      </c>
      <c r="BF123" s="172">
        <f>IF(N123="znížená",J123,0)</f>
        <v>0</v>
      </c>
      <c r="BG123" s="172">
        <f>IF(N123="zákl. prenesená",J123,0)</f>
        <v>0</v>
      </c>
      <c r="BH123" s="172">
        <f>IF(N123="zníž. prenesená",J123,0)</f>
        <v>0</v>
      </c>
      <c r="BI123" s="172">
        <f>IF(N123="nulová",J123,0)</f>
        <v>0</v>
      </c>
      <c r="BJ123" s="14" t="s">
        <v>176</v>
      </c>
      <c r="BK123" s="172">
        <f>ROUND(I123*H123,2)</f>
        <v>0</v>
      </c>
      <c r="BL123" s="14" t="s">
        <v>182</v>
      </c>
      <c r="BM123" s="171" t="s">
        <v>213</v>
      </c>
    </row>
    <row r="124" spans="1:65" s="12" customFormat="1" ht="22.9" customHeight="1">
      <c r="B124" s="145"/>
      <c r="D124" s="146" t="s">
        <v>75</v>
      </c>
      <c r="E124" s="156" t="s">
        <v>184</v>
      </c>
      <c r="F124" s="156" t="s">
        <v>185</v>
      </c>
      <c r="I124" s="148"/>
      <c r="J124" s="157">
        <f>BK124</f>
        <v>0</v>
      </c>
      <c r="L124" s="145"/>
      <c r="M124" s="150"/>
      <c r="N124" s="151"/>
      <c r="O124" s="151"/>
      <c r="P124" s="152">
        <f>SUM(P125:P129)</f>
        <v>0</v>
      </c>
      <c r="Q124" s="151"/>
      <c r="R124" s="152">
        <f>SUM(R125:R129)</f>
        <v>14.851514600000002</v>
      </c>
      <c r="S124" s="151"/>
      <c r="T124" s="153">
        <f>SUM(T125:T129)</f>
        <v>0</v>
      </c>
      <c r="AR124" s="146" t="s">
        <v>84</v>
      </c>
      <c r="AT124" s="154" t="s">
        <v>75</v>
      </c>
      <c r="AU124" s="154" t="s">
        <v>84</v>
      </c>
      <c r="AY124" s="146" t="s">
        <v>175</v>
      </c>
      <c r="BK124" s="155">
        <f>SUM(BK125:BK129)</f>
        <v>0</v>
      </c>
    </row>
    <row r="125" spans="1:65" s="2" customFormat="1" ht="21.75" customHeight="1">
      <c r="A125" s="29"/>
      <c r="B125" s="158"/>
      <c r="C125" s="159" t="s">
        <v>176</v>
      </c>
      <c r="D125" s="159" t="s">
        <v>178</v>
      </c>
      <c r="E125" s="160" t="s">
        <v>186</v>
      </c>
      <c r="F125" s="161" t="s">
        <v>187</v>
      </c>
      <c r="G125" s="162" t="s">
        <v>181</v>
      </c>
      <c r="H125" s="163">
        <v>14.82</v>
      </c>
      <c r="I125" s="164"/>
      <c r="J125" s="165">
        <f>ROUND(I125*H125,2)</f>
        <v>0</v>
      </c>
      <c r="K125" s="166"/>
      <c r="L125" s="30"/>
      <c r="M125" s="167" t="s">
        <v>1</v>
      </c>
      <c r="N125" s="168" t="s">
        <v>42</v>
      </c>
      <c r="O125" s="55"/>
      <c r="P125" s="169">
        <f>O125*H125</f>
        <v>0</v>
      </c>
      <c r="Q125" s="169">
        <v>0.29899999999999999</v>
      </c>
      <c r="R125" s="169">
        <f>Q125*H125</f>
        <v>4.4311800000000003</v>
      </c>
      <c r="S125" s="169">
        <v>0</v>
      </c>
      <c r="T125" s="170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1" t="s">
        <v>182</v>
      </c>
      <c r="AT125" s="171" t="s">
        <v>178</v>
      </c>
      <c r="AU125" s="171" t="s">
        <v>176</v>
      </c>
      <c r="AY125" s="14" t="s">
        <v>175</v>
      </c>
      <c r="BE125" s="172">
        <f>IF(N125="základná",J125,0)</f>
        <v>0</v>
      </c>
      <c r="BF125" s="172">
        <f>IF(N125="znížená",J125,0)</f>
        <v>0</v>
      </c>
      <c r="BG125" s="172">
        <f>IF(N125="zákl. prenesená",J125,0)</f>
        <v>0</v>
      </c>
      <c r="BH125" s="172">
        <f>IF(N125="zníž. prenesená",J125,0)</f>
        <v>0</v>
      </c>
      <c r="BI125" s="172">
        <f>IF(N125="nulová",J125,0)</f>
        <v>0</v>
      </c>
      <c r="BJ125" s="14" t="s">
        <v>176</v>
      </c>
      <c r="BK125" s="172">
        <f>ROUND(I125*H125,2)</f>
        <v>0</v>
      </c>
      <c r="BL125" s="14" t="s">
        <v>182</v>
      </c>
      <c r="BM125" s="171" t="s">
        <v>214</v>
      </c>
    </row>
    <row r="126" spans="1:65" s="2" customFormat="1" ht="21.75" customHeight="1">
      <c r="A126" s="29"/>
      <c r="B126" s="158"/>
      <c r="C126" s="159" t="s">
        <v>189</v>
      </c>
      <c r="D126" s="159" t="s">
        <v>178</v>
      </c>
      <c r="E126" s="160" t="s">
        <v>190</v>
      </c>
      <c r="F126" s="161" t="s">
        <v>191</v>
      </c>
      <c r="G126" s="162" t="s">
        <v>181</v>
      </c>
      <c r="H126" s="163">
        <v>14.82</v>
      </c>
      <c r="I126" s="164"/>
      <c r="J126" s="165">
        <f>ROUND(I126*H126,2)</f>
        <v>0</v>
      </c>
      <c r="K126" s="166"/>
      <c r="L126" s="30"/>
      <c r="M126" s="167" t="s">
        <v>1</v>
      </c>
      <c r="N126" s="168" t="s">
        <v>42</v>
      </c>
      <c r="O126" s="55"/>
      <c r="P126" s="169">
        <f>O126*H126</f>
        <v>0</v>
      </c>
      <c r="Q126" s="169">
        <v>0.39800000000000002</v>
      </c>
      <c r="R126" s="169">
        <f>Q126*H126</f>
        <v>5.8983600000000003</v>
      </c>
      <c r="S126" s="169">
        <v>0</v>
      </c>
      <c r="T126" s="170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1" t="s">
        <v>182</v>
      </c>
      <c r="AT126" s="171" t="s">
        <v>178</v>
      </c>
      <c r="AU126" s="171" t="s">
        <v>176</v>
      </c>
      <c r="AY126" s="14" t="s">
        <v>175</v>
      </c>
      <c r="BE126" s="172">
        <f>IF(N126="základná",J126,0)</f>
        <v>0</v>
      </c>
      <c r="BF126" s="172">
        <f>IF(N126="znížená",J126,0)</f>
        <v>0</v>
      </c>
      <c r="BG126" s="172">
        <f>IF(N126="zákl. prenesená",J126,0)</f>
        <v>0</v>
      </c>
      <c r="BH126" s="172">
        <f>IF(N126="zníž. prenesená",J126,0)</f>
        <v>0</v>
      </c>
      <c r="BI126" s="172">
        <f>IF(N126="nulová",J126,0)</f>
        <v>0</v>
      </c>
      <c r="BJ126" s="14" t="s">
        <v>176</v>
      </c>
      <c r="BK126" s="172">
        <f>ROUND(I126*H126,2)</f>
        <v>0</v>
      </c>
      <c r="BL126" s="14" t="s">
        <v>182</v>
      </c>
      <c r="BM126" s="171" t="s">
        <v>215</v>
      </c>
    </row>
    <row r="127" spans="1:65" s="2" customFormat="1" ht="21.75" customHeight="1">
      <c r="A127" s="29"/>
      <c r="B127" s="158"/>
      <c r="C127" s="159" t="s">
        <v>182</v>
      </c>
      <c r="D127" s="159" t="s">
        <v>178</v>
      </c>
      <c r="E127" s="160" t="s">
        <v>193</v>
      </c>
      <c r="F127" s="161" t="s">
        <v>194</v>
      </c>
      <c r="G127" s="162" t="s">
        <v>181</v>
      </c>
      <c r="H127" s="163">
        <v>14.82</v>
      </c>
      <c r="I127" s="164"/>
      <c r="J127" s="165">
        <f>ROUND(I127*H127,2)</f>
        <v>0</v>
      </c>
      <c r="K127" s="166"/>
      <c r="L127" s="30"/>
      <c r="M127" s="167" t="s">
        <v>1</v>
      </c>
      <c r="N127" s="168" t="s">
        <v>42</v>
      </c>
      <c r="O127" s="55"/>
      <c r="P127" s="169">
        <f>O127*H127</f>
        <v>0</v>
      </c>
      <c r="Q127" s="169">
        <v>8.0030000000000004E-2</v>
      </c>
      <c r="R127" s="169">
        <f>Q127*H127</f>
        <v>1.1860446</v>
      </c>
      <c r="S127" s="169">
        <v>0</v>
      </c>
      <c r="T127" s="170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1" t="s">
        <v>182</v>
      </c>
      <c r="AT127" s="171" t="s">
        <v>178</v>
      </c>
      <c r="AU127" s="171" t="s">
        <v>176</v>
      </c>
      <c r="AY127" s="14" t="s">
        <v>175</v>
      </c>
      <c r="BE127" s="172">
        <f>IF(N127="základná",J127,0)</f>
        <v>0</v>
      </c>
      <c r="BF127" s="172">
        <f>IF(N127="znížená",J127,0)</f>
        <v>0</v>
      </c>
      <c r="BG127" s="172">
        <f>IF(N127="zákl. prenesená",J127,0)</f>
        <v>0</v>
      </c>
      <c r="BH127" s="172">
        <f>IF(N127="zníž. prenesená",J127,0)</f>
        <v>0</v>
      </c>
      <c r="BI127" s="172">
        <f>IF(N127="nulová",J127,0)</f>
        <v>0</v>
      </c>
      <c r="BJ127" s="14" t="s">
        <v>176</v>
      </c>
      <c r="BK127" s="172">
        <f>ROUND(I127*H127,2)</f>
        <v>0</v>
      </c>
      <c r="BL127" s="14" t="s">
        <v>182</v>
      </c>
      <c r="BM127" s="171" t="s">
        <v>216</v>
      </c>
    </row>
    <row r="128" spans="1:65" s="2" customFormat="1" ht="21.75" customHeight="1">
      <c r="A128" s="29"/>
      <c r="B128" s="158"/>
      <c r="C128" s="159" t="s">
        <v>184</v>
      </c>
      <c r="D128" s="159" t="s">
        <v>178</v>
      </c>
      <c r="E128" s="160" t="s">
        <v>217</v>
      </c>
      <c r="F128" s="161" t="s">
        <v>218</v>
      </c>
      <c r="G128" s="162" t="s">
        <v>181</v>
      </c>
      <c r="H128" s="163">
        <v>14.82</v>
      </c>
      <c r="I128" s="164"/>
      <c r="J128" s="165">
        <f>ROUND(I128*H128,2)</f>
        <v>0</v>
      </c>
      <c r="K128" s="166"/>
      <c r="L128" s="30"/>
      <c r="M128" s="167" t="s">
        <v>1</v>
      </c>
      <c r="N128" s="168" t="s">
        <v>42</v>
      </c>
      <c r="O128" s="55"/>
      <c r="P128" s="169">
        <f>O128*H128</f>
        <v>0</v>
      </c>
      <c r="Q128" s="169">
        <v>9.2499999999999999E-2</v>
      </c>
      <c r="R128" s="169">
        <f>Q128*H128</f>
        <v>1.3708499999999999</v>
      </c>
      <c r="S128" s="169">
        <v>0</v>
      </c>
      <c r="T128" s="170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1" t="s">
        <v>182</v>
      </c>
      <c r="AT128" s="171" t="s">
        <v>178</v>
      </c>
      <c r="AU128" s="171" t="s">
        <v>176</v>
      </c>
      <c r="AY128" s="14" t="s">
        <v>175</v>
      </c>
      <c r="BE128" s="172">
        <f>IF(N128="základná",J128,0)</f>
        <v>0</v>
      </c>
      <c r="BF128" s="172">
        <f>IF(N128="znížená",J128,0)</f>
        <v>0</v>
      </c>
      <c r="BG128" s="172">
        <f>IF(N128="zákl. prenesená",J128,0)</f>
        <v>0</v>
      </c>
      <c r="BH128" s="172">
        <f>IF(N128="zníž. prenesená",J128,0)</f>
        <v>0</v>
      </c>
      <c r="BI128" s="172">
        <f>IF(N128="nulová",J128,0)</f>
        <v>0</v>
      </c>
      <c r="BJ128" s="14" t="s">
        <v>176</v>
      </c>
      <c r="BK128" s="172">
        <f>ROUND(I128*H128,2)</f>
        <v>0</v>
      </c>
      <c r="BL128" s="14" t="s">
        <v>182</v>
      </c>
      <c r="BM128" s="171" t="s">
        <v>219</v>
      </c>
    </row>
    <row r="129" spans="1:65" s="2" customFormat="1" ht="21.75" customHeight="1">
      <c r="A129" s="29"/>
      <c r="B129" s="158"/>
      <c r="C129" s="173" t="s">
        <v>199</v>
      </c>
      <c r="D129" s="173" t="s">
        <v>200</v>
      </c>
      <c r="E129" s="174" t="s">
        <v>220</v>
      </c>
      <c r="F129" s="175" t="s">
        <v>221</v>
      </c>
      <c r="G129" s="176" t="s">
        <v>181</v>
      </c>
      <c r="H129" s="177">
        <v>15.116</v>
      </c>
      <c r="I129" s="178"/>
      <c r="J129" s="179">
        <f>ROUND(I129*H129,2)</f>
        <v>0</v>
      </c>
      <c r="K129" s="180"/>
      <c r="L129" s="181"/>
      <c r="M129" s="182" t="s">
        <v>1</v>
      </c>
      <c r="N129" s="183" t="s">
        <v>42</v>
      </c>
      <c r="O129" s="55"/>
      <c r="P129" s="169">
        <f>O129*H129</f>
        <v>0</v>
      </c>
      <c r="Q129" s="169">
        <v>0.13</v>
      </c>
      <c r="R129" s="169">
        <f>Q129*H129</f>
        <v>1.9650799999999999</v>
      </c>
      <c r="S129" s="169">
        <v>0</v>
      </c>
      <c r="T129" s="170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1" t="s">
        <v>203</v>
      </c>
      <c r="AT129" s="171" t="s">
        <v>200</v>
      </c>
      <c r="AU129" s="171" t="s">
        <v>176</v>
      </c>
      <c r="AY129" s="14" t="s">
        <v>175</v>
      </c>
      <c r="BE129" s="172">
        <f>IF(N129="základná",J129,0)</f>
        <v>0</v>
      </c>
      <c r="BF129" s="172">
        <f>IF(N129="znížená",J129,0)</f>
        <v>0</v>
      </c>
      <c r="BG129" s="172">
        <f>IF(N129="zákl. prenesená",J129,0)</f>
        <v>0</v>
      </c>
      <c r="BH129" s="172">
        <f>IF(N129="zníž. prenesená",J129,0)</f>
        <v>0</v>
      </c>
      <c r="BI129" s="172">
        <f>IF(N129="nulová",J129,0)</f>
        <v>0</v>
      </c>
      <c r="BJ129" s="14" t="s">
        <v>176</v>
      </c>
      <c r="BK129" s="172">
        <f>ROUND(I129*H129,2)</f>
        <v>0</v>
      </c>
      <c r="BL129" s="14" t="s">
        <v>182</v>
      </c>
      <c r="BM129" s="171" t="s">
        <v>222</v>
      </c>
    </row>
    <row r="130" spans="1:65" s="12" customFormat="1" ht="22.9" customHeight="1">
      <c r="B130" s="145"/>
      <c r="D130" s="146" t="s">
        <v>75</v>
      </c>
      <c r="E130" s="156" t="s">
        <v>205</v>
      </c>
      <c r="F130" s="156" t="s">
        <v>206</v>
      </c>
      <c r="I130" s="148"/>
      <c r="J130" s="157">
        <f>BK130</f>
        <v>0</v>
      </c>
      <c r="L130" s="145"/>
      <c r="M130" s="150"/>
      <c r="N130" s="151"/>
      <c r="O130" s="151"/>
      <c r="P130" s="152">
        <f>P131</f>
        <v>0</v>
      </c>
      <c r="Q130" s="151"/>
      <c r="R130" s="152">
        <f>R131</f>
        <v>0</v>
      </c>
      <c r="S130" s="151"/>
      <c r="T130" s="153">
        <f>T131</f>
        <v>0</v>
      </c>
      <c r="AR130" s="146" t="s">
        <v>84</v>
      </c>
      <c r="AT130" s="154" t="s">
        <v>75</v>
      </c>
      <c r="AU130" s="154" t="s">
        <v>84</v>
      </c>
      <c r="AY130" s="146" t="s">
        <v>175</v>
      </c>
      <c r="BK130" s="155">
        <f>BK131</f>
        <v>0</v>
      </c>
    </row>
    <row r="131" spans="1:65" s="2" customFormat="1" ht="21.75" customHeight="1">
      <c r="A131" s="29"/>
      <c r="B131" s="158"/>
      <c r="C131" s="159" t="s">
        <v>207</v>
      </c>
      <c r="D131" s="159" t="s">
        <v>178</v>
      </c>
      <c r="E131" s="160" t="s">
        <v>208</v>
      </c>
      <c r="F131" s="161" t="s">
        <v>209</v>
      </c>
      <c r="G131" s="162" t="s">
        <v>210</v>
      </c>
      <c r="H131" s="163">
        <v>14.852</v>
      </c>
      <c r="I131" s="164"/>
      <c r="J131" s="165">
        <f>ROUND(I131*H131,2)</f>
        <v>0</v>
      </c>
      <c r="K131" s="166"/>
      <c r="L131" s="30"/>
      <c r="M131" s="184" t="s">
        <v>1</v>
      </c>
      <c r="N131" s="185" t="s">
        <v>42</v>
      </c>
      <c r="O131" s="186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1" t="s">
        <v>182</v>
      </c>
      <c r="AT131" s="171" t="s">
        <v>178</v>
      </c>
      <c r="AU131" s="171" t="s">
        <v>176</v>
      </c>
      <c r="AY131" s="14" t="s">
        <v>175</v>
      </c>
      <c r="BE131" s="172">
        <f>IF(N131="základná",J131,0)</f>
        <v>0</v>
      </c>
      <c r="BF131" s="172">
        <f>IF(N131="znížená",J131,0)</f>
        <v>0</v>
      </c>
      <c r="BG131" s="172">
        <f>IF(N131="zákl. prenesená",J131,0)</f>
        <v>0</v>
      </c>
      <c r="BH131" s="172">
        <f>IF(N131="zníž. prenesená",J131,0)</f>
        <v>0</v>
      </c>
      <c r="BI131" s="172">
        <f>IF(N131="nulová",J131,0)</f>
        <v>0</v>
      </c>
      <c r="BJ131" s="14" t="s">
        <v>176</v>
      </c>
      <c r="BK131" s="172">
        <f>ROUND(I131*H131,2)</f>
        <v>0</v>
      </c>
      <c r="BL131" s="14" t="s">
        <v>182</v>
      </c>
      <c r="BM131" s="171" t="s">
        <v>223</v>
      </c>
    </row>
    <row r="132" spans="1:65" s="2" customFormat="1" ht="6.95" customHeight="1">
      <c r="A132" s="29"/>
      <c r="B132" s="44"/>
      <c r="C132" s="45"/>
      <c r="D132" s="45"/>
      <c r="E132" s="45"/>
      <c r="F132" s="45"/>
      <c r="G132" s="45"/>
      <c r="H132" s="45"/>
      <c r="I132" s="117"/>
      <c r="J132" s="45"/>
      <c r="K132" s="45"/>
      <c r="L132" s="30"/>
      <c r="M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</sheetData>
  <autoFilter ref="C119:K131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85"/>
  <sheetViews>
    <sheetView showGridLines="0" tabSelected="1" topLeftCell="A128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14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91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149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15</v>
      </c>
      <c r="I6" s="90"/>
      <c r="L6" s="17"/>
    </row>
    <row r="7" spans="1:46" s="1" customFormat="1" ht="16.5" customHeight="1">
      <c r="B7" s="17"/>
      <c r="E7" s="231" t="str">
        <f>'Rekapitulácia stavby'!K6</f>
        <v>PUMPTRACK- Ludvika van Beethovena</v>
      </c>
      <c r="F7" s="232"/>
      <c r="G7" s="232"/>
      <c r="H7" s="232"/>
      <c r="I7" s="90"/>
      <c r="L7" s="17"/>
    </row>
    <row r="8" spans="1:46" s="2" customFormat="1" ht="12" customHeight="1">
      <c r="A8" s="29"/>
      <c r="B8" s="30"/>
      <c r="C8" s="29"/>
      <c r="D8" s="24" t="s">
        <v>150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8" t="s">
        <v>224</v>
      </c>
      <c r="F9" s="233"/>
      <c r="G9" s="233"/>
      <c r="H9" s="233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9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94" t="s">
        <v>21</v>
      </c>
      <c r="J12" s="52" t="str">
        <f>'Rekapitulácia stavby'!AN8</f>
        <v>30. 4. 2021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94" t="s">
        <v>24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94" t="s">
        <v>26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9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4" t="str">
        <f>'Rekapitulácia stavby'!E14</f>
        <v>Vyplň údaj</v>
      </c>
      <c r="F18" s="198"/>
      <c r="G18" s="198"/>
      <c r="H18" s="198"/>
      <c r="I18" s="94" t="s">
        <v>26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94" t="s">
        <v>24</v>
      </c>
      <c r="J20" s="22" t="s">
        <v>30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31</v>
      </c>
      <c r="F21" s="29"/>
      <c r="G21" s="29"/>
      <c r="H21" s="29"/>
      <c r="I21" s="94" t="s">
        <v>26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33</v>
      </c>
      <c r="E23" s="29"/>
      <c r="F23" s="29"/>
      <c r="G23" s="29"/>
      <c r="H23" s="29"/>
      <c r="I23" s="9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26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03" t="s">
        <v>1</v>
      </c>
      <c r="F27" s="203"/>
      <c r="G27" s="203"/>
      <c r="H27" s="203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36</v>
      </c>
      <c r="E30" s="29"/>
      <c r="F30" s="29"/>
      <c r="G30" s="29"/>
      <c r="H30" s="29"/>
      <c r="I30" s="93"/>
      <c r="J30" s="68">
        <f>ROUND(J128,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101" t="s">
        <v>37</v>
      </c>
      <c r="J32" s="33" t="s">
        <v>39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40</v>
      </c>
      <c r="E33" s="24" t="s">
        <v>41</v>
      </c>
      <c r="F33" s="103">
        <f>ROUND((SUM(BE128:BE184)),  2)</f>
        <v>0</v>
      </c>
      <c r="G33" s="29"/>
      <c r="H33" s="29"/>
      <c r="I33" s="104">
        <v>0.2</v>
      </c>
      <c r="J33" s="103">
        <f>ROUND(((SUM(BE128:BE184))*I33),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42</v>
      </c>
      <c r="F34" s="103">
        <f>ROUND((SUM(BF128:BF184)),  2)</f>
        <v>0</v>
      </c>
      <c r="G34" s="29"/>
      <c r="H34" s="29"/>
      <c r="I34" s="104">
        <v>0.2</v>
      </c>
      <c r="J34" s="103">
        <f>ROUND(((SUM(BF128:BF184))*I34),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3">
        <f>ROUND((SUM(BG128:BG184)),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3">
        <f>ROUND((SUM(BH128:BH184)),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45</v>
      </c>
      <c r="F37" s="103">
        <f>ROUND((SUM(BI128:BI184)),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46</v>
      </c>
      <c r="E39" s="57"/>
      <c r="F39" s="57"/>
      <c r="G39" s="107" t="s">
        <v>47</v>
      </c>
      <c r="H39" s="108" t="s">
        <v>48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49</v>
      </c>
      <c r="E50" s="41"/>
      <c r="F50" s="41"/>
      <c r="G50" s="40" t="s">
        <v>50</v>
      </c>
      <c r="H50" s="41"/>
      <c r="I50" s="112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51</v>
      </c>
      <c r="E61" s="32"/>
      <c r="F61" s="113" t="s">
        <v>52</v>
      </c>
      <c r="G61" s="42" t="s">
        <v>51</v>
      </c>
      <c r="H61" s="32"/>
      <c r="I61" s="114"/>
      <c r="J61" s="115" t="s">
        <v>52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53</v>
      </c>
      <c r="E65" s="43"/>
      <c r="F65" s="43"/>
      <c r="G65" s="40" t="s">
        <v>54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51</v>
      </c>
      <c r="E76" s="32"/>
      <c r="F76" s="113" t="s">
        <v>52</v>
      </c>
      <c r="G76" s="42" t="s">
        <v>51</v>
      </c>
      <c r="H76" s="32"/>
      <c r="I76" s="114"/>
      <c r="J76" s="115" t="s">
        <v>52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152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1" t="str">
        <f>E7</f>
        <v>PUMPTRACK- Ludvika van Beethovena</v>
      </c>
      <c r="F85" s="232"/>
      <c r="G85" s="232"/>
      <c r="H85" s="232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150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18" t="str">
        <f>E9</f>
        <v>SO 02 - Parkové sedenie vo svahu, vrátane schodiska</v>
      </c>
      <c r="F87" s="233"/>
      <c r="G87" s="233"/>
      <c r="H87" s="233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Trnava, parc. č. 1635/1</v>
      </c>
      <c r="G89" s="29"/>
      <c r="H89" s="29"/>
      <c r="I89" s="94" t="s">
        <v>21</v>
      </c>
      <c r="J89" s="52" t="str">
        <f>IF(J12="","",J12)</f>
        <v>30. 4. 2021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Mesto Trnava, Hlavná č.1</v>
      </c>
      <c r="G91" s="29"/>
      <c r="H91" s="29"/>
      <c r="I91" s="94" t="s">
        <v>29</v>
      </c>
      <c r="J91" s="27" t="str">
        <f>E21</f>
        <v>SIMANEK s.r.o.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94" t="s">
        <v>33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153</v>
      </c>
      <c r="D94" s="105"/>
      <c r="E94" s="105"/>
      <c r="F94" s="105"/>
      <c r="G94" s="105"/>
      <c r="H94" s="105"/>
      <c r="I94" s="120"/>
      <c r="J94" s="121" t="s">
        <v>154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155</v>
      </c>
      <c r="D96" s="29"/>
      <c r="E96" s="29"/>
      <c r="F96" s="29"/>
      <c r="G96" s="29"/>
      <c r="H96" s="29"/>
      <c r="I96" s="93"/>
      <c r="J96" s="68">
        <f>J128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156</v>
      </c>
    </row>
    <row r="97" spans="1:31" s="9" customFormat="1" ht="24.95" customHeight="1">
      <c r="B97" s="123"/>
      <c r="D97" s="124" t="s">
        <v>157</v>
      </c>
      <c r="E97" s="125"/>
      <c r="F97" s="125"/>
      <c r="G97" s="125"/>
      <c r="H97" s="125"/>
      <c r="I97" s="126"/>
      <c r="J97" s="127">
        <f>J129</f>
        <v>0</v>
      </c>
      <c r="L97" s="123"/>
    </row>
    <row r="98" spans="1:31" s="10" customFormat="1" ht="19.899999999999999" customHeight="1">
      <c r="B98" s="128"/>
      <c r="D98" s="129" t="s">
        <v>225</v>
      </c>
      <c r="E98" s="130"/>
      <c r="F98" s="130"/>
      <c r="G98" s="130"/>
      <c r="H98" s="130"/>
      <c r="I98" s="131"/>
      <c r="J98" s="132">
        <f>J130</f>
        <v>0</v>
      </c>
      <c r="L98" s="128"/>
    </row>
    <row r="99" spans="1:31" s="10" customFormat="1" ht="19.899999999999999" customHeight="1">
      <c r="B99" s="128"/>
      <c r="D99" s="129" t="s">
        <v>158</v>
      </c>
      <c r="E99" s="130"/>
      <c r="F99" s="130"/>
      <c r="G99" s="130"/>
      <c r="H99" s="130"/>
      <c r="I99" s="131"/>
      <c r="J99" s="132">
        <f>J139</f>
        <v>0</v>
      </c>
      <c r="L99" s="128"/>
    </row>
    <row r="100" spans="1:31" s="10" customFormat="1" ht="19.899999999999999" customHeight="1">
      <c r="B100" s="128"/>
      <c r="D100" s="129" t="s">
        <v>226</v>
      </c>
      <c r="E100" s="130"/>
      <c r="F100" s="130"/>
      <c r="G100" s="130"/>
      <c r="H100" s="130"/>
      <c r="I100" s="131"/>
      <c r="J100" s="132">
        <f>J143</f>
        <v>0</v>
      </c>
      <c r="L100" s="128"/>
    </row>
    <row r="101" spans="1:31" s="10" customFormat="1" ht="19.899999999999999" customHeight="1">
      <c r="B101" s="128"/>
      <c r="D101" s="129" t="s">
        <v>227</v>
      </c>
      <c r="E101" s="130"/>
      <c r="F101" s="130"/>
      <c r="G101" s="130"/>
      <c r="H101" s="130"/>
      <c r="I101" s="131"/>
      <c r="J101" s="132">
        <f>J145</f>
        <v>0</v>
      </c>
      <c r="L101" s="128"/>
    </row>
    <row r="102" spans="1:31" s="10" customFormat="1" ht="19.899999999999999" customHeight="1">
      <c r="B102" s="128"/>
      <c r="D102" s="129" t="s">
        <v>159</v>
      </c>
      <c r="E102" s="130"/>
      <c r="F102" s="130"/>
      <c r="G102" s="130"/>
      <c r="H102" s="130"/>
      <c r="I102" s="131"/>
      <c r="J102" s="132">
        <f>J154</f>
        <v>0</v>
      </c>
      <c r="L102" s="128"/>
    </row>
    <row r="103" spans="1:31" s="10" customFormat="1" ht="19.899999999999999" customHeight="1">
      <c r="B103" s="128"/>
      <c r="D103" s="129" t="s">
        <v>228</v>
      </c>
      <c r="E103" s="130"/>
      <c r="F103" s="130"/>
      <c r="G103" s="130"/>
      <c r="H103" s="130"/>
      <c r="I103" s="131"/>
      <c r="J103" s="132">
        <f>J165</f>
        <v>0</v>
      </c>
      <c r="L103" s="128"/>
    </row>
    <row r="104" spans="1:31" s="10" customFormat="1" ht="19.899999999999999" customHeight="1">
      <c r="B104" s="128"/>
      <c r="D104" s="129" t="s">
        <v>160</v>
      </c>
      <c r="E104" s="130"/>
      <c r="F104" s="130"/>
      <c r="G104" s="130"/>
      <c r="H104" s="130"/>
      <c r="I104" s="131"/>
      <c r="J104" s="132">
        <f>J169</f>
        <v>0</v>
      </c>
      <c r="L104" s="128"/>
    </row>
    <row r="105" spans="1:31" s="9" customFormat="1" ht="24.95" customHeight="1">
      <c r="B105" s="123"/>
      <c r="D105" s="124" t="s">
        <v>229</v>
      </c>
      <c r="E105" s="125"/>
      <c r="F105" s="125"/>
      <c r="G105" s="125"/>
      <c r="H105" s="125"/>
      <c r="I105" s="126"/>
      <c r="J105" s="127">
        <f>J171</f>
        <v>0</v>
      </c>
      <c r="L105" s="123"/>
    </row>
    <row r="106" spans="1:31" s="10" customFormat="1" ht="19.899999999999999" customHeight="1">
      <c r="B106" s="128"/>
      <c r="D106" s="129" t="s">
        <v>230</v>
      </c>
      <c r="E106" s="130"/>
      <c r="F106" s="130"/>
      <c r="G106" s="130"/>
      <c r="H106" s="130"/>
      <c r="I106" s="131"/>
      <c r="J106" s="132">
        <f>J172</f>
        <v>0</v>
      </c>
      <c r="L106" s="128"/>
    </row>
    <row r="107" spans="1:31" s="10" customFormat="1" ht="19.899999999999999" customHeight="1">
      <c r="B107" s="128"/>
      <c r="D107" s="129" t="s">
        <v>231</v>
      </c>
      <c r="E107" s="130"/>
      <c r="F107" s="130"/>
      <c r="G107" s="130"/>
      <c r="H107" s="130"/>
      <c r="I107" s="131"/>
      <c r="J107" s="132">
        <f>J178</f>
        <v>0</v>
      </c>
      <c r="L107" s="128"/>
    </row>
    <row r="108" spans="1:31" s="10" customFormat="1" ht="19.899999999999999" customHeight="1">
      <c r="B108" s="128"/>
      <c r="D108" s="129" t="s">
        <v>232</v>
      </c>
      <c r="E108" s="130"/>
      <c r="F108" s="130"/>
      <c r="G108" s="130"/>
      <c r="H108" s="130"/>
      <c r="I108" s="131"/>
      <c r="J108" s="132">
        <f>J181</f>
        <v>0</v>
      </c>
      <c r="L108" s="128"/>
    </row>
    <row r="109" spans="1:31" s="2" customFormat="1" ht="21.75" customHeight="1">
      <c r="A109" s="29"/>
      <c r="B109" s="30"/>
      <c r="C109" s="29"/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44"/>
      <c r="C110" s="45"/>
      <c r="D110" s="45"/>
      <c r="E110" s="45"/>
      <c r="F110" s="45"/>
      <c r="G110" s="45"/>
      <c r="H110" s="45"/>
      <c r="I110" s="117"/>
      <c r="J110" s="45"/>
      <c r="K110" s="45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4" spans="1:63" s="2" customFormat="1" ht="6.95" customHeight="1">
      <c r="A114" s="29"/>
      <c r="B114" s="46"/>
      <c r="C114" s="47"/>
      <c r="D114" s="47"/>
      <c r="E114" s="47"/>
      <c r="F114" s="47"/>
      <c r="G114" s="47"/>
      <c r="H114" s="47"/>
      <c r="I114" s="118"/>
      <c r="J114" s="47"/>
      <c r="K114" s="47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24.95" customHeight="1">
      <c r="A115" s="29"/>
      <c r="B115" s="30"/>
      <c r="C115" s="18" t="s">
        <v>161</v>
      </c>
      <c r="D115" s="29"/>
      <c r="E115" s="29"/>
      <c r="F115" s="29"/>
      <c r="G115" s="29"/>
      <c r="H115" s="29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93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15</v>
      </c>
      <c r="D117" s="29"/>
      <c r="E117" s="29"/>
      <c r="F117" s="29"/>
      <c r="G117" s="29"/>
      <c r="H117" s="29"/>
      <c r="I117" s="93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31" t="str">
        <f>E7</f>
        <v>PUMPTRACK- Ludvika van Beethovena</v>
      </c>
      <c r="F118" s="232"/>
      <c r="G118" s="232"/>
      <c r="H118" s="232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2" customHeight="1">
      <c r="A119" s="29"/>
      <c r="B119" s="30"/>
      <c r="C119" s="24" t="s">
        <v>150</v>
      </c>
      <c r="D119" s="29"/>
      <c r="E119" s="29"/>
      <c r="F119" s="29"/>
      <c r="G119" s="29"/>
      <c r="H119" s="29"/>
      <c r="I119" s="93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6.5" customHeight="1">
      <c r="A120" s="29"/>
      <c r="B120" s="30"/>
      <c r="C120" s="29"/>
      <c r="D120" s="29"/>
      <c r="E120" s="218" t="str">
        <f>E9</f>
        <v>SO 02 - Parkové sedenie vo svahu, vrátane schodiska</v>
      </c>
      <c r="F120" s="233"/>
      <c r="G120" s="233"/>
      <c r="H120" s="233"/>
      <c r="I120" s="93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93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2" customHeight="1">
      <c r="A122" s="29"/>
      <c r="B122" s="30"/>
      <c r="C122" s="24" t="s">
        <v>19</v>
      </c>
      <c r="D122" s="29"/>
      <c r="E122" s="29"/>
      <c r="F122" s="22" t="str">
        <f>F12</f>
        <v>Trnava, parc. č. 1635/1</v>
      </c>
      <c r="G122" s="29"/>
      <c r="H122" s="29"/>
      <c r="I122" s="94" t="s">
        <v>21</v>
      </c>
      <c r="J122" s="52" t="str">
        <f>IF(J12="","",J12)</f>
        <v>30. 4. 2021</v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93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>
      <c r="A124" s="29"/>
      <c r="B124" s="30"/>
      <c r="C124" s="24" t="s">
        <v>23</v>
      </c>
      <c r="D124" s="29"/>
      <c r="E124" s="29"/>
      <c r="F124" s="22" t="str">
        <f>E15</f>
        <v>Mesto Trnava, Hlavná č.1</v>
      </c>
      <c r="G124" s="29"/>
      <c r="H124" s="29"/>
      <c r="I124" s="94" t="s">
        <v>29</v>
      </c>
      <c r="J124" s="27" t="str">
        <f>E21</f>
        <v>SIMANEK s.r.o.</v>
      </c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5.2" customHeight="1">
      <c r="A125" s="29"/>
      <c r="B125" s="30"/>
      <c r="C125" s="24" t="s">
        <v>27</v>
      </c>
      <c r="D125" s="29"/>
      <c r="E125" s="29"/>
      <c r="F125" s="22" t="str">
        <f>IF(E18="","",E18)</f>
        <v>Vyplň údaj</v>
      </c>
      <c r="G125" s="29"/>
      <c r="H125" s="29"/>
      <c r="I125" s="94" t="s">
        <v>33</v>
      </c>
      <c r="J125" s="27" t="str">
        <f>E24</f>
        <v xml:space="preserve"> </v>
      </c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2" customFormat="1" ht="10.35" customHeight="1">
      <c r="A126" s="29"/>
      <c r="B126" s="30"/>
      <c r="C126" s="29"/>
      <c r="D126" s="29"/>
      <c r="E126" s="29"/>
      <c r="F126" s="29"/>
      <c r="G126" s="29"/>
      <c r="H126" s="29"/>
      <c r="I126" s="93"/>
      <c r="J126" s="29"/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3" s="11" customFormat="1" ht="29.25" customHeight="1">
      <c r="A127" s="133"/>
      <c r="B127" s="134"/>
      <c r="C127" s="135" t="s">
        <v>162</v>
      </c>
      <c r="D127" s="136" t="s">
        <v>61</v>
      </c>
      <c r="E127" s="136" t="s">
        <v>57</v>
      </c>
      <c r="F127" s="136" t="s">
        <v>58</v>
      </c>
      <c r="G127" s="136" t="s">
        <v>163</v>
      </c>
      <c r="H127" s="136" t="s">
        <v>164</v>
      </c>
      <c r="I127" s="137" t="s">
        <v>165</v>
      </c>
      <c r="J127" s="138" t="s">
        <v>154</v>
      </c>
      <c r="K127" s="139" t="s">
        <v>166</v>
      </c>
      <c r="L127" s="140"/>
      <c r="M127" s="59" t="s">
        <v>1</v>
      </c>
      <c r="N127" s="60" t="s">
        <v>40</v>
      </c>
      <c r="O127" s="60" t="s">
        <v>167</v>
      </c>
      <c r="P127" s="60" t="s">
        <v>168</v>
      </c>
      <c r="Q127" s="60" t="s">
        <v>169</v>
      </c>
      <c r="R127" s="60" t="s">
        <v>170</v>
      </c>
      <c r="S127" s="60" t="s">
        <v>171</v>
      </c>
      <c r="T127" s="61" t="s">
        <v>172</v>
      </c>
      <c r="U127" s="133"/>
      <c r="V127" s="133"/>
      <c r="W127" s="133"/>
      <c r="X127" s="133"/>
      <c r="Y127" s="133"/>
      <c r="Z127" s="133"/>
      <c r="AA127" s="133"/>
      <c r="AB127" s="133"/>
      <c r="AC127" s="133"/>
      <c r="AD127" s="133"/>
      <c r="AE127" s="133"/>
    </row>
    <row r="128" spans="1:63" s="2" customFormat="1" ht="22.9" customHeight="1">
      <c r="A128" s="29"/>
      <c r="B128" s="30"/>
      <c r="C128" s="66" t="s">
        <v>155</v>
      </c>
      <c r="D128" s="29"/>
      <c r="E128" s="29"/>
      <c r="F128" s="29"/>
      <c r="G128" s="29"/>
      <c r="H128" s="29"/>
      <c r="I128" s="93"/>
      <c r="J128" s="141">
        <f>BK128</f>
        <v>0</v>
      </c>
      <c r="K128" s="29"/>
      <c r="L128" s="30"/>
      <c r="M128" s="62"/>
      <c r="N128" s="53"/>
      <c r="O128" s="63"/>
      <c r="P128" s="142">
        <f>P129+P171</f>
        <v>0</v>
      </c>
      <c r="Q128" s="63"/>
      <c r="R128" s="142">
        <f>R129+R171</f>
        <v>123.54341663000001</v>
      </c>
      <c r="S128" s="63"/>
      <c r="T128" s="143">
        <f>T129+T171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75</v>
      </c>
      <c r="AU128" s="14" t="s">
        <v>156</v>
      </c>
      <c r="BK128" s="144">
        <f>BK129+BK171</f>
        <v>0</v>
      </c>
    </row>
    <row r="129" spans="1:65" s="12" customFormat="1" ht="25.9" customHeight="1">
      <c r="B129" s="145"/>
      <c r="D129" s="146" t="s">
        <v>75</v>
      </c>
      <c r="E129" s="147" t="s">
        <v>173</v>
      </c>
      <c r="F129" s="147" t="s">
        <v>174</v>
      </c>
      <c r="I129" s="148"/>
      <c r="J129" s="149">
        <f>BK129</f>
        <v>0</v>
      </c>
      <c r="L129" s="145"/>
      <c r="M129" s="150"/>
      <c r="N129" s="151"/>
      <c r="O129" s="151"/>
      <c r="P129" s="152">
        <f>P130+P139+P143+P145+P154+P165+P169</f>
        <v>0</v>
      </c>
      <c r="Q129" s="151"/>
      <c r="R129" s="152">
        <f>R130+R139+R143+R145+R154+R165+R169</f>
        <v>123.14156735000002</v>
      </c>
      <c r="S129" s="151"/>
      <c r="T129" s="153">
        <f>T130+T139+T143+T145+T154+T165+T169</f>
        <v>0</v>
      </c>
      <c r="AR129" s="146" t="s">
        <v>84</v>
      </c>
      <c r="AT129" s="154" t="s">
        <v>75</v>
      </c>
      <c r="AU129" s="154" t="s">
        <v>76</v>
      </c>
      <c r="AY129" s="146" t="s">
        <v>175</v>
      </c>
      <c r="BK129" s="155">
        <f>BK130+BK139+BK143+BK145+BK154+BK165+BK169</f>
        <v>0</v>
      </c>
    </row>
    <row r="130" spans="1:65" s="12" customFormat="1" ht="22.9" customHeight="1">
      <c r="B130" s="145"/>
      <c r="D130" s="146" t="s">
        <v>75</v>
      </c>
      <c r="E130" s="156" t="s">
        <v>84</v>
      </c>
      <c r="F130" s="156" t="s">
        <v>233</v>
      </c>
      <c r="I130" s="148"/>
      <c r="J130" s="157">
        <f>BK130</f>
        <v>0</v>
      </c>
      <c r="L130" s="145"/>
      <c r="M130" s="150"/>
      <c r="N130" s="151"/>
      <c r="O130" s="151"/>
      <c r="P130" s="152">
        <f>SUM(P131:P138)</f>
        <v>0</v>
      </c>
      <c r="Q130" s="151"/>
      <c r="R130" s="152">
        <f>SUM(R131:R138)</f>
        <v>3.8999999999999998E-3</v>
      </c>
      <c r="S130" s="151"/>
      <c r="T130" s="153">
        <f>SUM(T131:T138)</f>
        <v>0</v>
      </c>
      <c r="AR130" s="146" t="s">
        <v>84</v>
      </c>
      <c r="AT130" s="154" t="s">
        <v>75</v>
      </c>
      <c r="AU130" s="154" t="s">
        <v>84</v>
      </c>
      <c r="AY130" s="146" t="s">
        <v>175</v>
      </c>
      <c r="BK130" s="155">
        <f>SUM(BK131:BK138)</f>
        <v>0</v>
      </c>
    </row>
    <row r="131" spans="1:65" s="2" customFormat="1" ht="21.75" customHeight="1">
      <c r="A131" s="29"/>
      <c r="B131" s="158"/>
      <c r="C131" s="159" t="s">
        <v>84</v>
      </c>
      <c r="D131" s="159" t="s">
        <v>178</v>
      </c>
      <c r="E131" s="160" t="s">
        <v>234</v>
      </c>
      <c r="F131" s="161" t="s">
        <v>235</v>
      </c>
      <c r="G131" s="162" t="s">
        <v>236</v>
      </c>
      <c r="H131" s="163">
        <v>24.4</v>
      </c>
      <c r="I131" s="164"/>
      <c r="J131" s="165">
        <f t="shared" ref="J131:J138" si="0">ROUND(I131*H131,2)</f>
        <v>0</v>
      </c>
      <c r="K131" s="166"/>
      <c r="L131" s="30"/>
      <c r="M131" s="167" t="s">
        <v>1</v>
      </c>
      <c r="N131" s="168" t="s">
        <v>42</v>
      </c>
      <c r="O131" s="55"/>
      <c r="P131" s="169">
        <f t="shared" ref="P131:P138" si="1">O131*H131</f>
        <v>0</v>
      </c>
      <c r="Q131" s="169">
        <v>0</v>
      </c>
      <c r="R131" s="169">
        <f t="shared" ref="R131:R138" si="2">Q131*H131</f>
        <v>0</v>
      </c>
      <c r="S131" s="169">
        <v>0</v>
      </c>
      <c r="T131" s="170">
        <f t="shared" ref="T131:T138" si="3"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1" t="s">
        <v>182</v>
      </c>
      <c r="AT131" s="171" t="s">
        <v>178</v>
      </c>
      <c r="AU131" s="171" t="s">
        <v>176</v>
      </c>
      <c r="AY131" s="14" t="s">
        <v>175</v>
      </c>
      <c r="BE131" s="172">
        <f t="shared" ref="BE131:BE138" si="4">IF(N131="základná",J131,0)</f>
        <v>0</v>
      </c>
      <c r="BF131" s="172">
        <f t="shared" ref="BF131:BF138" si="5">IF(N131="znížená",J131,0)</f>
        <v>0</v>
      </c>
      <c r="BG131" s="172">
        <f t="shared" ref="BG131:BG138" si="6">IF(N131="zákl. prenesená",J131,0)</f>
        <v>0</v>
      </c>
      <c r="BH131" s="172">
        <f t="shared" ref="BH131:BH138" si="7">IF(N131="zníž. prenesená",J131,0)</f>
        <v>0</v>
      </c>
      <c r="BI131" s="172">
        <f t="shared" ref="BI131:BI138" si="8">IF(N131="nulová",J131,0)</f>
        <v>0</v>
      </c>
      <c r="BJ131" s="14" t="s">
        <v>176</v>
      </c>
      <c r="BK131" s="172">
        <f t="shared" ref="BK131:BK138" si="9">ROUND(I131*H131,2)</f>
        <v>0</v>
      </c>
      <c r="BL131" s="14" t="s">
        <v>182</v>
      </c>
      <c r="BM131" s="171" t="s">
        <v>237</v>
      </c>
    </row>
    <row r="132" spans="1:65" s="2" customFormat="1" ht="21.75" customHeight="1">
      <c r="A132" s="29"/>
      <c r="B132" s="158"/>
      <c r="C132" s="159" t="s">
        <v>176</v>
      </c>
      <c r="D132" s="159" t="s">
        <v>178</v>
      </c>
      <c r="E132" s="160" t="s">
        <v>238</v>
      </c>
      <c r="F132" s="161" t="s">
        <v>239</v>
      </c>
      <c r="G132" s="162" t="s">
        <v>236</v>
      </c>
      <c r="H132" s="163">
        <v>24.4</v>
      </c>
      <c r="I132" s="164"/>
      <c r="J132" s="165">
        <f t="shared" si="0"/>
        <v>0</v>
      </c>
      <c r="K132" s="166"/>
      <c r="L132" s="30"/>
      <c r="M132" s="167" t="s">
        <v>1</v>
      </c>
      <c r="N132" s="168" t="s">
        <v>42</v>
      </c>
      <c r="O132" s="55"/>
      <c r="P132" s="169">
        <f t="shared" si="1"/>
        <v>0</v>
      </c>
      <c r="Q132" s="169">
        <v>0</v>
      </c>
      <c r="R132" s="169">
        <f t="shared" si="2"/>
        <v>0</v>
      </c>
      <c r="S132" s="169">
        <v>0</v>
      </c>
      <c r="T132" s="170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1" t="s">
        <v>182</v>
      </c>
      <c r="AT132" s="171" t="s">
        <v>178</v>
      </c>
      <c r="AU132" s="171" t="s">
        <v>176</v>
      </c>
      <c r="AY132" s="14" t="s">
        <v>175</v>
      </c>
      <c r="BE132" s="172">
        <f t="shared" si="4"/>
        <v>0</v>
      </c>
      <c r="BF132" s="172">
        <f t="shared" si="5"/>
        <v>0</v>
      </c>
      <c r="BG132" s="172">
        <f t="shared" si="6"/>
        <v>0</v>
      </c>
      <c r="BH132" s="172">
        <f t="shared" si="7"/>
        <v>0</v>
      </c>
      <c r="BI132" s="172">
        <f t="shared" si="8"/>
        <v>0</v>
      </c>
      <c r="BJ132" s="14" t="s">
        <v>176</v>
      </c>
      <c r="BK132" s="172">
        <f t="shared" si="9"/>
        <v>0</v>
      </c>
      <c r="BL132" s="14" t="s">
        <v>182</v>
      </c>
      <c r="BM132" s="171" t="s">
        <v>240</v>
      </c>
    </row>
    <row r="133" spans="1:65" s="2" customFormat="1" ht="33" customHeight="1">
      <c r="A133" s="29"/>
      <c r="B133" s="158"/>
      <c r="C133" s="159" t="s">
        <v>189</v>
      </c>
      <c r="D133" s="159" t="s">
        <v>178</v>
      </c>
      <c r="E133" s="160" t="s">
        <v>241</v>
      </c>
      <c r="F133" s="161" t="s">
        <v>242</v>
      </c>
      <c r="G133" s="162" t="s">
        <v>236</v>
      </c>
      <c r="H133" s="163">
        <v>38.5</v>
      </c>
      <c r="I133" s="164"/>
      <c r="J133" s="165">
        <f t="shared" si="0"/>
        <v>0</v>
      </c>
      <c r="K133" s="166"/>
      <c r="L133" s="30"/>
      <c r="M133" s="167" t="s">
        <v>1</v>
      </c>
      <c r="N133" s="168" t="s">
        <v>42</v>
      </c>
      <c r="O133" s="55"/>
      <c r="P133" s="169">
        <f t="shared" si="1"/>
        <v>0</v>
      </c>
      <c r="Q133" s="169">
        <v>0</v>
      </c>
      <c r="R133" s="169">
        <f t="shared" si="2"/>
        <v>0</v>
      </c>
      <c r="S133" s="169">
        <v>0</v>
      </c>
      <c r="T133" s="170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1" t="s">
        <v>182</v>
      </c>
      <c r="AT133" s="171" t="s">
        <v>178</v>
      </c>
      <c r="AU133" s="171" t="s">
        <v>176</v>
      </c>
      <c r="AY133" s="14" t="s">
        <v>175</v>
      </c>
      <c r="BE133" s="172">
        <f t="shared" si="4"/>
        <v>0</v>
      </c>
      <c r="BF133" s="172">
        <f t="shared" si="5"/>
        <v>0</v>
      </c>
      <c r="BG133" s="172">
        <f t="shared" si="6"/>
        <v>0</v>
      </c>
      <c r="BH133" s="172">
        <f t="shared" si="7"/>
        <v>0</v>
      </c>
      <c r="BI133" s="172">
        <f t="shared" si="8"/>
        <v>0</v>
      </c>
      <c r="BJ133" s="14" t="s">
        <v>176</v>
      </c>
      <c r="BK133" s="172">
        <f t="shared" si="9"/>
        <v>0</v>
      </c>
      <c r="BL133" s="14" t="s">
        <v>182</v>
      </c>
      <c r="BM133" s="171" t="s">
        <v>243</v>
      </c>
    </row>
    <row r="134" spans="1:65" s="2" customFormat="1" ht="16.5" customHeight="1">
      <c r="A134" s="29"/>
      <c r="B134" s="158"/>
      <c r="C134" s="159" t="s">
        <v>182</v>
      </c>
      <c r="D134" s="159" t="s">
        <v>178</v>
      </c>
      <c r="E134" s="160" t="s">
        <v>244</v>
      </c>
      <c r="F134" s="161" t="s">
        <v>245</v>
      </c>
      <c r="G134" s="162" t="s">
        <v>236</v>
      </c>
      <c r="H134" s="163">
        <v>24.4</v>
      </c>
      <c r="I134" s="164"/>
      <c r="J134" s="165">
        <f t="shared" si="0"/>
        <v>0</v>
      </c>
      <c r="K134" s="166"/>
      <c r="L134" s="30"/>
      <c r="M134" s="167" t="s">
        <v>1</v>
      </c>
      <c r="N134" s="168" t="s">
        <v>42</v>
      </c>
      <c r="O134" s="55"/>
      <c r="P134" s="169">
        <f t="shared" si="1"/>
        <v>0</v>
      </c>
      <c r="Q134" s="169">
        <v>0</v>
      </c>
      <c r="R134" s="169">
        <f t="shared" si="2"/>
        <v>0</v>
      </c>
      <c r="S134" s="169">
        <v>0</v>
      </c>
      <c r="T134" s="170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1" t="s">
        <v>182</v>
      </c>
      <c r="AT134" s="171" t="s">
        <v>178</v>
      </c>
      <c r="AU134" s="171" t="s">
        <v>176</v>
      </c>
      <c r="AY134" s="14" t="s">
        <v>175</v>
      </c>
      <c r="BE134" s="172">
        <f t="shared" si="4"/>
        <v>0</v>
      </c>
      <c r="BF134" s="172">
        <f t="shared" si="5"/>
        <v>0</v>
      </c>
      <c r="BG134" s="172">
        <f t="shared" si="6"/>
        <v>0</v>
      </c>
      <c r="BH134" s="172">
        <f t="shared" si="7"/>
        <v>0</v>
      </c>
      <c r="BI134" s="172">
        <f t="shared" si="8"/>
        <v>0</v>
      </c>
      <c r="BJ134" s="14" t="s">
        <v>176</v>
      </c>
      <c r="BK134" s="172">
        <f t="shared" si="9"/>
        <v>0</v>
      </c>
      <c r="BL134" s="14" t="s">
        <v>182</v>
      </c>
      <c r="BM134" s="171" t="s">
        <v>246</v>
      </c>
    </row>
    <row r="135" spans="1:65" s="2" customFormat="1" ht="21.75" customHeight="1">
      <c r="A135" s="29"/>
      <c r="B135" s="158"/>
      <c r="C135" s="159" t="s">
        <v>184</v>
      </c>
      <c r="D135" s="159" t="s">
        <v>178</v>
      </c>
      <c r="E135" s="160" t="s">
        <v>247</v>
      </c>
      <c r="F135" s="161" t="s">
        <v>248</v>
      </c>
      <c r="G135" s="162" t="s">
        <v>249</v>
      </c>
      <c r="H135" s="163">
        <v>3</v>
      </c>
      <c r="I135" s="164"/>
      <c r="J135" s="165">
        <f t="shared" si="0"/>
        <v>0</v>
      </c>
      <c r="K135" s="166"/>
      <c r="L135" s="30"/>
      <c r="M135" s="167" t="s">
        <v>1</v>
      </c>
      <c r="N135" s="168" t="s">
        <v>42</v>
      </c>
      <c r="O135" s="55"/>
      <c r="P135" s="169">
        <f t="shared" si="1"/>
        <v>0</v>
      </c>
      <c r="Q135" s="169">
        <v>0</v>
      </c>
      <c r="R135" s="169">
        <f t="shared" si="2"/>
        <v>0</v>
      </c>
      <c r="S135" s="169">
        <v>0</v>
      </c>
      <c r="T135" s="170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1" t="s">
        <v>182</v>
      </c>
      <c r="AT135" s="171" t="s">
        <v>178</v>
      </c>
      <c r="AU135" s="171" t="s">
        <v>176</v>
      </c>
      <c r="AY135" s="14" t="s">
        <v>175</v>
      </c>
      <c r="BE135" s="172">
        <f t="shared" si="4"/>
        <v>0</v>
      </c>
      <c r="BF135" s="172">
        <f t="shared" si="5"/>
        <v>0</v>
      </c>
      <c r="BG135" s="172">
        <f t="shared" si="6"/>
        <v>0</v>
      </c>
      <c r="BH135" s="172">
        <f t="shared" si="7"/>
        <v>0</v>
      </c>
      <c r="BI135" s="172">
        <f t="shared" si="8"/>
        <v>0</v>
      </c>
      <c r="BJ135" s="14" t="s">
        <v>176</v>
      </c>
      <c r="BK135" s="172">
        <f t="shared" si="9"/>
        <v>0</v>
      </c>
      <c r="BL135" s="14" t="s">
        <v>182</v>
      </c>
      <c r="BM135" s="171" t="s">
        <v>250</v>
      </c>
    </row>
    <row r="136" spans="1:65" s="2" customFormat="1" ht="21.75" customHeight="1">
      <c r="A136" s="29"/>
      <c r="B136" s="158"/>
      <c r="C136" s="159" t="s">
        <v>199</v>
      </c>
      <c r="D136" s="159" t="s">
        <v>178</v>
      </c>
      <c r="E136" s="160" t="s">
        <v>251</v>
      </c>
      <c r="F136" s="161" t="s">
        <v>252</v>
      </c>
      <c r="G136" s="162" t="s">
        <v>249</v>
      </c>
      <c r="H136" s="163">
        <v>3</v>
      </c>
      <c r="I136" s="164"/>
      <c r="J136" s="165">
        <f t="shared" si="0"/>
        <v>0</v>
      </c>
      <c r="K136" s="166"/>
      <c r="L136" s="30"/>
      <c r="M136" s="167" t="s">
        <v>1</v>
      </c>
      <c r="N136" s="168" t="s">
        <v>42</v>
      </c>
      <c r="O136" s="55"/>
      <c r="P136" s="169">
        <f t="shared" si="1"/>
        <v>0</v>
      </c>
      <c r="Q136" s="169">
        <v>0</v>
      </c>
      <c r="R136" s="169">
        <f t="shared" si="2"/>
        <v>0</v>
      </c>
      <c r="S136" s="169">
        <v>0</v>
      </c>
      <c r="T136" s="170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1" t="s">
        <v>182</v>
      </c>
      <c r="AT136" s="171" t="s">
        <v>178</v>
      </c>
      <c r="AU136" s="171" t="s">
        <v>176</v>
      </c>
      <c r="AY136" s="14" t="s">
        <v>175</v>
      </c>
      <c r="BE136" s="172">
        <f t="shared" si="4"/>
        <v>0</v>
      </c>
      <c r="BF136" s="172">
        <f t="shared" si="5"/>
        <v>0</v>
      </c>
      <c r="BG136" s="172">
        <f t="shared" si="6"/>
        <v>0</v>
      </c>
      <c r="BH136" s="172">
        <f t="shared" si="7"/>
        <v>0</v>
      </c>
      <c r="BI136" s="172">
        <f t="shared" si="8"/>
        <v>0</v>
      </c>
      <c r="BJ136" s="14" t="s">
        <v>176</v>
      </c>
      <c r="BK136" s="172">
        <f t="shared" si="9"/>
        <v>0</v>
      </c>
      <c r="BL136" s="14" t="s">
        <v>182</v>
      </c>
      <c r="BM136" s="171" t="s">
        <v>253</v>
      </c>
    </row>
    <row r="137" spans="1:65" s="2" customFormat="1" ht="16.5" customHeight="1">
      <c r="A137" s="29"/>
      <c r="B137" s="158"/>
      <c r="C137" s="173" t="s">
        <v>207</v>
      </c>
      <c r="D137" s="173" t="s">
        <v>200</v>
      </c>
      <c r="E137" s="174" t="s">
        <v>254</v>
      </c>
      <c r="F137" s="175" t="s">
        <v>255</v>
      </c>
      <c r="G137" s="176" t="s">
        <v>249</v>
      </c>
      <c r="H137" s="177">
        <v>3</v>
      </c>
      <c r="I137" s="178"/>
      <c r="J137" s="179">
        <f t="shared" si="0"/>
        <v>0</v>
      </c>
      <c r="K137" s="180"/>
      <c r="L137" s="181"/>
      <c r="M137" s="182" t="s">
        <v>1</v>
      </c>
      <c r="N137" s="183" t="s">
        <v>42</v>
      </c>
      <c r="O137" s="55"/>
      <c r="P137" s="169">
        <f t="shared" si="1"/>
        <v>0</v>
      </c>
      <c r="Q137" s="169">
        <v>1E-3</v>
      </c>
      <c r="R137" s="169">
        <f t="shared" si="2"/>
        <v>3.0000000000000001E-3</v>
      </c>
      <c r="S137" s="169">
        <v>0</v>
      </c>
      <c r="T137" s="170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1" t="s">
        <v>203</v>
      </c>
      <c r="AT137" s="171" t="s">
        <v>200</v>
      </c>
      <c r="AU137" s="171" t="s">
        <v>176</v>
      </c>
      <c r="AY137" s="14" t="s">
        <v>175</v>
      </c>
      <c r="BE137" s="172">
        <f t="shared" si="4"/>
        <v>0</v>
      </c>
      <c r="BF137" s="172">
        <f t="shared" si="5"/>
        <v>0</v>
      </c>
      <c r="BG137" s="172">
        <f t="shared" si="6"/>
        <v>0</v>
      </c>
      <c r="BH137" s="172">
        <f t="shared" si="7"/>
        <v>0</v>
      </c>
      <c r="BI137" s="172">
        <f t="shared" si="8"/>
        <v>0</v>
      </c>
      <c r="BJ137" s="14" t="s">
        <v>176</v>
      </c>
      <c r="BK137" s="172">
        <f t="shared" si="9"/>
        <v>0</v>
      </c>
      <c r="BL137" s="14" t="s">
        <v>182</v>
      </c>
      <c r="BM137" s="171" t="s">
        <v>256</v>
      </c>
    </row>
    <row r="138" spans="1:65" s="2" customFormat="1" ht="16.5" customHeight="1">
      <c r="A138" s="29"/>
      <c r="B138" s="158"/>
      <c r="C138" s="173" t="s">
        <v>203</v>
      </c>
      <c r="D138" s="173" t="s">
        <v>200</v>
      </c>
      <c r="E138" s="174" t="s">
        <v>257</v>
      </c>
      <c r="F138" s="175" t="s">
        <v>258</v>
      </c>
      <c r="G138" s="176" t="s">
        <v>249</v>
      </c>
      <c r="H138" s="177">
        <v>3</v>
      </c>
      <c r="I138" s="178"/>
      <c r="J138" s="179">
        <f t="shared" si="0"/>
        <v>0</v>
      </c>
      <c r="K138" s="180"/>
      <c r="L138" s="181"/>
      <c r="M138" s="182" t="s">
        <v>1</v>
      </c>
      <c r="N138" s="183" t="s">
        <v>42</v>
      </c>
      <c r="O138" s="55"/>
      <c r="P138" s="169">
        <f t="shared" si="1"/>
        <v>0</v>
      </c>
      <c r="Q138" s="169">
        <v>2.9999999999999997E-4</v>
      </c>
      <c r="R138" s="169">
        <f t="shared" si="2"/>
        <v>8.9999999999999998E-4</v>
      </c>
      <c r="S138" s="169">
        <v>0</v>
      </c>
      <c r="T138" s="170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1" t="s">
        <v>203</v>
      </c>
      <c r="AT138" s="171" t="s">
        <v>200</v>
      </c>
      <c r="AU138" s="171" t="s">
        <v>176</v>
      </c>
      <c r="AY138" s="14" t="s">
        <v>175</v>
      </c>
      <c r="BE138" s="172">
        <f t="shared" si="4"/>
        <v>0</v>
      </c>
      <c r="BF138" s="172">
        <f t="shared" si="5"/>
        <v>0</v>
      </c>
      <c r="BG138" s="172">
        <f t="shared" si="6"/>
        <v>0</v>
      </c>
      <c r="BH138" s="172">
        <f t="shared" si="7"/>
        <v>0</v>
      </c>
      <c r="BI138" s="172">
        <f t="shared" si="8"/>
        <v>0</v>
      </c>
      <c r="BJ138" s="14" t="s">
        <v>176</v>
      </c>
      <c r="BK138" s="172">
        <f t="shared" si="9"/>
        <v>0</v>
      </c>
      <c r="BL138" s="14" t="s">
        <v>182</v>
      </c>
      <c r="BM138" s="171" t="s">
        <v>259</v>
      </c>
    </row>
    <row r="139" spans="1:65" s="12" customFormat="1" ht="22.9" customHeight="1">
      <c r="B139" s="145"/>
      <c r="D139" s="146" t="s">
        <v>75</v>
      </c>
      <c r="E139" s="156" t="s">
        <v>176</v>
      </c>
      <c r="F139" s="156" t="s">
        <v>177</v>
      </c>
      <c r="I139" s="148"/>
      <c r="J139" s="157">
        <f>BK139</f>
        <v>0</v>
      </c>
      <c r="L139" s="145"/>
      <c r="M139" s="150"/>
      <c r="N139" s="151"/>
      <c r="O139" s="151"/>
      <c r="P139" s="152">
        <f>SUM(P140:P142)</f>
        <v>0</v>
      </c>
      <c r="Q139" s="151"/>
      <c r="R139" s="152">
        <f>SUM(R140:R142)</f>
        <v>6.4190000000000011E-2</v>
      </c>
      <c r="S139" s="151"/>
      <c r="T139" s="153">
        <f>SUM(T140:T142)</f>
        <v>0</v>
      </c>
      <c r="AR139" s="146" t="s">
        <v>84</v>
      </c>
      <c r="AT139" s="154" t="s">
        <v>75</v>
      </c>
      <c r="AU139" s="154" t="s">
        <v>84</v>
      </c>
      <c r="AY139" s="146" t="s">
        <v>175</v>
      </c>
      <c r="BK139" s="155">
        <f>SUM(BK140:BK142)</f>
        <v>0</v>
      </c>
    </row>
    <row r="140" spans="1:65" s="2" customFormat="1" ht="21.75" customHeight="1">
      <c r="A140" s="29"/>
      <c r="B140" s="158"/>
      <c r="C140" s="159" t="s">
        <v>260</v>
      </c>
      <c r="D140" s="159" t="s">
        <v>178</v>
      </c>
      <c r="E140" s="160" t="s">
        <v>261</v>
      </c>
      <c r="F140" s="161" t="s">
        <v>180</v>
      </c>
      <c r="G140" s="162" t="s">
        <v>181</v>
      </c>
      <c r="H140" s="163">
        <v>131</v>
      </c>
      <c r="I140" s="164"/>
      <c r="J140" s="165">
        <f>ROUND(I140*H140,2)</f>
        <v>0</v>
      </c>
      <c r="K140" s="166"/>
      <c r="L140" s="30"/>
      <c r="M140" s="167" t="s">
        <v>1</v>
      </c>
      <c r="N140" s="168" t="s">
        <v>42</v>
      </c>
      <c r="O140" s="55"/>
      <c r="P140" s="169">
        <f>O140*H140</f>
        <v>0</v>
      </c>
      <c r="Q140" s="169">
        <v>0</v>
      </c>
      <c r="R140" s="169">
        <f>Q140*H140</f>
        <v>0</v>
      </c>
      <c r="S140" s="169">
        <v>0</v>
      </c>
      <c r="T140" s="170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1" t="s">
        <v>182</v>
      </c>
      <c r="AT140" s="171" t="s">
        <v>178</v>
      </c>
      <c r="AU140" s="171" t="s">
        <v>176</v>
      </c>
      <c r="AY140" s="14" t="s">
        <v>175</v>
      </c>
      <c r="BE140" s="172">
        <f>IF(N140="základná",J140,0)</f>
        <v>0</v>
      </c>
      <c r="BF140" s="172">
        <f>IF(N140="znížená",J140,0)</f>
        <v>0</v>
      </c>
      <c r="BG140" s="172">
        <f>IF(N140="zákl. prenesená",J140,0)</f>
        <v>0</v>
      </c>
      <c r="BH140" s="172">
        <f>IF(N140="zníž. prenesená",J140,0)</f>
        <v>0</v>
      </c>
      <c r="BI140" s="172">
        <f>IF(N140="nulová",J140,0)</f>
        <v>0</v>
      </c>
      <c r="BJ140" s="14" t="s">
        <v>176</v>
      </c>
      <c r="BK140" s="172">
        <f>ROUND(I140*H140,2)</f>
        <v>0</v>
      </c>
      <c r="BL140" s="14" t="s">
        <v>182</v>
      </c>
      <c r="BM140" s="171" t="s">
        <v>262</v>
      </c>
    </row>
    <row r="141" spans="1:65" s="2" customFormat="1" ht="21.75" customHeight="1">
      <c r="A141" s="29"/>
      <c r="B141" s="158"/>
      <c r="C141" s="159" t="s">
        <v>263</v>
      </c>
      <c r="D141" s="159" t="s">
        <v>178</v>
      </c>
      <c r="E141" s="160" t="s">
        <v>264</v>
      </c>
      <c r="F141" s="161" t="s">
        <v>265</v>
      </c>
      <c r="G141" s="162" t="s">
        <v>181</v>
      </c>
      <c r="H141" s="163">
        <v>131</v>
      </c>
      <c r="I141" s="164"/>
      <c r="J141" s="165">
        <f>ROUND(I141*H141,2)</f>
        <v>0</v>
      </c>
      <c r="K141" s="166"/>
      <c r="L141" s="30"/>
      <c r="M141" s="167" t="s">
        <v>1</v>
      </c>
      <c r="N141" s="168" t="s">
        <v>42</v>
      </c>
      <c r="O141" s="55"/>
      <c r="P141" s="169">
        <f>O141*H141</f>
        <v>0</v>
      </c>
      <c r="Q141" s="169">
        <v>3.0000000000000001E-5</v>
      </c>
      <c r="R141" s="169">
        <f>Q141*H141</f>
        <v>3.9300000000000003E-3</v>
      </c>
      <c r="S141" s="169">
        <v>0</v>
      </c>
      <c r="T141" s="170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1" t="s">
        <v>182</v>
      </c>
      <c r="AT141" s="171" t="s">
        <v>178</v>
      </c>
      <c r="AU141" s="171" t="s">
        <v>176</v>
      </c>
      <c r="AY141" s="14" t="s">
        <v>175</v>
      </c>
      <c r="BE141" s="172">
        <f>IF(N141="základná",J141,0)</f>
        <v>0</v>
      </c>
      <c r="BF141" s="172">
        <f>IF(N141="znížená",J141,0)</f>
        <v>0</v>
      </c>
      <c r="BG141" s="172">
        <f>IF(N141="zákl. prenesená",J141,0)</f>
        <v>0</v>
      </c>
      <c r="BH141" s="172">
        <f>IF(N141="zníž. prenesená",J141,0)</f>
        <v>0</v>
      </c>
      <c r="BI141" s="172">
        <f>IF(N141="nulová",J141,0)</f>
        <v>0</v>
      </c>
      <c r="BJ141" s="14" t="s">
        <v>176</v>
      </c>
      <c r="BK141" s="172">
        <f>ROUND(I141*H141,2)</f>
        <v>0</v>
      </c>
      <c r="BL141" s="14" t="s">
        <v>182</v>
      </c>
      <c r="BM141" s="171" t="s">
        <v>266</v>
      </c>
    </row>
    <row r="142" spans="1:65" s="2" customFormat="1" ht="16.5" customHeight="1">
      <c r="A142" s="29"/>
      <c r="B142" s="158"/>
      <c r="C142" s="173" t="s">
        <v>267</v>
      </c>
      <c r="D142" s="173" t="s">
        <v>200</v>
      </c>
      <c r="E142" s="174" t="s">
        <v>268</v>
      </c>
      <c r="F142" s="175" t="s">
        <v>269</v>
      </c>
      <c r="G142" s="176" t="s">
        <v>181</v>
      </c>
      <c r="H142" s="177">
        <v>150.65</v>
      </c>
      <c r="I142" s="178"/>
      <c r="J142" s="179">
        <f>ROUND(I142*H142,2)</f>
        <v>0</v>
      </c>
      <c r="K142" s="180"/>
      <c r="L142" s="181"/>
      <c r="M142" s="182" t="s">
        <v>1</v>
      </c>
      <c r="N142" s="183" t="s">
        <v>42</v>
      </c>
      <c r="O142" s="55"/>
      <c r="P142" s="169">
        <f>O142*H142</f>
        <v>0</v>
      </c>
      <c r="Q142" s="169">
        <v>4.0000000000000002E-4</v>
      </c>
      <c r="R142" s="169">
        <f>Q142*H142</f>
        <v>6.0260000000000008E-2</v>
      </c>
      <c r="S142" s="169">
        <v>0</v>
      </c>
      <c r="T142" s="170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1" t="s">
        <v>203</v>
      </c>
      <c r="AT142" s="171" t="s">
        <v>200</v>
      </c>
      <c r="AU142" s="171" t="s">
        <v>176</v>
      </c>
      <c r="AY142" s="14" t="s">
        <v>175</v>
      </c>
      <c r="BE142" s="172">
        <f>IF(N142="základná",J142,0)</f>
        <v>0</v>
      </c>
      <c r="BF142" s="172">
        <f>IF(N142="znížená",J142,0)</f>
        <v>0</v>
      </c>
      <c r="BG142" s="172">
        <f>IF(N142="zákl. prenesená",J142,0)</f>
        <v>0</v>
      </c>
      <c r="BH142" s="172">
        <f>IF(N142="zníž. prenesená",J142,0)</f>
        <v>0</v>
      </c>
      <c r="BI142" s="172">
        <f>IF(N142="nulová",J142,0)</f>
        <v>0</v>
      </c>
      <c r="BJ142" s="14" t="s">
        <v>176</v>
      </c>
      <c r="BK142" s="172">
        <f>ROUND(I142*H142,2)</f>
        <v>0</v>
      </c>
      <c r="BL142" s="14" t="s">
        <v>182</v>
      </c>
      <c r="BM142" s="171" t="s">
        <v>270</v>
      </c>
    </row>
    <row r="143" spans="1:65" s="12" customFormat="1" ht="22.9" customHeight="1">
      <c r="B143" s="145"/>
      <c r="D143" s="146" t="s">
        <v>75</v>
      </c>
      <c r="E143" s="156" t="s">
        <v>189</v>
      </c>
      <c r="F143" s="156" t="s">
        <v>271</v>
      </c>
      <c r="I143" s="148"/>
      <c r="J143" s="157">
        <f>BK143</f>
        <v>0</v>
      </c>
      <c r="L143" s="145"/>
      <c r="M143" s="150"/>
      <c r="N143" s="151"/>
      <c r="O143" s="151"/>
      <c r="P143" s="152">
        <f>P144</f>
        <v>0</v>
      </c>
      <c r="Q143" s="151"/>
      <c r="R143" s="152">
        <f>R144</f>
        <v>2.221298</v>
      </c>
      <c r="S143" s="151"/>
      <c r="T143" s="153">
        <f>T144</f>
        <v>0</v>
      </c>
      <c r="AR143" s="146" t="s">
        <v>84</v>
      </c>
      <c r="AT143" s="154" t="s">
        <v>75</v>
      </c>
      <c r="AU143" s="154" t="s">
        <v>84</v>
      </c>
      <c r="AY143" s="146" t="s">
        <v>175</v>
      </c>
      <c r="BK143" s="155">
        <f>BK144</f>
        <v>0</v>
      </c>
    </row>
    <row r="144" spans="1:65" s="2" customFormat="1" ht="33" customHeight="1">
      <c r="A144" s="29"/>
      <c r="B144" s="158"/>
      <c r="C144" s="159" t="s">
        <v>272</v>
      </c>
      <c r="D144" s="159" t="s">
        <v>178</v>
      </c>
      <c r="E144" s="160" t="s">
        <v>273</v>
      </c>
      <c r="F144" s="161" t="s">
        <v>274</v>
      </c>
      <c r="G144" s="162" t="s">
        <v>236</v>
      </c>
      <c r="H144" s="163">
        <v>1.3149999999999999</v>
      </c>
      <c r="I144" s="164"/>
      <c r="J144" s="165">
        <f>ROUND(I144*H144,2)</f>
        <v>0</v>
      </c>
      <c r="K144" s="166"/>
      <c r="L144" s="30"/>
      <c r="M144" s="167" t="s">
        <v>1</v>
      </c>
      <c r="N144" s="168" t="s">
        <v>42</v>
      </c>
      <c r="O144" s="55"/>
      <c r="P144" s="169">
        <f>O144*H144</f>
        <v>0</v>
      </c>
      <c r="Q144" s="169">
        <v>1.6892</v>
      </c>
      <c r="R144" s="169">
        <f>Q144*H144</f>
        <v>2.221298</v>
      </c>
      <c r="S144" s="169">
        <v>0</v>
      </c>
      <c r="T144" s="170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1" t="s">
        <v>182</v>
      </c>
      <c r="AT144" s="171" t="s">
        <v>178</v>
      </c>
      <c r="AU144" s="171" t="s">
        <v>176</v>
      </c>
      <c r="AY144" s="14" t="s">
        <v>175</v>
      </c>
      <c r="BE144" s="172">
        <f>IF(N144="základná",J144,0)</f>
        <v>0</v>
      </c>
      <c r="BF144" s="172">
        <f>IF(N144="znížená",J144,0)</f>
        <v>0</v>
      </c>
      <c r="BG144" s="172">
        <f>IF(N144="zákl. prenesená",J144,0)</f>
        <v>0</v>
      </c>
      <c r="BH144" s="172">
        <f>IF(N144="zníž. prenesená",J144,0)</f>
        <v>0</v>
      </c>
      <c r="BI144" s="172">
        <f>IF(N144="nulová",J144,0)</f>
        <v>0</v>
      </c>
      <c r="BJ144" s="14" t="s">
        <v>176</v>
      </c>
      <c r="BK144" s="172">
        <f>ROUND(I144*H144,2)</f>
        <v>0</v>
      </c>
      <c r="BL144" s="14" t="s">
        <v>182</v>
      </c>
      <c r="BM144" s="171" t="s">
        <v>275</v>
      </c>
    </row>
    <row r="145" spans="1:65" s="12" customFormat="1" ht="22.9" customHeight="1">
      <c r="B145" s="145"/>
      <c r="D145" s="146" t="s">
        <v>75</v>
      </c>
      <c r="E145" s="156" t="s">
        <v>182</v>
      </c>
      <c r="F145" s="156" t="s">
        <v>276</v>
      </c>
      <c r="I145" s="148"/>
      <c r="J145" s="157">
        <f>BK145</f>
        <v>0</v>
      </c>
      <c r="L145" s="145"/>
      <c r="M145" s="150"/>
      <c r="N145" s="151"/>
      <c r="O145" s="151"/>
      <c r="P145" s="152">
        <f>SUM(P146:P153)</f>
        <v>0</v>
      </c>
      <c r="Q145" s="151"/>
      <c r="R145" s="152">
        <f>SUM(R146:R153)</f>
        <v>38.806714100000001</v>
      </c>
      <c r="S145" s="151"/>
      <c r="T145" s="153">
        <f>SUM(T146:T153)</f>
        <v>0</v>
      </c>
      <c r="AR145" s="146" t="s">
        <v>84</v>
      </c>
      <c r="AT145" s="154" t="s">
        <v>75</v>
      </c>
      <c r="AU145" s="154" t="s">
        <v>84</v>
      </c>
      <c r="AY145" s="146" t="s">
        <v>175</v>
      </c>
      <c r="BK145" s="155">
        <f>SUM(BK146:BK153)</f>
        <v>0</v>
      </c>
    </row>
    <row r="146" spans="1:65" s="2" customFormat="1" ht="16.5" customHeight="1">
      <c r="A146" s="29"/>
      <c r="B146" s="158"/>
      <c r="C146" s="159" t="s">
        <v>277</v>
      </c>
      <c r="D146" s="159" t="s">
        <v>178</v>
      </c>
      <c r="E146" s="160" t="s">
        <v>278</v>
      </c>
      <c r="F146" s="161" t="s">
        <v>279</v>
      </c>
      <c r="G146" s="162" t="s">
        <v>236</v>
      </c>
      <c r="H146" s="163">
        <v>14.114000000000001</v>
      </c>
      <c r="I146" s="164"/>
      <c r="J146" s="165">
        <f t="shared" ref="J146:J153" si="10">ROUND(I146*H146,2)</f>
        <v>0</v>
      </c>
      <c r="K146" s="166"/>
      <c r="L146" s="30"/>
      <c r="M146" s="167" t="s">
        <v>1</v>
      </c>
      <c r="N146" s="168" t="s">
        <v>42</v>
      </c>
      <c r="O146" s="55"/>
      <c r="P146" s="169">
        <f t="shared" ref="P146:P153" si="11">O146*H146</f>
        <v>0</v>
      </c>
      <c r="Q146" s="169">
        <v>2.2970199999999998</v>
      </c>
      <c r="R146" s="169">
        <f t="shared" ref="R146:R153" si="12">Q146*H146</f>
        <v>32.420140279999998</v>
      </c>
      <c r="S146" s="169">
        <v>0</v>
      </c>
      <c r="T146" s="170">
        <f t="shared" ref="T146:T153" si="13"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1" t="s">
        <v>182</v>
      </c>
      <c r="AT146" s="171" t="s">
        <v>178</v>
      </c>
      <c r="AU146" s="171" t="s">
        <v>176</v>
      </c>
      <c r="AY146" s="14" t="s">
        <v>175</v>
      </c>
      <c r="BE146" s="172">
        <f t="shared" ref="BE146:BE153" si="14">IF(N146="základná",J146,0)</f>
        <v>0</v>
      </c>
      <c r="BF146" s="172">
        <f t="shared" ref="BF146:BF153" si="15">IF(N146="znížená",J146,0)</f>
        <v>0</v>
      </c>
      <c r="BG146" s="172">
        <f t="shared" ref="BG146:BG153" si="16">IF(N146="zákl. prenesená",J146,0)</f>
        <v>0</v>
      </c>
      <c r="BH146" s="172">
        <f t="shared" ref="BH146:BH153" si="17">IF(N146="zníž. prenesená",J146,0)</f>
        <v>0</v>
      </c>
      <c r="BI146" s="172">
        <f t="shared" ref="BI146:BI153" si="18">IF(N146="nulová",J146,0)</f>
        <v>0</v>
      </c>
      <c r="BJ146" s="14" t="s">
        <v>176</v>
      </c>
      <c r="BK146" s="172">
        <f t="shared" ref="BK146:BK153" si="19">ROUND(I146*H146,2)</f>
        <v>0</v>
      </c>
      <c r="BL146" s="14" t="s">
        <v>182</v>
      </c>
      <c r="BM146" s="171" t="s">
        <v>280</v>
      </c>
    </row>
    <row r="147" spans="1:65" s="2" customFormat="1" ht="16.5" customHeight="1">
      <c r="A147" s="29"/>
      <c r="B147" s="158"/>
      <c r="C147" s="159" t="s">
        <v>281</v>
      </c>
      <c r="D147" s="159" t="s">
        <v>178</v>
      </c>
      <c r="E147" s="160" t="s">
        <v>282</v>
      </c>
      <c r="F147" s="161" t="s">
        <v>283</v>
      </c>
      <c r="G147" s="162" t="s">
        <v>181</v>
      </c>
      <c r="H147" s="163">
        <v>52.276000000000003</v>
      </c>
      <c r="I147" s="164"/>
      <c r="J147" s="165">
        <f t="shared" si="10"/>
        <v>0</v>
      </c>
      <c r="K147" s="166"/>
      <c r="L147" s="30"/>
      <c r="M147" s="167" t="s">
        <v>1</v>
      </c>
      <c r="N147" s="168" t="s">
        <v>42</v>
      </c>
      <c r="O147" s="55"/>
      <c r="P147" s="169">
        <f t="shared" si="11"/>
        <v>0</v>
      </c>
      <c r="Q147" s="169">
        <v>2.7999999999999998E-4</v>
      </c>
      <c r="R147" s="169">
        <f t="shared" si="12"/>
        <v>1.4637279999999999E-2</v>
      </c>
      <c r="S147" s="169">
        <v>0</v>
      </c>
      <c r="T147" s="170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1" t="s">
        <v>182</v>
      </c>
      <c r="AT147" s="171" t="s">
        <v>178</v>
      </c>
      <c r="AU147" s="171" t="s">
        <v>176</v>
      </c>
      <c r="AY147" s="14" t="s">
        <v>175</v>
      </c>
      <c r="BE147" s="172">
        <f t="shared" si="14"/>
        <v>0</v>
      </c>
      <c r="BF147" s="172">
        <f t="shared" si="15"/>
        <v>0</v>
      </c>
      <c r="BG147" s="172">
        <f t="shared" si="16"/>
        <v>0</v>
      </c>
      <c r="BH147" s="172">
        <f t="shared" si="17"/>
        <v>0</v>
      </c>
      <c r="BI147" s="172">
        <f t="shared" si="18"/>
        <v>0</v>
      </c>
      <c r="BJ147" s="14" t="s">
        <v>176</v>
      </c>
      <c r="BK147" s="172">
        <f t="shared" si="19"/>
        <v>0</v>
      </c>
      <c r="BL147" s="14" t="s">
        <v>182</v>
      </c>
      <c r="BM147" s="171" t="s">
        <v>284</v>
      </c>
    </row>
    <row r="148" spans="1:65" s="2" customFormat="1" ht="16.5" customHeight="1">
      <c r="A148" s="29"/>
      <c r="B148" s="158"/>
      <c r="C148" s="159" t="s">
        <v>285</v>
      </c>
      <c r="D148" s="159" t="s">
        <v>178</v>
      </c>
      <c r="E148" s="160" t="s">
        <v>286</v>
      </c>
      <c r="F148" s="161" t="s">
        <v>287</v>
      </c>
      <c r="G148" s="162" t="s">
        <v>181</v>
      </c>
      <c r="H148" s="163">
        <v>52.276000000000003</v>
      </c>
      <c r="I148" s="164"/>
      <c r="J148" s="165">
        <f t="shared" si="10"/>
        <v>0</v>
      </c>
      <c r="K148" s="166"/>
      <c r="L148" s="30"/>
      <c r="M148" s="167" t="s">
        <v>1</v>
      </c>
      <c r="N148" s="168" t="s">
        <v>42</v>
      </c>
      <c r="O148" s="55"/>
      <c r="P148" s="169">
        <f t="shared" si="11"/>
        <v>0</v>
      </c>
      <c r="Q148" s="169">
        <v>0</v>
      </c>
      <c r="R148" s="169">
        <f t="shared" si="12"/>
        <v>0</v>
      </c>
      <c r="S148" s="169">
        <v>0</v>
      </c>
      <c r="T148" s="170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1" t="s">
        <v>182</v>
      </c>
      <c r="AT148" s="171" t="s">
        <v>178</v>
      </c>
      <c r="AU148" s="171" t="s">
        <v>176</v>
      </c>
      <c r="AY148" s="14" t="s">
        <v>175</v>
      </c>
      <c r="BE148" s="172">
        <f t="shared" si="14"/>
        <v>0</v>
      </c>
      <c r="BF148" s="172">
        <f t="shared" si="15"/>
        <v>0</v>
      </c>
      <c r="BG148" s="172">
        <f t="shared" si="16"/>
        <v>0</v>
      </c>
      <c r="BH148" s="172">
        <f t="shared" si="17"/>
        <v>0</v>
      </c>
      <c r="BI148" s="172">
        <f t="shared" si="18"/>
        <v>0</v>
      </c>
      <c r="BJ148" s="14" t="s">
        <v>176</v>
      </c>
      <c r="BK148" s="172">
        <f t="shared" si="19"/>
        <v>0</v>
      </c>
      <c r="BL148" s="14" t="s">
        <v>182</v>
      </c>
      <c r="BM148" s="171" t="s">
        <v>288</v>
      </c>
    </row>
    <row r="149" spans="1:65" s="2" customFormat="1" ht="21.75" customHeight="1">
      <c r="A149" s="29"/>
      <c r="B149" s="158"/>
      <c r="C149" s="159" t="s">
        <v>289</v>
      </c>
      <c r="D149" s="159" t="s">
        <v>178</v>
      </c>
      <c r="E149" s="160" t="s">
        <v>290</v>
      </c>
      <c r="F149" s="161" t="s">
        <v>291</v>
      </c>
      <c r="G149" s="162" t="s">
        <v>210</v>
      </c>
      <c r="H149" s="163">
        <v>1.411</v>
      </c>
      <c r="I149" s="164"/>
      <c r="J149" s="165">
        <f t="shared" si="10"/>
        <v>0</v>
      </c>
      <c r="K149" s="166"/>
      <c r="L149" s="30"/>
      <c r="M149" s="167" t="s">
        <v>1</v>
      </c>
      <c r="N149" s="168" t="s">
        <v>42</v>
      </c>
      <c r="O149" s="55"/>
      <c r="P149" s="169">
        <f t="shared" si="11"/>
        <v>0</v>
      </c>
      <c r="Q149" s="169">
        <v>1.0162899999999999</v>
      </c>
      <c r="R149" s="169">
        <f t="shared" si="12"/>
        <v>1.43398519</v>
      </c>
      <c r="S149" s="169">
        <v>0</v>
      </c>
      <c r="T149" s="170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1" t="s">
        <v>182</v>
      </c>
      <c r="AT149" s="171" t="s">
        <v>178</v>
      </c>
      <c r="AU149" s="171" t="s">
        <v>176</v>
      </c>
      <c r="AY149" s="14" t="s">
        <v>175</v>
      </c>
      <c r="BE149" s="172">
        <f t="shared" si="14"/>
        <v>0</v>
      </c>
      <c r="BF149" s="172">
        <f t="shared" si="15"/>
        <v>0</v>
      </c>
      <c r="BG149" s="172">
        <f t="shared" si="16"/>
        <v>0</v>
      </c>
      <c r="BH149" s="172">
        <f t="shared" si="17"/>
        <v>0</v>
      </c>
      <c r="BI149" s="172">
        <f t="shared" si="18"/>
        <v>0</v>
      </c>
      <c r="BJ149" s="14" t="s">
        <v>176</v>
      </c>
      <c r="BK149" s="172">
        <f t="shared" si="19"/>
        <v>0</v>
      </c>
      <c r="BL149" s="14" t="s">
        <v>182</v>
      </c>
      <c r="BM149" s="171" t="s">
        <v>292</v>
      </c>
    </row>
    <row r="150" spans="1:65" s="2" customFormat="1" ht="21.75" customHeight="1">
      <c r="A150" s="29"/>
      <c r="B150" s="158"/>
      <c r="C150" s="159" t="s">
        <v>293</v>
      </c>
      <c r="D150" s="159" t="s">
        <v>178</v>
      </c>
      <c r="E150" s="160" t="s">
        <v>294</v>
      </c>
      <c r="F150" s="161" t="s">
        <v>295</v>
      </c>
      <c r="G150" s="162" t="s">
        <v>236</v>
      </c>
      <c r="H150" s="163">
        <v>2.0880000000000001</v>
      </c>
      <c r="I150" s="164"/>
      <c r="J150" s="165">
        <f t="shared" si="10"/>
        <v>0</v>
      </c>
      <c r="K150" s="166"/>
      <c r="L150" s="30"/>
      <c r="M150" s="167" t="s">
        <v>1</v>
      </c>
      <c r="N150" s="168" t="s">
        <v>42</v>
      </c>
      <c r="O150" s="55"/>
      <c r="P150" s="169">
        <f t="shared" si="11"/>
        <v>0</v>
      </c>
      <c r="Q150" s="169">
        <v>2.2405599999999999</v>
      </c>
      <c r="R150" s="169">
        <f t="shared" si="12"/>
        <v>4.6782892799999996</v>
      </c>
      <c r="S150" s="169">
        <v>0</v>
      </c>
      <c r="T150" s="170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1" t="s">
        <v>182</v>
      </c>
      <c r="AT150" s="171" t="s">
        <v>178</v>
      </c>
      <c r="AU150" s="171" t="s">
        <v>176</v>
      </c>
      <c r="AY150" s="14" t="s">
        <v>175</v>
      </c>
      <c r="BE150" s="172">
        <f t="shared" si="14"/>
        <v>0</v>
      </c>
      <c r="BF150" s="172">
        <f t="shared" si="15"/>
        <v>0</v>
      </c>
      <c r="BG150" s="172">
        <f t="shared" si="16"/>
        <v>0</v>
      </c>
      <c r="BH150" s="172">
        <f t="shared" si="17"/>
        <v>0</v>
      </c>
      <c r="BI150" s="172">
        <f t="shared" si="18"/>
        <v>0</v>
      </c>
      <c r="BJ150" s="14" t="s">
        <v>176</v>
      </c>
      <c r="BK150" s="172">
        <f t="shared" si="19"/>
        <v>0</v>
      </c>
      <c r="BL150" s="14" t="s">
        <v>182</v>
      </c>
      <c r="BM150" s="171" t="s">
        <v>296</v>
      </c>
    </row>
    <row r="151" spans="1:65" s="2" customFormat="1" ht="21.75" customHeight="1">
      <c r="A151" s="29"/>
      <c r="B151" s="158"/>
      <c r="C151" s="159" t="s">
        <v>297</v>
      </c>
      <c r="D151" s="159" t="s">
        <v>178</v>
      </c>
      <c r="E151" s="160" t="s">
        <v>298</v>
      </c>
      <c r="F151" s="161" t="s">
        <v>299</v>
      </c>
      <c r="G151" s="162" t="s">
        <v>210</v>
      </c>
      <c r="H151" s="163">
        <v>0.20899999999999999</v>
      </c>
      <c r="I151" s="164"/>
      <c r="J151" s="165">
        <f t="shared" si="10"/>
        <v>0</v>
      </c>
      <c r="K151" s="166"/>
      <c r="L151" s="30"/>
      <c r="M151" s="167" t="s">
        <v>1</v>
      </c>
      <c r="N151" s="168" t="s">
        <v>42</v>
      </c>
      <c r="O151" s="55"/>
      <c r="P151" s="169">
        <f t="shared" si="11"/>
        <v>0</v>
      </c>
      <c r="Q151" s="169">
        <v>1.0165500000000001</v>
      </c>
      <c r="R151" s="169">
        <f t="shared" si="12"/>
        <v>0.21245895000000001</v>
      </c>
      <c r="S151" s="169">
        <v>0</v>
      </c>
      <c r="T151" s="170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1" t="s">
        <v>182</v>
      </c>
      <c r="AT151" s="171" t="s">
        <v>178</v>
      </c>
      <c r="AU151" s="171" t="s">
        <v>176</v>
      </c>
      <c r="AY151" s="14" t="s">
        <v>175</v>
      </c>
      <c r="BE151" s="172">
        <f t="shared" si="14"/>
        <v>0</v>
      </c>
      <c r="BF151" s="172">
        <f t="shared" si="15"/>
        <v>0</v>
      </c>
      <c r="BG151" s="172">
        <f t="shared" si="16"/>
        <v>0</v>
      </c>
      <c r="BH151" s="172">
        <f t="shared" si="17"/>
        <v>0</v>
      </c>
      <c r="BI151" s="172">
        <f t="shared" si="18"/>
        <v>0</v>
      </c>
      <c r="BJ151" s="14" t="s">
        <v>176</v>
      </c>
      <c r="BK151" s="172">
        <f t="shared" si="19"/>
        <v>0</v>
      </c>
      <c r="BL151" s="14" t="s">
        <v>182</v>
      </c>
      <c r="BM151" s="171" t="s">
        <v>300</v>
      </c>
    </row>
    <row r="152" spans="1:65" s="2" customFormat="1" ht="21.75" customHeight="1">
      <c r="A152" s="29"/>
      <c r="B152" s="158"/>
      <c r="C152" s="159" t="s">
        <v>301</v>
      </c>
      <c r="D152" s="159" t="s">
        <v>178</v>
      </c>
      <c r="E152" s="160" t="s">
        <v>302</v>
      </c>
      <c r="F152" s="161" t="s">
        <v>303</v>
      </c>
      <c r="G152" s="162" t="s">
        <v>181</v>
      </c>
      <c r="H152" s="163">
        <v>10.952</v>
      </c>
      <c r="I152" s="164"/>
      <c r="J152" s="165">
        <f t="shared" si="10"/>
        <v>0</v>
      </c>
      <c r="K152" s="166"/>
      <c r="L152" s="30"/>
      <c r="M152" s="167" t="s">
        <v>1</v>
      </c>
      <c r="N152" s="168" t="s">
        <v>42</v>
      </c>
      <c r="O152" s="55"/>
      <c r="P152" s="169">
        <f t="shared" si="11"/>
        <v>0</v>
      </c>
      <c r="Q152" s="169">
        <v>4.3099999999999996E-3</v>
      </c>
      <c r="R152" s="169">
        <f t="shared" si="12"/>
        <v>4.7203119999999994E-2</v>
      </c>
      <c r="S152" s="169">
        <v>0</v>
      </c>
      <c r="T152" s="170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1" t="s">
        <v>182</v>
      </c>
      <c r="AT152" s="171" t="s">
        <v>178</v>
      </c>
      <c r="AU152" s="171" t="s">
        <v>176</v>
      </c>
      <c r="AY152" s="14" t="s">
        <v>175</v>
      </c>
      <c r="BE152" s="172">
        <f t="shared" si="14"/>
        <v>0</v>
      </c>
      <c r="BF152" s="172">
        <f t="shared" si="15"/>
        <v>0</v>
      </c>
      <c r="BG152" s="172">
        <f t="shared" si="16"/>
        <v>0</v>
      </c>
      <c r="BH152" s="172">
        <f t="shared" si="17"/>
        <v>0</v>
      </c>
      <c r="BI152" s="172">
        <f t="shared" si="18"/>
        <v>0</v>
      </c>
      <c r="BJ152" s="14" t="s">
        <v>176</v>
      </c>
      <c r="BK152" s="172">
        <f t="shared" si="19"/>
        <v>0</v>
      </c>
      <c r="BL152" s="14" t="s">
        <v>182</v>
      </c>
      <c r="BM152" s="171" t="s">
        <v>304</v>
      </c>
    </row>
    <row r="153" spans="1:65" s="2" customFormat="1" ht="21.75" customHeight="1">
      <c r="A153" s="29"/>
      <c r="B153" s="158"/>
      <c r="C153" s="159" t="s">
        <v>7</v>
      </c>
      <c r="D153" s="159" t="s">
        <v>178</v>
      </c>
      <c r="E153" s="160" t="s">
        <v>305</v>
      </c>
      <c r="F153" s="161" t="s">
        <v>306</v>
      </c>
      <c r="G153" s="162" t="s">
        <v>181</v>
      </c>
      <c r="H153" s="163">
        <v>10.952</v>
      </c>
      <c r="I153" s="164"/>
      <c r="J153" s="165">
        <f t="shared" si="10"/>
        <v>0</v>
      </c>
      <c r="K153" s="166"/>
      <c r="L153" s="30"/>
      <c r="M153" s="167" t="s">
        <v>1</v>
      </c>
      <c r="N153" s="168" t="s">
        <v>42</v>
      </c>
      <c r="O153" s="55"/>
      <c r="P153" s="169">
        <f t="shared" si="11"/>
        <v>0</v>
      </c>
      <c r="Q153" s="169">
        <v>0</v>
      </c>
      <c r="R153" s="169">
        <f t="shared" si="12"/>
        <v>0</v>
      </c>
      <c r="S153" s="169">
        <v>0</v>
      </c>
      <c r="T153" s="170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1" t="s">
        <v>182</v>
      </c>
      <c r="AT153" s="171" t="s">
        <v>178</v>
      </c>
      <c r="AU153" s="171" t="s">
        <v>176</v>
      </c>
      <c r="AY153" s="14" t="s">
        <v>175</v>
      </c>
      <c r="BE153" s="172">
        <f t="shared" si="14"/>
        <v>0</v>
      </c>
      <c r="BF153" s="172">
        <f t="shared" si="15"/>
        <v>0</v>
      </c>
      <c r="BG153" s="172">
        <f t="shared" si="16"/>
        <v>0</v>
      </c>
      <c r="BH153" s="172">
        <f t="shared" si="17"/>
        <v>0</v>
      </c>
      <c r="BI153" s="172">
        <f t="shared" si="18"/>
        <v>0</v>
      </c>
      <c r="BJ153" s="14" t="s">
        <v>176</v>
      </c>
      <c r="BK153" s="172">
        <f t="shared" si="19"/>
        <v>0</v>
      </c>
      <c r="BL153" s="14" t="s">
        <v>182</v>
      </c>
      <c r="BM153" s="171" t="s">
        <v>307</v>
      </c>
    </row>
    <row r="154" spans="1:65" s="12" customFormat="1" ht="22.9" customHeight="1">
      <c r="B154" s="145"/>
      <c r="D154" s="146" t="s">
        <v>75</v>
      </c>
      <c r="E154" s="156" t="s">
        <v>184</v>
      </c>
      <c r="F154" s="156" t="s">
        <v>185</v>
      </c>
      <c r="I154" s="148"/>
      <c r="J154" s="157">
        <f>BK154</f>
        <v>0</v>
      </c>
      <c r="L154" s="145"/>
      <c r="M154" s="150"/>
      <c r="N154" s="151"/>
      <c r="O154" s="151"/>
      <c r="P154" s="152">
        <f>SUM(P155:P164)</f>
        <v>0</v>
      </c>
      <c r="Q154" s="151"/>
      <c r="R154" s="152">
        <f>SUM(R155:R164)</f>
        <v>79.793446550000027</v>
      </c>
      <c r="S154" s="151"/>
      <c r="T154" s="153">
        <f>SUM(T155:T164)</f>
        <v>0</v>
      </c>
      <c r="AR154" s="146" t="s">
        <v>84</v>
      </c>
      <c r="AT154" s="154" t="s">
        <v>75</v>
      </c>
      <c r="AU154" s="154" t="s">
        <v>84</v>
      </c>
      <c r="AY154" s="146" t="s">
        <v>175</v>
      </c>
      <c r="BK154" s="155">
        <f>SUM(BK155:BK164)</f>
        <v>0</v>
      </c>
    </row>
    <row r="155" spans="1:65" s="2" customFormat="1" ht="21.75" customHeight="1">
      <c r="A155" s="29"/>
      <c r="B155" s="158"/>
      <c r="C155" s="159" t="s">
        <v>308</v>
      </c>
      <c r="D155" s="159" t="s">
        <v>178</v>
      </c>
      <c r="E155" s="160" t="s">
        <v>309</v>
      </c>
      <c r="F155" s="161" t="s">
        <v>310</v>
      </c>
      <c r="G155" s="162" t="s">
        <v>181</v>
      </c>
      <c r="H155" s="163">
        <v>94.808999999999997</v>
      </c>
      <c r="I155" s="164"/>
      <c r="J155" s="165">
        <f t="shared" ref="J155:J164" si="20">ROUND(I155*H155,2)</f>
        <v>0</v>
      </c>
      <c r="K155" s="166"/>
      <c r="L155" s="30"/>
      <c r="M155" s="167" t="s">
        <v>1</v>
      </c>
      <c r="N155" s="168" t="s">
        <v>42</v>
      </c>
      <c r="O155" s="55"/>
      <c r="P155" s="169">
        <f t="shared" ref="P155:P164" si="21">O155*H155</f>
        <v>0</v>
      </c>
      <c r="Q155" s="169">
        <v>0.106</v>
      </c>
      <c r="R155" s="169">
        <f t="shared" ref="R155:R164" si="22">Q155*H155</f>
        <v>10.049754</v>
      </c>
      <c r="S155" s="169">
        <v>0</v>
      </c>
      <c r="T155" s="170">
        <f t="shared" ref="T155:T164" si="23"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1" t="s">
        <v>182</v>
      </c>
      <c r="AT155" s="171" t="s">
        <v>178</v>
      </c>
      <c r="AU155" s="171" t="s">
        <v>176</v>
      </c>
      <c r="AY155" s="14" t="s">
        <v>175</v>
      </c>
      <c r="BE155" s="172">
        <f t="shared" ref="BE155:BE164" si="24">IF(N155="základná",J155,0)</f>
        <v>0</v>
      </c>
      <c r="BF155" s="172">
        <f t="shared" ref="BF155:BF164" si="25">IF(N155="znížená",J155,0)</f>
        <v>0</v>
      </c>
      <c r="BG155" s="172">
        <f t="shared" ref="BG155:BG164" si="26">IF(N155="zákl. prenesená",J155,0)</f>
        <v>0</v>
      </c>
      <c r="BH155" s="172">
        <f t="shared" ref="BH155:BH164" si="27">IF(N155="zníž. prenesená",J155,0)</f>
        <v>0</v>
      </c>
      <c r="BI155" s="172">
        <f t="shared" ref="BI155:BI164" si="28">IF(N155="nulová",J155,0)</f>
        <v>0</v>
      </c>
      <c r="BJ155" s="14" t="s">
        <v>176</v>
      </c>
      <c r="BK155" s="172">
        <f t="shared" ref="BK155:BK164" si="29">ROUND(I155*H155,2)</f>
        <v>0</v>
      </c>
      <c r="BL155" s="14" t="s">
        <v>182</v>
      </c>
      <c r="BM155" s="171" t="s">
        <v>311</v>
      </c>
    </row>
    <row r="156" spans="1:65" s="2" customFormat="1" ht="21.75" customHeight="1">
      <c r="A156" s="29"/>
      <c r="B156" s="158"/>
      <c r="C156" s="159" t="s">
        <v>312</v>
      </c>
      <c r="D156" s="159" t="s">
        <v>178</v>
      </c>
      <c r="E156" s="160" t="s">
        <v>313</v>
      </c>
      <c r="F156" s="161" t="s">
        <v>314</v>
      </c>
      <c r="G156" s="162" t="s">
        <v>181</v>
      </c>
      <c r="H156" s="163">
        <v>94.808999999999997</v>
      </c>
      <c r="I156" s="164"/>
      <c r="J156" s="165">
        <f t="shared" si="20"/>
        <v>0</v>
      </c>
      <c r="K156" s="166"/>
      <c r="L156" s="30"/>
      <c r="M156" s="167" t="s">
        <v>1</v>
      </c>
      <c r="N156" s="168" t="s">
        <v>42</v>
      </c>
      <c r="O156" s="55"/>
      <c r="P156" s="169">
        <f t="shared" si="21"/>
        <v>0</v>
      </c>
      <c r="Q156" s="169">
        <v>0.106</v>
      </c>
      <c r="R156" s="169">
        <f t="shared" si="22"/>
        <v>10.049754</v>
      </c>
      <c r="S156" s="169">
        <v>0</v>
      </c>
      <c r="T156" s="170">
        <f t="shared" si="2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1" t="s">
        <v>182</v>
      </c>
      <c r="AT156" s="171" t="s">
        <v>178</v>
      </c>
      <c r="AU156" s="171" t="s">
        <v>176</v>
      </c>
      <c r="AY156" s="14" t="s">
        <v>175</v>
      </c>
      <c r="BE156" s="172">
        <f t="shared" si="24"/>
        <v>0</v>
      </c>
      <c r="BF156" s="172">
        <f t="shared" si="25"/>
        <v>0</v>
      </c>
      <c r="BG156" s="172">
        <f t="shared" si="26"/>
        <v>0</v>
      </c>
      <c r="BH156" s="172">
        <f t="shared" si="27"/>
        <v>0</v>
      </c>
      <c r="BI156" s="172">
        <f t="shared" si="28"/>
        <v>0</v>
      </c>
      <c r="BJ156" s="14" t="s">
        <v>176</v>
      </c>
      <c r="BK156" s="172">
        <f t="shared" si="29"/>
        <v>0</v>
      </c>
      <c r="BL156" s="14" t="s">
        <v>182</v>
      </c>
      <c r="BM156" s="171" t="s">
        <v>315</v>
      </c>
    </row>
    <row r="157" spans="1:65" s="2" customFormat="1" ht="21.75" customHeight="1">
      <c r="A157" s="29"/>
      <c r="B157" s="158"/>
      <c r="C157" s="159" t="s">
        <v>316</v>
      </c>
      <c r="D157" s="159" t="s">
        <v>178</v>
      </c>
      <c r="E157" s="160" t="s">
        <v>317</v>
      </c>
      <c r="F157" s="161" t="s">
        <v>187</v>
      </c>
      <c r="G157" s="162" t="s">
        <v>181</v>
      </c>
      <c r="H157" s="163">
        <v>6.0350000000000001</v>
      </c>
      <c r="I157" s="164"/>
      <c r="J157" s="165">
        <f t="shared" si="20"/>
        <v>0</v>
      </c>
      <c r="K157" s="166"/>
      <c r="L157" s="30"/>
      <c r="M157" s="167" t="s">
        <v>1</v>
      </c>
      <c r="N157" s="168" t="s">
        <v>42</v>
      </c>
      <c r="O157" s="55"/>
      <c r="P157" s="169">
        <f t="shared" si="21"/>
        <v>0</v>
      </c>
      <c r="Q157" s="169">
        <v>0.29899999999999999</v>
      </c>
      <c r="R157" s="169">
        <f t="shared" si="22"/>
        <v>1.804465</v>
      </c>
      <c r="S157" s="169">
        <v>0</v>
      </c>
      <c r="T157" s="170">
        <f t="shared" si="2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1" t="s">
        <v>182</v>
      </c>
      <c r="AT157" s="171" t="s">
        <v>178</v>
      </c>
      <c r="AU157" s="171" t="s">
        <v>176</v>
      </c>
      <c r="AY157" s="14" t="s">
        <v>175</v>
      </c>
      <c r="BE157" s="172">
        <f t="shared" si="24"/>
        <v>0</v>
      </c>
      <c r="BF157" s="172">
        <f t="shared" si="25"/>
        <v>0</v>
      </c>
      <c r="BG157" s="172">
        <f t="shared" si="26"/>
        <v>0</v>
      </c>
      <c r="BH157" s="172">
        <f t="shared" si="27"/>
        <v>0</v>
      </c>
      <c r="BI157" s="172">
        <f t="shared" si="28"/>
        <v>0</v>
      </c>
      <c r="BJ157" s="14" t="s">
        <v>176</v>
      </c>
      <c r="BK157" s="172">
        <f t="shared" si="29"/>
        <v>0</v>
      </c>
      <c r="BL157" s="14" t="s">
        <v>182</v>
      </c>
      <c r="BM157" s="171" t="s">
        <v>318</v>
      </c>
    </row>
    <row r="158" spans="1:65" s="2" customFormat="1" ht="33" customHeight="1">
      <c r="A158" s="29"/>
      <c r="B158" s="158"/>
      <c r="C158" s="159" t="s">
        <v>319</v>
      </c>
      <c r="D158" s="159" t="s">
        <v>178</v>
      </c>
      <c r="E158" s="160" t="s">
        <v>320</v>
      </c>
      <c r="F158" s="161" t="s">
        <v>321</v>
      </c>
      <c r="G158" s="162" t="s">
        <v>181</v>
      </c>
      <c r="H158" s="163">
        <v>5.3550000000000004</v>
      </c>
      <c r="I158" s="164"/>
      <c r="J158" s="165">
        <f t="shared" si="20"/>
        <v>0</v>
      </c>
      <c r="K158" s="166"/>
      <c r="L158" s="30"/>
      <c r="M158" s="167" t="s">
        <v>1</v>
      </c>
      <c r="N158" s="168" t="s">
        <v>42</v>
      </c>
      <c r="O158" s="55"/>
      <c r="P158" s="169">
        <f t="shared" si="21"/>
        <v>0</v>
      </c>
      <c r="Q158" s="169">
        <v>0.29899999999999999</v>
      </c>
      <c r="R158" s="169">
        <f t="shared" si="22"/>
        <v>1.601145</v>
      </c>
      <c r="S158" s="169">
        <v>0</v>
      </c>
      <c r="T158" s="170">
        <f t="shared" si="2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1" t="s">
        <v>182</v>
      </c>
      <c r="AT158" s="171" t="s">
        <v>178</v>
      </c>
      <c r="AU158" s="171" t="s">
        <v>176</v>
      </c>
      <c r="AY158" s="14" t="s">
        <v>175</v>
      </c>
      <c r="BE158" s="172">
        <f t="shared" si="24"/>
        <v>0</v>
      </c>
      <c r="BF158" s="172">
        <f t="shared" si="25"/>
        <v>0</v>
      </c>
      <c r="BG158" s="172">
        <f t="shared" si="26"/>
        <v>0</v>
      </c>
      <c r="BH158" s="172">
        <f t="shared" si="27"/>
        <v>0</v>
      </c>
      <c r="BI158" s="172">
        <f t="shared" si="28"/>
        <v>0</v>
      </c>
      <c r="BJ158" s="14" t="s">
        <v>176</v>
      </c>
      <c r="BK158" s="172">
        <f t="shared" si="29"/>
        <v>0</v>
      </c>
      <c r="BL158" s="14" t="s">
        <v>182</v>
      </c>
      <c r="BM158" s="171" t="s">
        <v>322</v>
      </c>
    </row>
    <row r="159" spans="1:65" s="2" customFormat="1" ht="21.75" customHeight="1">
      <c r="A159" s="29"/>
      <c r="B159" s="158"/>
      <c r="C159" s="159" t="s">
        <v>323</v>
      </c>
      <c r="D159" s="159" t="s">
        <v>178</v>
      </c>
      <c r="E159" s="160" t="s">
        <v>324</v>
      </c>
      <c r="F159" s="161" t="s">
        <v>325</v>
      </c>
      <c r="G159" s="162" t="s">
        <v>181</v>
      </c>
      <c r="H159" s="163">
        <v>131</v>
      </c>
      <c r="I159" s="164"/>
      <c r="J159" s="165">
        <f t="shared" si="20"/>
        <v>0</v>
      </c>
      <c r="K159" s="166"/>
      <c r="L159" s="30"/>
      <c r="M159" s="167" t="s">
        <v>1</v>
      </c>
      <c r="N159" s="168" t="s">
        <v>42</v>
      </c>
      <c r="O159" s="55"/>
      <c r="P159" s="169">
        <f t="shared" si="21"/>
        <v>0</v>
      </c>
      <c r="Q159" s="169">
        <v>0.36834</v>
      </c>
      <c r="R159" s="169">
        <f t="shared" si="22"/>
        <v>48.252540000000003</v>
      </c>
      <c r="S159" s="169">
        <v>0</v>
      </c>
      <c r="T159" s="170">
        <f t="shared" si="2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1" t="s">
        <v>182</v>
      </c>
      <c r="AT159" s="171" t="s">
        <v>178</v>
      </c>
      <c r="AU159" s="171" t="s">
        <v>176</v>
      </c>
      <c r="AY159" s="14" t="s">
        <v>175</v>
      </c>
      <c r="BE159" s="172">
        <f t="shared" si="24"/>
        <v>0</v>
      </c>
      <c r="BF159" s="172">
        <f t="shared" si="25"/>
        <v>0</v>
      </c>
      <c r="BG159" s="172">
        <f t="shared" si="26"/>
        <v>0</v>
      </c>
      <c r="BH159" s="172">
        <f t="shared" si="27"/>
        <v>0</v>
      </c>
      <c r="BI159" s="172">
        <f t="shared" si="28"/>
        <v>0</v>
      </c>
      <c r="BJ159" s="14" t="s">
        <v>176</v>
      </c>
      <c r="BK159" s="172">
        <f t="shared" si="29"/>
        <v>0</v>
      </c>
      <c r="BL159" s="14" t="s">
        <v>182</v>
      </c>
      <c r="BM159" s="171" t="s">
        <v>326</v>
      </c>
    </row>
    <row r="160" spans="1:65" s="2" customFormat="1" ht="21.75" customHeight="1">
      <c r="A160" s="29"/>
      <c r="B160" s="158"/>
      <c r="C160" s="159" t="s">
        <v>327</v>
      </c>
      <c r="D160" s="159" t="s">
        <v>178</v>
      </c>
      <c r="E160" s="160" t="s">
        <v>328</v>
      </c>
      <c r="F160" s="161" t="s">
        <v>329</v>
      </c>
      <c r="G160" s="162" t="s">
        <v>181</v>
      </c>
      <c r="H160" s="163">
        <v>6.0350000000000001</v>
      </c>
      <c r="I160" s="164"/>
      <c r="J160" s="165">
        <f t="shared" si="20"/>
        <v>0</v>
      </c>
      <c r="K160" s="166"/>
      <c r="L160" s="30"/>
      <c r="M160" s="167" t="s">
        <v>1</v>
      </c>
      <c r="N160" s="168" t="s">
        <v>42</v>
      </c>
      <c r="O160" s="55"/>
      <c r="P160" s="169">
        <f t="shared" si="21"/>
        <v>0</v>
      </c>
      <c r="Q160" s="169">
        <v>0.39800000000000002</v>
      </c>
      <c r="R160" s="169">
        <f t="shared" si="22"/>
        <v>2.4019300000000001</v>
      </c>
      <c r="S160" s="169">
        <v>0</v>
      </c>
      <c r="T160" s="170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1" t="s">
        <v>182</v>
      </c>
      <c r="AT160" s="171" t="s">
        <v>178</v>
      </c>
      <c r="AU160" s="171" t="s">
        <v>176</v>
      </c>
      <c r="AY160" s="14" t="s">
        <v>175</v>
      </c>
      <c r="BE160" s="172">
        <f t="shared" si="24"/>
        <v>0</v>
      </c>
      <c r="BF160" s="172">
        <f t="shared" si="25"/>
        <v>0</v>
      </c>
      <c r="BG160" s="172">
        <f t="shared" si="26"/>
        <v>0</v>
      </c>
      <c r="BH160" s="172">
        <f t="shared" si="27"/>
        <v>0</v>
      </c>
      <c r="BI160" s="172">
        <f t="shared" si="28"/>
        <v>0</v>
      </c>
      <c r="BJ160" s="14" t="s">
        <v>176</v>
      </c>
      <c r="BK160" s="172">
        <f t="shared" si="29"/>
        <v>0</v>
      </c>
      <c r="BL160" s="14" t="s">
        <v>182</v>
      </c>
      <c r="BM160" s="171" t="s">
        <v>330</v>
      </c>
    </row>
    <row r="161" spans="1:65" s="2" customFormat="1" ht="21.75" customHeight="1">
      <c r="A161" s="29"/>
      <c r="B161" s="158"/>
      <c r="C161" s="159" t="s">
        <v>331</v>
      </c>
      <c r="D161" s="159" t="s">
        <v>178</v>
      </c>
      <c r="E161" s="160" t="s">
        <v>193</v>
      </c>
      <c r="F161" s="161" t="s">
        <v>194</v>
      </c>
      <c r="G161" s="162" t="s">
        <v>181</v>
      </c>
      <c r="H161" s="163">
        <v>6.0350000000000001</v>
      </c>
      <c r="I161" s="164"/>
      <c r="J161" s="165">
        <f t="shared" si="20"/>
        <v>0</v>
      </c>
      <c r="K161" s="166"/>
      <c r="L161" s="30"/>
      <c r="M161" s="167" t="s">
        <v>1</v>
      </c>
      <c r="N161" s="168" t="s">
        <v>42</v>
      </c>
      <c r="O161" s="55"/>
      <c r="P161" s="169">
        <f t="shared" si="21"/>
        <v>0</v>
      </c>
      <c r="Q161" s="169">
        <v>8.0030000000000004E-2</v>
      </c>
      <c r="R161" s="169">
        <f t="shared" si="22"/>
        <v>0.48298105000000002</v>
      </c>
      <c r="S161" s="169">
        <v>0</v>
      </c>
      <c r="T161" s="170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1" t="s">
        <v>182</v>
      </c>
      <c r="AT161" s="171" t="s">
        <v>178</v>
      </c>
      <c r="AU161" s="171" t="s">
        <v>176</v>
      </c>
      <c r="AY161" s="14" t="s">
        <v>175</v>
      </c>
      <c r="BE161" s="172">
        <f t="shared" si="24"/>
        <v>0</v>
      </c>
      <c r="BF161" s="172">
        <f t="shared" si="25"/>
        <v>0</v>
      </c>
      <c r="BG161" s="172">
        <f t="shared" si="26"/>
        <v>0</v>
      </c>
      <c r="BH161" s="172">
        <f t="shared" si="27"/>
        <v>0</v>
      </c>
      <c r="BI161" s="172">
        <f t="shared" si="28"/>
        <v>0</v>
      </c>
      <c r="BJ161" s="14" t="s">
        <v>176</v>
      </c>
      <c r="BK161" s="172">
        <f t="shared" si="29"/>
        <v>0</v>
      </c>
      <c r="BL161" s="14" t="s">
        <v>182</v>
      </c>
      <c r="BM161" s="171" t="s">
        <v>332</v>
      </c>
    </row>
    <row r="162" spans="1:65" s="2" customFormat="1" ht="21.75" customHeight="1">
      <c r="A162" s="29"/>
      <c r="B162" s="158"/>
      <c r="C162" s="159" t="s">
        <v>333</v>
      </c>
      <c r="D162" s="159" t="s">
        <v>178</v>
      </c>
      <c r="E162" s="160" t="s">
        <v>217</v>
      </c>
      <c r="F162" s="161" t="s">
        <v>218</v>
      </c>
      <c r="G162" s="162" t="s">
        <v>181</v>
      </c>
      <c r="H162" s="163">
        <v>6.0350000000000001</v>
      </c>
      <c r="I162" s="164"/>
      <c r="J162" s="165">
        <f t="shared" si="20"/>
        <v>0</v>
      </c>
      <c r="K162" s="166"/>
      <c r="L162" s="30"/>
      <c r="M162" s="167" t="s">
        <v>1</v>
      </c>
      <c r="N162" s="168" t="s">
        <v>42</v>
      </c>
      <c r="O162" s="55"/>
      <c r="P162" s="169">
        <f t="shared" si="21"/>
        <v>0</v>
      </c>
      <c r="Q162" s="169">
        <v>9.2499999999999999E-2</v>
      </c>
      <c r="R162" s="169">
        <f t="shared" si="22"/>
        <v>0.55823750000000005</v>
      </c>
      <c r="S162" s="169">
        <v>0</v>
      </c>
      <c r="T162" s="170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1" t="s">
        <v>182</v>
      </c>
      <c r="AT162" s="171" t="s">
        <v>178</v>
      </c>
      <c r="AU162" s="171" t="s">
        <v>176</v>
      </c>
      <c r="AY162" s="14" t="s">
        <v>175</v>
      </c>
      <c r="BE162" s="172">
        <f t="shared" si="24"/>
        <v>0</v>
      </c>
      <c r="BF162" s="172">
        <f t="shared" si="25"/>
        <v>0</v>
      </c>
      <c r="BG162" s="172">
        <f t="shared" si="26"/>
        <v>0</v>
      </c>
      <c r="BH162" s="172">
        <f t="shared" si="27"/>
        <v>0</v>
      </c>
      <c r="BI162" s="172">
        <f t="shared" si="28"/>
        <v>0</v>
      </c>
      <c r="BJ162" s="14" t="s">
        <v>176</v>
      </c>
      <c r="BK162" s="172">
        <f t="shared" si="29"/>
        <v>0</v>
      </c>
      <c r="BL162" s="14" t="s">
        <v>182</v>
      </c>
      <c r="BM162" s="171" t="s">
        <v>334</v>
      </c>
    </row>
    <row r="163" spans="1:65" s="2" customFormat="1" ht="21.75" customHeight="1">
      <c r="A163" s="29"/>
      <c r="B163" s="158"/>
      <c r="C163" s="173" t="s">
        <v>335</v>
      </c>
      <c r="D163" s="173" t="s">
        <v>200</v>
      </c>
      <c r="E163" s="174" t="s">
        <v>220</v>
      </c>
      <c r="F163" s="175" t="s">
        <v>221</v>
      </c>
      <c r="G163" s="176" t="s">
        <v>181</v>
      </c>
      <c r="H163" s="177">
        <v>6.1559999999999997</v>
      </c>
      <c r="I163" s="178"/>
      <c r="J163" s="179">
        <f t="shared" si="20"/>
        <v>0</v>
      </c>
      <c r="K163" s="180"/>
      <c r="L163" s="181"/>
      <c r="M163" s="182" t="s">
        <v>1</v>
      </c>
      <c r="N163" s="183" t="s">
        <v>42</v>
      </c>
      <c r="O163" s="55"/>
      <c r="P163" s="169">
        <f t="shared" si="21"/>
        <v>0</v>
      </c>
      <c r="Q163" s="169">
        <v>0.13</v>
      </c>
      <c r="R163" s="169">
        <f t="shared" si="22"/>
        <v>0.80027999999999999</v>
      </c>
      <c r="S163" s="169">
        <v>0</v>
      </c>
      <c r="T163" s="170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1" t="s">
        <v>203</v>
      </c>
      <c r="AT163" s="171" t="s">
        <v>200</v>
      </c>
      <c r="AU163" s="171" t="s">
        <v>176</v>
      </c>
      <c r="AY163" s="14" t="s">
        <v>175</v>
      </c>
      <c r="BE163" s="172">
        <f t="shared" si="24"/>
        <v>0</v>
      </c>
      <c r="BF163" s="172">
        <f t="shared" si="25"/>
        <v>0</v>
      </c>
      <c r="BG163" s="172">
        <f t="shared" si="26"/>
        <v>0</v>
      </c>
      <c r="BH163" s="172">
        <f t="shared" si="27"/>
        <v>0</v>
      </c>
      <c r="BI163" s="172">
        <f t="shared" si="28"/>
        <v>0</v>
      </c>
      <c r="BJ163" s="14" t="s">
        <v>176</v>
      </c>
      <c r="BK163" s="172">
        <f t="shared" si="29"/>
        <v>0</v>
      </c>
      <c r="BL163" s="14" t="s">
        <v>182</v>
      </c>
      <c r="BM163" s="171" t="s">
        <v>336</v>
      </c>
    </row>
    <row r="164" spans="1:65" s="2" customFormat="1" ht="16.5" customHeight="1">
      <c r="A164" s="29"/>
      <c r="B164" s="158"/>
      <c r="C164" s="159" t="s">
        <v>337</v>
      </c>
      <c r="D164" s="159" t="s">
        <v>178</v>
      </c>
      <c r="E164" s="160" t="s">
        <v>338</v>
      </c>
      <c r="F164" s="161" t="s">
        <v>339</v>
      </c>
      <c r="G164" s="162" t="s">
        <v>181</v>
      </c>
      <c r="H164" s="163">
        <v>94.808999999999997</v>
      </c>
      <c r="I164" s="164"/>
      <c r="J164" s="165">
        <f t="shared" si="20"/>
        <v>0</v>
      </c>
      <c r="K164" s="166"/>
      <c r="L164" s="30"/>
      <c r="M164" s="167" t="s">
        <v>1</v>
      </c>
      <c r="N164" s="168" t="s">
        <v>42</v>
      </c>
      <c r="O164" s="55"/>
      <c r="P164" s="169">
        <f t="shared" si="21"/>
        <v>0</v>
      </c>
      <c r="Q164" s="169">
        <v>0.04</v>
      </c>
      <c r="R164" s="169">
        <f t="shared" si="22"/>
        <v>3.79236</v>
      </c>
      <c r="S164" s="169">
        <v>0</v>
      </c>
      <c r="T164" s="170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1" t="s">
        <v>182</v>
      </c>
      <c r="AT164" s="171" t="s">
        <v>178</v>
      </c>
      <c r="AU164" s="171" t="s">
        <v>176</v>
      </c>
      <c r="AY164" s="14" t="s">
        <v>175</v>
      </c>
      <c r="BE164" s="172">
        <f t="shared" si="24"/>
        <v>0</v>
      </c>
      <c r="BF164" s="172">
        <f t="shared" si="25"/>
        <v>0</v>
      </c>
      <c r="BG164" s="172">
        <f t="shared" si="26"/>
        <v>0</v>
      </c>
      <c r="BH164" s="172">
        <f t="shared" si="27"/>
        <v>0</v>
      </c>
      <c r="BI164" s="172">
        <f t="shared" si="28"/>
        <v>0</v>
      </c>
      <c r="BJ164" s="14" t="s">
        <v>176</v>
      </c>
      <c r="BK164" s="172">
        <f t="shared" si="29"/>
        <v>0</v>
      </c>
      <c r="BL164" s="14" t="s">
        <v>182</v>
      </c>
      <c r="BM164" s="171" t="s">
        <v>340</v>
      </c>
    </row>
    <row r="165" spans="1:65" s="12" customFormat="1" ht="22.9" customHeight="1">
      <c r="B165" s="145"/>
      <c r="D165" s="146" t="s">
        <v>75</v>
      </c>
      <c r="E165" s="156" t="s">
        <v>260</v>
      </c>
      <c r="F165" s="156" t="s">
        <v>341</v>
      </c>
      <c r="I165" s="148"/>
      <c r="J165" s="157">
        <f>BK165</f>
        <v>0</v>
      </c>
      <c r="L165" s="145"/>
      <c r="M165" s="150"/>
      <c r="N165" s="151"/>
      <c r="O165" s="151"/>
      <c r="P165" s="152">
        <f>SUM(P166:P168)</f>
        <v>0</v>
      </c>
      <c r="Q165" s="151"/>
      <c r="R165" s="152">
        <f>SUM(R166:R168)</f>
        <v>2.2520186999999998</v>
      </c>
      <c r="S165" s="151"/>
      <c r="T165" s="153">
        <f>SUM(T166:T168)</f>
        <v>0</v>
      </c>
      <c r="AR165" s="146" t="s">
        <v>84</v>
      </c>
      <c r="AT165" s="154" t="s">
        <v>75</v>
      </c>
      <c r="AU165" s="154" t="s">
        <v>84</v>
      </c>
      <c r="AY165" s="146" t="s">
        <v>175</v>
      </c>
      <c r="BK165" s="155">
        <f>SUM(BK166:BK168)</f>
        <v>0</v>
      </c>
    </row>
    <row r="166" spans="1:65" s="2" customFormat="1" ht="33" customHeight="1">
      <c r="A166" s="29"/>
      <c r="B166" s="158"/>
      <c r="C166" s="159" t="s">
        <v>342</v>
      </c>
      <c r="D166" s="159" t="s">
        <v>178</v>
      </c>
      <c r="E166" s="160" t="s">
        <v>343</v>
      </c>
      <c r="F166" s="161" t="s">
        <v>344</v>
      </c>
      <c r="G166" s="162" t="s">
        <v>345</v>
      </c>
      <c r="H166" s="163">
        <v>18.84</v>
      </c>
      <c r="I166" s="164"/>
      <c r="J166" s="165">
        <f>ROUND(I166*H166,2)</f>
        <v>0</v>
      </c>
      <c r="K166" s="166"/>
      <c r="L166" s="30"/>
      <c r="M166" s="167" t="s">
        <v>1</v>
      </c>
      <c r="N166" s="168" t="s">
        <v>42</v>
      </c>
      <c r="O166" s="55"/>
      <c r="P166" s="169">
        <f>O166*H166</f>
        <v>0</v>
      </c>
      <c r="Q166" s="169">
        <v>9.7930000000000003E-2</v>
      </c>
      <c r="R166" s="169">
        <f>Q166*H166</f>
        <v>1.8450012</v>
      </c>
      <c r="S166" s="169">
        <v>0</v>
      </c>
      <c r="T166" s="170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1" t="s">
        <v>182</v>
      </c>
      <c r="AT166" s="171" t="s">
        <v>178</v>
      </c>
      <c r="AU166" s="171" t="s">
        <v>176</v>
      </c>
      <c r="AY166" s="14" t="s">
        <v>175</v>
      </c>
      <c r="BE166" s="172">
        <f>IF(N166="základná",J166,0)</f>
        <v>0</v>
      </c>
      <c r="BF166" s="172">
        <f>IF(N166="znížená",J166,0)</f>
        <v>0</v>
      </c>
      <c r="BG166" s="172">
        <f>IF(N166="zákl. prenesená",J166,0)</f>
        <v>0</v>
      </c>
      <c r="BH166" s="172">
        <f>IF(N166="zníž. prenesená",J166,0)</f>
        <v>0</v>
      </c>
      <c r="BI166" s="172">
        <f>IF(N166="nulová",J166,0)</f>
        <v>0</v>
      </c>
      <c r="BJ166" s="14" t="s">
        <v>176</v>
      </c>
      <c r="BK166" s="172">
        <f>ROUND(I166*H166,2)</f>
        <v>0</v>
      </c>
      <c r="BL166" s="14" t="s">
        <v>182</v>
      </c>
      <c r="BM166" s="171" t="s">
        <v>346</v>
      </c>
    </row>
    <row r="167" spans="1:65" s="2" customFormat="1" ht="16.5" customHeight="1">
      <c r="A167" s="29"/>
      <c r="B167" s="158"/>
      <c r="C167" s="173" t="s">
        <v>347</v>
      </c>
      <c r="D167" s="173" t="s">
        <v>200</v>
      </c>
      <c r="E167" s="174" t="s">
        <v>348</v>
      </c>
      <c r="F167" s="175" t="s">
        <v>349</v>
      </c>
      <c r="G167" s="176" t="s">
        <v>249</v>
      </c>
      <c r="H167" s="177">
        <v>41.25</v>
      </c>
      <c r="I167" s="178"/>
      <c r="J167" s="179">
        <f>ROUND(I167*H167,2)</f>
        <v>0</v>
      </c>
      <c r="K167" s="180"/>
      <c r="L167" s="181"/>
      <c r="M167" s="182" t="s">
        <v>1</v>
      </c>
      <c r="N167" s="183" t="s">
        <v>42</v>
      </c>
      <c r="O167" s="55"/>
      <c r="P167" s="169">
        <f>O167*H167</f>
        <v>0</v>
      </c>
      <c r="Q167" s="169">
        <v>8.7500000000000008E-3</v>
      </c>
      <c r="R167" s="169">
        <f>Q167*H167</f>
        <v>0.36093750000000002</v>
      </c>
      <c r="S167" s="169">
        <v>0</v>
      </c>
      <c r="T167" s="170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1" t="s">
        <v>203</v>
      </c>
      <c r="AT167" s="171" t="s">
        <v>200</v>
      </c>
      <c r="AU167" s="171" t="s">
        <v>176</v>
      </c>
      <c r="AY167" s="14" t="s">
        <v>175</v>
      </c>
      <c r="BE167" s="172">
        <f>IF(N167="základná",J167,0)</f>
        <v>0</v>
      </c>
      <c r="BF167" s="172">
        <f>IF(N167="znížená",J167,0)</f>
        <v>0</v>
      </c>
      <c r="BG167" s="172">
        <f>IF(N167="zákl. prenesená",J167,0)</f>
        <v>0</v>
      </c>
      <c r="BH167" s="172">
        <f>IF(N167="zníž. prenesená",J167,0)</f>
        <v>0</v>
      </c>
      <c r="BI167" s="172">
        <f>IF(N167="nulová",J167,0)</f>
        <v>0</v>
      </c>
      <c r="BJ167" s="14" t="s">
        <v>176</v>
      </c>
      <c r="BK167" s="172">
        <f>ROUND(I167*H167,2)</f>
        <v>0</v>
      </c>
      <c r="BL167" s="14" t="s">
        <v>182</v>
      </c>
      <c r="BM167" s="171" t="s">
        <v>350</v>
      </c>
    </row>
    <row r="168" spans="1:65" s="2" customFormat="1" ht="33" customHeight="1">
      <c r="A168" s="29"/>
      <c r="B168" s="158"/>
      <c r="C168" s="159" t="s">
        <v>351</v>
      </c>
      <c r="D168" s="159" t="s">
        <v>178</v>
      </c>
      <c r="E168" s="160" t="s">
        <v>352</v>
      </c>
      <c r="F168" s="161" t="s">
        <v>353</v>
      </c>
      <c r="G168" s="162" t="s">
        <v>249</v>
      </c>
      <c r="H168" s="163">
        <v>288</v>
      </c>
      <c r="I168" s="164"/>
      <c r="J168" s="165">
        <f>ROUND(I168*H168,2)</f>
        <v>0</v>
      </c>
      <c r="K168" s="166"/>
      <c r="L168" s="30"/>
      <c r="M168" s="167" t="s">
        <v>1</v>
      </c>
      <c r="N168" s="168" t="s">
        <v>42</v>
      </c>
      <c r="O168" s="55"/>
      <c r="P168" s="169">
        <f>O168*H168</f>
        <v>0</v>
      </c>
      <c r="Q168" s="169">
        <v>1.6000000000000001E-4</v>
      </c>
      <c r="R168" s="169">
        <f>Q168*H168</f>
        <v>4.6080000000000003E-2</v>
      </c>
      <c r="S168" s="169">
        <v>0</v>
      </c>
      <c r="T168" s="170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1" t="s">
        <v>182</v>
      </c>
      <c r="AT168" s="171" t="s">
        <v>178</v>
      </c>
      <c r="AU168" s="171" t="s">
        <v>176</v>
      </c>
      <c r="AY168" s="14" t="s">
        <v>175</v>
      </c>
      <c r="BE168" s="172">
        <f>IF(N168="základná",J168,0)</f>
        <v>0</v>
      </c>
      <c r="BF168" s="172">
        <f>IF(N168="znížená",J168,0)</f>
        <v>0</v>
      </c>
      <c r="BG168" s="172">
        <f>IF(N168="zákl. prenesená",J168,0)</f>
        <v>0</v>
      </c>
      <c r="BH168" s="172">
        <f>IF(N168="zníž. prenesená",J168,0)</f>
        <v>0</v>
      </c>
      <c r="BI168" s="172">
        <f>IF(N168="nulová",J168,0)</f>
        <v>0</v>
      </c>
      <c r="BJ168" s="14" t="s">
        <v>176</v>
      </c>
      <c r="BK168" s="172">
        <f>ROUND(I168*H168,2)</f>
        <v>0</v>
      </c>
      <c r="BL168" s="14" t="s">
        <v>182</v>
      </c>
      <c r="BM168" s="171" t="s">
        <v>354</v>
      </c>
    </row>
    <row r="169" spans="1:65" s="12" customFormat="1" ht="22.9" customHeight="1">
      <c r="B169" s="145"/>
      <c r="D169" s="146" t="s">
        <v>75</v>
      </c>
      <c r="E169" s="156" t="s">
        <v>205</v>
      </c>
      <c r="F169" s="156" t="s">
        <v>206</v>
      </c>
      <c r="I169" s="148"/>
      <c r="J169" s="157">
        <f>BK169</f>
        <v>0</v>
      </c>
      <c r="L169" s="145"/>
      <c r="M169" s="150"/>
      <c r="N169" s="151"/>
      <c r="O169" s="151"/>
      <c r="P169" s="152">
        <f>P170</f>
        <v>0</v>
      </c>
      <c r="Q169" s="151"/>
      <c r="R169" s="152">
        <f>R170</f>
        <v>0</v>
      </c>
      <c r="S169" s="151"/>
      <c r="T169" s="153">
        <f>T170</f>
        <v>0</v>
      </c>
      <c r="AR169" s="146" t="s">
        <v>84</v>
      </c>
      <c r="AT169" s="154" t="s">
        <v>75</v>
      </c>
      <c r="AU169" s="154" t="s">
        <v>84</v>
      </c>
      <c r="AY169" s="146" t="s">
        <v>175</v>
      </c>
      <c r="BK169" s="155">
        <f>BK170</f>
        <v>0</v>
      </c>
    </row>
    <row r="170" spans="1:65" s="2" customFormat="1" ht="21.75" customHeight="1">
      <c r="A170" s="29"/>
      <c r="B170" s="158"/>
      <c r="C170" s="159" t="s">
        <v>355</v>
      </c>
      <c r="D170" s="159" t="s">
        <v>178</v>
      </c>
      <c r="E170" s="160" t="s">
        <v>356</v>
      </c>
      <c r="F170" s="161" t="s">
        <v>357</v>
      </c>
      <c r="G170" s="162" t="s">
        <v>210</v>
      </c>
      <c r="H170" s="163">
        <v>123.142</v>
      </c>
      <c r="I170" s="164"/>
      <c r="J170" s="165">
        <f>ROUND(I170*H170,2)</f>
        <v>0</v>
      </c>
      <c r="K170" s="166"/>
      <c r="L170" s="30"/>
      <c r="M170" s="167" t="s">
        <v>1</v>
      </c>
      <c r="N170" s="168" t="s">
        <v>42</v>
      </c>
      <c r="O170" s="55"/>
      <c r="P170" s="169">
        <f>O170*H170</f>
        <v>0</v>
      </c>
      <c r="Q170" s="169">
        <v>0</v>
      </c>
      <c r="R170" s="169">
        <f>Q170*H170</f>
        <v>0</v>
      </c>
      <c r="S170" s="169">
        <v>0</v>
      </c>
      <c r="T170" s="170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1" t="s">
        <v>182</v>
      </c>
      <c r="AT170" s="171" t="s">
        <v>178</v>
      </c>
      <c r="AU170" s="171" t="s">
        <v>176</v>
      </c>
      <c r="AY170" s="14" t="s">
        <v>175</v>
      </c>
      <c r="BE170" s="172">
        <f>IF(N170="základná",J170,0)</f>
        <v>0</v>
      </c>
      <c r="BF170" s="172">
        <f>IF(N170="znížená",J170,0)</f>
        <v>0</v>
      </c>
      <c r="BG170" s="172">
        <f>IF(N170="zákl. prenesená",J170,0)</f>
        <v>0</v>
      </c>
      <c r="BH170" s="172">
        <f>IF(N170="zníž. prenesená",J170,0)</f>
        <v>0</v>
      </c>
      <c r="BI170" s="172">
        <f>IF(N170="nulová",J170,0)</f>
        <v>0</v>
      </c>
      <c r="BJ170" s="14" t="s">
        <v>176</v>
      </c>
      <c r="BK170" s="172">
        <f>ROUND(I170*H170,2)</f>
        <v>0</v>
      </c>
      <c r="BL170" s="14" t="s">
        <v>182</v>
      </c>
      <c r="BM170" s="171" t="s">
        <v>358</v>
      </c>
    </row>
    <row r="171" spans="1:65" s="12" customFormat="1" ht="25.9" customHeight="1">
      <c r="B171" s="145"/>
      <c r="D171" s="146" t="s">
        <v>75</v>
      </c>
      <c r="E171" s="147" t="s">
        <v>359</v>
      </c>
      <c r="F171" s="147" t="s">
        <v>360</v>
      </c>
      <c r="I171" s="148"/>
      <c r="J171" s="149">
        <f>BK171</f>
        <v>0</v>
      </c>
      <c r="L171" s="145"/>
      <c r="M171" s="150"/>
      <c r="N171" s="151"/>
      <c r="O171" s="151"/>
      <c r="P171" s="152">
        <f>P172+P178+P181</f>
        <v>0</v>
      </c>
      <c r="Q171" s="151"/>
      <c r="R171" s="152">
        <f>R172+R178+R181</f>
        <v>0.40184928000000003</v>
      </c>
      <c r="S171" s="151"/>
      <c r="T171" s="153">
        <f>T172+T178+T181</f>
        <v>0</v>
      </c>
      <c r="AR171" s="146" t="s">
        <v>176</v>
      </c>
      <c r="AT171" s="154" t="s">
        <v>75</v>
      </c>
      <c r="AU171" s="154" t="s">
        <v>76</v>
      </c>
      <c r="AY171" s="146" t="s">
        <v>175</v>
      </c>
      <c r="BK171" s="155">
        <f>BK172+BK178+BK181</f>
        <v>0</v>
      </c>
    </row>
    <row r="172" spans="1:65" s="12" customFormat="1" ht="22.9" customHeight="1">
      <c r="B172" s="145"/>
      <c r="D172" s="146" t="s">
        <v>75</v>
      </c>
      <c r="E172" s="156" t="s">
        <v>361</v>
      </c>
      <c r="F172" s="156" t="s">
        <v>362</v>
      </c>
      <c r="I172" s="148"/>
      <c r="J172" s="157">
        <f>BK172</f>
        <v>0</v>
      </c>
      <c r="L172" s="145"/>
      <c r="M172" s="150"/>
      <c r="N172" s="151"/>
      <c r="O172" s="151"/>
      <c r="P172" s="152">
        <f>SUM(P173:P177)</f>
        <v>0</v>
      </c>
      <c r="Q172" s="151"/>
      <c r="R172" s="152">
        <f>SUM(R173:R177)</f>
        <v>0.38805454</v>
      </c>
      <c r="S172" s="151"/>
      <c r="T172" s="153">
        <f>SUM(T173:T177)</f>
        <v>0</v>
      </c>
      <c r="AR172" s="146" t="s">
        <v>176</v>
      </c>
      <c r="AT172" s="154" t="s">
        <v>75</v>
      </c>
      <c r="AU172" s="154" t="s">
        <v>84</v>
      </c>
      <c r="AY172" s="146" t="s">
        <v>175</v>
      </c>
      <c r="BK172" s="155">
        <f>SUM(BK173:BK177)</f>
        <v>0</v>
      </c>
    </row>
    <row r="173" spans="1:65" s="2" customFormat="1" ht="16.5" customHeight="1">
      <c r="A173" s="29"/>
      <c r="B173" s="158"/>
      <c r="C173" s="159" t="s">
        <v>363</v>
      </c>
      <c r="D173" s="159" t="s">
        <v>178</v>
      </c>
      <c r="E173" s="160" t="s">
        <v>364</v>
      </c>
      <c r="F173" s="161" t="s">
        <v>365</v>
      </c>
      <c r="G173" s="162" t="s">
        <v>345</v>
      </c>
      <c r="H173" s="163">
        <v>72</v>
      </c>
      <c r="I173" s="164"/>
      <c r="J173" s="165">
        <f>ROUND(I173*H173,2)</f>
        <v>0</v>
      </c>
      <c r="K173" s="166"/>
      <c r="L173" s="30"/>
      <c r="M173" s="167" t="s">
        <v>1</v>
      </c>
      <c r="N173" s="168" t="s">
        <v>42</v>
      </c>
      <c r="O173" s="55"/>
      <c r="P173" s="169">
        <f>O173*H173</f>
        <v>0</v>
      </c>
      <c r="Q173" s="169">
        <v>6.0000000000000002E-5</v>
      </c>
      <c r="R173" s="169">
        <f>Q173*H173</f>
        <v>4.3200000000000001E-3</v>
      </c>
      <c r="S173" s="169">
        <v>0</v>
      </c>
      <c r="T173" s="170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1" t="s">
        <v>289</v>
      </c>
      <c r="AT173" s="171" t="s">
        <v>178</v>
      </c>
      <c r="AU173" s="171" t="s">
        <v>176</v>
      </c>
      <c r="AY173" s="14" t="s">
        <v>175</v>
      </c>
      <c r="BE173" s="172">
        <f>IF(N173="základná",J173,0)</f>
        <v>0</v>
      </c>
      <c r="BF173" s="172">
        <f>IF(N173="znížená",J173,0)</f>
        <v>0</v>
      </c>
      <c r="BG173" s="172">
        <f>IF(N173="zákl. prenesená",J173,0)</f>
        <v>0</v>
      </c>
      <c r="BH173" s="172">
        <f>IF(N173="zníž. prenesená",J173,0)</f>
        <v>0</v>
      </c>
      <c r="BI173" s="172">
        <f>IF(N173="nulová",J173,0)</f>
        <v>0</v>
      </c>
      <c r="BJ173" s="14" t="s">
        <v>176</v>
      </c>
      <c r="BK173" s="172">
        <f>ROUND(I173*H173,2)</f>
        <v>0</v>
      </c>
      <c r="BL173" s="14" t="s">
        <v>289</v>
      </c>
      <c r="BM173" s="171" t="s">
        <v>366</v>
      </c>
    </row>
    <row r="174" spans="1:65" s="2" customFormat="1" ht="21.75" customHeight="1">
      <c r="A174" s="29"/>
      <c r="B174" s="158"/>
      <c r="C174" s="173" t="s">
        <v>367</v>
      </c>
      <c r="D174" s="173" t="s">
        <v>200</v>
      </c>
      <c r="E174" s="174" t="s">
        <v>368</v>
      </c>
      <c r="F174" s="175" t="s">
        <v>369</v>
      </c>
      <c r="G174" s="176" t="s">
        <v>236</v>
      </c>
      <c r="H174" s="177">
        <v>0.47499999999999998</v>
      </c>
      <c r="I174" s="178"/>
      <c r="J174" s="179">
        <f>ROUND(I174*H174,2)</f>
        <v>0</v>
      </c>
      <c r="K174" s="180"/>
      <c r="L174" s="181"/>
      <c r="M174" s="182" t="s">
        <v>1</v>
      </c>
      <c r="N174" s="183" t="s">
        <v>42</v>
      </c>
      <c r="O174" s="55"/>
      <c r="P174" s="169">
        <f>O174*H174</f>
        <v>0</v>
      </c>
      <c r="Q174" s="169">
        <v>0.55000000000000004</v>
      </c>
      <c r="R174" s="169">
        <f>Q174*H174</f>
        <v>0.26124999999999998</v>
      </c>
      <c r="S174" s="169">
        <v>0</v>
      </c>
      <c r="T174" s="170">
        <f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1" t="s">
        <v>347</v>
      </c>
      <c r="AT174" s="171" t="s">
        <v>200</v>
      </c>
      <c r="AU174" s="171" t="s">
        <v>176</v>
      </c>
      <c r="AY174" s="14" t="s">
        <v>175</v>
      </c>
      <c r="BE174" s="172">
        <f>IF(N174="základná",J174,0)</f>
        <v>0</v>
      </c>
      <c r="BF174" s="172">
        <f>IF(N174="znížená",J174,0)</f>
        <v>0</v>
      </c>
      <c r="BG174" s="172">
        <f>IF(N174="zákl. prenesená",J174,0)</f>
        <v>0</v>
      </c>
      <c r="BH174" s="172">
        <f>IF(N174="zníž. prenesená",J174,0)</f>
        <v>0</v>
      </c>
      <c r="BI174" s="172">
        <f>IF(N174="nulová",J174,0)</f>
        <v>0</v>
      </c>
      <c r="BJ174" s="14" t="s">
        <v>176</v>
      </c>
      <c r="BK174" s="172">
        <f>ROUND(I174*H174,2)</f>
        <v>0</v>
      </c>
      <c r="BL174" s="14" t="s">
        <v>289</v>
      </c>
      <c r="BM174" s="171" t="s">
        <v>370</v>
      </c>
    </row>
    <row r="175" spans="1:65" s="2" customFormat="1" ht="16.5" customHeight="1">
      <c r="A175" s="29"/>
      <c r="B175" s="158"/>
      <c r="C175" s="159" t="s">
        <v>371</v>
      </c>
      <c r="D175" s="159" t="s">
        <v>178</v>
      </c>
      <c r="E175" s="160" t="s">
        <v>372</v>
      </c>
      <c r="F175" s="161" t="s">
        <v>373</v>
      </c>
      <c r="G175" s="162" t="s">
        <v>181</v>
      </c>
      <c r="H175" s="163">
        <v>50.509</v>
      </c>
      <c r="I175" s="164"/>
      <c r="J175" s="165">
        <f>ROUND(I175*H175,2)</f>
        <v>0</v>
      </c>
      <c r="K175" s="166"/>
      <c r="L175" s="30"/>
      <c r="M175" s="167" t="s">
        <v>1</v>
      </c>
      <c r="N175" s="168" t="s">
        <v>42</v>
      </c>
      <c r="O175" s="55"/>
      <c r="P175" s="169">
        <f>O175*H175</f>
        <v>0</v>
      </c>
      <c r="Q175" s="169">
        <v>6.0000000000000002E-5</v>
      </c>
      <c r="R175" s="169">
        <f>Q175*H175</f>
        <v>3.03054E-3</v>
      </c>
      <c r="S175" s="169">
        <v>0</v>
      </c>
      <c r="T175" s="170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1" t="s">
        <v>289</v>
      </c>
      <c r="AT175" s="171" t="s">
        <v>178</v>
      </c>
      <c r="AU175" s="171" t="s">
        <v>176</v>
      </c>
      <c r="AY175" s="14" t="s">
        <v>175</v>
      </c>
      <c r="BE175" s="172">
        <f>IF(N175="základná",J175,0)</f>
        <v>0</v>
      </c>
      <c r="BF175" s="172">
        <f>IF(N175="znížená",J175,0)</f>
        <v>0</v>
      </c>
      <c r="BG175" s="172">
        <f>IF(N175="zákl. prenesená",J175,0)</f>
        <v>0</v>
      </c>
      <c r="BH175" s="172">
        <f>IF(N175="zníž. prenesená",J175,0)</f>
        <v>0</v>
      </c>
      <c r="BI175" s="172">
        <f>IF(N175="nulová",J175,0)</f>
        <v>0</v>
      </c>
      <c r="BJ175" s="14" t="s">
        <v>176</v>
      </c>
      <c r="BK175" s="172">
        <f>ROUND(I175*H175,2)</f>
        <v>0</v>
      </c>
      <c r="BL175" s="14" t="s">
        <v>289</v>
      </c>
      <c r="BM175" s="171" t="s">
        <v>374</v>
      </c>
    </row>
    <row r="176" spans="1:65" s="2" customFormat="1" ht="16.5" customHeight="1">
      <c r="A176" s="29"/>
      <c r="B176" s="158"/>
      <c r="C176" s="173" t="s">
        <v>375</v>
      </c>
      <c r="D176" s="173" t="s">
        <v>200</v>
      </c>
      <c r="E176" s="174" t="s">
        <v>376</v>
      </c>
      <c r="F176" s="175" t="s">
        <v>377</v>
      </c>
      <c r="G176" s="176" t="s">
        <v>181</v>
      </c>
      <c r="H176" s="177">
        <v>55.56</v>
      </c>
      <c r="I176" s="178"/>
      <c r="J176" s="179">
        <f>ROUND(I176*H176,2)</f>
        <v>0</v>
      </c>
      <c r="K176" s="180"/>
      <c r="L176" s="181"/>
      <c r="M176" s="182" t="s">
        <v>1</v>
      </c>
      <c r="N176" s="183" t="s">
        <v>42</v>
      </c>
      <c r="O176" s="55"/>
      <c r="P176" s="169">
        <f>O176*H176</f>
        <v>0</v>
      </c>
      <c r="Q176" s="169">
        <v>2.15E-3</v>
      </c>
      <c r="R176" s="169">
        <f>Q176*H176</f>
        <v>0.119454</v>
      </c>
      <c r="S176" s="169">
        <v>0</v>
      </c>
      <c r="T176" s="170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1" t="s">
        <v>347</v>
      </c>
      <c r="AT176" s="171" t="s">
        <v>200</v>
      </c>
      <c r="AU176" s="171" t="s">
        <v>176</v>
      </c>
      <c r="AY176" s="14" t="s">
        <v>175</v>
      </c>
      <c r="BE176" s="172">
        <f>IF(N176="základná",J176,0)</f>
        <v>0</v>
      </c>
      <c r="BF176" s="172">
        <f>IF(N176="znížená",J176,0)</f>
        <v>0</v>
      </c>
      <c r="BG176" s="172">
        <f>IF(N176="zákl. prenesená",J176,0)</f>
        <v>0</v>
      </c>
      <c r="BH176" s="172">
        <f>IF(N176="zníž. prenesená",J176,0)</f>
        <v>0</v>
      </c>
      <c r="BI176" s="172">
        <f>IF(N176="nulová",J176,0)</f>
        <v>0</v>
      </c>
      <c r="BJ176" s="14" t="s">
        <v>176</v>
      </c>
      <c r="BK176" s="172">
        <f>ROUND(I176*H176,2)</f>
        <v>0</v>
      </c>
      <c r="BL176" s="14" t="s">
        <v>289</v>
      </c>
      <c r="BM176" s="171" t="s">
        <v>378</v>
      </c>
    </row>
    <row r="177" spans="1:65" s="2" customFormat="1" ht="21.75" customHeight="1">
      <c r="A177" s="29"/>
      <c r="B177" s="158"/>
      <c r="C177" s="159" t="s">
        <v>379</v>
      </c>
      <c r="D177" s="159" t="s">
        <v>178</v>
      </c>
      <c r="E177" s="160" t="s">
        <v>380</v>
      </c>
      <c r="F177" s="161" t="s">
        <v>381</v>
      </c>
      <c r="G177" s="162" t="s">
        <v>382</v>
      </c>
      <c r="H177" s="189"/>
      <c r="I177" s="164"/>
      <c r="J177" s="165">
        <f>ROUND(I177*H177,2)</f>
        <v>0</v>
      </c>
      <c r="K177" s="166"/>
      <c r="L177" s="30"/>
      <c r="M177" s="167" t="s">
        <v>1</v>
      </c>
      <c r="N177" s="168" t="s">
        <v>42</v>
      </c>
      <c r="O177" s="55"/>
      <c r="P177" s="169">
        <f>O177*H177</f>
        <v>0</v>
      </c>
      <c r="Q177" s="169">
        <v>0</v>
      </c>
      <c r="R177" s="169">
        <f>Q177*H177</f>
        <v>0</v>
      </c>
      <c r="S177" s="169">
        <v>0</v>
      </c>
      <c r="T177" s="170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1" t="s">
        <v>289</v>
      </c>
      <c r="AT177" s="171" t="s">
        <v>178</v>
      </c>
      <c r="AU177" s="171" t="s">
        <v>176</v>
      </c>
      <c r="AY177" s="14" t="s">
        <v>175</v>
      </c>
      <c r="BE177" s="172">
        <f>IF(N177="základná",J177,0)</f>
        <v>0</v>
      </c>
      <c r="BF177" s="172">
        <f>IF(N177="znížená",J177,0)</f>
        <v>0</v>
      </c>
      <c r="BG177" s="172">
        <f>IF(N177="zákl. prenesená",J177,0)</f>
        <v>0</v>
      </c>
      <c r="BH177" s="172">
        <f>IF(N177="zníž. prenesená",J177,0)</f>
        <v>0</v>
      </c>
      <c r="BI177" s="172">
        <f>IF(N177="nulová",J177,0)</f>
        <v>0</v>
      </c>
      <c r="BJ177" s="14" t="s">
        <v>176</v>
      </c>
      <c r="BK177" s="172">
        <f>ROUND(I177*H177,2)</f>
        <v>0</v>
      </c>
      <c r="BL177" s="14" t="s">
        <v>289</v>
      </c>
      <c r="BM177" s="171" t="s">
        <v>383</v>
      </c>
    </row>
    <row r="178" spans="1:65" s="12" customFormat="1" ht="22.9" customHeight="1">
      <c r="B178" s="145"/>
      <c r="D178" s="146" t="s">
        <v>75</v>
      </c>
      <c r="E178" s="156" t="s">
        <v>384</v>
      </c>
      <c r="F178" s="156" t="s">
        <v>385</v>
      </c>
      <c r="I178" s="148"/>
      <c r="J178" s="157">
        <f>BK178</f>
        <v>0</v>
      </c>
      <c r="L178" s="145"/>
      <c r="M178" s="150"/>
      <c r="N178" s="151"/>
      <c r="O178" s="151"/>
      <c r="P178" s="152">
        <f>SUM(P179:P180)</f>
        <v>0</v>
      </c>
      <c r="Q178" s="151"/>
      <c r="R178" s="152">
        <f>SUM(R179:R180)</f>
        <v>0</v>
      </c>
      <c r="S178" s="151"/>
      <c r="T178" s="153">
        <f>SUM(T179:T180)</f>
        <v>0</v>
      </c>
      <c r="AR178" s="146" t="s">
        <v>176</v>
      </c>
      <c r="AT178" s="154" t="s">
        <v>75</v>
      </c>
      <c r="AU178" s="154" t="s">
        <v>84</v>
      </c>
      <c r="AY178" s="146" t="s">
        <v>175</v>
      </c>
      <c r="BK178" s="155">
        <f>SUM(BK179:BK180)</f>
        <v>0</v>
      </c>
    </row>
    <row r="179" spans="1:65" s="2" customFormat="1" ht="16.5" customHeight="1">
      <c r="A179" s="29"/>
      <c r="B179" s="158"/>
      <c r="C179" s="159" t="s">
        <v>386</v>
      </c>
      <c r="D179" s="159" t="s">
        <v>178</v>
      </c>
      <c r="E179" s="160" t="s">
        <v>387</v>
      </c>
      <c r="F179" s="161" t="s">
        <v>388</v>
      </c>
      <c r="G179" s="162" t="s">
        <v>345</v>
      </c>
      <c r="H179" s="163">
        <v>10.4</v>
      </c>
      <c r="I179" s="164"/>
      <c r="J179" s="165">
        <f>ROUND(I179*H179,2)</f>
        <v>0</v>
      </c>
      <c r="K179" s="166"/>
      <c r="L179" s="30"/>
      <c r="M179" s="167" t="s">
        <v>1</v>
      </c>
      <c r="N179" s="168" t="s">
        <v>42</v>
      </c>
      <c r="O179" s="55"/>
      <c r="P179" s="169">
        <f>O179*H179</f>
        <v>0</v>
      </c>
      <c r="Q179" s="169">
        <v>0</v>
      </c>
      <c r="R179" s="169">
        <f>Q179*H179</f>
        <v>0</v>
      </c>
      <c r="S179" s="169">
        <v>0</v>
      </c>
      <c r="T179" s="170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1" t="s">
        <v>289</v>
      </c>
      <c r="AT179" s="171" t="s">
        <v>178</v>
      </c>
      <c r="AU179" s="171" t="s">
        <v>176</v>
      </c>
      <c r="AY179" s="14" t="s">
        <v>175</v>
      </c>
      <c r="BE179" s="172">
        <f>IF(N179="základná",J179,0)</f>
        <v>0</v>
      </c>
      <c r="BF179" s="172">
        <f>IF(N179="znížená",J179,0)</f>
        <v>0</v>
      </c>
      <c r="BG179" s="172">
        <f>IF(N179="zákl. prenesená",J179,0)</f>
        <v>0</v>
      </c>
      <c r="BH179" s="172">
        <f>IF(N179="zníž. prenesená",J179,0)</f>
        <v>0</v>
      </c>
      <c r="BI179" s="172">
        <f>IF(N179="nulová",J179,0)</f>
        <v>0</v>
      </c>
      <c r="BJ179" s="14" t="s">
        <v>176</v>
      </c>
      <c r="BK179" s="172">
        <f>ROUND(I179*H179,2)</f>
        <v>0</v>
      </c>
      <c r="BL179" s="14" t="s">
        <v>289</v>
      </c>
      <c r="BM179" s="171" t="s">
        <v>389</v>
      </c>
    </row>
    <row r="180" spans="1:65" s="2" customFormat="1" ht="21.75" customHeight="1">
      <c r="A180" s="29"/>
      <c r="B180" s="158"/>
      <c r="C180" s="173" t="s">
        <v>390</v>
      </c>
      <c r="D180" s="173" t="s">
        <v>200</v>
      </c>
      <c r="E180" s="174" t="s">
        <v>391</v>
      </c>
      <c r="F180" s="175" t="s">
        <v>392</v>
      </c>
      <c r="G180" s="176" t="s">
        <v>393</v>
      </c>
      <c r="H180" s="177">
        <v>10.4</v>
      </c>
      <c r="I180" s="178"/>
      <c r="J180" s="179">
        <f>ROUND(I180*H180,2)</f>
        <v>0</v>
      </c>
      <c r="K180" s="180"/>
      <c r="L180" s="181"/>
      <c r="M180" s="182" t="s">
        <v>1</v>
      </c>
      <c r="N180" s="183" t="s">
        <v>42</v>
      </c>
      <c r="O180" s="55"/>
      <c r="P180" s="169">
        <f>O180*H180</f>
        <v>0</v>
      </c>
      <c r="Q180" s="169">
        <v>0</v>
      </c>
      <c r="R180" s="169">
        <f>Q180*H180</f>
        <v>0</v>
      </c>
      <c r="S180" s="169">
        <v>0</v>
      </c>
      <c r="T180" s="170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1" t="s">
        <v>347</v>
      </c>
      <c r="AT180" s="171" t="s">
        <v>200</v>
      </c>
      <c r="AU180" s="171" t="s">
        <v>176</v>
      </c>
      <c r="AY180" s="14" t="s">
        <v>175</v>
      </c>
      <c r="BE180" s="172">
        <f>IF(N180="základná",J180,0)</f>
        <v>0</v>
      </c>
      <c r="BF180" s="172">
        <f>IF(N180="znížená",J180,0)</f>
        <v>0</v>
      </c>
      <c r="BG180" s="172">
        <f>IF(N180="zákl. prenesená",J180,0)</f>
        <v>0</v>
      </c>
      <c r="BH180" s="172">
        <f>IF(N180="zníž. prenesená",J180,0)</f>
        <v>0</v>
      </c>
      <c r="BI180" s="172">
        <f>IF(N180="nulová",J180,0)</f>
        <v>0</v>
      </c>
      <c r="BJ180" s="14" t="s">
        <v>176</v>
      </c>
      <c r="BK180" s="172">
        <f>ROUND(I180*H180,2)</f>
        <v>0</v>
      </c>
      <c r="BL180" s="14" t="s">
        <v>289</v>
      </c>
      <c r="BM180" s="171" t="s">
        <v>394</v>
      </c>
    </row>
    <row r="181" spans="1:65" s="12" customFormat="1" ht="22.9" customHeight="1">
      <c r="B181" s="145"/>
      <c r="D181" s="146" t="s">
        <v>75</v>
      </c>
      <c r="E181" s="156" t="s">
        <v>395</v>
      </c>
      <c r="F181" s="156" t="s">
        <v>396</v>
      </c>
      <c r="I181" s="148"/>
      <c r="J181" s="157">
        <f>BK181</f>
        <v>0</v>
      </c>
      <c r="L181" s="145"/>
      <c r="M181" s="150"/>
      <c r="N181" s="151"/>
      <c r="O181" s="151"/>
      <c r="P181" s="152">
        <f>SUM(P182:P184)</f>
        <v>0</v>
      </c>
      <c r="Q181" s="151"/>
      <c r="R181" s="152">
        <f>SUM(R182:R184)</f>
        <v>1.3794740000000002E-2</v>
      </c>
      <c r="S181" s="151"/>
      <c r="T181" s="153">
        <f>SUM(T182:T184)</f>
        <v>0</v>
      </c>
      <c r="AR181" s="146" t="s">
        <v>176</v>
      </c>
      <c r="AT181" s="154" t="s">
        <v>75</v>
      </c>
      <c r="AU181" s="154" t="s">
        <v>84</v>
      </c>
      <c r="AY181" s="146" t="s">
        <v>175</v>
      </c>
      <c r="BK181" s="155">
        <f>SUM(BK182:BK184)</f>
        <v>0</v>
      </c>
    </row>
    <row r="182" spans="1:65" s="2" customFormat="1" ht="16.5" customHeight="1">
      <c r="A182" s="29"/>
      <c r="B182" s="158"/>
      <c r="C182" s="159" t="s">
        <v>397</v>
      </c>
      <c r="D182" s="159" t="s">
        <v>178</v>
      </c>
      <c r="E182" s="160" t="s">
        <v>398</v>
      </c>
      <c r="F182" s="161" t="s">
        <v>399</v>
      </c>
      <c r="G182" s="162" t="s">
        <v>181</v>
      </c>
      <c r="H182" s="163">
        <v>50.509</v>
      </c>
      <c r="I182" s="164"/>
      <c r="J182" s="165">
        <f>ROUND(I182*H182,2)</f>
        <v>0</v>
      </c>
      <c r="K182" s="166"/>
      <c r="L182" s="30"/>
      <c r="M182" s="167" t="s">
        <v>1</v>
      </c>
      <c r="N182" s="168" t="s">
        <v>42</v>
      </c>
      <c r="O182" s="55"/>
      <c r="P182" s="169">
        <f>O182*H182</f>
        <v>0</v>
      </c>
      <c r="Q182" s="169">
        <v>1.6000000000000001E-4</v>
      </c>
      <c r="R182" s="169">
        <f>Q182*H182</f>
        <v>8.0814400000000005E-3</v>
      </c>
      <c r="S182" s="169">
        <v>0</v>
      </c>
      <c r="T182" s="170">
        <f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1" t="s">
        <v>289</v>
      </c>
      <c r="AT182" s="171" t="s">
        <v>178</v>
      </c>
      <c r="AU182" s="171" t="s">
        <v>176</v>
      </c>
      <c r="AY182" s="14" t="s">
        <v>175</v>
      </c>
      <c r="BE182" s="172">
        <f>IF(N182="základná",J182,0)</f>
        <v>0</v>
      </c>
      <c r="BF182" s="172">
        <f>IF(N182="znížená",J182,0)</f>
        <v>0</v>
      </c>
      <c r="BG182" s="172">
        <f>IF(N182="zákl. prenesená",J182,0)</f>
        <v>0</v>
      </c>
      <c r="BH182" s="172">
        <f>IF(N182="zníž. prenesená",J182,0)</f>
        <v>0</v>
      </c>
      <c r="BI182" s="172">
        <f>IF(N182="nulová",J182,0)</f>
        <v>0</v>
      </c>
      <c r="BJ182" s="14" t="s">
        <v>176</v>
      </c>
      <c r="BK182" s="172">
        <f>ROUND(I182*H182,2)</f>
        <v>0</v>
      </c>
      <c r="BL182" s="14" t="s">
        <v>289</v>
      </c>
      <c r="BM182" s="171" t="s">
        <v>400</v>
      </c>
    </row>
    <row r="183" spans="1:65" s="2" customFormat="1" ht="16.5" customHeight="1">
      <c r="A183" s="29"/>
      <c r="B183" s="158"/>
      <c r="C183" s="159" t="s">
        <v>401</v>
      </c>
      <c r="D183" s="159" t="s">
        <v>178</v>
      </c>
      <c r="E183" s="160" t="s">
        <v>402</v>
      </c>
      <c r="F183" s="161" t="s">
        <v>403</v>
      </c>
      <c r="G183" s="162" t="s">
        <v>181</v>
      </c>
      <c r="H183" s="163">
        <v>50.509</v>
      </c>
      <c r="I183" s="164"/>
      <c r="J183" s="165">
        <f>ROUND(I183*H183,2)</f>
        <v>0</v>
      </c>
      <c r="K183" s="166"/>
      <c r="L183" s="30"/>
      <c r="M183" s="167" t="s">
        <v>1</v>
      </c>
      <c r="N183" s="168" t="s">
        <v>42</v>
      </c>
      <c r="O183" s="55"/>
      <c r="P183" s="169">
        <f>O183*H183</f>
        <v>0</v>
      </c>
      <c r="Q183" s="169">
        <v>1E-4</v>
      </c>
      <c r="R183" s="169">
        <f>Q183*H183</f>
        <v>5.0509000000000005E-3</v>
      </c>
      <c r="S183" s="169">
        <v>0</v>
      </c>
      <c r="T183" s="170">
        <f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1" t="s">
        <v>289</v>
      </c>
      <c r="AT183" s="171" t="s">
        <v>178</v>
      </c>
      <c r="AU183" s="171" t="s">
        <v>176</v>
      </c>
      <c r="AY183" s="14" t="s">
        <v>175</v>
      </c>
      <c r="BE183" s="172">
        <f>IF(N183="základná",J183,0)</f>
        <v>0</v>
      </c>
      <c r="BF183" s="172">
        <f>IF(N183="znížená",J183,0)</f>
        <v>0</v>
      </c>
      <c r="BG183" s="172">
        <f>IF(N183="zákl. prenesená",J183,0)</f>
        <v>0</v>
      </c>
      <c r="BH183" s="172">
        <f>IF(N183="zníž. prenesená",J183,0)</f>
        <v>0</v>
      </c>
      <c r="BI183" s="172">
        <f>IF(N183="nulová",J183,0)</f>
        <v>0</v>
      </c>
      <c r="BJ183" s="14" t="s">
        <v>176</v>
      </c>
      <c r="BK183" s="172">
        <f>ROUND(I183*H183,2)</f>
        <v>0</v>
      </c>
      <c r="BL183" s="14" t="s">
        <v>289</v>
      </c>
      <c r="BM183" s="171" t="s">
        <v>404</v>
      </c>
    </row>
    <row r="184" spans="1:65" s="2" customFormat="1" ht="33" customHeight="1">
      <c r="A184" s="29"/>
      <c r="B184" s="158"/>
      <c r="C184" s="159" t="s">
        <v>405</v>
      </c>
      <c r="D184" s="159" t="s">
        <v>178</v>
      </c>
      <c r="E184" s="160" t="s">
        <v>406</v>
      </c>
      <c r="F184" s="161" t="s">
        <v>407</v>
      </c>
      <c r="G184" s="162" t="s">
        <v>181</v>
      </c>
      <c r="H184" s="163">
        <v>33.119999999999997</v>
      </c>
      <c r="I184" s="164"/>
      <c r="J184" s="165">
        <f>ROUND(I184*H184,2)</f>
        <v>0</v>
      </c>
      <c r="K184" s="166"/>
      <c r="L184" s="30"/>
      <c r="M184" s="184" t="s">
        <v>1</v>
      </c>
      <c r="N184" s="185" t="s">
        <v>42</v>
      </c>
      <c r="O184" s="186"/>
      <c r="P184" s="187">
        <f>O184*H184</f>
        <v>0</v>
      </c>
      <c r="Q184" s="187">
        <v>2.0000000000000002E-5</v>
      </c>
      <c r="R184" s="187">
        <f>Q184*H184</f>
        <v>6.6240000000000005E-4</v>
      </c>
      <c r="S184" s="187">
        <v>0</v>
      </c>
      <c r="T184" s="188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1" t="s">
        <v>289</v>
      </c>
      <c r="AT184" s="171" t="s">
        <v>178</v>
      </c>
      <c r="AU184" s="171" t="s">
        <v>176</v>
      </c>
      <c r="AY184" s="14" t="s">
        <v>175</v>
      </c>
      <c r="BE184" s="172">
        <f>IF(N184="základná",J184,0)</f>
        <v>0</v>
      </c>
      <c r="BF184" s="172">
        <f>IF(N184="znížená",J184,0)</f>
        <v>0</v>
      </c>
      <c r="BG184" s="172">
        <f>IF(N184="zákl. prenesená",J184,0)</f>
        <v>0</v>
      </c>
      <c r="BH184" s="172">
        <f>IF(N184="zníž. prenesená",J184,0)</f>
        <v>0</v>
      </c>
      <c r="BI184" s="172">
        <f>IF(N184="nulová",J184,0)</f>
        <v>0</v>
      </c>
      <c r="BJ184" s="14" t="s">
        <v>176</v>
      </c>
      <c r="BK184" s="172">
        <f>ROUND(I184*H184,2)</f>
        <v>0</v>
      </c>
      <c r="BL184" s="14" t="s">
        <v>289</v>
      </c>
      <c r="BM184" s="171" t="s">
        <v>408</v>
      </c>
    </row>
    <row r="185" spans="1:65" s="2" customFormat="1" ht="6.95" customHeight="1">
      <c r="A185" s="29"/>
      <c r="B185" s="44"/>
      <c r="C185" s="45"/>
      <c r="D185" s="45"/>
      <c r="E185" s="45"/>
      <c r="F185" s="45"/>
      <c r="G185" s="45"/>
      <c r="H185" s="45"/>
      <c r="I185" s="117"/>
      <c r="J185" s="45"/>
      <c r="K185" s="45"/>
      <c r="L185" s="30"/>
      <c r="M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</row>
  </sheetData>
  <autoFilter ref="C127:K184" xr:uid="{00000000-0009-0000-0000-000003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40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14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94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149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15</v>
      </c>
      <c r="I6" s="90"/>
      <c r="L6" s="17"/>
    </row>
    <row r="7" spans="1:46" s="1" customFormat="1" ht="16.5" customHeight="1">
      <c r="B7" s="17"/>
      <c r="E7" s="231" t="str">
        <f>'Rekapitulácia stavby'!K6</f>
        <v>PUMPTRACK- Ludvika van Beethovena</v>
      </c>
      <c r="F7" s="232"/>
      <c r="G7" s="232"/>
      <c r="H7" s="232"/>
      <c r="I7" s="90"/>
      <c r="L7" s="17"/>
    </row>
    <row r="8" spans="1:46" s="2" customFormat="1" ht="12" customHeight="1">
      <c r="A8" s="29"/>
      <c r="B8" s="30"/>
      <c r="C8" s="29"/>
      <c r="D8" s="24" t="s">
        <v>150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8" t="s">
        <v>409</v>
      </c>
      <c r="F9" s="233"/>
      <c r="G9" s="233"/>
      <c r="H9" s="233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9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94" t="s">
        <v>21</v>
      </c>
      <c r="J12" s="52" t="str">
        <f>'Rekapitulácia stavby'!AN8</f>
        <v>30. 4. 2021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94" t="s">
        <v>24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94" t="s">
        <v>26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9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4" t="str">
        <f>'Rekapitulácia stavby'!E14</f>
        <v>Vyplň údaj</v>
      </c>
      <c r="F18" s="198"/>
      <c r="G18" s="198"/>
      <c r="H18" s="198"/>
      <c r="I18" s="94" t="s">
        <v>26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94" t="s">
        <v>24</v>
      </c>
      <c r="J20" s="22" t="s">
        <v>30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31</v>
      </c>
      <c r="F21" s="29"/>
      <c r="G21" s="29"/>
      <c r="H21" s="29"/>
      <c r="I21" s="94" t="s">
        <v>26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33</v>
      </c>
      <c r="E23" s="29"/>
      <c r="F23" s="29"/>
      <c r="G23" s="29"/>
      <c r="H23" s="29"/>
      <c r="I23" s="9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26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03" t="s">
        <v>1</v>
      </c>
      <c r="F27" s="203"/>
      <c r="G27" s="203"/>
      <c r="H27" s="203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36</v>
      </c>
      <c r="E30" s="29"/>
      <c r="F30" s="29"/>
      <c r="G30" s="29"/>
      <c r="H30" s="29"/>
      <c r="I30" s="93"/>
      <c r="J30" s="68">
        <f>ROUND(J121,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101" t="s">
        <v>37</v>
      </c>
      <c r="J32" s="33" t="s">
        <v>39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40</v>
      </c>
      <c r="E33" s="24" t="s">
        <v>41</v>
      </c>
      <c r="F33" s="103">
        <f>ROUND((SUM(BE121:BE139)),  2)</f>
        <v>0</v>
      </c>
      <c r="G33" s="29"/>
      <c r="H33" s="29"/>
      <c r="I33" s="104">
        <v>0.2</v>
      </c>
      <c r="J33" s="103">
        <f>ROUND(((SUM(BE121:BE139))*I33),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42</v>
      </c>
      <c r="F34" s="103">
        <f>ROUND((SUM(BF121:BF139)),  2)</f>
        <v>0</v>
      </c>
      <c r="G34" s="29"/>
      <c r="H34" s="29"/>
      <c r="I34" s="104">
        <v>0.2</v>
      </c>
      <c r="J34" s="103">
        <f>ROUND(((SUM(BF121:BF139))*I34),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3">
        <f>ROUND((SUM(BG121:BG139)),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3">
        <f>ROUND((SUM(BH121:BH139)),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45</v>
      </c>
      <c r="F37" s="103">
        <f>ROUND((SUM(BI121:BI139)),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46</v>
      </c>
      <c r="E39" s="57"/>
      <c r="F39" s="57"/>
      <c r="G39" s="107" t="s">
        <v>47</v>
      </c>
      <c r="H39" s="108" t="s">
        <v>48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49</v>
      </c>
      <c r="E50" s="41"/>
      <c r="F50" s="41"/>
      <c r="G50" s="40" t="s">
        <v>50</v>
      </c>
      <c r="H50" s="41"/>
      <c r="I50" s="112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51</v>
      </c>
      <c r="E61" s="32"/>
      <c r="F61" s="113" t="s">
        <v>52</v>
      </c>
      <c r="G61" s="42" t="s">
        <v>51</v>
      </c>
      <c r="H61" s="32"/>
      <c r="I61" s="114"/>
      <c r="J61" s="115" t="s">
        <v>52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53</v>
      </c>
      <c r="E65" s="43"/>
      <c r="F65" s="43"/>
      <c r="G65" s="40" t="s">
        <v>54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51</v>
      </c>
      <c r="E76" s="32"/>
      <c r="F76" s="113" t="s">
        <v>52</v>
      </c>
      <c r="G76" s="42" t="s">
        <v>51</v>
      </c>
      <c r="H76" s="32"/>
      <c r="I76" s="114"/>
      <c r="J76" s="115" t="s">
        <v>52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152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1" t="str">
        <f>E7</f>
        <v>PUMPTRACK- Ludvika van Beethovena</v>
      </c>
      <c r="F85" s="232"/>
      <c r="G85" s="232"/>
      <c r="H85" s="232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150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18" t="str">
        <f>E9</f>
        <v>SO 03 - Štartovací pahorok</v>
      </c>
      <c r="F87" s="233"/>
      <c r="G87" s="233"/>
      <c r="H87" s="233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Trnava, parc. č. 1635/1</v>
      </c>
      <c r="G89" s="29"/>
      <c r="H89" s="29"/>
      <c r="I89" s="94" t="s">
        <v>21</v>
      </c>
      <c r="J89" s="52" t="str">
        <f>IF(J12="","",J12)</f>
        <v>30. 4. 2021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Mesto Trnava, Hlavná č.1</v>
      </c>
      <c r="G91" s="29"/>
      <c r="H91" s="29"/>
      <c r="I91" s="94" t="s">
        <v>29</v>
      </c>
      <c r="J91" s="27" t="str">
        <f>E21</f>
        <v>SIMANEK s.r.o.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94" t="s">
        <v>33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153</v>
      </c>
      <c r="D94" s="105"/>
      <c r="E94" s="105"/>
      <c r="F94" s="105"/>
      <c r="G94" s="105"/>
      <c r="H94" s="105"/>
      <c r="I94" s="120"/>
      <c r="J94" s="121" t="s">
        <v>154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155</v>
      </c>
      <c r="D96" s="29"/>
      <c r="E96" s="29"/>
      <c r="F96" s="29"/>
      <c r="G96" s="29"/>
      <c r="H96" s="29"/>
      <c r="I96" s="93"/>
      <c r="J96" s="68">
        <f>J121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156</v>
      </c>
    </row>
    <row r="97" spans="1:31" s="9" customFormat="1" ht="24.95" customHeight="1">
      <c r="B97" s="123"/>
      <c r="D97" s="124" t="s">
        <v>157</v>
      </c>
      <c r="E97" s="125"/>
      <c r="F97" s="125"/>
      <c r="G97" s="125"/>
      <c r="H97" s="125"/>
      <c r="I97" s="126"/>
      <c r="J97" s="127">
        <f>J122</f>
        <v>0</v>
      </c>
      <c r="L97" s="123"/>
    </row>
    <row r="98" spans="1:31" s="10" customFormat="1" ht="19.899999999999999" customHeight="1">
      <c r="B98" s="128"/>
      <c r="D98" s="129" t="s">
        <v>225</v>
      </c>
      <c r="E98" s="130"/>
      <c r="F98" s="130"/>
      <c r="G98" s="130"/>
      <c r="H98" s="130"/>
      <c r="I98" s="131"/>
      <c r="J98" s="132">
        <f>J123</f>
        <v>0</v>
      </c>
      <c r="L98" s="128"/>
    </row>
    <row r="99" spans="1:31" s="10" customFormat="1" ht="19.899999999999999" customHeight="1">
      <c r="B99" s="128"/>
      <c r="D99" s="129" t="s">
        <v>158</v>
      </c>
      <c r="E99" s="130"/>
      <c r="F99" s="130"/>
      <c r="G99" s="130"/>
      <c r="H99" s="130"/>
      <c r="I99" s="131"/>
      <c r="J99" s="132">
        <f>J130</f>
        <v>0</v>
      </c>
      <c r="L99" s="128"/>
    </row>
    <row r="100" spans="1:31" s="10" customFormat="1" ht="19.899999999999999" customHeight="1">
      <c r="B100" s="128"/>
      <c r="D100" s="129" t="s">
        <v>159</v>
      </c>
      <c r="E100" s="130"/>
      <c r="F100" s="130"/>
      <c r="G100" s="130"/>
      <c r="H100" s="130"/>
      <c r="I100" s="131"/>
      <c r="J100" s="132">
        <f>J132</f>
        <v>0</v>
      </c>
      <c r="L100" s="128"/>
    </row>
    <row r="101" spans="1:31" s="10" customFormat="1" ht="19.899999999999999" customHeight="1">
      <c r="B101" s="128"/>
      <c r="D101" s="129" t="s">
        <v>160</v>
      </c>
      <c r="E101" s="130"/>
      <c r="F101" s="130"/>
      <c r="G101" s="130"/>
      <c r="H101" s="130"/>
      <c r="I101" s="131"/>
      <c r="J101" s="132">
        <f>J138</f>
        <v>0</v>
      </c>
      <c r="L101" s="128"/>
    </row>
    <row r="102" spans="1:31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93"/>
      <c r="J102" s="29"/>
      <c r="K102" s="29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6.95" customHeight="1">
      <c r="A103" s="29"/>
      <c r="B103" s="44"/>
      <c r="C103" s="45"/>
      <c r="D103" s="45"/>
      <c r="E103" s="45"/>
      <c r="F103" s="45"/>
      <c r="G103" s="45"/>
      <c r="H103" s="45"/>
      <c r="I103" s="117"/>
      <c r="J103" s="45"/>
      <c r="K103" s="45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7" spans="1:31" s="2" customFormat="1" ht="6.95" customHeight="1">
      <c r="A107" s="29"/>
      <c r="B107" s="46"/>
      <c r="C107" s="47"/>
      <c r="D107" s="47"/>
      <c r="E107" s="47"/>
      <c r="F107" s="47"/>
      <c r="G107" s="47"/>
      <c r="H107" s="47"/>
      <c r="I107" s="118"/>
      <c r="J107" s="47"/>
      <c r="K107" s="47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24.95" customHeight="1">
      <c r="A108" s="29"/>
      <c r="B108" s="30"/>
      <c r="C108" s="18" t="s">
        <v>161</v>
      </c>
      <c r="D108" s="29"/>
      <c r="E108" s="29"/>
      <c r="F108" s="29"/>
      <c r="G108" s="29"/>
      <c r="H108" s="29"/>
      <c r="I108" s="93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15</v>
      </c>
      <c r="D110" s="29"/>
      <c r="E110" s="29"/>
      <c r="F110" s="29"/>
      <c r="G110" s="29"/>
      <c r="H110" s="29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231" t="str">
        <f>E7</f>
        <v>PUMPTRACK- Ludvika van Beethovena</v>
      </c>
      <c r="F111" s="232"/>
      <c r="G111" s="232"/>
      <c r="H111" s="232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150</v>
      </c>
      <c r="D112" s="29"/>
      <c r="E112" s="29"/>
      <c r="F112" s="29"/>
      <c r="G112" s="29"/>
      <c r="H112" s="29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18" t="str">
        <f>E9</f>
        <v>SO 03 - Štartovací pahorok</v>
      </c>
      <c r="F113" s="233"/>
      <c r="G113" s="233"/>
      <c r="H113" s="233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19</v>
      </c>
      <c r="D115" s="29"/>
      <c r="E115" s="29"/>
      <c r="F115" s="22" t="str">
        <f>F12</f>
        <v>Trnava, parc. č. 1635/1</v>
      </c>
      <c r="G115" s="29"/>
      <c r="H115" s="29"/>
      <c r="I115" s="94" t="s">
        <v>21</v>
      </c>
      <c r="J115" s="52" t="str">
        <f>IF(J12="","",J12)</f>
        <v>30. 4. 2021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93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23</v>
      </c>
      <c r="D117" s="29"/>
      <c r="E117" s="29"/>
      <c r="F117" s="22" t="str">
        <f>E15</f>
        <v>Mesto Trnava, Hlavná č.1</v>
      </c>
      <c r="G117" s="29"/>
      <c r="H117" s="29"/>
      <c r="I117" s="94" t="s">
        <v>29</v>
      </c>
      <c r="J117" s="27" t="str">
        <f>E21</f>
        <v>SIMANEK s.r.o.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27</v>
      </c>
      <c r="D118" s="29"/>
      <c r="E118" s="29"/>
      <c r="F118" s="22" t="str">
        <f>IF(E18="","",E18)</f>
        <v>Vyplň údaj</v>
      </c>
      <c r="G118" s="29"/>
      <c r="H118" s="29"/>
      <c r="I118" s="94" t="s">
        <v>33</v>
      </c>
      <c r="J118" s="27" t="str">
        <f>E24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35" customHeight="1">
      <c r="A119" s="29"/>
      <c r="B119" s="30"/>
      <c r="C119" s="29"/>
      <c r="D119" s="29"/>
      <c r="E119" s="29"/>
      <c r="F119" s="29"/>
      <c r="G119" s="29"/>
      <c r="H119" s="29"/>
      <c r="I119" s="93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>
      <c r="A120" s="133"/>
      <c r="B120" s="134"/>
      <c r="C120" s="135" t="s">
        <v>162</v>
      </c>
      <c r="D120" s="136" t="s">
        <v>61</v>
      </c>
      <c r="E120" s="136" t="s">
        <v>57</v>
      </c>
      <c r="F120" s="136" t="s">
        <v>58</v>
      </c>
      <c r="G120" s="136" t="s">
        <v>163</v>
      </c>
      <c r="H120" s="136" t="s">
        <v>164</v>
      </c>
      <c r="I120" s="137" t="s">
        <v>165</v>
      </c>
      <c r="J120" s="138" t="s">
        <v>154</v>
      </c>
      <c r="K120" s="139" t="s">
        <v>166</v>
      </c>
      <c r="L120" s="140"/>
      <c r="M120" s="59" t="s">
        <v>1</v>
      </c>
      <c r="N120" s="60" t="s">
        <v>40</v>
      </c>
      <c r="O120" s="60" t="s">
        <v>167</v>
      </c>
      <c r="P120" s="60" t="s">
        <v>168</v>
      </c>
      <c r="Q120" s="60" t="s">
        <v>169</v>
      </c>
      <c r="R120" s="60" t="s">
        <v>170</v>
      </c>
      <c r="S120" s="60" t="s">
        <v>171</v>
      </c>
      <c r="T120" s="61" t="s">
        <v>172</v>
      </c>
      <c r="U120" s="133"/>
      <c r="V120" s="133"/>
      <c r="W120" s="133"/>
      <c r="X120" s="133"/>
      <c r="Y120" s="133"/>
      <c r="Z120" s="133"/>
      <c r="AA120" s="133"/>
      <c r="AB120" s="133"/>
      <c r="AC120" s="133"/>
      <c r="AD120" s="133"/>
      <c r="AE120" s="133"/>
    </row>
    <row r="121" spans="1:65" s="2" customFormat="1" ht="22.9" customHeight="1">
      <c r="A121" s="29"/>
      <c r="B121" s="30"/>
      <c r="C121" s="66" t="s">
        <v>155</v>
      </c>
      <c r="D121" s="29"/>
      <c r="E121" s="29"/>
      <c r="F121" s="29"/>
      <c r="G121" s="29"/>
      <c r="H121" s="29"/>
      <c r="I121" s="93"/>
      <c r="J121" s="141">
        <f>BK121</f>
        <v>0</v>
      </c>
      <c r="K121" s="29"/>
      <c r="L121" s="30"/>
      <c r="M121" s="62"/>
      <c r="N121" s="53"/>
      <c r="O121" s="63"/>
      <c r="P121" s="142">
        <f>P122</f>
        <v>0</v>
      </c>
      <c r="Q121" s="63"/>
      <c r="R121" s="142">
        <f>R122</f>
        <v>145.70970200000002</v>
      </c>
      <c r="S121" s="63"/>
      <c r="T121" s="143">
        <f>T122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75</v>
      </c>
      <c r="AU121" s="14" t="s">
        <v>156</v>
      </c>
      <c r="BK121" s="144">
        <f>BK122</f>
        <v>0</v>
      </c>
    </row>
    <row r="122" spans="1:65" s="12" customFormat="1" ht="25.9" customHeight="1">
      <c r="B122" s="145"/>
      <c r="D122" s="146" t="s">
        <v>75</v>
      </c>
      <c r="E122" s="147" t="s">
        <v>173</v>
      </c>
      <c r="F122" s="147" t="s">
        <v>174</v>
      </c>
      <c r="I122" s="148"/>
      <c r="J122" s="149">
        <f>BK122</f>
        <v>0</v>
      </c>
      <c r="L122" s="145"/>
      <c r="M122" s="150"/>
      <c r="N122" s="151"/>
      <c r="O122" s="151"/>
      <c r="P122" s="152">
        <f>P123+P130+P132+P138</f>
        <v>0</v>
      </c>
      <c r="Q122" s="151"/>
      <c r="R122" s="152">
        <f>R123+R130+R132+R138</f>
        <v>145.70970200000002</v>
      </c>
      <c r="S122" s="151"/>
      <c r="T122" s="153">
        <f>T123+T130+T132+T138</f>
        <v>0</v>
      </c>
      <c r="AR122" s="146" t="s">
        <v>84</v>
      </c>
      <c r="AT122" s="154" t="s">
        <v>75</v>
      </c>
      <c r="AU122" s="154" t="s">
        <v>76</v>
      </c>
      <c r="AY122" s="146" t="s">
        <v>175</v>
      </c>
      <c r="BK122" s="155">
        <f>BK123+BK130+BK132+BK138</f>
        <v>0</v>
      </c>
    </row>
    <row r="123" spans="1:65" s="12" customFormat="1" ht="22.9" customHeight="1">
      <c r="B123" s="145"/>
      <c r="D123" s="146" t="s">
        <v>75</v>
      </c>
      <c r="E123" s="156" t="s">
        <v>84</v>
      </c>
      <c r="F123" s="156" t="s">
        <v>233</v>
      </c>
      <c r="I123" s="148"/>
      <c r="J123" s="157">
        <f>BK123</f>
        <v>0</v>
      </c>
      <c r="L123" s="145"/>
      <c r="M123" s="150"/>
      <c r="N123" s="151"/>
      <c r="O123" s="151"/>
      <c r="P123" s="152">
        <f>SUM(P124:P129)</f>
        <v>0</v>
      </c>
      <c r="Q123" s="151"/>
      <c r="R123" s="152">
        <f>SUM(R124:R129)</f>
        <v>0</v>
      </c>
      <c r="S123" s="151"/>
      <c r="T123" s="153">
        <f>SUM(T124:T129)</f>
        <v>0</v>
      </c>
      <c r="AR123" s="146" t="s">
        <v>84</v>
      </c>
      <c r="AT123" s="154" t="s">
        <v>75</v>
      </c>
      <c r="AU123" s="154" t="s">
        <v>84</v>
      </c>
      <c r="AY123" s="146" t="s">
        <v>175</v>
      </c>
      <c r="BK123" s="155">
        <f>SUM(BK124:BK129)</f>
        <v>0</v>
      </c>
    </row>
    <row r="124" spans="1:65" s="2" customFormat="1" ht="21.75" customHeight="1">
      <c r="A124" s="29"/>
      <c r="B124" s="158"/>
      <c r="C124" s="159" t="s">
        <v>84</v>
      </c>
      <c r="D124" s="159" t="s">
        <v>178</v>
      </c>
      <c r="E124" s="160" t="s">
        <v>410</v>
      </c>
      <c r="F124" s="161" t="s">
        <v>411</v>
      </c>
      <c r="G124" s="162" t="s">
        <v>236</v>
      </c>
      <c r="H124" s="163">
        <v>43.5</v>
      </c>
      <c r="I124" s="164"/>
      <c r="J124" s="165">
        <f t="shared" ref="J124:J129" si="0">ROUND(I124*H124,2)</f>
        <v>0</v>
      </c>
      <c r="K124" s="166"/>
      <c r="L124" s="30"/>
      <c r="M124" s="167" t="s">
        <v>1</v>
      </c>
      <c r="N124" s="168" t="s">
        <v>42</v>
      </c>
      <c r="O124" s="55"/>
      <c r="P124" s="169">
        <f t="shared" ref="P124:P129" si="1">O124*H124</f>
        <v>0</v>
      </c>
      <c r="Q124" s="169">
        <v>0</v>
      </c>
      <c r="R124" s="169">
        <f t="shared" ref="R124:R129" si="2">Q124*H124</f>
        <v>0</v>
      </c>
      <c r="S124" s="169">
        <v>0</v>
      </c>
      <c r="T124" s="170">
        <f t="shared" ref="T124:T129" si="3"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71" t="s">
        <v>182</v>
      </c>
      <c r="AT124" s="171" t="s">
        <v>178</v>
      </c>
      <c r="AU124" s="171" t="s">
        <v>176</v>
      </c>
      <c r="AY124" s="14" t="s">
        <v>175</v>
      </c>
      <c r="BE124" s="172">
        <f t="shared" ref="BE124:BE129" si="4">IF(N124="základná",J124,0)</f>
        <v>0</v>
      </c>
      <c r="BF124" s="172">
        <f t="shared" ref="BF124:BF129" si="5">IF(N124="znížená",J124,0)</f>
        <v>0</v>
      </c>
      <c r="BG124" s="172">
        <f t="shared" ref="BG124:BG129" si="6">IF(N124="zákl. prenesená",J124,0)</f>
        <v>0</v>
      </c>
      <c r="BH124" s="172">
        <f t="shared" ref="BH124:BH129" si="7">IF(N124="zníž. prenesená",J124,0)</f>
        <v>0</v>
      </c>
      <c r="BI124" s="172">
        <f t="shared" ref="BI124:BI129" si="8">IF(N124="nulová",J124,0)</f>
        <v>0</v>
      </c>
      <c r="BJ124" s="14" t="s">
        <v>176</v>
      </c>
      <c r="BK124" s="172">
        <f t="shared" ref="BK124:BK129" si="9">ROUND(I124*H124,2)</f>
        <v>0</v>
      </c>
      <c r="BL124" s="14" t="s">
        <v>182</v>
      </c>
      <c r="BM124" s="171" t="s">
        <v>412</v>
      </c>
    </row>
    <row r="125" spans="1:65" s="2" customFormat="1" ht="21.75" customHeight="1">
      <c r="A125" s="29"/>
      <c r="B125" s="158"/>
      <c r="C125" s="159" t="s">
        <v>176</v>
      </c>
      <c r="D125" s="159" t="s">
        <v>178</v>
      </c>
      <c r="E125" s="160" t="s">
        <v>413</v>
      </c>
      <c r="F125" s="161" t="s">
        <v>414</v>
      </c>
      <c r="G125" s="162" t="s">
        <v>236</v>
      </c>
      <c r="H125" s="163">
        <v>58.16</v>
      </c>
      <c r="I125" s="164"/>
      <c r="J125" s="165">
        <f t="shared" si="0"/>
        <v>0</v>
      </c>
      <c r="K125" s="166"/>
      <c r="L125" s="30"/>
      <c r="M125" s="167" t="s">
        <v>1</v>
      </c>
      <c r="N125" s="168" t="s">
        <v>42</v>
      </c>
      <c r="O125" s="55"/>
      <c r="P125" s="169">
        <f t="shared" si="1"/>
        <v>0</v>
      </c>
      <c r="Q125" s="169">
        <v>0</v>
      </c>
      <c r="R125" s="169">
        <f t="shared" si="2"/>
        <v>0</v>
      </c>
      <c r="S125" s="169">
        <v>0</v>
      </c>
      <c r="T125" s="170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1" t="s">
        <v>182</v>
      </c>
      <c r="AT125" s="171" t="s">
        <v>178</v>
      </c>
      <c r="AU125" s="171" t="s">
        <v>176</v>
      </c>
      <c r="AY125" s="14" t="s">
        <v>175</v>
      </c>
      <c r="BE125" s="172">
        <f t="shared" si="4"/>
        <v>0</v>
      </c>
      <c r="BF125" s="172">
        <f t="shared" si="5"/>
        <v>0</v>
      </c>
      <c r="BG125" s="172">
        <f t="shared" si="6"/>
        <v>0</v>
      </c>
      <c r="BH125" s="172">
        <f t="shared" si="7"/>
        <v>0</v>
      </c>
      <c r="BI125" s="172">
        <f t="shared" si="8"/>
        <v>0</v>
      </c>
      <c r="BJ125" s="14" t="s">
        <v>176</v>
      </c>
      <c r="BK125" s="172">
        <f t="shared" si="9"/>
        <v>0</v>
      </c>
      <c r="BL125" s="14" t="s">
        <v>182</v>
      </c>
      <c r="BM125" s="171" t="s">
        <v>415</v>
      </c>
    </row>
    <row r="126" spans="1:65" s="2" customFormat="1" ht="21.75" customHeight="1">
      <c r="A126" s="29"/>
      <c r="B126" s="158"/>
      <c r="C126" s="159" t="s">
        <v>189</v>
      </c>
      <c r="D126" s="159" t="s">
        <v>178</v>
      </c>
      <c r="E126" s="160" t="s">
        <v>416</v>
      </c>
      <c r="F126" s="161" t="s">
        <v>417</v>
      </c>
      <c r="G126" s="162" t="s">
        <v>236</v>
      </c>
      <c r="H126" s="163">
        <v>17.579999999999998</v>
      </c>
      <c r="I126" s="164"/>
      <c r="J126" s="165">
        <f t="shared" si="0"/>
        <v>0</v>
      </c>
      <c r="K126" s="166"/>
      <c r="L126" s="30"/>
      <c r="M126" s="167" t="s">
        <v>1</v>
      </c>
      <c r="N126" s="168" t="s">
        <v>42</v>
      </c>
      <c r="O126" s="55"/>
      <c r="P126" s="169">
        <f t="shared" si="1"/>
        <v>0</v>
      </c>
      <c r="Q126" s="169">
        <v>0</v>
      </c>
      <c r="R126" s="169">
        <f t="shared" si="2"/>
        <v>0</v>
      </c>
      <c r="S126" s="169">
        <v>0</v>
      </c>
      <c r="T126" s="170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1" t="s">
        <v>182</v>
      </c>
      <c r="AT126" s="171" t="s">
        <v>178</v>
      </c>
      <c r="AU126" s="171" t="s">
        <v>176</v>
      </c>
      <c r="AY126" s="14" t="s">
        <v>175</v>
      </c>
      <c r="BE126" s="172">
        <f t="shared" si="4"/>
        <v>0</v>
      </c>
      <c r="BF126" s="172">
        <f t="shared" si="5"/>
        <v>0</v>
      </c>
      <c r="BG126" s="172">
        <f t="shared" si="6"/>
        <v>0</v>
      </c>
      <c r="BH126" s="172">
        <f t="shared" si="7"/>
        <v>0</v>
      </c>
      <c r="BI126" s="172">
        <f t="shared" si="8"/>
        <v>0</v>
      </c>
      <c r="BJ126" s="14" t="s">
        <v>176</v>
      </c>
      <c r="BK126" s="172">
        <f t="shared" si="9"/>
        <v>0</v>
      </c>
      <c r="BL126" s="14" t="s">
        <v>182</v>
      </c>
      <c r="BM126" s="171" t="s">
        <v>418</v>
      </c>
    </row>
    <row r="127" spans="1:65" s="2" customFormat="1" ht="21.75" customHeight="1">
      <c r="A127" s="29"/>
      <c r="B127" s="158"/>
      <c r="C127" s="159" t="s">
        <v>182</v>
      </c>
      <c r="D127" s="159" t="s">
        <v>178</v>
      </c>
      <c r="E127" s="160" t="s">
        <v>238</v>
      </c>
      <c r="F127" s="161" t="s">
        <v>239</v>
      </c>
      <c r="G127" s="162" t="s">
        <v>236</v>
      </c>
      <c r="H127" s="163">
        <v>58.16</v>
      </c>
      <c r="I127" s="164"/>
      <c r="J127" s="165">
        <f t="shared" si="0"/>
        <v>0</v>
      </c>
      <c r="K127" s="166"/>
      <c r="L127" s="30"/>
      <c r="M127" s="167" t="s">
        <v>1</v>
      </c>
      <c r="N127" s="168" t="s">
        <v>42</v>
      </c>
      <c r="O127" s="55"/>
      <c r="P127" s="169">
        <f t="shared" si="1"/>
        <v>0</v>
      </c>
      <c r="Q127" s="169">
        <v>0</v>
      </c>
      <c r="R127" s="169">
        <f t="shared" si="2"/>
        <v>0</v>
      </c>
      <c r="S127" s="169">
        <v>0</v>
      </c>
      <c r="T127" s="170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1" t="s">
        <v>182</v>
      </c>
      <c r="AT127" s="171" t="s">
        <v>178</v>
      </c>
      <c r="AU127" s="171" t="s">
        <v>176</v>
      </c>
      <c r="AY127" s="14" t="s">
        <v>175</v>
      </c>
      <c r="BE127" s="172">
        <f t="shared" si="4"/>
        <v>0</v>
      </c>
      <c r="BF127" s="172">
        <f t="shared" si="5"/>
        <v>0</v>
      </c>
      <c r="BG127" s="172">
        <f t="shared" si="6"/>
        <v>0</v>
      </c>
      <c r="BH127" s="172">
        <f t="shared" si="7"/>
        <v>0</v>
      </c>
      <c r="BI127" s="172">
        <f t="shared" si="8"/>
        <v>0</v>
      </c>
      <c r="BJ127" s="14" t="s">
        <v>176</v>
      </c>
      <c r="BK127" s="172">
        <f t="shared" si="9"/>
        <v>0</v>
      </c>
      <c r="BL127" s="14" t="s">
        <v>182</v>
      </c>
      <c r="BM127" s="171" t="s">
        <v>419</v>
      </c>
    </row>
    <row r="128" spans="1:65" s="2" customFormat="1" ht="16.5" customHeight="1">
      <c r="A128" s="29"/>
      <c r="B128" s="158"/>
      <c r="C128" s="159" t="s">
        <v>184</v>
      </c>
      <c r="D128" s="159" t="s">
        <v>178</v>
      </c>
      <c r="E128" s="160" t="s">
        <v>244</v>
      </c>
      <c r="F128" s="161" t="s">
        <v>245</v>
      </c>
      <c r="G128" s="162" t="s">
        <v>236</v>
      </c>
      <c r="H128" s="163">
        <v>407.12</v>
      </c>
      <c r="I128" s="164"/>
      <c r="J128" s="165">
        <f t="shared" si="0"/>
        <v>0</v>
      </c>
      <c r="K128" s="166"/>
      <c r="L128" s="30"/>
      <c r="M128" s="167" t="s">
        <v>1</v>
      </c>
      <c r="N128" s="168" t="s">
        <v>42</v>
      </c>
      <c r="O128" s="55"/>
      <c r="P128" s="169">
        <f t="shared" si="1"/>
        <v>0</v>
      </c>
      <c r="Q128" s="169">
        <v>0</v>
      </c>
      <c r="R128" s="169">
        <f t="shared" si="2"/>
        <v>0</v>
      </c>
      <c r="S128" s="169">
        <v>0</v>
      </c>
      <c r="T128" s="170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1" t="s">
        <v>182</v>
      </c>
      <c r="AT128" s="171" t="s">
        <v>178</v>
      </c>
      <c r="AU128" s="171" t="s">
        <v>176</v>
      </c>
      <c r="AY128" s="14" t="s">
        <v>175</v>
      </c>
      <c r="BE128" s="172">
        <f t="shared" si="4"/>
        <v>0</v>
      </c>
      <c r="BF128" s="172">
        <f t="shared" si="5"/>
        <v>0</v>
      </c>
      <c r="BG128" s="172">
        <f t="shared" si="6"/>
        <v>0</v>
      </c>
      <c r="BH128" s="172">
        <f t="shared" si="7"/>
        <v>0</v>
      </c>
      <c r="BI128" s="172">
        <f t="shared" si="8"/>
        <v>0</v>
      </c>
      <c r="BJ128" s="14" t="s">
        <v>176</v>
      </c>
      <c r="BK128" s="172">
        <f t="shared" si="9"/>
        <v>0</v>
      </c>
      <c r="BL128" s="14" t="s">
        <v>182</v>
      </c>
      <c r="BM128" s="171" t="s">
        <v>420</v>
      </c>
    </row>
    <row r="129" spans="1:65" s="2" customFormat="1" ht="21.75" customHeight="1">
      <c r="A129" s="29"/>
      <c r="B129" s="158"/>
      <c r="C129" s="159" t="s">
        <v>199</v>
      </c>
      <c r="D129" s="159" t="s">
        <v>178</v>
      </c>
      <c r="E129" s="160" t="s">
        <v>421</v>
      </c>
      <c r="F129" s="161" t="s">
        <v>422</v>
      </c>
      <c r="G129" s="162" t="s">
        <v>210</v>
      </c>
      <c r="H129" s="163">
        <v>87.24</v>
      </c>
      <c r="I129" s="164"/>
      <c r="J129" s="165">
        <f t="shared" si="0"/>
        <v>0</v>
      </c>
      <c r="K129" s="166"/>
      <c r="L129" s="30"/>
      <c r="M129" s="167" t="s">
        <v>1</v>
      </c>
      <c r="N129" s="168" t="s">
        <v>42</v>
      </c>
      <c r="O129" s="55"/>
      <c r="P129" s="169">
        <f t="shared" si="1"/>
        <v>0</v>
      </c>
      <c r="Q129" s="169">
        <v>0</v>
      </c>
      <c r="R129" s="169">
        <f t="shared" si="2"/>
        <v>0</v>
      </c>
      <c r="S129" s="169">
        <v>0</v>
      </c>
      <c r="T129" s="170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1" t="s">
        <v>182</v>
      </c>
      <c r="AT129" s="171" t="s">
        <v>178</v>
      </c>
      <c r="AU129" s="171" t="s">
        <v>176</v>
      </c>
      <c r="AY129" s="14" t="s">
        <v>175</v>
      </c>
      <c r="BE129" s="172">
        <f t="shared" si="4"/>
        <v>0</v>
      </c>
      <c r="BF129" s="172">
        <f t="shared" si="5"/>
        <v>0</v>
      </c>
      <c r="BG129" s="172">
        <f t="shared" si="6"/>
        <v>0</v>
      </c>
      <c r="BH129" s="172">
        <f t="shared" si="7"/>
        <v>0</v>
      </c>
      <c r="BI129" s="172">
        <f t="shared" si="8"/>
        <v>0</v>
      </c>
      <c r="BJ129" s="14" t="s">
        <v>176</v>
      </c>
      <c r="BK129" s="172">
        <f t="shared" si="9"/>
        <v>0</v>
      </c>
      <c r="BL129" s="14" t="s">
        <v>182</v>
      </c>
      <c r="BM129" s="171" t="s">
        <v>423</v>
      </c>
    </row>
    <row r="130" spans="1:65" s="12" customFormat="1" ht="22.9" customHeight="1">
      <c r="B130" s="145"/>
      <c r="D130" s="146" t="s">
        <v>75</v>
      </c>
      <c r="E130" s="156" t="s">
        <v>176</v>
      </c>
      <c r="F130" s="156" t="s">
        <v>177</v>
      </c>
      <c r="I130" s="148"/>
      <c r="J130" s="157">
        <f>BK130</f>
        <v>0</v>
      </c>
      <c r="L130" s="145"/>
      <c r="M130" s="150"/>
      <c r="N130" s="151"/>
      <c r="O130" s="151"/>
      <c r="P130" s="152">
        <f>P131</f>
        <v>0</v>
      </c>
      <c r="Q130" s="151"/>
      <c r="R130" s="152">
        <f>R131</f>
        <v>0</v>
      </c>
      <c r="S130" s="151"/>
      <c r="T130" s="153">
        <f>T131</f>
        <v>0</v>
      </c>
      <c r="AR130" s="146" t="s">
        <v>84</v>
      </c>
      <c r="AT130" s="154" t="s">
        <v>75</v>
      </c>
      <c r="AU130" s="154" t="s">
        <v>84</v>
      </c>
      <c r="AY130" s="146" t="s">
        <v>175</v>
      </c>
      <c r="BK130" s="155">
        <f>BK131</f>
        <v>0</v>
      </c>
    </row>
    <row r="131" spans="1:65" s="2" customFormat="1" ht="21.75" customHeight="1">
      <c r="A131" s="29"/>
      <c r="B131" s="158"/>
      <c r="C131" s="159" t="s">
        <v>207</v>
      </c>
      <c r="D131" s="159" t="s">
        <v>178</v>
      </c>
      <c r="E131" s="160" t="s">
        <v>179</v>
      </c>
      <c r="F131" s="161" t="s">
        <v>180</v>
      </c>
      <c r="G131" s="162" t="s">
        <v>181</v>
      </c>
      <c r="H131" s="163">
        <v>145.4</v>
      </c>
      <c r="I131" s="164"/>
      <c r="J131" s="165">
        <f>ROUND(I131*H131,2)</f>
        <v>0</v>
      </c>
      <c r="K131" s="166"/>
      <c r="L131" s="30"/>
      <c r="M131" s="167" t="s">
        <v>1</v>
      </c>
      <c r="N131" s="168" t="s">
        <v>42</v>
      </c>
      <c r="O131" s="55"/>
      <c r="P131" s="169">
        <f>O131*H131</f>
        <v>0</v>
      </c>
      <c r="Q131" s="169">
        <v>0</v>
      </c>
      <c r="R131" s="169">
        <f>Q131*H131</f>
        <v>0</v>
      </c>
      <c r="S131" s="169">
        <v>0</v>
      </c>
      <c r="T131" s="170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1" t="s">
        <v>182</v>
      </c>
      <c r="AT131" s="171" t="s">
        <v>178</v>
      </c>
      <c r="AU131" s="171" t="s">
        <v>176</v>
      </c>
      <c r="AY131" s="14" t="s">
        <v>175</v>
      </c>
      <c r="BE131" s="172">
        <f>IF(N131="základná",J131,0)</f>
        <v>0</v>
      </c>
      <c r="BF131" s="172">
        <f>IF(N131="znížená",J131,0)</f>
        <v>0</v>
      </c>
      <c r="BG131" s="172">
        <f>IF(N131="zákl. prenesená",J131,0)</f>
        <v>0</v>
      </c>
      <c r="BH131" s="172">
        <f>IF(N131="zníž. prenesená",J131,0)</f>
        <v>0</v>
      </c>
      <c r="BI131" s="172">
        <f>IF(N131="nulová",J131,0)</f>
        <v>0</v>
      </c>
      <c r="BJ131" s="14" t="s">
        <v>176</v>
      </c>
      <c r="BK131" s="172">
        <f>ROUND(I131*H131,2)</f>
        <v>0</v>
      </c>
      <c r="BL131" s="14" t="s">
        <v>182</v>
      </c>
      <c r="BM131" s="171" t="s">
        <v>424</v>
      </c>
    </row>
    <row r="132" spans="1:65" s="12" customFormat="1" ht="22.9" customHeight="1">
      <c r="B132" s="145"/>
      <c r="D132" s="146" t="s">
        <v>75</v>
      </c>
      <c r="E132" s="156" t="s">
        <v>184</v>
      </c>
      <c r="F132" s="156" t="s">
        <v>185</v>
      </c>
      <c r="I132" s="148"/>
      <c r="J132" s="157">
        <f>BK132</f>
        <v>0</v>
      </c>
      <c r="L132" s="145"/>
      <c r="M132" s="150"/>
      <c r="N132" s="151"/>
      <c r="O132" s="151"/>
      <c r="P132" s="152">
        <f>SUM(P133:P137)</f>
        <v>0</v>
      </c>
      <c r="Q132" s="151"/>
      <c r="R132" s="152">
        <f>SUM(R133:R137)</f>
        <v>145.70970200000002</v>
      </c>
      <c r="S132" s="151"/>
      <c r="T132" s="153">
        <f>SUM(T133:T137)</f>
        <v>0</v>
      </c>
      <c r="AR132" s="146" t="s">
        <v>84</v>
      </c>
      <c r="AT132" s="154" t="s">
        <v>75</v>
      </c>
      <c r="AU132" s="154" t="s">
        <v>84</v>
      </c>
      <c r="AY132" s="146" t="s">
        <v>175</v>
      </c>
      <c r="BK132" s="155">
        <f>SUM(BK133:BK137)</f>
        <v>0</v>
      </c>
    </row>
    <row r="133" spans="1:65" s="2" customFormat="1" ht="21.75" customHeight="1">
      <c r="A133" s="29"/>
      <c r="B133" s="158"/>
      <c r="C133" s="159" t="s">
        <v>203</v>
      </c>
      <c r="D133" s="159" t="s">
        <v>178</v>
      </c>
      <c r="E133" s="160" t="s">
        <v>186</v>
      </c>
      <c r="F133" s="161" t="s">
        <v>187</v>
      </c>
      <c r="G133" s="162" t="s">
        <v>181</v>
      </c>
      <c r="H133" s="163">
        <v>145.4</v>
      </c>
      <c r="I133" s="164"/>
      <c r="J133" s="165">
        <f>ROUND(I133*H133,2)</f>
        <v>0</v>
      </c>
      <c r="K133" s="166"/>
      <c r="L133" s="30"/>
      <c r="M133" s="167" t="s">
        <v>1</v>
      </c>
      <c r="N133" s="168" t="s">
        <v>42</v>
      </c>
      <c r="O133" s="55"/>
      <c r="P133" s="169">
        <f>O133*H133</f>
        <v>0</v>
      </c>
      <c r="Q133" s="169">
        <v>0.29899999999999999</v>
      </c>
      <c r="R133" s="169">
        <f>Q133*H133</f>
        <v>43.474600000000002</v>
      </c>
      <c r="S133" s="169">
        <v>0</v>
      </c>
      <c r="T133" s="170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1" t="s">
        <v>182</v>
      </c>
      <c r="AT133" s="171" t="s">
        <v>178</v>
      </c>
      <c r="AU133" s="171" t="s">
        <v>176</v>
      </c>
      <c r="AY133" s="14" t="s">
        <v>175</v>
      </c>
      <c r="BE133" s="172">
        <f>IF(N133="základná",J133,0)</f>
        <v>0</v>
      </c>
      <c r="BF133" s="172">
        <f>IF(N133="znížená",J133,0)</f>
        <v>0</v>
      </c>
      <c r="BG133" s="172">
        <f>IF(N133="zákl. prenesená",J133,0)</f>
        <v>0</v>
      </c>
      <c r="BH133" s="172">
        <f>IF(N133="zníž. prenesená",J133,0)</f>
        <v>0</v>
      </c>
      <c r="BI133" s="172">
        <f>IF(N133="nulová",J133,0)</f>
        <v>0</v>
      </c>
      <c r="BJ133" s="14" t="s">
        <v>176</v>
      </c>
      <c r="BK133" s="172">
        <f>ROUND(I133*H133,2)</f>
        <v>0</v>
      </c>
      <c r="BL133" s="14" t="s">
        <v>182</v>
      </c>
      <c r="BM133" s="171" t="s">
        <v>425</v>
      </c>
    </row>
    <row r="134" spans="1:65" s="2" customFormat="1" ht="21.75" customHeight="1">
      <c r="A134" s="29"/>
      <c r="B134" s="158"/>
      <c r="C134" s="159" t="s">
        <v>260</v>
      </c>
      <c r="D134" s="159" t="s">
        <v>178</v>
      </c>
      <c r="E134" s="160" t="s">
        <v>190</v>
      </c>
      <c r="F134" s="161" t="s">
        <v>191</v>
      </c>
      <c r="G134" s="162" t="s">
        <v>181</v>
      </c>
      <c r="H134" s="163">
        <v>145.4</v>
      </c>
      <c r="I134" s="164"/>
      <c r="J134" s="165">
        <f>ROUND(I134*H134,2)</f>
        <v>0</v>
      </c>
      <c r="K134" s="166"/>
      <c r="L134" s="30"/>
      <c r="M134" s="167" t="s">
        <v>1</v>
      </c>
      <c r="N134" s="168" t="s">
        <v>42</v>
      </c>
      <c r="O134" s="55"/>
      <c r="P134" s="169">
        <f>O134*H134</f>
        <v>0</v>
      </c>
      <c r="Q134" s="169">
        <v>0.39800000000000002</v>
      </c>
      <c r="R134" s="169">
        <f>Q134*H134</f>
        <v>57.869200000000006</v>
      </c>
      <c r="S134" s="169">
        <v>0</v>
      </c>
      <c r="T134" s="170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1" t="s">
        <v>182</v>
      </c>
      <c r="AT134" s="171" t="s">
        <v>178</v>
      </c>
      <c r="AU134" s="171" t="s">
        <v>176</v>
      </c>
      <c r="AY134" s="14" t="s">
        <v>175</v>
      </c>
      <c r="BE134" s="172">
        <f>IF(N134="základná",J134,0)</f>
        <v>0</v>
      </c>
      <c r="BF134" s="172">
        <f>IF(N134="znížená",J134,0)</f>
        <v>0</v>
      </c>
      <c r="BG134" s="172">
        <f>IF(N134="zákl. prenesená",J134,0)</f>
        <v>0</v>
      </c>
      <c r="BH134" s="172">
        <f>IF(N134="zníž. prenesená",J134,0)</f>
        <v>0</v>
      </c>
      <c r="BI134" s="172">
        <f>IF(N134="nulová",J134,0)</f>
        <v>0</v>
      </c>
      <c r="BJ134" s="14" t="s">
        <v>176</v>
      </c>
      <c r="BK134" s="172">
        <f>ROUND(I134*H134,2)</f>
        <v>0</v>
      </c>
      <c r="BL134" s="14" t="s">
        <v>182</v>
      </c>
      <c r="BM134" s="171" t="s">
        <v>426</v>
      </c>
    </row>
    <row r="135" spans="1:65" s="2" customFormat="1" ht="21.75" customHeight="1">
      <c r="A135" s="29"/>
      <c r="B135" s="158"/>
      <c r="C135" s="159" t="s">
        <v>263</v>
      </c>
      <c r="D135" s="159" t="s">
        <v>178</v>
      </c>
      <c r="E135" s="160" t="s">
        <v>193</v>
      </c>
      <c r="F135" s="161" t="s">
        <v>194</v>
      </c>
      <c r="G135" s="162" t="s">
        <v>181</v>
      </c>
      <c r="H135" s="163">
        <v>145.4</v>
      </c>
      <c r="I135" s="164"/>
      <c r="J135" s="165">
        <f>ROUND(I135*H135,2)</f>
        <v>0</v>
      </c>
      <c r="K135" s="166"/>
      <c r="L135" s="30"/>
      <c r="M135" s="167" t="s">
        <v>1</v>
      </c>
      <c r="N135" s="168" t="s">
        <v>42</v>
      </c>
      <c r="O135" s="55"/>
      <c r="P135" s="169">
        <f>O135*H135</f>
        <v>0</v>
      </c>
      <c r="Q135" s="169">
        <v>8.0030000000000004E-2</v>
      </c>
      <c r="R135" s="169">
        <f>Q135*H135</f>
        <v>11.636362000000002</v>
      </c>
      <c r="S135" s="169">
        <v>0</v>
      </c>
      <c r="T135" s="170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1" t="s">
        <v>182</v>
      </c>
      <c r="AT135" s="171" t="s">
        <v>178</v>
      </c>
      <c r="AU135" s="171" t="s">
        <v>176</v>
      </c>
      <c r="AY135" s="14" t="s">
        <v>175</v>
      </c>
      <c r="BE135" s="172">
        <f>IF(N135="základná",J135,0)</f>
        <v>0</v>
      </c>
      <c r="BF135" s="172">
        <f>IF(N135="znížená",J135,0)</f>
        <v>0</v>
      </c>
      <c r="BG135" s="172">
        <f>IF(N135="zákl. prenesená",J135,0)</f>
        <v>0</v>
      </c>
      <c r="BH135" s="172">
        <f>IF(N135="zníž. prenesená",J135,0)</f>
        <v>0</v>
      </c>
      <c r="BI135" s="172">
        <f>IF(N135="nulová",J135,0)</f>
        <v>0</v>
      </c>
      <c r="BJ135" s="14" t="s">
        <v>176</v>
      </c>
      <c r="BK135" s="172">
        <f>ROUND(I135*H135,2)</f>
        <v>0</v>
      </c>
      <c r="BL135" s="14" t="s">
        <v>182</v>
      </c>
      <c r="BM135" s="171" t="s">
        <v>427</v>
      </c>
    </row>
    <row r="136" spans="1:65" s="2" customFormat="1" ht="21.75" customHeight="1">
      <c r="A136" s="29"/>
      <c r="B136" s="158"/>
      <c r="C136" s="159" t="s">
        <v>267</v>
      </c>
      <c r="D136" s="159" t="s">
        <v>178</v>
      </c>
      <c r="E136" s="160" t="s">
        <v>428</v>
      </c>
      <c r="F136" s="161" t="s">
        <v>429</v>
      </c>
      <c r="G136" s="162" t="s">
        <v>181</v>
      </c>
      <c r="H136" s="163">
        <v>145.4</v>
      </c>
      <c r="I136" s="164"/>
      <c r="J136" s="165">
        <f>ROUND(I136*H136,2)</f>
        <v>0</v>
      </c>
      <c r="K136" s="166"/>
      <c r="L136" s="30"/>
      <c r="M136" s="167" t="s">
        <v>1</v>
      </c>
      <c r="N136" s="168" t="s">
        <v>42</v>
      </c>
      <c r="O136" s="55"/>
      <c r="P136" s="169">
        <f>O136*H136</f>
        <v>0</v>
      </c>
      <c r="Q136" s="169">
        <v>9.2499999999999999E-2</v>
      </c>
      <c r="R136" s="169">
        <f>Q136*H136</f>
        <v>13.4495</v>
      </c>
      <c r="S136" s="169">
        <v>0</v>
      </c>
      <c r="T136" s="170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1" t="s">
        <v>182</v>
      </c>
      <c r="AT136" s="171" t="s">
        <v>178</v>
      </c>
      <c r="AU136" s="171" t="s">
        <v>176</v>
      </c>
      <c r="AY136" s="14" t="s">
        <v>175</v>
      </c>
      <c r="BE136" s="172">
        <f>IF(N136="základná",J136,0)</f>
        <v>0</v>
      </c>
      <c r="BF136" s="172">
        <f>IF(N136="znížená",J136,0)</f>
        <v>0</v>
      </c>
      <c r="BG136" s="172">
        <f>IF(N136="zákl. prenesená",J136,0)</f>
        <v>0</v>
      </c>
      <c r="BH136" s="172">
        <f>IF(N136="zníž. prenesená",J136,0)</f>
        <v>0</v>
      </c>
      <c r="BI136" s="172">
        <f>IF(N136="nulová",J136,0)</f>
        <v>0</v>
      </c>
      <c r="BJ136" s="14" t="s">
        <v>176</v>
      </c>
      <c r="BK136" s="172">
        <f>ROUND(I136*H136,2)</f>
        <v>0</v>
      </c>
      <c r="BL136" s="14" t="s">
        <v>182</v>
      </c>
      <c r="BM136" s="171" t="s">
        <v>430</v>
      </c>
    </row>
    <row r="137" spans="1:65" s="2" customFormat="1" ht="21.75" customHeight="1">
      <c r="A137" s="29"/>
      <c r="B137" s="158"/>
      <c r="C137" s="173" t="s">
        <v>272</v>
      </c>
      <c r="D137" s="173" t="s">
        <v>200</v>
      </c>
      <c r="E137" s="174" t="s">
        <v>220</v>
      </c>
      <c r="F137" s="175" t="s">
        <v>221</v>
      </c>
      <c r="G137" s="176" t="s">
        <v>181</v>
      </c>
      <c r="H137" s="177">
        <v>148.30799999999999</v>
      </c>
      <c r="I137" s="178"/>
      <c r="J137" s="179">
        <f>ROUND(I137*H137,2)</f>
        <v>0</v>
      </c>
      <c r="K137" s="180"/>
      <c r="L137" s="181"/>
      <c r="M137" s="182" t="s">
        <v>1</v>
      </c>
      <c r="N137" s="183" t="s">
        <v>42</v>
      </c>
      <c r="O137" s="55"/>
      <c r="P137" s="169">
        <f>O137*H137</f>
        <v>0</v>
      </c>
      <c r="Q137" s="169">
        <v>0.13</v>
      </c>
      <c r="R137" s="169">
        <f>Q137*H137</f>
        <v>19.28004</v>
      </c>
      <c r="S137" s="169">
        <v>0</v>
      </c>
      <c r="T137" s="170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1" t="s">
        <v>203</v>
      </c>
      <c r="AT137" s="171" t="s">
        <v>200</v>
      </c>
      <c r="AU137" s="171" t="s">
        <v>176</v>
      </c>
      <c r="AY137" s="14" t="s">
        <v>175</v>
      </c>
      <c r="BE137" s="172">
        <f>IF(N137="základná",J137,0)</f>
        <v>0</v>
      </c>
      <c r="BF137" s="172">
        <f>IF(N137="znížená",J137,0)</f>
        <v>0</v>
      </c>
      <c r="BG137" s="172">
        <f>IF(N137="zákl. prenesená",J137,0)</f>
        <v>0</v>
      </c>
      <c r="BH137" s="172">
        <f>IF(N137="zníž. prenesená",J137,0)</f>
        <v>0</v>
      </c>
      <c r="BI137" s="172">
        <f>IF(N137="nulová",J137,0)</f>
        <v>0</v>
      </c>
      <c r="BJ137" s="14" t="s">
        <v>176</v>
      </c>
      <c r="BK137" s="172">
        <f>ROUND(I137*H137,2)</f>
        <v>0</v>
      </c>
      <c r="BL137" s="14" t="s">
        <v>182</v>
      </c>
      <c r="BM137" s="171" t="s">
        <v>431</v>
      </c>
    </row>
    <row r="138" spans="1:65" s="12" customFormat="1" ht="22.9" customHeight="1">
      <c r="B138" s="145"/>
      <c r="D138" s="146" t="s">
        <v>75</v>
      </c>
      <c r="E138" s="156" t="s">
        <v>205</v>
      </c>
      <c r="F138" s="156" t="s">
        <v>206</v>
      </c>
      <c r="I138" s="148"/>
      <c r="J138" s="157">
        <f>BK138</f>
        <v>0</v>
      </c>
      <c r="L138" s="145"/>
      <c r="M138" s="150"/>
      <c r="N138" s="151"/>
      <c r="O138" s="151"/>
      <c r="P138" s="152">
        <f>P139</f>
        <v>0</v>
      </c>
      <c r="Q138" s="151"/>
      <c r="R138" s="152">
        <f>R139</f>
        <v>0</v>
      </c>
      <c r="S138" s="151"/>
      <c r="T138" s="153">
        <f>T139</f>
        <v>0</v>
      </c>
      <c r="AR138" s="146" t="s">
        <v>84</v>
      </c>
      <c r="AT138" s="154" t="s">
        <v>75</v>
      </c>
      <c r="AU138" s="154" t="s">
        <v>84</v>
      </c>
      <c r="AY138" s="146" t="s">
        <v>175</v>
      </c>
      <c r="BK138" s="155">
        <f>BK139</f>
        <v>0</v>
      </c>
    </row>
    <row r="139" spans="1:65" s="2" customFormat="1" ht="21.75" customHeight="1">
      <c r="A139" s="29"/>
      <c r="B139" s="158"/>
      <c r="C139" s="159" t="s">
        <v>277</v>
      </c>
      <c r="D139" s="159" t="s">
        <v>178</v>
      </c>
      <c r="E139" s="160" t="s">
        <v>208</v>
      </c>
      <c r="F139" s="161" t="s">
        <v>209</v>
      </c>
      <c r="G139" s="162" t="s">
        <v>210</v>
      </c>
      <c r="H139" s="163">
        <v>145.71</v>
      </c>
      <c r="I139" s="164"/>
      <c r="J139" s="165">
        <f>ROUND(I139*H139,2)</f>
        <v>0</v>
      </c>
      <c r="K139" s="166"/>
      <c r="L139" s="30"/>
      <c r="M139" s="184" t="s">
        <v>1</v>
      </c>
      <c r="N139" s="185" t="s">
        <v>42</v>
      </c>
      <c r="O139" s="186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1" t="s">
        <v>182</v>
      </c>
      <c r="AT139" s="171" t="s">
        <v>178</v>
      </c>
      <c r="AU139" s="171" t="s">
        <v>176</v>
      </c>
      <c r="AY139" s="14" t="s">
        <v>175</v>
      </c>
      <c r="BE139" s="172">
        <f>IF(N139="základná",J139,0)</f>
        <v>0</v>
      </c>
      <c r="BF139" s="172">
        <f>IF(N139="znížená",J139,0)</f>
        <v>0</v>
      </c>
      <c r="BG139" s="172">
        <f>IF(N139="zákl. prenesená",J139,0)</f>
        <v>0</v>
      </c>
      <c r="BH139" s="172">
        <f>IF(N139="zníž. prenesená",J139,0)</f>
        <v>0</v>
      </c>
      <c r="BI139" s="172">
        <f>IF(N139="nulová",J139,0)</f>
        <v>0</v>
      </c>
      <c r="BJ139" s="14" t="s">
        <v>176</v>
      </c>
      <c r="BK139" s="172">
        <f>ROUND(I139*H139,2)</f>
        <v>0</v>
      </c>
      <c r="BL139" s="14" t="s">
        <v>182</v>
      </c>
      <c r="BM139" s="171" t="s">
        <v>432</v>
      </c>
    </row>
    <row r="140" spans="1:65" s="2" customFormat="1" ht="6.95" customHeight="1">
      <c r="A140" s="29"/>
      <c r="B140" s="44"/>
      <c r="C140" s="45"/>
      <c r="D140" s="45"/>
      <c r="E140" s="45"/>
      <c r="F140" s="45"/>
      <c r="G140" s="45"/>
      <c r="H140" s="45"/>
      <c r="I140" s="117"/>
      <c r="J140" s="45"/>
      <c r="K140" s="45"/>
      <c r="L140" s="30"/>
      <c r="M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</sheetData>
  <autoFilter ref="C120:K139" xr:uid="{00000000-0009-0000-0000-000004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4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14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97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149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15</v>
      </c>
      <c r="I6" s="90"/>
      <c r="L6" s="17"/>
    </row>
    <row r="7" spans="1:46" s="1" customFormat="1" ht="16.5" customHeight="1">
      <c r="B7" s="17"/>
      <c r="E7" s="231" t="str">
        <f>'Rekapitulácia stavby'!K6</f>
        <v>PUMPTRACK- Ludvika van Beethovena</v>
      </c>
      <c r="F7" s="232"/>
      <c r="G7" s="232"/>
      <c r="H7" s="232"/>
      <c r="I7" s="90"/>
      <c r="L7" s="17"/>
    </row>
    <row r="8" spans="1:46" s="2" customFormat="1" ht="12" customHeight="1">
      <c r="A8" s="29"/>
      <c r="B8" s="30"/>
      <c r="C8" s="29"/>
      <c r="D8" s="24" t="s">
        <v>150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8" t="s">
        <v>433</v>
      </c>
      <c r="F9" s="233"/>
      <c r="G9" s="233"/>
      <c r="H9" s="233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9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94" t="s">
        <v>21</v>
      </c>
      <c r="J12" s="52" t="str">
        <f>'Rekapitulácia stavby'!AN8</f>
        <v>30. 4. 2021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94" t="s">
        <v>24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94" t="s">
        <v>26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9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4" t="str">
        <f>'Rekapitulácia stavby'!E14</f>
        <v>Vyplň údaj</v>
      </c>
      <c r="F18" s="198"/>
      <c r="G18" s="198"/>
      <c r="H18" s="198"/>
      <c r="I18" s="94" t="s">
        <v>26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94" t="s">
        <v>24</v>
      </c>
      <c r="J20" s="22" t="s">
        <v>30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31</v>
      </c>
      <c r="F21" s="29"/>
      <c r="G21" s="29"/>
      <c r="H21" s="29"/>
      <c r="I21" s="94" t="s">
        <v>26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33</v>
      </c>
      <c r="E23" s="29"/>
      <c r="F23" s="29"/>
      <c r="G23" s="29"/>
      <c r="H23" s="29"/>
      <c r="I23" s="9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26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03" t="s">
        <v>1</v>
      </c>
      <c r="F27" s="203"/>
      <c r="G27" s="203"/>
      <c r="H27" s="203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36</v>
      </c>
      <c r="E30" s="29"/>
      <c r="F30" s="29"/>
      <c r="G30" s="29"/>
      <c r="H30" s="29"/>
      <c r="I30" s="93"/>
      <c r="J30" s="68">
        <f>ROUND(J122,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101" t="s">
        <v>37</v>
      </c>
      <c r="J32" s="33" t="s">
        <v>39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40</v>
      </c>
      <c r="E33" s="24" t="s">
        <v>41</v>
      </c>
      <c r="F33" s="103">
        <f>ROUND((SUM(BE122:BE146)),  2)</f>
        <v>0</v>
      </c>
      <c r="G33" s="29"/>
      <c r="H33" s="29"/>
      <c r="I33" s="104">
        <v>0.2</v>
      </c>
      <c r="J33" s="103">
        <f>ROUND(((SUM(BE122:BE146))*I33),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42</v>
      </c>
      <c r="F34" s="103">
        <f>ROUND((SUM(BF122:BF146)),  2)</f>
        <v>0</v>
      </c>
      <c r="G34" s="29"/>
      <c r="H34" s="29"/>
      <c r="I34" s="104">
        <v>0.2</v>
      </c>
      <c r="J34" s="103">
        <f>ROUND(((SUM(BF122:BF146))*I34),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3">
        <f>ROUND((SUM(BG122:BG146)),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3">
        <f>ROUND((SUM(BH122:BH146)),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45</v>
      </c>
      <c r="F37" s="103">
        <f>ROUND((SUM(BI122:BI146)),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46</v>
      </c>
      <c r="E39" s="57"/>
      <c r="F39" s="57"/>
      <c r="G39" s="107" t="s">
        <v>47</v>
      </c>
      <c r="H39" s="108" t="s">
        <v>48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49</v>
      </c>
      <c r="E50" s="41"/>
      <c r="F50" s="41"/>
      <c r="G50" s="40" t="s">
        <v>50</v>
      </c>
      <c r="H50" s="41"/>
      <c r="I50" s="112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51</v>
      </c>
      <c r="E61" s="32"/>
      <c r="F61" s="113" t="s">
        <v>52</v>
      </c>
      <c r="G61" s="42" t="s">
        <v>51</v>
      </c>
      <c r="H61" s="32"/>
      <c r="I61" s="114"/>
      <c r="J61" s="115" t="s">
        <v>52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53</v>
      </c>
      <c r="E65" s="43"/>
      <c r="F65" s="43"/>
      <c r="G65" s="40" t="s">
        <v>54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51</v>
      </c>
      <c r="E76" s="32"/>
      <c r="F76" s="113" t="s">
        <v>52</v>
      </c>
      <c r="G76" s="42" t="s">
        <v>51</v>
      </c>
      <c r="H76" s="32"/>
      <c r="I76" s="114"/>
      <c r="J76" s="115" t="s">
        <v>52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152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1" t="str">
        <f>E7</f>
        <v>PUMPTRACK- Ludvika van Beethovena</v>
      </c>
      <c r="F85" s="232"/>
      <c r="G85" s="232"/>
      <c r="H85" s="232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150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18" t="str">
        <f>E9</f>
        <v>SO 04 - Hlavný pumptrack</v>
      </c>
      <c r="F87" s="233"/>
      <c r="G87" s="233"/>
      <c r="H87" s="233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Trnava, parc. č. 1635/1</v>
      </c>
      <c r="G89" s="29"/>
      <c r="H89" s="29"/>
      <c r="I89" s="94" t="s">
        <v>21</v>
      </c>
      <c r="J89" s="52" t="str">
        <f>IF(J12="","",J12)</f>
        <v>30. 4. 2021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Mesto Trnava, Hlavná č.1</v>
      </c>
      <c r="G91" s="29"/>
      <c r="H91" s="29"/>
      <c r="I91" s="94" t="s">
        <v>29</v>
      </c>
      <c r="J91" s="27" t="str">
        <f>E21</f>
        <v>SIMANEK s.r.o.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94" t="s">
        <v>33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153</v>
      </c>
      <c r="D94" s="105"/>
      <c r="E94" s="105"/>
      <c r="F94" s="105"/>
      <c r="G94" s="105"/>
      <c r="H94" s="105"/>
      <c r="I94" s="120"/>
      <c r="J94" s="121" t="s">
        <v>154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155</v>
      </c>
      <c r="D96" s="29"/>
      <c r="E96" s="29"/>
      <c r="F96" s="29"/>
      <c r="G96" s="29"/>
      <c r="H96" s="29"/>
      <c r="I96" s="93"/>
      <c r="J96" s="68">
        <f>J122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156</v>
      </c>
    </row>
    <row r="97" spans="1:31" s="9" customFormat="1" ht="24.95" customHeight="1">
      <c r="B97" s="123"/>
      <c r="D97" s="124" t="s">
        <v>157</v>
      </c>
      <c r="E97" s="125"/>
      <c r="F97" s="125"/>
      <c r="G97" s="125"/>
      <c r="H97" s="125"/>
      <c r="I97" s="126"/>
      <c r="J97" s="127">
        <f>J123</f>
        <v>0</v>
      </c>
      <c r="L97" s="123"/>
    </row>
    <row r="98" spans="1:31" s="10" customFormat="1" ht="19.899999999999999" customHeight="1">
      <c r="B98" s="128"/>
      <c r="D98" s="129" t="s">
        <v>434</v>
      </c>
      <c r="E98" s="130"/>
      <c r="F98" s="130"/>
      <c r="G98" s="130"/>
      <c r="H98" s="130"/>
      <c r="I98" s="131"/>
      <c r="J98" s="132">
        <f>J124</f>
        <v>0</v>
      </c>
      <c r="L98" s="128"/>
    </row>
    <row r="99" spans="1:31" s="10" customFormat="1" ht="19.899999999999999" customHeight="1">
      <c r="B99" s="128"/>
      <c r="D99" s="129" t="s">
        <v>225</v>
      </c>
      <c r="E99" s="130"/>
      <c r="F99" s="130"/>
      <c r="G99" s="130"/>
      <c r="H99" s="130"/>
      <c r="I99" s="131"/>
      <c r="J99" s="132">
        <f>J126</f>
        <v>0</v>
      </c>
      <c r="L99" s="128"/>
    </row>
    <row r="100" spans="1:31" s="10" customFormat="1" ht="19.899999999999999" customHeight="1">
      <c r="B100" s="128"/>
      <c r="D100" s="129" t="s">
        <v>158</v>
      </c>
      <c r="E100" s="130"/>
      <c r="F100" s="130"/>
      <c r="G100" s="130"/>
      <c r="H100" s="130"/>
      <c r="I100" s="131"/>
      <c r="J100" s="132">
        <f>J137</f>
        <v>0</v>
      </c>
      <c r="L100" s="128"/>
    </row>
    <row r="101" spans="1:31" s="10" customFormat="1" ht="19.899999999999999" customHeight="1">
      <c r="B101" s="128"/>
      <c r="D101" s="129" t="s">
        <v>159</v>
      </c>
      <c r="E101" s="130"/>
      <c r="F101" s="130"/>
      <c r="G101" s="130"/>
      <c r="H101" s="130"/>
      <c r="I101" s="131"/>
      <c r="J101" s="132">
        <f>J140</f>
        <v>0</v>
      </c>
      <c r="L101" s="128"/>
    </row>
    <row r="102" spans="1:31" s="10" customFormat="1" ht="19.899999999999999" customHeight="1">
      <c r="B102" s="128"/>
      <c r="D102" s="129" t="s">
        <v>160</v>
      </c>
      <c r="E102" s="130"/>
      <c r="F102" s="130"/>
      <c r="G102" s="130"/>
      <c r="H102" s="130"/>
      <c r="I102" s="131"/>
      <c r="J102" s="132">
        <f>J144</f>
        <v>0</v>
      </c>
      <c r="L102" s="128"/>
    </row>
    <row r="103" spans="1:31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93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customHeight="1">
      <c r="A104" s="29"/>
      <c r="B104" s="44"/>
      <c r="C104" s="45"/>
      <c r="D104" s="45"/>
      <c r="E104" s="45"/>
      <c r="F104" s="45"/>
      <c r="G104" s="45"/>
      <c r="H104" s="45"/>
      <c r="I104" s="117"/>
      <c r="J104" s="45"/>
      <c r="K104" s="45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31" s="2" customFormat="1" ht="6.95" customHeight="1">
      <c r="A108" s="29"/>
      <c r="B108" s="46"/>
      <c r="C108" s="47"/>
      <c r="D108" s="47"/>
      <c r="E108" s="47"/>
      <c r="F108" s="47"/>
      <c r="G108" s="47"/>
      <c r="H108" s="47"/>
      <c r="I108" s="118"/>
      <c r="J108" s="47"/>
      <c r="K108" s="47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>
      <c r="A109" s="29"/>
      <c r="B109" s="30"/>
      <c r="C109" s="18" t="s">
        <v>161</v>
      </c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15</v>
      </c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31" t="str">
        <f>E7</f>
        <v>PUMPTRACK- Ludvika van Beethovena</v>
      </c>
      <c r="F112" s="232"/>
      <c r="G112" s="232"/>
      <c r="H112" s="232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150</v>
      </c>
      <c r="D113" s="29"/>
      <c r="E113" s="29"/>
      <c r="F113" s="29"/>
      <c r="G113" s="29"/>
      <c r="H113" s="29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218" t="str">
        <f>E9</f>
        <v>SO 04 - Hlavný pumptrack</v>
      </c>
      <c r="F114" s="233"/>
      <c r="G114" s="233"/>
      <c r="H114" s="233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19</v>
      </c>
      <c r="D116" s="29"/>
      <c r="E116" s="29"/>
      <c r="F116" s="22" t="str">
        <f>F12</f>
        <v>Trnava, parc. č. 1635/1</v>
      </c>
      <c r="G116" s="29"/>
      <c r="H116" s="29"/>
      <c r="I116" s="94" t="s">
        <v>21</v>
      </c>
      <c r="J116" s="52" t="str">
        <f>IF(J12="","",J12)</f>
        <v>30. 4. 2021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93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23</v>
      </c>
      <c r="D118" s="29"/>
      <c r="E118" s="29"/>
      <c r="F118" s="22" t="str">
        <f>E15</f>
        <v>Mesto Trnava, Hlavná č.1</v>
      </c>
      <c r="G118" s="29"/>
      <c r="H118" s="29"/>
      <c r="I118" s="94" t="s">
        <v>29</v>
      </c>
      <c r="J118" s="27" t="str">
        <f>E21</f>
        <v>SIMANEK s.r.o.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27</v>
      </c>
      <c r="D119" s="29"/>
      <c r="E119" s="29"/>
      <c r="F119" s="22" t="str">
        <f>IF(E18="","",E18)</f>
        <v>Vyplň údaj</v>
      </c>
      <c r="G119" s="29"/>
      <c r="H119" s="29"/>
      <c r="I119" s="94" t="s">
        <v>33</v>
      </c>
      <c r="J119" s="27" t="str">
        <f>E24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93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33"/>
      <c r="B121" s="134"/>
      <c r="C121" s="135" t="s">
        <v>162</v>
      </c>
      <c r="D121" s="136" t="s">
        <v>61</v>
      </c>
      <c r="E121" s="136" t="s">
        <v>57</v>
      </c>
      <c r="F121" s="136" t="s">
        <v>58</v>
      </c>
      <c r="G121" s="136" t="s">
        <v>163</v>
      </c>
      <c r="H121" s="136" t="s">
        <v>164</v>
      </c>
      <c r="I121" s="137" t="s">
        <v>165</v>
      </c>
      <c r="J121" s="138" t="s">
        <v>154</v>
      </c>
      <c r="K121" s="139" t="s">
        <v>166</v>
      </c>
      <c r="L121" s="140"/>
      <c r="M121" s="59" t="s">
        <v>1</v>
      </c>
      <c r="N121" s="60" t="s">
        <v>40</v>
      </c>
      <c r="O121" s="60" t="s">
        <v>167</v>
      </c>
      <c r="P121" s="60" t="s">
        <v>168</v>
      </c>
      <c r="Q121" s="60" t="s">
        <v>169</v>
      </c>
      <c r="R121" s="60" t="s">
        <v>170</v>
      </c>
      <c r="S121" s="60" t="s">
        <v>171</v>
      </c>
      <c r="T121" s="61" t="s">
        <v>172</v>
      </c>
      <c r="U121" s="133"/>
      <c r="V121" s="133"/>
      <c r="W121" s="133"/>
      <c r="X121" s="133"/>
      <c r="Y121" s="133"/>
      <c r="Z121" s="133"/>
      <c r="AA121" s="133"/>
      <c r="AB121" s="133"/>
      <c r="AC121" s="133"/>
      <c r="AD121" s="133"/>
      <c r="AE121" s="133"/>
    </row>
    <row r="122" spans="1:65" s="2" customFormat="1" ht="22.9" customHeight="1">
      <c r="A122" s="29"/>
      <c r="B122" s="30"/>
      <c r="C122" s="66" t="s">
        <v>155</v>
      </c>
      <c r="D122" s="29"/>
      <c r="E122" s="29"/>
      <c r="F122" s="29"/>
      <c r="G122" s="29"/>
      <c r="H122" s="29"/>
      <c r="I122" s="93"/>
      <c r="J122" s="141">
        <f>BK122</f>
        <v>0</v>
      </c>
      <c r="K122" s="29"/>
      <c r="L122" s="30"/>
      <c r="M122" s="62"/>
      <c r="N122" s="53"/>
      <c r="O122" s="63"/>
      <c r="P122" s="142">
        <f>P123</f>
        <v>0</v>
      </c>
      <c r="Q122" s="63"/>
      <c r="R122" s="142">
        <f>R123</f>
        <v>2398.2014899999999</v>
      </c>
      <c r="S122" s="63"/>
      <c r="T122" s="143">
        <f>T123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75</v>
      </c>
      <c r="AU122" s="14" t="s">
        <v>156</v>
      </c>
      <c r="BK122" s="144">
        <f>BK123</f>
        <v>0</v>
      </c>
    </row>
    <row r="123" spans="1:65" s="12" customFormat="1" ht="25.9" customHeight="1">
      <c r="B123" s="145"/>
      <c r="D123" s="146" t="s">
        <v>75</v>
      </c>
      <c r="E123" s="147" t="s">
        <v>173</v>
      </c>
      <c r="F123" s="147" t="s">
        <v>174</v>
      </c>
      <c r="I123" s="148"/>
      <c r="J123" s="149">
        <f>BK123</f>
        <v>0</v>
      </c>
      <c r="L123" s="145"/>
      <c r="M123" s="150"/>
      <c r="N123" s="151"/>
      <c r="O123" s="151"/>
      <c r="P123" s="152">
        <f>P124+P126+P137+P140+P144</f>
        <v>0</v>
      </c>
      <c r="Q123" s="151"/>
      <c r="R123" s="152">
        <f>R124+R126+R137+R140+R144</f>
        <v>2398.2014899999999</v>
      </c>
      <c r="S123" s="151"/>
      <c r="T123" s="153">
        <f>T124+T126+T137+T140+T144</f>
        <v>0</v>
      </c>
      <c r="AR123" s="146" t="s">
        <v>84</v>
      </c>
      <c r="AT123" s="154" t="s">
        <v>75</v>
      </c>
      <c r="AU123" s="154" t="s">
        <v>76</v>
      </c>
      <c r="AY123" s="146" t="s">
        <v>175</v>
      </c>
      <c r="BK123" s="155">
        <f>BK124+BK126+BK137+BK140+BK144</f>
        <v>0</v>
      </c>
    </row>
    <row r="124" spans="1:65" s="12" customFormat="1" ht="22.9" customHeight="1">
      <c r="B124" s="145"/>
      <c r="D124" s="146" t="s">
        <v>75</v>
      </c>
      <c r="E124" s="156" t="s">
        <v>435</v>
      </c>
      <c r="F124" s="156" t="s">
        <v>436</v>
      </c>
      <c r="I124" s="148"/>
      <c r="J124" s="157">
        <f>BK124</f>
        <v>0</v>
      </c>
      <c r="L124" s="145"/>
      <c r="M124" s="150"/>
      <c r="N124" s="151"/>
      <c r="O124" s="151"/>
      <c r="P124" s="152">
        <f>P125</f>
        <v>0</v>
      </c>
      <c r="Q124" s="151"/>
      <c r="R124" s="152">
        <f>R125</f>
        <v>0</v>
      </c>
      <c r="S124" s="151"/>
      <c r="T124" s="153">
        <f>T125</f>
        <v>0</v>
      </c>
      <c r="AR124" s="146" t="s">
        <v>84</v>
      </c>
      <c r="AT124" s="154" t="s">
        <v>75</v>
      </c>
      <c r="AU124" s="154" t="s">
        <v>84</v>
      </c>
      <c r="AY124" s="146" t="s">
        <v>175</v>
      </c>
      <c r="BK124" s="155">
        <f>BK125</f>
        <v>0</v>
      </c>
    </row>
    <row r="125" spans="1:65" s="2" customFormat="1" ht="21.75" customHeight="1">
      <c r="A125" s="29"/>
      <c r="B125" s="158"/>
      <c r="C125" s="159" t="s">
        <v>84</v>
      </c>
      <c r="D125" s="159" t="s">
        <v>178</v>
      </c>
      <c r="E125" s="160" t="s">
        <v>437</v>
      </c>
      <c r="F125" s="161" t="s">
        <v>438</v>
      </c>
      <c r="G125" s="162" t="s">
        <v>439</v>
      </c>
      <c r="H125" s="163">
        <v>1</v>
      </c>
      <c r="I125" s="164"/>
      <c r="J125" s="165">
        <f>ROUND(I125*H125,2)</f>
        <v>0</v>
      </c>
      <c r="K125" s="166"/>
      <c r="L125" s="30"/>
      <c r="M125" s="167" t="s">
        <v>1</v>
      </c>
      <c r="N125" s="168" t="s">
        <v>42</v>
      </c>
      <c r="O125" s="55"/>
      <c r="P125" s="169">
        <f>O125*H125</f>
        <v>0</v>
      </c>
      <c r="Q125" s="169">
        <v>0</v>
      </c>
      <c r="R125" s="169">
        <f>Q125*H125</f>
        <v>0</v>
      </c>
      <c r="S125" s="169">
        <v>0</v>
      </c>
      <c r="T125" s="170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1" t="s">
        <v>182</v>
      </c>
      <c r="AT125" s="171" t="s">
        <v>178</v>
      </c>
      <c r="AU125" s="171" t="s">
        <v>176</v>
      </c>
      <c r="AY125" s="14" t="s">
        <v>175</v>
      </c>
      <c r="BE125" s="172">
        <f>IF(N125="základná",J125,0)</f>
        <v>0</v>
      </c>
      <c r="BF125" s="172">
        <f>IF(N125="znížená",J125,0)</f>
        <v>0</v>
      </c>
      <c r="BG125" s="172">
        <f>IF(N125="zákl. prenesená",J125,0)</f>
        <v>0</v>
      </c>
      <c r="BH125" s="172">
        <f>IF(N125="zníž. prenesená",J125,0)</f>
        <v>0</v>
      </c>
      <c r="BI125" s="172">
        <f>IF(N125="nulová",J125,0)</f>
        <v>0</v>
      </c>
      <c r="BJ125" s="14" t="s">
        <v>176</v>
      </c>
      <c r="BK125" s="172">
        <f>ROUND(I125*H125,2)</f>
        <v>0</v>
      </c>
      <c r="BL125" s="14" t="s">
        <v>182</v>
      </c>
      <c r="BM125" s="171" t="s">
        <v>440</v>
      </c>
    </row>
    <row r="126" spans="1:65" s="12" customFormat="1" ht="22.9" customHeight="1">
      <c r="B126" s="145"/>
      <c r="D126" s="146" t="s">
        <v>75</v>
      </c>
      <c r="E126" s="156" t="s">
        <v>84</v>
      </c>
      <c r="F126" s="156" t="s">
        <v>233</v>
      </c>
      <c r="I126" s="148"/>
      <c r="J126" s="157">
        <f>BK126</f>
        <v>0</v>
      </c>
      <c r="L126" s="145"/>
      <c r="M126" s="150"/>
      <c r="N126" s="151"/>
      <c r="O126" s="151"/>
      <c r="P126" s="152">
        <f>SUM(P127:P136)</f>
        <v>0</v>
      </c>
      <c r="Q126" s="151"/>
      <c r="R126" s="152">
        <f>SUM(R127:R136)</f>
        <v>1477.566</v>
      </c>
      <c r="S126" s="151"/>
      <c r="T126" s="153">
        <f>SUM(T127:T136)</f>
        <v>0</v>
      </c>
      <c r="AR126" s="146" t="s">
        <v>84</v>
      </c>
      <c r="AT126" s="154" t="s">
        <v>75</v>
      </c>
      <c r="AU126" s="154" t="s">
        <v>84</v>
      </c>
      <c r="AY126" s="146" t="s">
        <v>175</v>
      </c>
      <c r="BK126" s="155">
        <f>SUM(BK127:BK136)</f>
        <v>0</v>
      </c>
    </row>
    <row r="127" spans="1:65" s="2" customFormat="1" ht="21.75" customHeight="1">
      <c r="A127" s="29"/>
      <c r="B127" s="158"/>
      <c r="C127" s="159" t="s">
        <v>176</v>
      </c>
      <c r="D127" s="159" t="s">
        <v>178</v>
      </c>
      <c r="E127" s="160" t="s">
        <v>410</v>
      </c>
      <c r="F127" s="161" t="s">
        <v>411</v>
      </c>
      <c r="G127" s="162" t="s">
        <v>236</v>
      </c>
      <c r="H127" s="163">
        <v>255.47399999999999</v>
      </c>
      <c r="I127" s="164"/>
      <c r="J127" s="165">
        <f t="shared" ref="J127:J136" si="0">ROUND(I127*H127,2)</f>
        <v>0</v>
      </c>
      <c r="K127" s="166"/>
      <c r="L127" s="30"/>
      <c r="M127" s="167" t="s">
        <v>1</v>
      </c>
      <c r="N127" s="168" t="s">
        <v>42</v>
      </c>
      <c r="O127" s="55"/>
      <c r="P127" s="169">
        <f t="shared" ref="P127:P136" si="1">O127*H127</f>
        <v>0</v>
      </c>
      <c r="Q127" s="169">
        <v>0</v>
      </c>
      <c r="R127" s="169">
        <f t="shared" ref="R127:R136" si="2">Q127*H127</f>
        <v>0</v>
      </c>
      <c r="S127" s="169">
        <v>0</v>
      </c>
      <c r="T127" s="170">
        <f t="shared" ref="T127:T136" si="3"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1" t="s">
        <v>182</v>
      </c>
      <c r="AT127" s="171" t="s">
        <v>178</v>
      </c>
      <c r="AU127" s="171" t="s">
        <v>176</v>
      </c>
      <c r="AY127" s="14" t="s">
        <v>175</v>
      </c>
      <c r="BE127" s="172">
        <f t="shared" ref="BE127:BE136" si="4">IF(N127="základná",J127,0)</f>
        <v>0</v>
      </c>
      <c r="BF127" s="172">
        <f t="shared" ref="BF127:BF136" si="5">IF(N127="znížená",J127,0)</f>
        <v>0</v>
      </c>
      <c r="BG127" s="172">
        <f t="shared" ref="BG127:BG136" si="6">IF(N127="zákl. prenesená",J127,0)</f>
        <v>0</v>
      </c>
      <c r="BH127" s="172">
        <f t="shared" ref="BH127:BH136" si="7">IF(N127="zníž. prenesená",J127,0)</f>
        <v>0</v>
      </c>
      <c r="BI127" s="172">
        <f t="shared" ref="BI127:BI136" si="8">IF(N127="nulová",J127,0)</f>
        <v>0</v>
      </c>
      <c r="BJ127" s="14" t="s">
        <v>176</v>
      </c>
      <c r="BK127" s="172">
        <f t="shared" ref="BK127:BK136" si="9">ROUND(I127*H127,2)</f>
        <v>0</v>
      </c>
      <c r="BL127" s="14" t="s">
        <v>182</v>
      </c>
      <c r="BM127" s="171" t="s">
        <v>441</v>
      </c>
    </row>
    <row r="128" spans="1:65" s="2" customFormat="1" ht="21.75" customHeight="1">
      <c r="A128" s="29"/>
      <c r="B128" s="158"/>
      <c r="C128" s="159" t="s">
        <v>189</v>
      </c>
      <c r="D128" s="159" t="s">
        <v>178</v>
      </c>
      <c r="E128" s="160" t="s">
        <v>413</v>
      </c>
      <c r="F128" s="161" t="s">
        <v>414</v>
      </c>
      <c r="G128" s="162" t="s">
        <v>236</v>
      </c>
      <c r="H128" s="163">
        <v>212.89500000000001</v>
      </c>
      <c r="I128" s="164"/>
      <c r="J128" s="165">
        <f t="shared" si="0"/>
        <v>0</v>
      </c>
      <c r="K128" s="166"/>
      <c r="L128" s="30"/>
      <c r="M128" s="167" t="s">
        <v>1</v>
      </c>
      <c r="N128" s="168" t="s">
        <v>42</v>
      </c>
      <c r="O128" s="55"/>
      <c r="P128" s="169">
        <f t="shared" si="1"/>
        <v>0</v>
      </c>
      <c r="Q128" s="169">
        <v>0</v>
      </c>
      <c r="R128" s="169">
        <f t="shared" si="2"/>
        <v>0</v>
      </c>
      <c r="S128" s="169">
        <v>0</v>
      </c>
      <c r="T128" s="170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1" t="s">
        <v>182</v>
      </c>
      <c r="AT128" s="171" t="s">
        <v>178</v>
      </c>
      <c r="AU128" s="171" t="s">
        <v>176</v>
      </c>
      <c r="AY128" s="14" t="s">
        <v>175</v>
      </c>
      <c r="BE128" s="172">
        <f t="shared" si="4"/>
        <v>0</v>
      </c>
      <c r="BF128" s="172">
        <f t="shared" si="5"/>
        <v>0</v>
      </c>
      <c r="BG128" s="172">
        <f t="shared" si="6"/>
        <v>0</v>
      </c>
      <c r="BH128" s="172">
        <f t="shared" si="7"/>
        <v>0</v>
      </c>
      <c r="BI128" s="172">
        <f t="shared" si="8"/>
        <v>0</v>
      </c>
      <c r="BJ128" s="14" t="s">
        <v>176</v>
      </c>
      <c r="BK128" s="172">
        <f t="shared" si="9"/>
        <v>0</v>
      </c>
      <c r="BL128" s="14" t="s">
        <v>182</v>
      </c>
      <c r="BM128" s="171" t="s">
        <v>442</v>
      </c>
    </row>
    <row r="129" spans="1:65" s="2" customFormat="1" ht="21.75" customHeight="1">
      <c r="A129" s="29"/>
      <c r="B129" s="158"/>
      <c r="C129" s="159" t="s">
        <v>182</v>
      </c>
      <c r="D129" s="159" t="s">
        <v>178</v>
      </c>
      <c r="E129" s="160" t="s">
        <v>416</v>
      </c>
      <c r="F129" s="161" t="s">
        <v>417</v>
      </c>
      <c r="G129" s="162" t="s">
        <v>236</v>
      </c>
      <c r="H129" s="163">
        <v>63.869</v>
      </c>
      <c r="I129" s="164"/>
      <c r="J129" s="165">
        <f t="shared" si="0"/>
        <v>0</v>
      </c>
      <c r="K129" s="166"/>
      <c r="L129" s="30"/>
      <c r="M129" s="167" t="s">
        <v>1</v>
      </c>
      <c r="N129" s="168" t="s">
        <v>42</v>
      </c>
      <c r="O129" s="55"/>
      <c r="P129" s="169">
        <f t="shared" si="1"/>
        <v>0</v>
      </c>
      <c r="Q129" s="169">
        <v>0</v>
      </c>
      <c r="R129" s="169">
        <f t="shared" si="2"/>
        <v>0</v>
      </c>
      <c r="S129" s="169">
        <v>0</v>
      </c>
      <c r="T129" s="170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1" t="s">
        <v>182</v>
      </c>
      <c r="AT129" s="171" t="s">
        <v>178</v>
      </c>
      <c r="AU129" s="171" t="s">
        <v>176</v>
      </c>
      <c r="AY129" s="14" t="s">
        <v>175</v>
      </c>
      <c r="BE129" s="172">
        <f t="shared" si="4"/>
        <v>0</v>
      </c>
      <c r="BF129" s="172">
        <f t="shared" si="5"/>
        <v>0</v>
      </c>
      <c r="BG129" s="172">
        <f t="shared" si="6"/>
        <v>0</v>
      </c>
      <c r="BH129" s="172">
        <f t="shared" si="7"/>
        <v>0</v>
      </c>
      <c r="BI129" s="172">
        <f t="shared" si="8"/>
        <v>0</v>
      </c>
      <c r="BJ129" s="14" t="s">
        <v>176</v>
      </c>
      <c r="BK129" s="172">
        <f t="shared" si="9"/>
        <v>0</v>
      </c>
      <c r="BL129" s="14" t="s">
        <v>182</v>
      </c>
      <c r="BM129" s="171" t="s">
        <v>443</v>
      </c>
    </row>
    <row r="130" spans="1:65" s="2" customFormat="1" ht="33" customHeight="1">
      <c r="A130" s="29"/>
      <c r="B130" s="158"/>
      <c r="C130" s="159" t="s">
        <v>184</v>
      </c>
      <c r="D130" s="159" t="s">
        <v>178</v>
      </c>
      <c r="E130" s="160" t="s">
        <v>444</v>
      </c>
      <c r="F130" s="161" t="s">
        <v>445</v>
      </c>
      <c r="G130" s="162" t="s">
        <v>236</v>
      </c>
      <c r="H130" s="163">
        <v>212.89500000000001</v>
      </c>
      <c r="I130" s="164"/>
      <c r="J130" s="165">
        <f t="shared" si="0"/>
        <v>0</v>
      </c>
      <c r="K130" s="166"/>
      <c r="L130" s="30"/>
      <c r="M130" s="167" t="s">
        <v>1</v>
      </c>
      <c r="N130" s="168" t="s">
        <v>42</v>
      </c>
      <c r="O130" s="55"/>
      <c r="P130" s="169">
        <f t="shared" si="1"/>
        <v>0</v>
      </c>
      <c r="Q130" s="169">
        <v>0</v>
      </c>
      <c r="R130" s="169">
        <f t="shared" si="2"/>
        <v>0</v>
      </c>
      <c r="S130" s="169">
        <v>0</v>
      </c>
      <c r="T130" s="170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1" t="s">
        <v>182</v>
      </c>
      <c r="AT130" s="171" t="s">
        <v>178</v>
      </c>
      <c r="AU130" s="171" t="s">
        <v>176</v>
      </c>
      <c r="AY130" s="14" t="s">
        <v>175</v>
      </c>
      <c r="BE130" s="172">
        <f t="shared" si="4"/>
        <v>0</v>
      </c>
      <c r="BF130" s="172">
        <f t="shared" si="5"/>
        <v>0</v>
      </c>
      <c r="BG130" s="172">
        <f t="shared" si="6"/>
        <v>0</v>
      </c>
      <c r="BH130" s="172">
        <f t="shared" si="7"/>
        <v>0</v>
      </c>
      <c r="BI130" s="172">
        <f t="shared" si="8"/>
        <v>0</v>
      </c>
      <c r="BJ130" s="14" t="s">
        <v>176</v>
      </c>
      <c r="BK130" s="172">
        <f t="shared" si="9"/>
        <v>0</v>
      </c>
      <c r="BL130" s="14" t="s">
        <v>182</v>
      </c>
      <c r="BM130" s="171" t="s">
        <v>446</v>
      </c>
    </row>
    <row r="131" spans="1:65" s="2" customFormat="1" ht="33" customHeight="1">
      <c r="A131" s="29"/>
      <c r="B131" s="158"/>
      <c r="C131" s="159" t="s">
        <v>199</v>
      </c>
      <c r="D131" s="159" t="s">
        <v>178</v>
      </c>
      <c r="E131" s="160" t="s">
        <v>447</v>
      </c>
      <c r="F131" s="161" t="s">
        <v>448</v>
      </c>
      <c r="G131" s="162" t="s">
        <v>236</v>
      </c>
      <c r="H131" s="163">
        <v>1490.2650000000001</v>
      </c>
      <c r="I131" s="164"/>
      <c r="J131" s="165">
        <f t="shared" si="0"/>
        <v>0</v>
      </c>
      <c r="K131" s="166"/>
      <c r="L131" s="30"/>
      <c r="M131" s="167" t="s">
        <v>1</v>
      </c>
      <c r="N131" s="168" t="s">
        <v>42</v>
      </c>
      <c r="O131" s="55"/>
      <c r="P131" s="169">
        <f t="shared" si="1"/>
        <v>0</v>
      </c>
      <c r="Q131" s="169">
        <v>0</v>
      </c>
      <c r="R131" s="169">
        <f t="shared" si="2"/>
        <v>0</v>
      </c>
      <c r="S131" s="169">
        <v>0</v>
      </c>
      <c r="T131" s="170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1" t="s">
        <v>182</v>
      </c>
      <c r="AT131" s="171" t="s">
        <v>178</v>
      </c>
      <c r="AU131" s="171" t="s">
        <v>176</v>
      </c>
      <c r="AY131" s="14" t="s">
        <v>175</v>
      </c>
      <c r="BE131" s="172">
        <f t="shared" si="4"/>
        <v>0</v>
      </c>
      <c r="BF131" s="172">
        <f t="shared" si="5"/>
        <v>0</v>
      </c>
      <c r="BG131" s="172">
        <f t="shared" si="6"/>
        <v>0</v>
      </c>
      <c r="BH131" s="172">
        <f t="shared" si="7"/>
        <v>0</v>
      </c>
      <c r="BI131" s="172">
        <f t="shared" si="8"/>
        <v>0</v>
      </c>
      <c r="BJ131" s="14" t="s">
        <v>176</v>
      </c>
      <c r="BK131" s="172">
        <f t="shared" si="9"/>
        <v>0</v>
      </c>
      <c r="BL131" s="14" t="s">
        <v>182</v>
      </c>
      <c r="BM131" s="171" t="s">
        <v>449</v>
      </c>
    </row>
    <row r="132" spans="1:65" s="2" customFormat="1" ht="33" customHeight="1">
      <c r="A132" s="29"/>
      <c r="B132" s="158"/>
      <c r="C132" s="159" t="s">
        <v>207</v>
      </c>
      <c r="D132" s="159" t="s">
        <v>178</v>
      </c>
      <c r="E132" s="160" t="s">
        <v>450</v>
      </c>
      <c r="F132" s="161" t="s">
        <v>451</v>
      </c>
      <c r="G132" s="162" t="s">
        <v>236</v>
      </c>
      <c r="H132" s="163">
        <v>710.71</v>
      </c>
      <c r="I132" s="164"/>
      <c r="J132" s="165">
        <f t="shared" si="0"/>
        <v>0</v>
      </c>
      <c r="K132" s="166"/>
      <c r="L132" s="30"/>
      <c r="M132" s="167" t="s">
        <v>1</v>
      </c>
      <c r="N132" s="168" t="s">
        <v>42</v>
      </c>
      <c r="O132" s="55"/>
      <c r="P132" s="169">
        <f t="shared" si="1"/>
        <v>0</v>
      </c>
      <c r="Q132" s="169">
        <v>0</v>
      </c>
      <c r="R132" s="169">
        <f t="shared" si="2"/>
        <v>0</v>
      </c>
      <c r="S132" s="169">
        <v>0</v>
      </c>
      <c r="T132" s="170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1" t="s">
        <v>182</v>
      </c>
      <c r="AT132" s="171" t="s">
        <v>178</v>
      </c>
      <c r="AU132" s="171" t="s">
        <v>176</v>
      </c>
      <c r="AY132" s="14" t="s">
        <v>175</v>
      </c>
      <c r="BE132" s="172">
        <f t="shared" si="4"/>
        <v>0</v>
      </c>
      <c r="BF132" s="172">
        <f t="shared" si="5"/>
        <v>0</v>
      </c>
      <c r="BG132" s="172">
        <f t="shared" si="6"/>
        <v>0</v>
      </c>
      <c r="BH132" s="172">
        <f t="shared" si="7"/>
        <v>0</v>
      </c>
      <c r="BI132" s="172">
        <f t="shared" si="8"/>
        <v>0</v>
      </c>
      <c r="BJ132" s="14" t="s">
        <v>176</v>
      </c>
      <c r="BK132" s="172">
        <f t="shared" si="9"/>
        <v>0</v>
      </c>
      <c r="BL132" s="14" t="s">
        <v>182</v>
      </c>
      <c r="BM132" s="171" t="s">
        <v>452</v>
      </c>
    </row>
    <row r="133" spans="1:65" s="2" customFormat="1" ht="16.5" customHeight="1">
      <c r="A133" s="29"/>
      <c r="B133" s="158"/>
      <c r="C133" s="173" t="s">
        <v>203</v>
      </c>
      <c r="D133" s="173" t="s">
        <v>200</v>
      </c>
      <c r="E133" s="174" t="s">
        <v>453</v>
      </c>
      <c r="F133" s="175" t="s">
        <v>454</v>
      </c>
      <c r="G133" s="176" t="s">
        <v>210</v>
      </c>
      <c r="H133" s="177">
        <v>1477.566</v>
      </c>
      <c r="I133" s="178"/>
      <c r="J133" s="179">
        <f t="shared" si="0"/>
        <v>0</v>
      </c>
      <c r="K133" s="180"/>
      <c r="L133" s="181"/>
      <c r="M133" s="182" t="s">
        <v>1</v>
      </c>
      <c r="N133" s="183" t="s">
        <v>42</v>
      </c>
      <c r="O133" s="55"/>
      <c r="P133" s="169">
        <f t="shared" si="1"/>
        <v>0</v>
      </c>
      <c r="Q133" s="169">
        <v>1</v>
      </c>
      <c r="R133" s="169">
        <f t="shared" si="2"/>
        <v>1477.566</v>
      </c>
      <c r="S133" s="169">
        <v>0</v>
      </c>
      <c r="T133" s="170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1" t="s">
        <v>203</v>
      </c>
      <c r="AT133" s="171" t="s">
        <v>200</v>
      </c>
      <c r="AU133" s="171" t="s">
        <v>176</v>
      </c>
      <c r="AY133" s="14" t="s">
        <v>175</v>
      </c>
      <c r="BE133" s="172">
        <f t="shared" si="4"/>
        <v>0</v>
      </c>
      <c r="BF133" s="172">
        <f t="shared" si="5"/>
        <v>0</v>
      </c>
      <c r="BG133" s="172">
        <f t="shared" si="6"/>
        <v>0</v>
      </c>
      <c r="BH133" s="172">
        <f t="shared" si="7"/>
        <v>0</v>
      </c>
      <c r="BI133" s="172">
        <f t="shared" si="8"/>
        <v>0</v>
      </c>
      <c r="BJ133" s="14" t="s">
        <v>176</v>
      </c>
      <c r="BK133" s="172">
        <f t="shared" si="9"/>
        <v>0</v>
      </c>
      <c r="BL133" s="14" t="s">
        <v>182</v>
      </c>
      <c r="BM133" s="171" t="s">
        <v>455</v>
      </c>
    </row>
    <row r="134" spans="1:65" s="2" customFormat="1" ht="16.5" customHeight="1">
      <c r="A134" s="29"/>
      <c r="B134" s="158"/>
      <c r="C134" s="159" t="s">
        <v>260</v>
      </c>
      <c r="D134" s="159" t="s">
        <v>178</v>
      </c>
      <c r="E134" s="160" t="s">
        <v>456</v>
      </c>
      <c r="F134" s="161" t="s">
        <v>457</v>
      </c>
      <c r="G134" s="162" t="s">
        <v>236</v>
      </c>
      <c r="H134" s="163">
        <v>212.89500000000001</v>
      </c>
      <c r="I134" s="164"/>
      <c r="J134" s="165">
        <f t="shared" si="0"/>
        <v>0</v>
      </c>
      <c r="K134" s="166"/>
      <c r="L134" s="30"/>
      <c r="M134" s="167" t="s">
        <v>1</v>
      </c>
      <c r="N134" s="168" t="s">
        <v>42</v>
      </c>
      <c r="O134" s="55"/>
      <c r="P134" s="169">
        <f t="shared" si="1"/>
        <v>0</v>
      </c>
      <c r="Q134" s="169">
        <v>0</v>
      </c>
      <c r="R134" s="169">
        <f t="shared" si="2"/>
        <v>0</v>
      </c>
      <c r="S134" s="169">
        <v>0</v>
      </c>
      <c r="T134" s="170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1" t="s">
        <v>182</v>
      </c>
      <c r="AT134" s="171" t="s">
        <v>178</v>
      </c>
      <c r="AU134" s="171" t="s">
        <v>176</v>
      </c>
      <c r="AY134" s="14" t="s">
        <v>175</v>
      </c>
      <c r="BE134" s="172">
        <f t="shared" si="4"/>
        <v>0</v>
      </c>
      <c r="BF134" s="172">
        <f t="shared" si="5"/>
        <v>0</v>
      </c>
      <c r="BG134" s="172">
        <f t="shared" si="6"/>
        <v>0</v>
      </c>
      <c r="BH134" s="172">
        <f t="shared" si="7"/>
        <v>0</v>
      </c>
      <c r="BI134" s="172">
        <f t="shared" si="8"/>
        <v>0</v>
      </c>
      <c r="BJ134" s="14" t="s">
        <v>176</v>
      </c>
      <c r="BK134" s="172">
        <f t="shared" si="9"/>
        <v>0</v>
      </c>
      <c r="BL134" s="14" t="s">
        <v>182</v>
      </c>
      <c r="BM134" s="171" t="s">
        <v>458</v>
      </c>
    </row>
    <row r="135" spans="1:65" s="2" customFormat="1" ht="21.75" customHeight="1">
      <c r="A135" s="29"/>
      <c r="B135" s="158"/>
      <c r="C135" s="159" t="s">
        <v>263</v>
      </c>
      <c r="D135" s="159" t="s">
        <v>178</v>
      </c>
      <c r="E135" s="160" t="s">
        <v>421</v>
      </c>
      <c r="F135" s="161" t="s">
        <v>422</v>
      </c>
      <c r="G135" s="162" t="s">
        <v>210</v>
      </c>
      <c r="H135" s="163">
        <v>319.34300000000002</v>
      </c>
      <c r="I135" s="164"/>
      <c r="J135" s="165">
        <f t="shared" si="0"/>
        <v>0</v>
      </c>
      <c r="K135" s="166"/>
      <c r="L135" s="30"/>
      <c r="M135" s="167" t="s">
        <v>1</v>
      </c>
      <c r="N135" s="168" t="s">
        <v>42</v>
      </c>
      <c r="O135" s="55"/>
      <c r="P135" s="169">
        <f t="shared" si="1"/>
        <v>0</v>
      </c>
      <c r="Q135" s="169">
        <v>0</v>
      </c>
      <c r="R135" s="169">
        <f t="shared" si="2"/>
        <v>0</v>
      </c>
      <c r="S135" s="169">
        <v>0</v>
      </c>
      <c r="T135" s="170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1" t="s">
        <v>182</v>
      </c>
      <c r="AT135" s="171" t="s">
        <v>178</v>
      </c>
      <c r="AU135" s="171" t="s">
        <v>176</v>
      </c>
      <c r="AY135" s="14" t="s">
        <v>175</v>
      </c>
      <c r="BE135" s="172">
        <f t="shared" si="4"/>
        <v>0</v>
      </c>
      <c r="BF135" s="172">
        <f t="shared" si="5"/>
        <v>0</v>
      </c>
      <c r="BG135" s="172">
        <f t="shared" si="6"/>
        <v>0</v>
      </c>
      <c r="BH135" s="172">
        <f t="shared" si="7"/>
        <v>0</v>
      </c>
      <c r="BI135" s="172">
        <f t="shared" si="8"/>
        <v>0</v>
      </c>
      <c r="BJ135" s="14" t="s">
        <v>176</v>
      </c>
      <c r="BK135" s="172">
        <f t="shared" si="9"/>
        <v>0</v>
      </c>
      <c r="BL135" s="14" t="s">
        <v>182</v>
      </c>
      <c r="BM135" s="171" t="s">
        <v>459</v>
      </c>
    </row>
    <row r="136" spans="1:65" s="2" customFormat="1" ht="33" customHeight="1">
      <c r="A136" s="29"/>
      <c r="B136" s="158"/>
      <c r="C136" s="159" t="s">
        <v>267</v>
      </c>
      <c r="D136" s="159" t="s">
        <v>178</v>
      </c>
      <c r="E136" s="160" t="s">
        <v>460</v>
      </c>
      <c r="F136" s="161" t="s">
        <v>461</v>
      </c>
      <c r="G136" s="162" t="s">
        <v>181</v>
      </c>
      <c r="H136" s="163">
        <v>923</v>
      </c>
      <c r="I136" s="164"/>
      <c r="J136" s="165">
        <f t="shared" si="0"/>
        <v>0</v>
      </c>
      <c r="K136" s="166"/>
      <c r="L136" s="30"/>
      <c r="M136" s="167" t="s">
        <v>1</v>
      </c>
      <c r="N136" s="168" t="s">
        <v>42</v>
      </c>
      <c r="O136" s="55"/>
      <c r="P136" s="169">
        <f t="shared" si="1"/>
        <v>0</v>
      </c>
      <c r="Q136" s="169">
        <v>0</v>
      </c>
      <c r="R136" s="169">
        <f t="shared" si="2"/>
        <v>0</v>
      </c>
      <c r="S136" s="169">
        <v>0</v>
      </c>
      <c r="T136" s="170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1" t="s">
        <v>182</v>
      </c>
      <c r="AT136" s="171" t="s">
        <v>178</v>
      </c>
      <c r="AU136" s="171" t="s">
        <v>176</v>
      </c>
      <c r="AY136" s="14" t="s">
        <v>175</v>
      </c>
      <c r="BE136" s="172">
        <f t="shared" si="4"/>
        <v>0</v>
      </c>
      <c r="BF136" s="172">
        <f t="shared" si="5"/>
        <v>0</v>
      </c>
      <c r="BG136" s="172">
        <f t="shared" si="6"/>
        <v>0</v>
      </c>
      <c r="BH136" s="172">
        <f t="shared" si="7"/>
        <v>0</v>
      </c>
      <c r="BI136" s="172">
        <f t="shared" si="8"/>
        <v>0</v>
      </c>
      <c r="BJ136" s="14" t="s">
        <v>176</v>
      </c>
      <c r="BK136" s="172">
        <f t="shared" si="9"/>
        <v>0</v>
      </c>
      <c r="BL136" s="14" t="s">
        <v>182</v>
      </c>
      <c r="BM136" s="171" t="s">
        <v>462</v>
      </c>
    </row>
    <row r="137" spans="1:65" s="12" customFormat="1" ht="22.9" customHeight="1">
      <c r="B137" s="145"/>
      <c r="D137" s="146" t="s">
        <v>75</v>
      </c>
      <c r="E137" s="156" t="s">
        <v>176</v>
      </c>
      <c r="F137" s="156" t="s">
        <v>177</v>
      </c>
      <c r="I137" s="148"/>
      <c r="J137" s="157">
        <f>BK137</f>
        <v>0</v>
      </c>
      <c r="L137" s="145"/>
      <c r="M137" s="150"/>
      <c r="N137" s="151"/>
      <c r="O137" s="151"/>
      <c r="P137" s="152">
        <f>SUM(P138:P139)</f>
        <v>0</v>
      </c>
      <c r="Q137" s="151"/>
      <c r="R137" s="152">
        <f>SUM(R138:R139)</f>
        <v>752.43719999999996</v>
      </c>
      <c r="S137" s="151"/>
      <c r="T137" s="153">
        <f>SUM(T138:T139)</f>
        <v>0</v>
      </c>
      <c r="AR137" s="146" t="s">
        <v>84</v>
      </c>
      <c r="AT137" s="154" t="s">
        <v>75</v>
      </c>
      <c r="AU137" s="154" t="s">
        <v>84</v>
      </c>
      <c r="AY137" s="146" t="s">
        <v>175</v>
      </c>
      <c r="BK137" s="155">
        <f>SUM(BK138:BK139)</f>
        <v>0</v>
      </c>
    </row>
    <row r="138" spans="1:65" s="2" customFormat="1" ht="21.75" customHeight="1">
      <c r="A138" s="29"/>
      <c r="B138" s="158"/>
      <c r="C138" s="159" t="s">
        <v>272</v>
      </c>
      <c r="D138" s="159" t="s">
        <v>178</v>
      </c>
      <c r="E138" s="160" t="s">
        <v>179</v>
      </c>
      <c r="F138" s="161" t="s">
        <v>180</v>
      </c>
      <c r="G138" s="162" t="s">
        <v>181</v>
      </c>
      <c r="H138" s="163">
        <v>1214</v>
      </c>
      <c r="I138" s="164"/>
      <c r="J138" s="165">
        <f>ROUND(I138*H138,2)</f>
        <v>0</v>
      </c>
      <c r="K138" s="166"/>
      <c r="L138" s="30"/>
      <c r="M138" s="167" t="s">
        <v>1</v>
      </c>
      <c r="N138" s="168" t="s">
        <v>42</v>
      </c>
      <c r="O138" s="55"/>
      <c r="P138" s="169">
        <f>O138*H138</f>
        <v>0</v>
      </c>
      <c r="Q138" s="169">
        <v>0</v>
      </c>
      <c r="R138" s="169">
        <f>Q138*H138</f>
        <v>0</v>
      </c>
      <c r="S138" s="169">
        <v>0</v>
      </c>
      <c r="T138" s="170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1" t="s">
        <v>182</v>
      </c>
      <c r="AT138" s="171" t="s">
        <v>178</v>
      </c>
      <c r="AU138" s="171" t="s">
        <v>176</v>
      </c>
      <c r="AY138" s="14" t="s">
        <v>175</v>
      </c>
      <c r="BE138" s="172">
        <f>IF(N138="základná",J138,0)</f>
        <v>0</v>
      </c>
      <c r="BF138" s="172">
        <f>IF(N138="znížená",J138,0)</f>
        <v>0</v>
      </c>
      <c r="BG138" s="172">
        <f>IF(N138="zákl. prenesená",J138,0)</f>
        <v>0</v>
      </c>
      <c r="BH138" s="172">
        <f>IF(N138="zníž. prenesená",J138,0)</f>
        <v>0</v>
      </c>
      <c r="BI138" s="172">
        <f>IF(N138="nulová",J138,0)</f>
        <v>0</v>
      </c>
      <c r="BJ138" s="14" t="s">
        <v>176</v>
      </c>
      <c r="BK138" s="172">
        <f>ROUND(I138*H138,2)</f>
        <v>0</v>
      </c>
      <c r="BL138" s="14" t="s">
        <v>182</v>
      </c>
      <c r="BM138" s="171" t="s">
        <v>463</v>
      </c>
    </row>
    <row r="139" spans="1:65" s="2" customFormat="1" ht="21.75" customHeight="1">
      <c r="A139" s="29"/>
      <c r="B139" s="158"/>
      <c r="C139" s="159" t="s">
        <v>277</v>
      </c>
      <c r="D139" s="159" t="s">
        <v>178</v>
      </c>
      <c r="E139" s="160" t="s">
        <v>464</v>
      </c>
      <c r="F139" s="161" t="s">
        <v>465</v>
      </c>
      <c r="G139" s="162" t="s">
        <v>236</v>
      </c>
      <c r="H139" s="163">
        <v>364.2</v>
      </c>
      <c r="I139" s="164"/>
      <c r="J139" s="165">
        <f>ROUND(I139*H139,2)</f>
        <v>0</v>
      </c>
      <c r="K139" s="166"/>
      <c r="L139" s="30"/>
      <c r="M139" s="167" t="s">
        <v>1</v>
      </c>
      <c r="N139" s="168" t="s">
        <v>42</v>
      </c>
      <c r="O139" s="55"/>
      <c r="P139" s="169">
        <f>O139*H139</f>
        <v>0</v>
      </c>
      <c r="Q139" s="169">
        <v>2.0659999999999998</v>
      </c>
      <c r="R139" s="169">
        <f>Q139*H139</f>
        <v>752.43719999999996</v>
      </c>
      <c r="S139" s="169">
        <v>0</v>
      </c>
      <c r="T139" s="170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1" t="s">
        <v>182</v>
      </c>
      <c r="AT139" s="171" t="s">
        <v>178</v>
      </c>
      <c r="AU139" s="171" t="s">
        <v>176</v>
      </c>
      <c r="AY139" s="14" t="s">
        <v>175</v>
      </c>
      <c r="BE139" s="172">
        <f>IF(N139="základná",J139,0)</f>
        <v>0</v>
      </c>
      <c r="BF139" s="172">
        <f>IF(N139="znížená",J139,0)</f>
        <v>0</v>
      </c>
      <c r="BG139" s="172">
        <f>IF(N139="zákl. prenesená",J139,0)</f>
        <v>0</v>
      </c>
      <c r="BH139" s="172">
        <f>IF(N139="zníž. prenesená",J139,0)</f>
        <v>0</v>
      </c>
      <c r="BI139" s="172">
        <f>IF(N139="nulová",J139,0)</f>
        <v>0</v>
      </c>
      <c r="BJ139" s="14" t="s">
        <v>176</v>
      </c>
      <c r="BK139" s="172">
        <f>ROUND(I139*H139,2)</f>
        <v>0</v>
      </c>
      <c r="BL139" s="14" t="s">
        <v>182</v>
      </c>
      <c r="BM139" s="171" t="s">
        <v>466</v>
      </c>
    </row>
    <row r="140" spans="1:65" s="12" customFormat="1" ht="22.9" customHeight="1">
      <c r="B140" s="145"/>
      <c r="D140" s="146" t="s">
        <v>75</v>
      </c>
      <c r="E140" s="156" t="s">
        <v>184</v>
      </c>
      <c r="F140" s="156" t="s">
        <v>185</v>
      </c>
      <c r="I140" s="148"/>
      <c r="J140" s="157">
        <f>BK140</f>
        <v>0</v>
      </c>
      <c r="L140" s="145"/>
      <c r="M140" s="150"/>
      <c r="N140" s="151"/>
      <c r="O140" s="151"/>
      <c r="P140" s="152">
        <f>SUM(P141:P143)</f>
        <v>0</v>
      </c>
      <c r="Q140" s="151"/>
      <c r="R140" s="152">
        <f>SUM(R141:R143)</f>
        <v>168.19828999999999</v>
      </c>
      <c r="S140" s="151"/>
      <c r="T140" s="153">
        <f>SUM(T141:T143)</f>
        <v>0</v>
      </c>
      <c r="AR140" s="146" t="s">
        <v>84</v>
      </c>
      <c r="AT140" s="154" t="s">
        <v>75</v>
      </c>
      <c r="AU140" s="154" t="s">
        <v>84</v>
      </c>
      <c r="AY140" s="146" t="s">
        <v>175</v>
      </c>
      <c r="BK140" s="155">
        <f>SUM(BK141:BK143)</f>
        <v>0</v>
      </c>
    </row>
    <row r="141" spans="1:65" s="2" customFormat="1" ht="33" customHeight="1">
      <c r="A141" s="29"/>
      <c r="B141" s="158"/>
      <c r="C141" s="159" t="s">
        <v>281</v>
      </c>
      <c r="D141" s="159" t="s">
        <v>178</v>
      </c>
      <c r="E141" s="160" t="s">
        <v>467</v>
      </c>
      <c r="F141" s="161" t="s">
        <v>468</v>
      </c>
      <c r="G141" s="162" t="s">
        <v>181</v>
      </c>
      <c r="H141" s="163">
        <v>923</v>
      </c>
      <c r="I141" s="164"/>
      <c r="J141" s="165">
        <f>ROUND(I141*H141,2)</f>
        <v>0</v>
      </c>
      <c r="K141" s="166"/>
      <c r="L141" s="30"/>
      <c r="M141" s="167" t="s">
        <v>1</v>
      </c>
      <c r="N141" s="168" t="s">
        <v>42</v>
      </c>
      <c r="O141" s="55"/>
      <c r="P141" s="169">
        <f>O141*H141</f>
        <v>0</v>
      </c>
      <c r="Q141" s="169">
        <v>7.1000000000000002E-4</v>
      </c>
      <c r="R141" s="169">
        <f>Q141*H141</f>
        <v>0.65532999999999997</v>
      </c>
      <c r="S141" s="169">
        <v>0</v>
      </c>
      <c r="T141" s="170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1" t="s">
        <v>182</v>
      </c>
      <c r="AT141" s="171" t="s">
        <v>178</v>
      </c>
      <c r="AU141" s="171" t="s">
        <v>176</v>
      </c>
      <c r="AY141" s="14" t="s">
        <v>175</v>
      </c>
      <c r="BE141" s="172">
        <f>IF(N141="základná",J141,0)</f>
        <v>0</v>
      </c>
      <c r="BF141" s="172">
        <f>IF(N141="znížená",J141,0)</f>
        <v>0</v>
      </c>
      <c r="BG141" s="172">
        <f>IF(N141="zákl. prenesená",J141,0)</f>
        <v>0</v>
      </c>
      <c r="BH141" s="172">
        <f>IF(N141="zníž. prenesená",J141,0)</f>
        <v>0</v>
      </c>
      <c r="BI141" s="172">
        <f>IF(N141="nulová",J141,0)</f>
        <v>0</v>
      </c>
      <c r="BJ141" s="14" t="s">
        <v>176</v>
      </c>
      <c r="BK141" s="172">
        <f>ROUND(I141*H141,2)</f>
        <v>0</v>
      </c>
      <c r="BL141" s="14" t="s">
        <v>182</v>
      </c>
      <c r="BM141" s="171" t="s">
        <v>469</v>
      </c>
    </row>
    <row r="142" spans="1:65" s="2" customFormat="1" ht="33" customHeight="1">
      <c r="A142" s="29"/>
      <c r="B142" s="158"/>
      <c r="C142" s="159" t="s">
        <v>285</v>
      </c>
      <c r="D142" s="159" t="s">
        <v>178</v>
      </c>
      <c r="E142" s="160" t="s">
        <v>470</v>
      </c>
      <c r="F142" s="161" t="s">
        <v>471</v>
      </c>
      <c r="G142" s="162" t="s">
        <v>181</v>
      </c>
      <c r="H142" s="163">
        <v>618.4</v>
      </c>
      <c r="I142" s="164"/>
      <c r="J142" s="165">
        <f>ROUND(I142*H142,2)</f>
        <v>0</v>
      </c>
      <c r="K142" s="166"/>
      <c r="L142" s="30"/>
      <c r="M142" s="167" t="s">
        <v>1</v>
      </c>
      <c r="N142" s="168" t="s">
        <v>42</v>
      </c>
      <c r="O142" s="55"/>
      <c r="P142" s="169">
        <f>O142*H142</f>
        <v>0</v>
      </c>
      <c r="Q142" s="169">
        <v>0.18151999999999999</v>
      </c>
      <c r="R142" s="169">
        <f>Q142*H142</f>
        <v>112.25196799999999</v>
      </c>
      <c r="S142" s="169">
        <v>0</v>
      </c>
      <c r="T142" s="170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1" t="s">
        <v>182</v>
      </c>
      <c r="AT142" s="171" t="s">
        <v>178</v>
      </c>
      <c r="AU142" s="171" t="s">
        <v>176</v>
      </c>
      <c r="AY142" s="14" t="s">
        <v>175</v>
      </c>
      <c r="BE142" s="172">
        <f>IF(N142="základná",J142,0)</f>
        <v>0</v>
      </c>
      <c r="BF142" s="172">
        <f>IF(N142="znížená",J142,0)</f>
        <v>0</v>
      </c>
      <c r="BG142" s="172">
        <f>IF(N142="zákl. prenesená",J142,0)</f>
        <v>0</v>
      </c>
      <c r="BH142" s="172">
        <f>IF(N142="zníž. prenesená",J142,0)</f>
        <v>0</v>
      </c>
      <c r="BI142" s="172">
        <f>IF(N142="nulová",J142,0)</f>
        <v>0</v>
      </c>
      <c r="BJ142" s="14" t="s">
        <v>176</v>
      </c>
      <c r="BK142" s="172">
        <f>ROUND(I142*H142,2)</f>
        <v>0</v>
      </c>
      <c r="BL142" s="14" t="s">
        <v>182</v>
      </c>
      <c r="BM142" s="171" t="s">
        <v>472</v>
      </c>
    </row>
    <row r="143" spans="1:65" s="2" customFormat="1" ht="33" customHeight="1">
      <c r="A143" s="29"/>
      <c r="B143" s="158"/>
      <c r="C143" s="159" t="s">
        <v>289</v>
      </c>
      <c r="D143" s="159" t="s">
        <v>178</v>
      </c>
      <c r="E143" s="160" t="s">
        <v>473</v>
      </c>
      <c r="F143" s="161" t="s">
        <v>474</v>
      </c>
      <c r="G143" s="162" t="s">
        <v>181</v>
      </c>
      <c r="H143" s="163">
        <v>304.60000000000002</v>
      </c>
      <c r="I143" s="164"/>
      <c r="J143" s="165">
        <f>ROUND(I143*H143,2)</f>
        <v>0</v>
      </c>
      <c r="K143" s="166"/>
      <c r="L143" s="30"/>
      <c r="M143" s="167" t="s">
        <v>1</v>
      </c>
      <c r="N143" s="168" t="s">
        <v>42</v>
      </c>
      <c r="O143" s="55"/>
      <c r="P143" s="169">
        <f>O143*H143</f>
        <v>0</v>
      </c>
      <c r="Q143" s="169">
        <v>0.18151999999999999</v>
      </c>
      <c r="R143" s="169">
        <f>Q143*H143</f>
        <v>55.290992000000003</v>
      </c>
      <c r="S143" s="169">
        <v>0</v>
      </c>
      <c r="T143" s="170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1" t="s">
        <v>182</v>
      </c>
      <c r="AT143" s="171" t="s">
        <v>178</v>
      </c>
      <c r="AU143" s="171" t="s">
        <v>176</v>
      </c>
      <c r="AY143" s="14" t="s">
        <v>175</v>
      </c>
      <c r="BE143" s="172">
        <f>IF(N143="základná",J143,0)</f>
        <v>0</v>
      </c>
      <c r="BF143" s="172">
        <f>IF(N143="znížená",J143,0)</f>
        <v>0</v>
      </c>
      <c r="BG143" s="172">
        <f>IF(N143="zákl. prenesená",J143,0)</f>
        <v>0</v>
      </c>
      <c r="BH143" s="172">
        <f>IF(N143="zníž. prenesená",J143,0)</f>
        <v>0</v>
      </c>
      <c r="BI143" s="172">
        <f>IF(N143="nulová",J143,0)</f>
        <v>0</v>
      </c>
      <c r="BJ143" s="14" t="s">
        <v>176</v>
      </c>
      <c r="BK143" s="172">
        <f>ROUND(I143*H143,2)</f>
        <v>0</v>
      </c>
      <c r="BL143" s="14" t="s">
        <v>182</v>
      </c>
      <c r="BM143" s="171" t="s">
        <v>475</v>
      </c>
    </row>
    <row r="144" spans="1:65" s="12" customFormat="1" ht="22.9" customHeight="1">
      <c r="B144" s="145"/>
      <c r="D144" s="146" t="s">
        <v>75</v>
      </c>
      <c r="E144" s="156" t="s">
        <v>205</v>
      </c>
      <c r="F144" s="156" t="s">
        <v>206</v>
      </c>
      <c r="I144" s="148"/>
      <c r="J144" s="157">
        <f>BK144</f>
        <v>0</v>
      </c>
      <c r="L144" s="145"/>
      <c r="M144" s="150"/>
      <c r="N144" s="151"/>
      <c r="O144" s="151"/>
      <c r="P144" s="152">
        <f>SUM(P145:P146)</f>
        <v>0</v>
      </c>
      <c r="Q144" s="151"/>
      <c r="R144" s="152">
        <f>SUM(R145:R146)</f>
        <v>0</v>
      </c>
      <c r="S144" s="151"/>
      <c r="T144" s="153">
        <f>SUM(T145:T146)</f>
        <v>0</v>
      </c>
      <c r="AR144" s="146" t="s">
        <v>84</v>
      </c>
      <c r="AT144" s="154" t="s">
        <v>75</v>
      </c>
      <c r="AU144" s="154" t="s">
        <v>84</v>
      </c>
      <c r="AY144" s="146" t="s">
        <v>175</v>
      </c>
      <c r="BK144" s="155">
        <f>SUM(BK145:BK146)</f>
        <v>0</v>
      </c>
    </row>
    <row r="145" spans="1:65" s="2" customFormat="1" ht="21.75" customHeight="1">
      <c r="A145" s="29"/>
      <c r="B145" s="158"/>
      <c r="C145" s="159" t="s">
        <v>293</v>
      </c>
      <c r="D145" s="159" t="s">
        <v>178</v>
      </c>
      <c r="E145" s="160" t="s">
        <v>476</v>
      </c>
      <c r="F145" s="161" t="s">
        <v>477</v>
      </c>
      <c r="G145" s="162" t="s">
        <v>210</v>
      </c>
      <c r="H145" s="163">
        <v>2398.201</v>
      </c>
      <c r="I145" s="164"/>
      <c r="J145" s="165">
        <f>ROUND(I145*H145,2)</f>
        <v>0</v>
      </c>
      <c r="K145" s="166"/>
      <c r="L145" s="30"/>
      <c r="M145" s="167" t="s">
        <v>1</v>
      </c>
      <c r="N145" s="168" t="s">
        <v>42</v>
      </c>
      <c r="O145" s="55"/>
      <c r="P145" s="169">
        <f>O145*H145</f>
        <v>0</v>
      </c>
      <c r="Q145" s="169">
        <v>0</v>
      </c>
      <c r="R145" s="169">
        <f>Q145*H145</f>
        <v>0</v>
      </c>
      <c r="S145" s="169">
        <v>0</v>
      </c>
      <c r="T145" s="170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1" t="s">
        <v>182</v>
      </c>
      <c r="AT145" s="171" t="s">
        <v>178</v>
      </c>
      <c r="AU145" s="171" t="s">
        <v>176</v>
      </c>
      <c r="AY145" s="14" t="s">
        <v>175</v>
      </c>
      <c r="BE145" s="172">
        <f>IF(N145="základná",J145,0)</f>
        <v>0</v>
      </c>
      <c r="BF145" s="172">
        <f>IF(N145="znížená",J145,0)</f>
        <v>0</v>
      </c>
      <c r="BG145" s="172">
        <f>IF(N145="zákl. prenesená",J145,0)</f>
        <v>0</v>
      </c>
      <c r="BH145" s="172">
        <f>IF(N145="zníž. prenesená",J145,0)</f>
        <v>0</v>
      </c>
      <c r="BI145" s="172">
        <f>IF(N145="nulová",J145,0)</f>
        <v>0</v>
      </c>
      <c r="BJ145" s="14" t="s">
        <v>176</v>
      </c>
      <c r="BK145" s="172">
        <f>ROUND(I145*H145,2)</f>
        <v>0</v>
      </c>
      <c r="BL145" s="14" t="s">
        <v>182</v>
      </c>
      <c r="BM145" s="171" t="s">
        <v>478</v>
      </c>
    </row>
    <row r="146" spans="1:65" s="2" customFormat="1" ht="21.75" customHeight="1">
      <c r="A146" s="29"/>
      <c r="B146" s="158"/>
      <c r="C146" s="159" t="s">
        <v>297</v>
      </c>
      <c r="D146" s="159" t="s">
        <v>178</v>
      </c>
      <c r="E146" s="160" t="s">
        <v>479</v>
      </c>
      <c r="F146" s="161" t="s">
        <v>480</v>
      </c>
      <c r="G146" s="162" t="s">
        <v>210</v>
      </c>
      <c r="H146" s="163">
        <v>168.19800000000001</v>
      </c>
      <c r="I146" s="164"/>
      <c r="J146" s="165">
        <f>ROUND(I146*H146,2)</f>
        <v>0</v>
      </c>
      <c r="K146" s="166"/>
      <c r="L146" s="30"/>
      <c r="M146" s="184" t="s">
        <v>1</v>
      </c>
      <c r="N146" s="185" t="s">
        <v>42</v>
      </c>
      <c r="O146" s="186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1" t="s">
        <v>182</v>
      </c>
      <c r="AT146" s="171" t="s">
        <v>178</v>
      </c>
      <c r="AU146" s="171" t="s">
        <v>176</v>
      </c>
      <c r="AY146" s="14" t="s">
        <v>175</v>
      </c>
      <c r="BE146" s="172">
        <f>IF(N146="základná",J146,0)</f>
        <v>0</v>
      </c>
      <c r="BF146" s="172">
        <f>IF(N146="znížená",J146,0)</f>
        <v>0</v>
      </c>
      <c r="BG146" s="172">
        <f>IF(N146="zákl. prenesená",J146,0)</f>
        <v>0</v>
      </c>
      <c r="BH146" s="172">
        <f>IF(N146="zníž. prenesená",J146,0)</f>
        <v>0</v>
      </c>
      <c r="BI146" s="172">
        <f>IF(N146="nulová",J146,0)</f>
        <v>0</v>
      </c>
      <c r="BJ146" s="14" t="s">
        <v>176</v>
      </c>
      <c r="BK146" s="172">
        <f>ROUND(I146*H146,2)</f>
        <v>0</v>
      </c>
      <c r="BL146" s="14" t="s">
        <v>182</v>
      </c>
      <c r="BM146" s="171" t="s">
        <v>481</v>
      </c>
    </row>
    <row r="147" spans="1:65" s="2" customFormat="1" ht="6.95" customHeight="1">
      <c r="A147" s="29"/>
      <c r="B147" s="44"/>
      <c r="C147" s="45"/>
      <c r="D147" s="45"/>
      <c r="E147" s="45"/>
      <c r="F147" s="45"/>
      <c r="G147" s="45"/>
      <c r="H147" s="45"/>
      <c r="I147" s="117"/>
      <c r="J147" s="45"/>
      <c r="K147" s="45"/>
      <c r="L147" s="30"/>
      <c r="M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</row>
  </sheetData>
  <autoFilter ref="C121:K146" xr:uid="{00000000-0009-0000-0000-000005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4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14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100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149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15</v>
      </c>
      <c r="I6" s="90"/>
      <c r="L6" s="17"/>
    </row>
    <row r="7" spans="1:46" s="1" customFormat="1" ht="16.5" customHeight="1">
      <c r="B7" s="17"/>
      <c r="E7" s="231" t="str">
        <f>'Rekapitulácia stavby'!K6</f>
        <v>PUMPTRACK- Ludvika van Beethovena</v>
      </c>
      <c r="F7" s="232"/>
      <c r="G7" s="232"/>
      <c r="H7" s="232"/>
      <c r="I7" s="90"/>
      <c r="L7" s="17"/>
    </row>
    <row r="8" spans="1:46" s="2" customFormat="1" ht="12" customHeight="1">
      <c r="A8" s="29"/>
      <c r="B8" s="30"/>
      <c r="C8" s="29"/>
      <c r="D8" s="24" t="s">
        <v>150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8" t="s">
        <v>482</v>
      </c>
      <c r="F9" s="233"/>
      <c r="G9" s="233"/>
      <c r="H9" s="233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9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94" t="s">
        <v>21</v>
      </c>
      <c r="J12" s="52" t="str">
        <f>'Rekapitulácia stavby'!AN8</f>
        <v>30. 4. 2021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94" t="s">
        <v>24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94" t="s">
        <v>26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9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4" t="str">
        <f>'Rekapitulácia stavby'!E14</f>
        <v>Vyplň údaj</v>
      </c>
      <c r="F18" s="198"/>
      <c r="G18" s="198"/>
      <c r="H18" s="198"/>
      <c r="I18" s="94" t="s">
        <v>26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94" t="s">
        <v>24</v>
      </c>
      <c r="J20" s="22" t="s">
        <v>30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31</v>
      </c>
      <c r="F21" s="29"/>
      <c r="G21" s="29"/>
      <c r="H21" s="29"/>
      <c r="I21" s="94" t="s">
        <v>26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33</v>
      </c>
      <c r="E23" s="29"/>
      <c r="F23" s="29"/>
      <c r="G23" s="29"/>
      <c r="H23" s="29"/>
      <c r="I23" s="9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26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03" t="s">
        <v>1</v>
      </c>
      <c r="F27" s="203"/>
      <c r="G27" s="203"/>
      <c r="H27" s="203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36</v>
      </c>
      <c r="E30" s="29"/>
      <c r="F30" s="29"/>
      <c r="G30" s="29"/>
      <c r="H30" s="29"/>
      <c r="I30" s="93"/>
      <c r="J30" s="68">
        <f>ROUND(J122,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101" t="s">
        <v>37</v>
      </c>
      <c r="J32" s="33" t="s">
        <v>39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40</v>
      </c>
      <c r="E33" s="24" t="s">
        <v>41</v>
      </c>
      <c r="F33" s="103">
        <f>ROUND((SUM(BE122:BE146)),  2)</f>
        <v>0</v>
      </c>
      <c r="G33" s="29"/>
      <c r="H33" s="29"/>
      <c r="I33" s="104">
        <v>0.2</v>
      </c>
      <c r="J33" s="103">
        <f>ROUND(((SUM(BE122:BE146))*I33),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42</v>
      </c>
      <c r="F34" s="103">
        <f>ROUND((SUM(BF122:BF146)),  2)</f>
        <v>0</v>
      </c>
      <c r="G34" s="29"/>
      <c r="H34" s="29"/>
      <c r="I34" s="104">
        <v>0.2</v>
      </c>
      <c r="J34" s="103">
        <f>ROUND(((SUM(BF122:BF146))*I34),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3">
        <f>ROUND((SUM(BG122:BG146)),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3">
        <f>ROUND((SUM(BH122:BH146)),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45</v>
      </c>
      <c r="F37" s="103">
        <f>ROUND((SUM(BI122:BI146)),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46</v>
      </c>
      <c r="E39" s="57"/>
      <c r="F39" s="57"/>
      <c r="G39" s="107" t="s">
        <v>47</v>
      </c>
      <c r="H39" s="108" t="s">
        <v>48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49</v>
      </c>
      <c r="E50" s="41"/>
      <c r="F50" s="41"/>
      <c r="G50" s="40" t="s">
        <v>50</v>
      </c>
      <c r="H50" s="41"/>
      <c r="I50" s="112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51</v>
      </c>
      <c r="E61" s="32"/>
      <c r="F61" s="113" t="s">
        <v>52</v>
      </c>
      <c r="G61" s="42" t="s">
        <v>51</v>
      </c>
      <c r="H61" s="32"/>
      <c r="I61" s="114"/>
      <c r="J61" s="115" t="s">
        <v>52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53</v>
      </c>
      <c r="E65" s="43"/>
      <c r="F65" s="43"/>
      <c r="G65" s="40" t="s">
        <v>54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51</v>
      </c>
      <c r="E76" s="32"/>
      <c r="F76" s="113" t="s">
        <v>52</v>
      </c>
      <c r="G76" s="42" t="s">
        <v>51</v>
      </c>
      <c r="H76" s="32"/>
      <c r="I76" s="114"/>
      <c r="J76" s="115" t="s">
        <v>52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152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1" t="str">
        <f>E7</f>
        <v>PUMPTRACK- Ludvika van Beethovena</v>
      </c>
      <c r="F85" s="232"/>
      <c r="G85" s="232"/>
      <c r="H85" s="232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150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18" t="str">
        <f>E9</f>
        <v>SO 05 - Flowtrack</v>
      </c>
      <c r="F87" s="233"/>
      <c r="G87" s="233"/>
      <c r="H87" s="233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Trnava, parc. č. 1635/1</v>
      </c>
      <c r="G89" s="29"/>
      <c r="H89" s="29"/>
      <c r="I89" s="94" t="s">
        <v>21</v>
      </c>
      <c r="J89" s="52" t="str">
        <f>IF(J12="","",J12)</f>
        <v>30. 4. 2021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Mesto Trnava, Hlavná č.1</v>
      </c>
      <c r="G91" s="29"/>
      <c r="H91" s="29"/>
      <c r="I91" s="94" t="s">
        <v>29</v>
      </c>
      <c r="J91" s="27" t="str">
        <f>E21</f>
        <v>SIMANEK s.r.o.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94" t="s">
        <v>33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153</v>
      </c>
      <c r="D94" s="105"/>
      <c r="E94" s="105"/>
      <c r="F94" s="105"/>
      <c r="G94" s="105"/>
      <c r="H94" s="105"/>
      <c r="I94" s="120"/>
      <c r="J94" s="121" t="s">
        <v>154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155</v>
      </c>
      <c r="D96" s="29"/>
      <c r="E96" s="29"/>
      <c r="F96" s="29"/>
      <c r="G96" s="29"/>
      <c r="H96" s="29"/>
      <c r="I96" s="93"/>
      <c r="J96" s="68">
        <f>J122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156</v>
      </c>
    </row>
    <row r="97" spans="1:31" s="9" customFormat="1" ht="24.95" customHeight="1">
      <c r="B97" s="123"/>
      <c r="D97" s="124" t="s">
        <v>157</v>
      </c>
      <c r="E97" s="125"/>
      <c r="F97" s="125"/>
      <c r="G97" s="125"/>
      <c r="H97" s="125"/>
      <c r="I97" s="126"/>
      <c r="J97" s="127">
        <f>J123</f>
        <v>0</v>
      </c>
      <c r="L97" s="123"/>
    </row>
    <row r="98" spans="1:31" s="10" customFormat="1" ht="19.899999999999999" customHeight="1">
      <c r="B98" s="128"/>
      <c r="D98" s="129" t="s">
        <v>434</v>
      </c>
      <c r="E98" s="130"/>
      <c r="F98" s="130"/>
      <c r="G98" s="130"/>
      <c r="H98" s="130"/>
      <c r="I98" s="131"/>
      <c r="J98" s="132">
        <f>J124</f>
        <v>0</v>
      </c>
      <c r="L98" s="128"/>
    </row>
    <row r="99" spans="1:31" s="10" customFormat="1" ht="19.899999999999999" customHeight="1">
      <c r="B99" s="128"/>
      <c r="D99" s="129" t="s">
        <v>225</v>
      </c>
      <c r="E99" s="130"/>
      <c r="F99" s="130"/>
      <c r="G99" s="130"/>
      <c r="H99" s="130"/>
      <c r="I99" s="131"/>
      <c r="J99" s="132">
        <f>J126</f>
        <v>0</v>
      </c>
      <c r="L99" s="128"/>
    </row>
    <row r="100" spans="1:31" s="10" customFormat="1" ht="19.899999999999999" customHeight="1">
      <c r="B100" s="128"/>
      <c r="D100" s="129" t="s">
        <v>158</v>
      </c>
      <c r="E100" s="130"/>
      <c r="F100" s="130"/>
      <c r="G100" s="130"/>
      <c r="H100" s="130"/>
      <c r="I100" s="131"/>
      <c r="J100" s="132">
        <f>J137</f>
        <v>0</v>
      </c>
      <c r="L100" s="128"/>
    </row>
    <row r="101" spans="1:31" s="10" customFormat="1" ht="19.899999999999999" customHeight="1">
      <c r="B101" s="128"/>
      <c r="D101" s="129" t="s">
        <v>159</v>
      </c>
      <c r="E101" s="130"/>
      <c r="F101" s="130"/>
      <c r="G101" s="130"/>
      <c r="H101" s="130"/>
      <c r="I101" s="131"/>
      <c r="J101" s="132">
        <f>J140</f>
        <v>0</v>
      </c>
      <c r="L101" s="128"/>
    </row>
    <row r="102" spans="1:31" s="10" customFormat="1" ht="19.899999999999999" customHeight="1">
      <c r="B102" s="128"/>
      <c r="D102" s="129" t="s">
        <v>160</v>
      </c>
      <c r="E102" s="130"/>
      <c r="F102" s="130"/>
      <c r="G102" s="130"/>
      <c r="H102" s="130"/>
      <c r="I102" s="131"/>
      <c r="J102" s="132">
        <f>J144</f>
        <v>0</v>
      </c>
      <c r="L102" s="128"/>
    </row>
    <row r="103" spans="1:31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93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customHeight="1">
      <c r="A104" s="29"/>
      <c r="B104" s="44"/>
      <c r="C104" s="45"/>
      <c r="D104" s="45"/>
      <c r="E104" s="45"/>
      <c r="F104" s="45"/>
      <c r="G104" s="45"/>
      <c r="H104" s="45"/>
      <c r="I104" s="117"/>
      <c r="J104" s="45"/>
      <c r="K104" s="45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31" s="2" customFormat="1" ht="6.95" customHeight="1">
      <c r="A108" s="29"/>
      <c r="B108" s="46"/>
      <c r="C108" s="47"/>
      <c r="D108" s="47"/>
      <c r="E108" s="47"/>
      <c r="F108" s="47"/>
      <c r="G108" s="47"/>
      <c r="H108" s="47"/>
      <c r="I108" s="118"/>
      <c r="J108" s="47"/>
      <c r="K108" s="47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>
      <c r="A109" s="29"/>
      <c r="B109" s="30"/>
      <c r="C109" s="18" t="s">
        <v>161</v>
      </c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15</v>
      </c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31" t="str">
        <f>E7</f>
        <v>PUMPTRACK- Ludvika van Beethovena</v>
      </c>
      <c r="F112" s="232"/>
      <c r="G112" s="232"/>
      <c r="H112" s="232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150</v>
      </c>
      <c r="D113" s="29"/>
      <c r="E113" s="29"/>
      <c r="F113" s="29"/>
      <c r="G113" s="29"/>
      <c r="H113" s="29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218" t="str">
        <f>E9</f>
        <v>SO 05 - Flowtrack</v>
      </c>
      <c r="F114" s="233"/>
      <c r="G114" s="233"/>
      <c r="H114" s="233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19</v>
      </c>
      <c r="D116" s="29"/>
      <c r="E116" s="29"/>
      <c r="F116" s="22" t="str">
        <f>F12</f>
        <v>Trnava, parc. č. 1635/1</v>
      </c>
      <c r="G116" s="29"/>
      <c r="H116" s="29"/>
      <c r="I116" s="94" t="s">
        <v>21</v>
      </c>
      <c r="J116" s="52" t="str">
        <f>IF(J12="","",J12)</f>
        <v>30. 4. 2021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93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23</v>
      </c>
      <c r="D118" s="29"/>
      <c r="E118" s="29"/>
      <c r="F118" s="22" t="str">
        <f>E15</f>
        <v>Mesto Trnava, Hlavná č.1</v>
      </c>
      <c r="G118" s="29"/>
      <c r="H118" s="29"/>
      <c r="I118" s="94" t="s">
        <v>29</v>
      </c>
      <c r="J118" s="27" t="str">
        <f>E21</f>
        <v>SIMANEK s.r.o.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27</v>
      </c>
      <c r="D119" s="29"/>
      <c r="E119" s="29"/>
      <c r="F119" s="22" t="str">
        <f>IF(E18="","",E18)</f>
        <v>Vyplň údaj</v>
      </c>
      <c r="G119" s="29"/>
      <c r="H119" s="29"/>
      <c r="I119" s="94" t="s">
        <v>33</v>
      </c>
      <c r="J119" s="27" t="str">
        <f>E24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93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33"/>
      <c r="B121" s="134"/>
      <c r="C121" s="135" t="s">
        <v>162</v>
      </c>
      <c r="D121" s="136" t="s">
        <v>61</v>
      </c>
      <c r="E121" s="136" t="s">
        <v>57</v>
      </c>
      <c r="F121" s="136" t="s">
        <v>58</v>
      </c>
      <c r="G121" s="136" t="s">
        <v>163</v>
      </c>
      <c r="H121" s="136" t="s">
        <v>164</v>
      </c>
      <c r="I121" s="137" t="s">
        <v>165</v>
      </c>
      <c r="J121" s="138" t="s">
        <v>154</v>
      </c>
      <c r="K121" s="139" t="s">
        <v>166</v>
      </c>
      <c r="L121" s="140"/>
      <c r="M121" s="59" t="s">
        <v>1</v>
      </c>
      <c r="N121" s="60" t="s">
        <v>40</v>
      </c>
      <c r="O121" s="60" t="s">
        <v>167</v>
      </c>
      <c r="P121" s="60" t="s">
        <v>168</v>
      </c>
      <c r="Q121" s="60" t="s">
        <v>169</v>
      </c>
      <c r="R121" s="60" t="s">
        <v>170</v>
      </c>
      <c r="S121" s="60" t="s">
        <v>171</v>
      </c>
      <c r="T121" s="61" t="s">
        <v>172</v>
      </c>
      <c r="U121" s="133"/>
      <c r="V121" s="133"/>
      <c r="W121" s="133"/>
      <c r="X121" s="133"/>
      <c r="Y121" s="133"/>
      <c r="Z121" s="133"/>
      <c r="AA121" s="133"/>
      <c r="AB121" s="133"/>
      <c r="AC121" s="133"/>
      <c r="AD121" s="133"/>
      <c r="AE121" s="133"/>
    </row>
    <row r="122" spans="1:65" s="2" customFormat="1" ht="22.9" customHeight="1">
      <c r="A122" s="29"/>
      <c r="B122" s="30"/>
      <c r="C122" s="66" t="s">
        <v>155</v>
      </c>
      <c r="D122" s="29"/>
      <c r="E122" s="29"/>
      <c r="F122" s="29"/>
      <c r="G122" s="29"/>
      <c r="H122" s="29"/>
      <c r="I122" s="93"/>
      <c r="J122" s="141">
        <f>BK122</f>
        <v>0</v>
      </c>
      <c r="K122" s="29"/>
      <c r="L122" s="30"/>
      <c r="M122" s="62"/>
      <c r="N122" s="53"/>
      <c r="O122" s="63"/>
      <c r="P122" s="142">
        <f>P123</f>
        <v>0</v>
      </c>
      <c r="Q122" s="63"/>
      <c r="R122" s="142">
        <f>R123</f>
        <v>1564.1240599999999</v>
      </c>
      <c r="S122" s="63"/>
      <c r="T122" s="143">
        <f>T123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75</v>
      </c>
      <c r="AU122" s="14" t="s">
        <v>156</v>
      </c>
      <c r="BK122" s="144">
        <f>BK123</f>
        <v>0</v>
      </c>
    </row>
    <row r="123" spans="1:65" s="12" customFormat="1" ht="25.9" customHeight="1">
      <c r="B123" s="145"/>
      <c r="D123" s="146" t="s">
        <v>75</v>
      </c>
      <c r="E123" s="147" t="s">
        <v>173</v>
      </c>
      <c r="F123" s="147" t="s">
        <v>174</v>
      </c>
      <c r="I123" s="148"/>
      <c r="J123" s="149">
        <f>BK123</f>
        <v>0</v>
      </c>
      <c r="L123" s="145"/>
      <c r="M123" s="150"/>
      <c r="N123" s="151"/>
      <c r="O123" s="151"/>
      <c r="P123" s="152">
        <f>P124+P126+P137+P140+P144</f>
        <v>0</v>
      </c>
      <c r="Q123" s="151"/>
      <c r="R123" s="152">
        <f>R124+R126+R137+R140+R144</f>
        <v>1564.1240599999999</v>
      </c>
      <c r="S123" s="151"/>
      <c r="T123" s="153">
        <f>T124+T126+T137+T140+T144</f>
        <v>0</v>
      </c>
      <c r="AR123" s="146" t="s">
        <v>84</v>
      </c>
      <c r="AT123" s="154" t="s">
        <v>75</v>
      </c>
      <c r="AU123" s="154" t="s">
        <v>76</v>
      </c>
      <c r="AY123" s="146" t="s">
        <v>175</v>
      </c>
      <c r="BK123" s="155">
        <f>BK124+BK126+BK137+BK140+BK144</f>
        <v>0</v>
      </c>
    </row>
    <row r="124" spans="1:65" s="12" customFormat="1" ht="22.9" customHeight="1">
      <c r="B124" s="145"/>
      <c r="D124" s="146" t="s">
        <v>75</v>
      </c>
      <c r="E124" s="156" t="s">
        <v>435</v>
      </c>
      <c r="F124" s="156" t="s">
        <v>436</v>
      </c>
      <c r="I124" s="148"/>
      <c r="J124" s="157">
        <f>BK124</f>
        <v>0</v>
      </c>
      <c r="L124" s="145"/>
      <c r="M124" s="150"/>
      <c r="N124" s="151"/>
      <c r="O124" s="151"/>
      <c r="P124" s="152">
        <f>P125</f>
        <v>0</v>
      </c>
      <c r="Q124" s="151"/>
      <c r="R124" s="152">
        <f>R125</f>
        <v>0</v>
      </c>
      <c r="S124" s="151"/>
      <c r="T124" s="153">
        <f>T125</f>
        <v>0</v>
      </c>
      <c r="AR124" s="146" t="s">
        <v>84</v>
      </c>
      <c r="AT124" s="154" t="s">
        <v>75</v>
      </c>
      <c r="AU124" s="154" t="s">
        <v>84</v>
      </c>
      <c r="AY124" s="146" t="s">
        <v>175</v>
      </c>
      <c r="BK124" s="155">
        <f>BK125</f>
        <v>0</v>
      </c>
    </row>
    <row r="125" spans="1:65" s="2" customFormat="1" ht="21.75" customHeight="1">
      <c r="A125" s="29"/>
      <c r="B125" s="158"/>
      <c r="C125" s="159" t="s">
        <v>84</v>
      </c>
      <c r="D125" s="159" t="s">
        <v>178</v>
      </c>
      <c r="E125" s="160" t="s">
        <v>437</v>
      </c>
      <c r="F125" s="161" t="s">
        <v>438</v>
      </c>
      <c r="G125" s="162" t="s">
        <v>439</v>
      </c>
      <c r="H125" s="163">
        <v>1</v>
      </c>
      <c r="I125" s="164"/>
      <c r="J125" s="165">
        <f>ROUND(I125*H125,2)</f>
        <v>0</v>
      </c>
      <c r="K125" s="166"/>
      <c r="L125" s="30"/>
      <c r="M125" s="167" t="s">
        <v>1</v>
      </c>
      <c r="N125" s="168" t="s">
        <v>42</v>
      </c>
      <c r="O125" s="55"/>
      <c r="P125" s="169">
        <f>O125*H125</f>
        <v>0</v>
      </c>
      <c r="Q125" s="169">
        <v>0</v>
      </c>
      <c r="R125" s="169">
        <f>Q125*H125</f>
        <v>0</v>
      </c>
      <c r="S125" s="169">
        <v>0</v>
      </c>
      <c r="T125" s="170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1" t="s">
        <v>182</v>
      </c>
      <c r="AT125" s="171" t="s">
        <v>178</v>
      </c>
      <c r="AU125" s="171" t="s">
        <v>176</v>
      </c>
      <c r="AY125" s="14" t="s">
        <v>175</v>
      </c>
      <c r="BE125" s="172">
        <f>IF(N125="základná",J125,0)</f>
        <v>0</v>
      </c>
      <c r="BF125" s="172">
        <f>IF(N125="znížená",J125,0)</f>
        <v>0</v>
      </c>
      <c r="BG125" s="172">
        <f>IF(N125="zákl. prenesená",J125,0)</f>
        <v>0</v>
      </c>
      <c r="BH125" s="172">
        <f>IF(N125="zníž. prenesená",J125,0)</f>
        <v>0</v>
      </c>
      <c r="BI125" s="172">
        <f>IF(N125="nulová",J125,0)</f>
        <v>0</v>
      </c>
      <c r="BJ125" s="14" t="s">
        <v>176</v>
      </c>
      <c r="BK125" s="172">
        <f>ROUND(I125*H125,2)</f>
        <v>0</v>
      </c>
      <c r="BL125" s="14" t="s">
        <v>182</v>
      </c>
      <c r="BM125" s="171" t="s">
        <v>483</v>
      </c>
    </row>
    <row r="126" spans="1:65" s="12" customFormat="1" ht="22.9" customHeight="1">
      <c r="B126" s="145"/>
      <c r="D126" s="146" t="s">
        <v>75</v>
      </c>
      <c r="E126" s="156" t="s">
        <v>84</v>
      </c>
      <c r="F126" s="156" t="s">
        <v>233</v>
      </c>
      <c r="I126" s="148"/>
      <c r="J126" s="157">
        <f>BK126</f>
        <v>0</v>
      </c>
      <c r="L126" s="145"/>
      <c r="M126" s="150"/>
      <c r="N126" s="151"/>
      <c r="O126" s="151"/>
      <c r="P126" s="152">
        <f>SUM(P127:P136)</f>
        <v>0</v>
      </c>
      <c r="Q126" s="151"/>
      <c r="R126" s="152">
        <f>SUM(R127:R136)</f>
        <v>963.54</v>
      </c>
      <c r="S126" s="151"/>
      <c r="T126" s="153">
        <f>SUM(T127:T136)</f>
        <v>0</v>
      </c>
      <c r="AR126" s="146" t="s">
        <v>84</v>
      </c>
      <c r="AT126" s="154" t="s">
        <v>75</v>
      </c>
      <c r="AU126" s="154" t="s">
        <v>84</v>
      </c>
      <c r="AY126" s="146" t="s">
        <v>175</v>
      </c>
      <c r="BK126" s="155">
        <f>SUM(BK127:BK136)</f>
        <v>0</v>
      </c>
    </row>
    <row r="127" spans="1:65" s="2" customFormat="1" ht="21.75" customHeight="1">
      <c r="A127" s="29"/>
      <c r="B127" s="158"/>
      <c r="C127" s="159" t="s">
        <v>176</v>
      </c>
      <c r="D127" s="159" t="s">
        <v>178</v>
      </c>
      <c r="E127" s="160" t="s">
        <v>410</v>
      </c>
      <c r="F127" s="161" t="s">
        <v>411</v>
      </c>
      <c r="G127" s="162" t="s">
        <v>236</v>
      </c>
      <c r="H127" s="163">
        <v>166.68</v>
      </c>
      <c r="I127" s="164"/>
      <c r="J127" s="165">
        <f t="shared" ref="J127:J136" si="0">ROUND(I127*H127,2)</f>
        <v>0</v>
      </c>
      <c r="K127" s="166"/>
      <c r="L127" s="30"/>
      <c r="M127" s="167" t="s">
        <v>1</v>
      </c>
      <c r="N127" s="168" t="s">
        <v>42</v>
      </c>
      <c r="O127" s="55"/>
      <c r="P127" s="169">
        <f t="shared" ref="P127:P136" si="1">O127*H127</f>
        <v>0</v>
      </c>
      <c r="Q127" s="169">
        <v>0</v>
      </c>
      <c r="R127" s="169">
        <f t="shared" ref="R127:R136" si="2">Q127*H127</f>
        <v>0</v>
      </c>
      <c r="S127" s="169">
        <v>0</v>
      </c>
      <c r="T127" s="170">
        <f t="shared" ref="T127:T136" si="3"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1" t="s">
        <v>182</v>
      </c>
      <c r="AT127" s="171" t="s">
        <v>178</v>
      </c>
      <c r="AU127" s="171" t="s">
        <v>176</v>
      </c>
      <c r="AY127" s="14" t="s">
        <v>175</v>
      </c>
      <c r="BE127" s="172">
        <f t="shared" ref="BE127:BE136" si="4">IF(N127="základná",J127,0)</f>
        <v>0</v>
      </c>
      <c r="BF127" s="172">
        <f t="shared" ref="BF127:BF136" si="5">IF(N127="znížená",J127,0)</f>
        <v>0</v>
      </c>
      <c r="BG127" s="172">
        <f t="shared" ref="BG127:BG136" si="6">IF(N127="zákl. prenesená",J127,0)</f>
        <v>0</v>
      </c>
      <c r="BH127" s="172">
        <f t="shared" ref="BH127:BH136" si="7">IF(N127="zníž. prenesená",J127,0)</f>
        <v>0</v>
      </c>
      <c r="BI127" s="172">
        <f t="shared" ref="BI127:BI136" si="8">IF(N127="nulová",J127,0)</f>
        <v>0</v>
      </c>
      <c r="BJ127" s="14" t="s">
        <v>176</v>
      </c>
      <c r="BK127" s="172">
        <f t="shared" ref="BK127:BK136" si="9">ROUND(I127*H127,2)</f>
        <v>0</v>
      </c>
      <c r="BL127" s="14" t="s">
        <v>182</v>
      </c>
      <c r="BM127" s="171" t="s">
        <v>484</v>
      </c>
    </row>
    <row r="128" spans="1:65" s="2" customFormat="1" ht="21.75" customHeight="1">
      <c r="A128" s="29"/>
      <c r="B128" s="158"/>
      <c r="C128" s="159" t="s">
        <v>189</v>
      </c>
      <c r="D128" s="159" t="s">
        <v>178</v>
      </c>
      <c r="E128" s="160" t="s">
        <v>413</v>
      </c>
      <c r="F128" s="161" t="s">
        <v>414</v>
      </c>
      <c r="G128" s="162" t="s">
        <v>236</v>
      </c>
      <c r="H128" s="163">
        <v>138.9</v>
      </c>
      <c r="I128" s="164"/>
      <c r="J128" s="165">
        <f t="shared" si="0"/>
        <v>0</v>
      </c>
      <c r="K128" s="166"/>
      <c r="L128" s="30"/>
      <c r="M128" s="167" t="s">
        <v>1</v>
      </c>
      <c r="N128" s="168" t="s">
        <v>42</v>
      </c>
      <c r="O128" s="55"/>
      <c r="P128" s="169">
        <f t="shared" si="1"/>
        <v>0</v>
      </c>
      <c r="Q128" s="169">
        <v>0</v>
      </c>
      <c r="R128" s="169">
        <f t="shared" si="2"/>
        <v>0</v>
      </c>
      <c r="S128" s="169">
        <v>0</v>
      </c>
      <c r="T128" s="170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1" t="s">
        <v>182</v>
      </c>
      <c r="AT128" s="171" t="s">
        <v>178</v>
      </c>
      <c r="AU128" s="171" t="s">
        <v>176</v>
      </c>
      <c r="AY128" s="14" t="s">
        <v>175</v>
      </c>
      <c r="BE128" s="172">
        <f t="shared" si="4"/>
        <v>0</v>
      </c>
      <c r="BF128" s="172">
        <f t="shared" si="5"/>
        <v>0</v>
      </c>
      <c r="BG128" s="172">
        <f t="shared" si="6"/>
        <v>0</v>
      </c>
      <c r="BH128" s="172">
        <f t="shared" si="7"/>
        <v>0</v>
      </c>
      <c r="BI128" s="172">
        <f t="shared" si="8"/>
        <v>0</v>
      </c>
      <c r="BJ128" s="14" t="s">
        <v>176</v>
      </c>
      <c r="BK128" s="172">
        <f t="shared" si="9"/>
        <v>0</v>
      </c>
      <c r="BL128" s="14" t="s">
        <v>182</v>
      </c>
      <c r="BM128" s="171" t="s">
        <v>485</v>
      </c>
    </row>
    <row r="129" spans="1:65" s="2" customFormat="1" ht="21.75" customHeight="1">
      <c r="A129" s="29"/>
      <c r="B129" s="158"/>
      <c r="C129" s="159" t="s">
        <v>182</v>
      </c>
      <c r="D129" s="159" t="s">
        <v>178</v>
      </c>
      <c r="E129" s="160" t="s">
        <v>416</v>
      </c>
      <c r="F129" s="161" t="s">
        <v>417</v>
      </c>
      <c r="G129" s="162" t="s">
        <v>236</v>
      </c>
      <c r="H129" s="163">
        <v>41.67</v>
      </c>
      <c r="I129" s="164"/>
      <c r="J129" s="165">
        <f t="shared" si="0"/>
        <v>0</v>
      </c>
      <c r="K129" s="166"/>
      <c r="L129" s="30"/>
      <c r="M129" s="167" t="s">
        <v>1</v>
      </c>
      <c r="N129" s="168" t="s">
        <v>42</v>
      </c>
      <c r="O129" s="55"/>
      <c r="P129" s="169">
        <f t="shared" si="1"/>
        <v>0</v>
      </c>
      <c r="Q129" s="169">
        <v>0</v>
      </c>
      <c r="R129" s="169">
        <f t="shared" si="2"/>
        <v>0</v>
      </c>
      <c r="S129" s="169">
        <v>0</v>
      </c>
      <c r="T129" s="170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1" t="s">
        <v>182</v>
      </c>
      <c r="AT129" s="171" t="s">
        <v>178</v>
      </c>
      <c r="AU129" s="171" t="s">
        <v>176</v>
      </c>
      <c r="AY129" s="14" t="s">
        <v>175</v>
      </c>
      <c r="BE129" s="172">
        <f t="shared" si="4"/>
        <v>0</v>
      </c>
      <c r="BF129" s="172">
        <f t="shared" si="5"/>
        <v>0</v>
      </c>
      <c r="BG129" s="172">
        <f t="shared" si="6"/>
        <v>0</v>
      </c>
      <c r="BH129" s="172">
        <f t="shared" si="7"/>
        <v>0</v>
      </c>
      <c r="BI129" s="172">
        <f t="shared" si="8"/>
        <v>0</v>
      </c>
      <c r="BJ129" s="14" t="s">
        <v>176</v>
      </c>
      <c r="BK129" s="172">
        <f t="shared" si="9"/>
        <v>0</v>
      </c>
      <c r="BL129" s="14" t="s">
        <v>182</v>
      </c>
      <c r="BM129" s="171" t="s">
        <v>486</v>
      </c>
    </row>
    <row r="130" spans="1:65" s="2" customFormat="1" ht="33" customHeight="1">
      <c r="A130" s="29"/>
      <c r="B130" s="158"/>
      <c r="C130" s="159" t="s">
        <v>184</v>
      </c>
      <c r="D130" s="159" t="s">
        <v>178</v>
      </c>
      <c r="E130" s="160" t="s">
        <v>487</v>
      </c>
      <c r="F130" s="161" t="s">
        <v>488</v>
      </c>
      <c r="G130" s="162" t="s">
        <v>236</v>
      </c>
      <c r="H130" s="163">
        <v>138.9</v>
      </c>
      <c r="I130" s="164"/>
      <c r="J130" s="165">
        <f t="shared" si="0"/>
        <v>0</v>
      </c>
      <c r="K130" s="166"/>
      <c r="L130" s="30"/>
      <c r="M130" s="167" t="s">
        <v>1</v>
      </c>
      <c r="N130" s="168" t="s">
        <v>42</v>
      </c>
      <c r="O130" s="55"/>
      <c r="P130" s="169">
        <f t="shared" si="1"/>
        <v>0</v>
      </c>
      <c r="Q130" s="169">
        <v>0</v>
      </c>
      <c r="R130" s="169">
        <f t="shared" si="2"/>
        <v>0</v>
      </c>
      <c r="S130" s="169">
        <v>0</v>
      </c>
      <c r="T130" s="170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1" t="s">
        <v>182</v>
      </c>
      <c r="AT130" s="171" t="s">
        <v>178</v>
      </c>
      <c r="AU130" s="171" t="s">
        <v>176</v>
      </c>
      <c r="AY130" s="14" t="s">
        <v>175</v>
      </c>
      <c r="BE130" s="172">
        <f t="shared" si="4"/>
        <v>0</v>
      </c>
      <c r="BF130" s="172">
        <f t="shared" si="5"/>
        <v>0</v>
      </c>
      <c r="BG130" s="172">
        <f t="shared" si="6"/>
        <v>0</v>
      </c>
      <c r="BH130" s="172">
        <f t="shared" si="7"/>
        <v>0</v>
      </c>
      <c r="BI130" s="172">
        <f t="shared" si="8"/>
        <v>0</v>
      </c>
      <c r="BJ130" s="14" t="s">
        <v>176</v>
      </c>
      <c r="BK130" s="172">
        <f t="shared" si="9"/>
        <v>0</v>
      </c>
      <c r="BL130" s="14" t="s">
        <v>182</v>
      </c>
      <c r="BM130" s="171" t="s">
        <v>489</v>
      </c>
    </row>
    <row r="131" spans="1:65" s="2" customFormat="1" ht="33" customHeight="1">
      <c r="A131" s="29"/>
      <c r="B131" s="158"/>
      <c r="C131" s="159" t="s">
        <v>199</v>
      </c>
      <c r="D131" s="159" t="s">
        <v>178</v>
      </c>
      <c r="E131" s="160" t="s">
        <v>490</v>
      </c>
      <c r="F131" s="161" t="s">
        <v>491</v>
      </c>
      <c r="G131" s="162" t="s">
        <v>236</v>
      </c>
      <c r="H131" s="163">
        <v>972.3</v>
      </c>
      <c r="I131" s="164"/>
      <c r="J131" s="165">
        <f t="shared" si="0"/>
        <v>0</v>
      </c>
      <c r="K131" s="166"/>
      <c r="L131" s="30"/>
      <c r="M131" s="167" t="s">
        <v>1</v>
      </c>
      <c r="N131" s="168" t="s">
        <v>42</v>
      </c>
      <c r="O131" s="55"/>
      <c r="P131" s="169">
        <f t="shared" si="1"/>
        <v>0</v>
      </c>
      <c r="Q131" s="169">
        <v>0</v>
      </c>
      <c r="R131" s="169">
        <f t="shared" si="2"/>
        <v>0</v>
      </c>
      <c r="S131" s="169">
        <v>0</v>
      </c>
      <c r="T131" s="170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1" t="s">
        <v>182</v>
      </c>
      <c r="AT131" s="171" t="s">
        <v>178</v>
      </c>
      <c r="AU131" s="171" t="s">
        <v>176</v>
      </c>
      <c r="AY131" s="14" t="s">
        <v>175</v>
      </c>
      <c r="BE131" s="172">
        <f t="shared" si="4"/>
        <v>0</v>
      </c>
      <c r="BF131" s="172">
        <f t="shared" si="5"/>
        <v>0</v>
      </c>
      <c r="BG131" s="172">
        <f t="shared" si="6"/>
        <v>0</v>
      </c>
      <c r="BH131" s="172">
        <f t="shared" si="7"/>
        <v>0</v>
      </c>
      <c r="BI131" s="172">
        <f t="shared" si="8"/>
        <v>0</v>
      </c>
      <c r="BJ131" s="14" t="s">
        <v>176</v>
      </c>
      <c r="BK131" s="172">
        <f t="shared" si="9"/>
        <v>0</v>
      </c>
      <c r="BL131" s="14" t="s">
        <v>182</v>
      </c>
      <c r="BM131" s="171" t="s">
        <v>492</v>
      </c>
    </row>
    <row r="132" spans="1:65" s="2" customFormat="1" ht="33" customHeight="1">
      <c r="A132" s="29"/>
      <c r="B132" s="158"/>
      <c r="C132" s="159" t="s">
        <v>207</v>
      </c>
      <c r="D132" s="159" t="s">
        <v>178</v>
      </c>
      <c r="E132" s="160" t="s">
        <v>450</v>
      </c>
      <c r="F132" s="161" t="s">
        <v>451</v>
      </c>
      <c r="G132" s="162" t="s">
        <v>236</v>
      </c>
      <c r="H132" s="163">
        <v>463.46300000000002</v>
      </c>
      <c r="I132" s="164"/>
      <c r="J132" s="165">
        <f t="shared" si="0"/>
        <v>0</v>
      </c>
      <c r="K132" s="166"/>
      <c r="L132" s="30"/>
      <c r="M132" s="167" t="s">
        <v>1</v>
      </c>
      <c r="N132" s="168" t="s">
        <v>42</v>
      </c>
      <c r="O132" s="55"/>
      <c r="P132" s="169">
        <f t="shared" si="1"/>
        <v>0</v>
      </c>
      <c r="Q132" s="169">
        <v>0</v>
      </c>
      <c r="R132" s="169">
        <f t="shared" si="2"/>
        <v>0</v>
      </c>
      <c r="S132" s="169">
        <v>0</v>
      </c>
      <c r="T132" s="170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1" t="s">
        <v>182</v>
      </c>
      <c r="AT132" s="171" t="s">
        <v>178</v>
      </c>
      <c r="AU132" s="171" t="s">
        <v>176</v>
      </c>
      <c r="AY132" s="14" t="s">
        <v>175</v>
      </c>
      <c r="BE132" s="172">
        <f t="shared" si="4"/>
        <v>0</v>
      </c>
      <c r="BF132" s="172">
        <f t="shared" si="5"/>
        <v>0</v>
      </c>
      <c r="BG132" s="172">
        <f t="shared" si="6"/>
        <v>0</v>
      </c>
      <c r="BH132" s="172">
        <f t="shared" si="7"/>
        <v>0</v>
      </c>
      <c r="BI132" s="172">
        <f t="shared" si="8"/>
        <v>0</v>
      </c>
      <c r="BJ132" s="14" t="s">
        <v>176</v>
      </c>
      <c r="BK132" s="172">
        <f t="shared" si="9"/>
        <v>0</v>
      </c>
      <c r="BL132" s="14" t="s">
        <v>182</v>
      </c>
      <c r="BM132" s="171" t="s">
        <v>493</v>
      </c>
    </row>
    <row r="133" spans="1:65" s="2" customFormat="1" ht="16.5" customHeight="1">
      <c r="A133" s="29"/>
      <c r="B133" s="158"/>
      <c r="C133" s="173" t="s">
        <v>203</v>
      </c>
      <c r="D133" s="173" t="s">
        <v>200</v>
      </c>
      <c r="E133" s="174" t="s">
        <v>453</v>
      </c>
      <c r="F133" s="175" t="s">
        <v>454</v>
      </c>
      <c r="G133" s="176" t="s">
        <v>210</v>
      </c>
      <c r="H133" s="177">
        <v>963.54</v>
      </c>
      <c r="I133" s="178"/>
      <c r="J133" s="179">
        <f t="shared" si="0"/>
        <v>0</v>
      </c>
      <c r="K133" s="180"/>
      <c r="L133" s="181"/>
      <c r="M133" s="182" t="s">
        <v>1</v>
      </c>
      <c r="N133" s="183" t="s">
        <v>42</v>
      </c>
      <c r="O133" s="55"/>
      <c r="P133" s="169">
        <f t="shared" si="1"/>
        <v>0</v>
      </c>
      <c r="Q133" s="169">
        <v>1</v>
      </c>
      <c r="R133" s="169">
        <f t="shared" si="2"/>
        <v>963.54</v>
      </c>
      <c r="S133" s="169">
        <v>0</v>
      </c>
      <c r="T133" s="170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1" t="s">
        <v>203</v>
      </c>
      <c r="AT133" s="171" t="s">
        <v>200</v>
      </c>
      <c r="AU133" s="171" t="s">
        <v>176</v>
      </c>
      <c r="AY133" s="14" t="s">
        <v>175</v>
      </c>
      <c r="BE133" s="172">
        <f t="shared" si="4"/>
        <v>0</v>
      </c>
      <c r="BF133" s="172">
        <f t="shared" si="5"/>
        <v>0</v>
      </c>
      <c r="BG133" s="172">
        <f t="shared" si="6"/>
        <v>0</v>
      </c>
      <c r="BH133" s="172">
        <f t="shared" si="7"/>
        <v>0</v>
      </c>
      <c r="BI133" s="172">
        <f t="shared" si="8"/>
        <v>0</v>
      </c>
      <c r="BJ133" s="14" t="s">
        <v>176</v>
      </c>
      <c r="BK133" s="172">
        <f t="shared" si="9"/>
        <v>0</v>
      </c>
      <c r="BL133" s="14" t="s">
        <v>182</v>
      </c>
      <c r="BM133" s="171" t="s">
        <v>494</v>
      </c>
    </row>
    <row r="134" spans="1:65" s="2" customFormat="1" ht="16.5" customHeight="1">
      <c r="A134" s="29"/>
      <c r="B134" s="158"/>
      <c r="C134" s="159" t="s">
        <v>260</v>
      </c>
      <c r="D134" s="159" t="s">
        <v>178</v>
      </c>
      <c r="E134" s="160" t="s">
        <v>244</v>
      </c>
      <c r="F134" s="161" t="s">
        <v>245</v>
      </c>
      <c r="G134" s="162" t="s">
        <v>236</v>
      </c>
      <c r="H134" s="163">
        <v>138.9</v>
      </c>
      <c r="I134" s="164"/>
      <c r="J134" s="165">
        <f t="shared" si="0"/>
        <v>0</v>
      </c>
      <c r="K134" s="166"/>
      <c r="L134" s="30"/>
      <c r="M134" s="167" t="s">
        <v>1</v>
      </c>
      <c r="N134" s="168" t="s">
        <v>42</v>
      </c>
      <c r="O134" s="55"/>
      <c r="P134" s="169">
        <f t="shared" si="1"/>
        <v>0</v>
      </c>
      <c r="Q134" s="169">
        <v>0</v>
      </c>
      <c r="R134" s="169">
        <f t="shared" si="2"/>
        <v>0</v>
      </c>
      <c r="S134" s="169">
        <v>0</v>
      </c>
      <c r="T134" s="170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1" t="s">
        <v>182</v>
      </c>
      <c r="AT134" s="171" t="s">
        <v>178</v>
      </c>
      <c r="AU134" s="171" t="s">
        <v>176</v>
      </c>
      <c r="AY134" s="14" t="s">
        <v>175</v>
      </c>
      <c r="BE134" s="172">
        <f t="shared" si="4"/>
        <v>0</v>
      </c>
      <c r="BF134" s="172">
        <f t="shared" si="5"/>
        <v>0</v>
      </c>
      <c r="BG134" s="172">
        <f t="shared" si="6"/>
        <v>0</v>
      </c>
      <c r="BH134" s="172">
        <f t="shared" si="7"/>
        <v>0</v>
      </c>
      <c r="BI134" s="172">
        <f t="shared" si="8"/>
        <v>0</v>
      </c>
      <c r="BJ134" s="14" t="s">
        <v>176</v>
      </c>
      <c r="BK134" s="172">
        <f t="shared" si="9"/>
        <v>0</v>
      </c>
      <c r="BL134" s="14" t="s">
        <v>182</v>
      </c>
      <c r="BM134" s="171" t="s">
        <v>495</v>
      </c>
    </row>
    <row r="135" spans="1:65" s="2" customFormat="1" ht="21.75" customHeight="1">
      <c r="A135" s="29"/>
      <c r="B135" s="158"/>
      <c r="C135" s="159" t="s">
        <v>263</v>
      </c>
      <c r="D135" s="159" t="s">
        <v>178</v>
      </c>
      <c r="E135" s="160" t="s">
        <v>421</v>
      </c>
      <c r="F135" s="161" t="s">
        <v>422</v>
      </c>
      <c r="G135" s="162" t="s">
        <v>210</v>
      </c>
      <c r="H135" s="163">
        <v>208.35</v>
      </c>
      <c r="I135" s="164"/>
      <c r="J135" s="165">
        <f t="shared" si="0"/>
        <v>0</v>
      </c>
      <c r="K135" s="166"/>
      <c r="L135" s="30"/>
      <c r="M135" s="167" t="s">
        <v>1</v>
      </c>
      <c r="N135" s="168" t="s">
        <v>42</v>
      </c>
      <c r="O135" s="55"/>
      <c r="P135" s="169">
        <f t="shared" si="1"/>
        <v>0</v>
      </c>
      <c r="Q135" s="169">
        <v>0</v>
      </c>
      <c r="R135" s="169">
        <f t="shared" si="2"/>
        <v>0</v>
      </c>
      <c r="S135" s="169">
        <v>0</v>
      </c>
      <c r="T135" s="170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1" t="s">
        <v>182</v>
      </c>
      <c r="AT135" s="171" t="s">
        <v>178</v>
      </c>
      <c r="AU135" s="171" t="s">
        <v>176</v>
      </c>
      <c r="AY135" s="14" t="s">
        <v>175</v>
      </c>
      <c r="BE135" s="172">
        <f t="shared" si="4"/>
        <v>0</v>
      </c>
      <c r="BF135" s="172">
        <f t="shared" si="5"/>
        <v>0</v>
      </c>
      <c r="BG135" s="172">
        <f t="shared" si="6"/>
        <v>0</v>
      </c>
      <c r="BH135" s="172">
        <f t="shared" si="7"/>
        <v>0</v>
      </c>
      <c r="BI135" s="172">
        <f t="shared" si="8"/>
        <v>0</v>
      </c>
      <c r="BJ135" s="14" t="s">
        <v>176</v>
      </c>
      <c r="BK135" s="172">
        <f t="shared" si="9"/>
        <v>0</v>
      </c>
      <c r="BL135" s="14" t="s">
        <v>182</v>
      </c>
      <c r="BM135" s="171" t="s">
        <v>496</v>
      </c>
    </row>
    <row r="136" spans="1:65" s="2" customFormat="1" ht="33" customHeight="1">
      <c r="A136" s="29"/>
      <c r="B136" s="158"/>
      <c r="C136" s="159" t="s">
        <v>267</v>
      </c>
      <c r="D136" s="159" t="s">
        <v>178</v>
      </c>
      <c r="E136" s="160" t="s">
        <v>460</v>
      </c>
      <c r="F136" s="161" t="s">
        <v>461</v>
      </c>
      <c r="G136" s="162" t="s">
        <v>181</v>
      </c>
      <c r="H136" s="163">
        <v>602</v>
      </c>
      <c r="I136" s="164"/>
      <c r="J136" s="165">
        <f t="shared" si="0"/>
        <v>0</v>
      </c>
      <c r="K136" s="166"/>
      <c r="L136" s="30"/>
      <c r="M136" s="167" t="s">
        <v>1</v>
      </c>
      <c r="N136" s="168" t="s">
        <v>42</v>
      </c>
      <c r="O136" s="55"/>
      <c r="P136" s="169">
        <f t="shared" si="1"/>
        <v>0</v>
      </c>
      <c r="Q136" s="169">
        <v>0</v>
      </c>
      <c r="R136" s="169">
        <f t="shared" si="2"/>
        <v>0</v>
      </c>
      <c r="S136" s="169">
        <v>0</v>
      </c>
      <c r="T136" s="170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1" t="s">
        <v>182</v>
      </c>
      <c r="AT136" s="171" t="s">
        <v>178</v>
      </c>
      <c r="AU136" s="171" t="s">
        <v>176</v>
      </c>
      <c r="AY136" s="14" t="s">
        <v>175</v>
      </c>
      <c r="BE136" s="172">
        <f t="shared" si="4"/>
        <v>0</v>
      </c>
      <c r="BF136" s="172">
        <f t="shared" si="5"/>
        <v>0</v>
      </c>
      <c r="BG136" s="172">
        <f t="shared" si="6"/>
        <v>0</v>
      </c>
      <c r="BH136" s="172">
        <f t="shared" si="7"/>
        <v>0</v>
      </c>
      <c r="BI136" s="172">
        <f t="shared" si="8"/>
        <v>0</v>
      </c>
      <c r="BJ136" s="14" t="s">
        <v>176</v>
      </c>
      <c r="BK136" s="172">
        <f t="shared" si="9"/>
        <v>0</v>
      </c>
      <c r="BL136" s="14" t="s">
        <v>182</v>
      </c>
      <c r="BM136" s="171" t="s">
        <v>497</v>
      </c>
    </row>
    <row r="137" spans="1:65" s="12" customFormat="1" ht="22.9" customHeight="1">
      <c r="B137" s="145"/>
      <c r="D137" s="146" t="s">
        <v>75</v>
      </c>
      <c r="E137" s="156" t="s">
        <v>176</v>
      </c>
      <c r="F137" s="156" t="s">
        <v>177</v>
      </c>
      <c r="I137" s="148"/>
      <c r="J137" s="157">
        <f>BK137</f>
        <v>0</v>
      </c>
      <c r="L137" s="145"/>
      <c r="M137" s="150"/>
      <c r="N137" s="151"/>
      <c r="O137" s="151"/>
      <c r="P137" s="152">
        <f>SUM(P138:P139)</f>
        <v>0</v>
      </c>
      <c r="Q137" s="151"/>
      <c r="R137" s="152">
        <f>SUM(R138:R139)</f>
        <v>490.88159999999993</v>
      </c>
      <c r="S137" s="151"/>
      <c r="T137" s="153">
        <f>SUM(T138:T139)</f>
        <v>0</v>
      </c>
      <c r="AR137" s="146" t="s">
        <v>84</v>
      </c>
      <c r="AT137" s="154" t="s">
        <v>75</v>
      </c>
      <c r="AU137" s="154" t="s">
        <v>84</v>
      </c>
      <c r="AY137" s="146" t="s">
        <v>175</v>
      </c>
      <c r="BK137" s="155">
        <f>SUM(BK138:BK139)</f>
        <v>0</v>
      </c>
    </row>
    <row r="138" spans="1:65" s="2" customFormat="1" ht="21.75" customHeight="1">
      <c r="A138" s="29"/>
      <c r="B138" s="158"/>
      <c r="C138" s="159" t="s">
        <v>272</v>
      </c>
      <c r="D138" s="159" t="s">
        <v>178</v>
      </c>
      <c r="E138" s="160" t="s">
        <v>179</v>
      </c>
      <c r="F138" s="161" t="s">
        <v>180</v>
      </c>
      <c r="G138" s="162" t="s">
        <v>181</v>
      </c>
      <c r="H138" s="163">
        <v>602</v>
      </c>
      <c r="I138" s="164"/>
      <c r="J138" s="165">
        <f>ROUND(I138*H138,2)</f>
        <v>0</v>
      </c>
      <c r="K138" s="166"/>
      <c r="L138" s="30"/>
      <c r="M138" s="167" t="s">
        <v>1</v>
      </c>
      <c r="N138" s="168" t="s">
        <v>42</v>
      </c>
      <c r="O138" s="55"/>
      <c r="P138" s="169">
        <f>O138*H138</f>
        <v>0</v>
      </c>
      <c r="Q138" s="169">
        <v>0</v>
      </c>
      <c r="R138" s="169">
        <f>Q138*H138</f>
        <v>0</v>
      </c>
      <c r="S138" s="169">
        <v>0</v>
      </c>
      <c r="T138" s="170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1" t="s">
        <v>182</v>
      </c>
      <c r="AT138" s="171" t="s">
        <v>178</v>
      </c>
      <c r="AU138" s="171" t="s">
        <v>176</v>
      </c>
      <c r="AY138" s="14" t="s">
        <v>175</v>
      </c>
      <c r="BE138" s="172">
        <f>IF(N138="základná",J138,0)</f>
        <v>0</v>
      </c>
      <c r="BF138" s="172">
        <f>IF(N138="znížená",J138,0)</f>
        <v>0</v>
      </c>
      <c r="BG138" s="172">
        <f>IF(N138="zákl. prenesená",J138,0)</f>
        <v>0</v>
      </c>
      <c r="BH138" s="172">
        <f>IF(N138="zníž. prenesená",J138,0)</f>
        <v>0</v>
      </c>
      <c r="BI138" s="172">
        <f>IF(N138="nulová",J138,0)</f>
        <v>0</v>
      </c>
      <c r="BJ138" s="14" t="s">
        <v>176</v>
      </c>
      <c r="BK138" s="172">
        <f>ROUND(I138*H138,2)</f>
        <v>0</v>
      </c>
      <c r="BL138" s="14" t="s">
        <v>182</v>
      </c>
      <c r="BM138" s="171" t="s">
        <v>498</v>
      </c>
    </row>
    <row r="139" spans="1:65" s="2" customFormat="1" ht="21.75" customHeight="1">
      <c r="A139" s="29"/>
      <c r="B139" s="158"/>
      <c r="C139" s="159" t="s">
        <v>277</v>
      </c>
      <c r="D139" s="159" t="s">
        <v>178</v>
      </c>
      <c r="E139" s="160" t="s">
        <v>464</v>
      </c>
      <c r="F139" s="161" t="s">
        <v>465</v>
      </c>
      <c r="G139" s="162" t="s">
        <v>236</v>
      </c>
      <c r="H139" s="163">
        <v>237.6</v>
      </c>
      <c r="I139" s="164"/>
      <c r="J139" s="165">
        <f>ROUND(I139*H139,2)</f>
        <v>0</v>
      </c>
      <c r="K139" s="166"/>
      <c r="L139" s="30"/>
      <c r="M139" s="167" t="s">
        <v>1</v>
      </c>
      <c r="N139" s="168" t="s">
        <v>42</v>
      </c>
      <c r="O139" s="55"/>
      <c r="P139" s="169">
        <f>O139*H139</f>
        <v>0</v>
      </c>
      <c r="Q139" s="169">
        <v>2.0659999999999998</v>
      </c>
      <c r="R139" s="169">
        <f>Q139*H139</f>
        <v>490.88159999999993</v>
      </c>
      <c r="S139" s="169">
        <v>0</v>
      </c>
      <c r="T139" s="170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1" t="s">
        <v>182</v>
      </c>
      <c r="AT139" s="171" t="s">
        <v>178</v>
      </c>
      <c r="AU139" s="171" t="s">
        <v>176</v>
      </c>
      <c r="AY139" s="14" t="s">
        <v>175</v>
      </c>
      <c r="BE139" s="172">
        <f>IF(N139="základná",J139,0)</f>
        <v>0</v>
      </c>
      <c r="BF139" s="172">
        <f>IF(N139="znížená",J139,0)</f>
        <v>0</v>
      </c>
      <c r="BG139" s="172">
        <f>IF(N139="zákl. prenesená",J139,0)</f>
        <v>0</v>
      </c>
      <c r="BH139" s="172">
        <f>IF(N139="zníž. prenesená",J139,0)</f>
        <v>0</v>
      </c>
      <c r="BI139" s="172">
        <f>IF(N139="nulová",J139,0)</f>
        <v>0</v>
      </c>
      <c r="BJ139" s="14" t="s">
        <v>176</v>
      </c>
      <c r="BK139" s="172">
        <f>ROUND(I139*H139,2)</f>
        <v>0</v>
      </c>
      <c r="BL139" s="14" t="s">
        <v>182</v>
      </c>
      <c r="BM139" s="171" t="s">
        <v>499</v>
      </c>
    </row>
    <row r="140" spans="1:65" s="12" customFormat="1" ht="22.9" customHeight="1">
      <c r="B140" s="145"/>
      <c r="D140" s="146" t="s">
        <v>75</v>
      </c>
      <c r="E140" s="156" t="s">
        <v>184</v>
      </c>
      <c r="F140" s="156" t="s">
        <v>185</v>
      </c>
      <c r="I140" s="148"/>
      <c r="J140" s="157">
        <f>BK140</f>
        <v>0</v>
      </c>
      <c r="L140" s="145"/>
      <c r="M140" s="150"/>
      <c r="N140" s="151"/>
      <c r="O140" s="151"/>
      <c r="P140" s="152">
        <f>SUM(P141:P143)</f>
        <v>0</v>
      </c>
      <c r="Q140" s="151"/>
      <c r="R140" s="152">
        <f>SUM(R141:R143)</f>
        <v>109.70245999999999</v>
      </c>
      <c r="S140" s="151"/>
      <c r="T140" s="153">
        <f>SUM(T141:T143)</f>
        <v>0</v>
      </c>
      <c r="AR140" s="146" t="s">
        <v>84</v>
      </c>
      <c r="AT140" s="154" t="s">
        <v>75</v>
      </c>
      <c r="AU140" s="154" t="s">
        <v>84</v>
      </c>
      <c r="AY140" s="146" t="s">
        <v>175</v>
      </c>
      <c r="BK140" s="155">
        <f>SUM(BK141:BK143)</f>
        <v>0</v>
      </c>
    </row>
    <row r="141" spans="1:65" s="2" customFormat="1" ht="33" customHeight="1">
      <c r="A141" s="29"/>
      <c r="B141" s="158"/>
      <c r="C141" s="159" t="s">
        <v>281</v>
      </c>
      <c r="D141" s="159" t="s">
        <v>178</v>
      </c>
      <c r="E141" s="160" t="s">
        <v>467</v>
      </c>
      <c r="F141" s="161" t="s">
        <v>468</v>
      </c>
      <c r="G141" s="162" t="s">
        <v>181</v>
      </c>
      <c r="H141" s="163">
        <v>602</v>
      </c>
      <c r="I141" s="164"/>
      <c r="J141" s="165">
        <f>ROUND(I141*H141,2)</f>
        <v>0</v>
      </c>
      <c r="K141" s="166"/>
      <c r="L141" s="30"/>
      <c r="M141" s="167" t="s">
        <v>1</v>
      </c>
      <c r="N141" s="168" t="s">
        <v>42</v>
      </c>
      <c r="O141" s="55"/>
      <c r="P141" s="169">
        <f>O141*H141</f>
        <v>0</v>
      </c>
      <c r="Q141" s="169">
        <v>7.1000000000000002E-4</v>
      </c>
      <c r="R141" s="169">
        <f>Q141*H141</f>
        <v>0.42742000000000002</v>
      </c>
      <c r="S141" s="169">
        <v>0</v>
      </c>
      <c r="T141" s="170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1" t="s">
        <v>182</v>
      </c>
      <c r="AT141" s="171" t="s">
        <v>178</v>
      </c>
      <c r="AU141" s="171" t="s">
        <v>176</v>
      </c>
      <c r="AY141" s="14" t="s">
        <v>175</v>
      </c>
      <c r="BE141" s="172">
        <f>IF(N141="základná",J141,0)</f>
        <v>0</v>
      </c>
      <c r="BF141" s="172">
        <f>IF(N141="znížená",J141,0)</f>
        <v>0</v>
      </c>
      <c r="BG141" s="172">
        <f>IF(N141="zákl. prenesená",J141,0)</f>
        <v>0</v>
      </c>
      <c r="BH141" s="172">
        <f>IF(N141="zníž. prenesená",J141,0)</f>
        <v>0</v>
      </c>
      <c r="BI141" s="172">
        <f>IF(N141="nulová",J141,0)</f>
        <v>0</v>
      </c>
      <c r="BJ141" s="14" t="s">
        <v>176</v>
      </c>
      <c r="BK141" s="172">
        <f>ROUND(I141*H141,2)</f>
        <v>0</v>
      </c>
      <c r="BL141" s="14" t="s">
        <v>182</v>
      </c>
      <c r="BM141" s="171" t="s">
        <v>500</v>
      </c>
    </row>
    <row r="142" spans="1:65" s="2" customFormat="1" ht="33" customHeight="1">
      <c r="A142" s="29"/>
      <c r="B142" s="158"/>
      <c r="C142" s="159" t="s">
        <v>285</v>
      </c>
      <c r="D142" s="159" t="s">
        <v>178</v>
      </c>
      <c r="E142" s="160" t="s">
        <v>473</v>
      </c>
      <c r="F142" s="161" t="s">
        <v>474</v>
      </c>
      <c r="G142" s="162" t="s">
        <v>181</v>
      </c>
      <c r="H142" s="163">
        <v>199</v>
      </c>
      <c r="I142" s="164"/>
      <c r="J142" s="165">
        <f>ROUND(I142*H142,2)</f>
        <v>0</v>
      </c>
      <c r="K142" s="166"/>
      <c r="L142" s="30"/>
      <c r="M142" s="167" t="s">
        <v>1</v>
      </c>
      <c r="N142" s="168" t="s">
        <v>42</v>
      </c>
      <c r="O142" s="55"/>
      <c r="P142" s="169">
        <f>O142*H142</f>
        <v>0</v>
      </c>
      <c r="Q142" s="169">
        <v>0.18151999999999999</v>
      </c>
      <c r="R142" s="169">
        <f>Q142*H142</f>
        <v>36.122479999999996</v>
      </c>
      <c r="S142" s="169">
        <v>0</v>
      </c>
      <c r="T142" s="170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1" t="s">
        <v>182</v>
      </c>
      <c r="AT142" s="171" t="s">
        <v>178</v>
      </c>
      <c r="AU142" s="171" t="s">
        <v>176</v>
      </c>
      <c r="AY142" s="14" t="s">
        <v>175</v>
      </c>
      <c r="BE142" s="172">
        <f>IF(N142="základná",J142,0)</f>
        <v>0</v>
      </c>
      <c r="BF142" s="172">
        <f>IF(N142="znížená",J142,0)</f>
        <v>0</v>
      </c>
      <c r="BG142" s="172">
        <f>IF(N142="zákl. prenesená",J142,0)</f>
        <v>0</v>
      </c>
      <c r="BH142" s="172">
        <f>IF(N142="zníž. prenesená",J142,0)</f>
        <v>0</v>
      </c>
      <c r="BI142" s="172">
        <f>IF(N142="nulová",J142,0)</f>
        <v>0</v>
      </c>
      <c r="BJ142" s="14" t="s">
        <v>176</v>
      </c>
      <c r="BK142" s="172">
        <f>ROUND(I142*H142,2)</f>
        <v>0</v>
      </c>
      <c r="BL142" s="14" t="s">
        <v>182</v>
      </c>
      <c r="BM142" s="171" t="s">
        <v>501</v>
      </c>
    </row>
    <row r="143" spans="1:65" s="2" customFormat="1" ht="33" customHeight="1">
      <c r="A143" s="29"/>
      <c r="B143" s="158"/>
      <c r="C143" s="159" t="s">
        <v>289</v>
      </c>
      <c r="D143" s="159" t="s">
        <v>178</v>
      </c>
      <c r="E143" s="160" t="s">
        <v>502</v>
      </c>
      <c r="F143" s="161" t="s">
        <v>471</v>
      </c>
      <c r="G143" s="162" t="s">
        <v>181</v>
      </c>
      <c r="H143" s="163">
        <v>403</v>
      </c>
      <c r="I143" s="164"/>
      <c r="J143" s="165">
        <f>ROUND(I143*H143,2)</f>
        <v>0</v>
      </c>
      <c r="K143" s="166"/>
      <c r="L143" s="30"/>
      <c r="M143" s="167" t="s">
        <v>1</v>
      </c>
      <c r="N143" s="168" t="s">
        <v>42</v>
      </c>
      <c r="O143" s="55"/>
      <c r="P143" s="169">
        <f>O143*H143</f>
        <v>0</v>
      </c>
      <c r="Q143" s="169">
        <v>0.18151999999999999</v>
      </c>
      <c r="R143" s="169">
        <f>Q143*H143</f>
        <v>73.152559999999994</v>
      </c>
      <c r="S143" s="169">
        <v>0</v>
      </c>
      <c r="T143" s="170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1" t="s">
        <v>182</v>
      </c>
      <c r="AT143" s="171" t="s">
        <v>178</v>
      </c>
      <c r="AU143" s="171" t="s">
        <v>176</v>
      </c>
      <c r="AY143" s="14" t="s">
        <v>175</v>
      </c>
      <c r="BE143" s="172">
        <f>IF(N143="základná",J143,0)</f>
        <v>0</v>
      </c>
      <c r="BF143" s="172">
        <f>IF(N143="znížená",J143,0)</f>
        <v>0</v>
      </c>
      <c r="BG143" s="172">
        <f>IF(N143="zákl. prenesená",J143,0)</f>
        <v>0</v>
      </c>
      <c r="BH143" s="172">
        <f>IF(N143="zníž. prenesená",J143,0)</f>
        <v>0</v>
      </c>
      <c r="BI143" s="172">
        <f>IF(N143="nulová",J143,0)</f>
        <v>0</v>
      </c>
      <c r="BJ143" s="14" t="s">
        <v>176</v>
      </c>
      <c r="BK143" s="172">
        <f>ROUND(I143*H143,2)</f>
        <v>0</v>
      </c>
      <c r="BL143" s="14" t="s">
        <v>182</v>
      </c>
      <c r="BM143" s="171" t="s">
        <v>503</v>
      </c>
    </row>
    <row r="144" spans="1:65" s="12" customFormat="1" ht="22.9" customHeight="1">
      <c r="B144" s="145"/>
      <c r="D144" s="146" t="s">
        <v>75</v>
      </c>
      <c r="E144" s="156" t="s">
        <v>205</v>
      </c>
      <c r="F144" s="156" t="s">
        <v>206</v>
      </c>
      <c r="I144" s="148"/>
      <c r="J144" s="157">
        <f>BK144</f>
        <v>0</v>
      </c>
      <c r="L144" s="145"/>
      <c r="M144" s="150"/>
      <c r="N144" s="151"/>
      <c r="O144" s="151"/>
      <c r="P144" s="152">
        <f>SUM(P145:P146)</f>
        <v>0</v>
      </c>
      <c r="Q144" s="151"/>
      <c r="R144" s="152">
        <f>SUM(R145:R146)</f>
        <v>0</v>
      </c>
      <c r="S144" s="151"/>
      <c r="T144" s="153">
        <f>SUM(T145:T146)</f>
        <v>0</v>
      </c>
      <c r="AR144" s="146" t="s">
        <v>84</v>
      </c>
      <c r="AT144" s="154" t="s">
        <v>75</v>
      </c>
      <c r="AU144" s="154" t="s">
        <v>84</v>
      </c>
      <c r="AY144" s="146" t="s">
        <v>175</v>
      </c>
      <c r="BK144" s="155">
        <f>SUM(BK145:BK146)</f>
        <v>0</v>
      </c>
    </row>
    <row r="145" spans="1:65" s="2" customFormat="1" ht="21.75" customHeight="1">
      <c r="A145" s="29"/>
      <c r="B145" s="158"/>
      <c r="C145" s="159" t="s">
        <v>293</v>
      </c>
      <c r="D145" s="159" t="s">
        <v>178</v>
      </c>
      <c r="E145" s="160" t="s">
        <v>476</v>
      </c>
      <c r="F145" s="161" t="s">
        <v>477</v>
      </c>
      <c r="G145" s="162" t="s">
        <v>210</v>
      </c>
      <c r="H145" s="163">
        <v>1564.124</v>
      </c>
      <c r="I145" s="164"/>
      <c r="J145" s="165">
        <f>ROUND(I145*H145,2)</f>
        <v>0</v>
      </c>
      <c r="K145" s="166"/>
      <c r="L145" s="30"/>
      <c r="M145" s="167" t="s">
        <v>1</v>
      </c>
      <c r="N145" s="168" t="s">
        <v>42</v>
      </c>
      <c r="O145" s="55"/>
      <c r="P145" s="169">
        <f>O145*H145</f>
        <v>0</v>
      </c>
      <c r="Q145" s="169">
        <v>0</v>
      </c>
      <c r="R145" s="169">
        <f>Q145*H145</f>
        <v>0</v>
      </c>
      <c r="S145" s="169">
        <v>0</v>
      </c>
      <c r="T145" s="170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1" t="s">
        <v>182</v>
      </c>
      <c r="AT145" s="171" t="s">
        <v>178</v>
      </c>
      <c r="AU145" s="171" t="s">
        <v>176</v>
      </c>
      <c r="AY145" s="14" t="s">
        <v>175</v>
      </c>
      <c r="BE145" s="172">
        <f>IF(N145="základná",J145,0)</f>
        <v>0</v>
      </c>
      <c r="BF145" s="172">
        <f>IF(N145="znížená",J145,0)</f>
        <v>0</v>
      </c>
      <c r="BG145" s="172">
        <f>IF(N145="zákl. prenesená",J145,0)</f>
        <v>0</v>
      </c>
      <c r="BH145" s="172">
        <f>IF(N145="zníž. prenesená",J145,0)</f>
        <v>0</v>
      </c>
      <c r="BI145" s="172">
        <f>IF(N145="nulová",J145,0)</f>
        <v>0</v>
      </c>
      <c r="BJ145" s="14" t="s">
        <v>176</v>
      </c>
      <c r="BK145" s="172">
        <f>ROUND(I145*H145,2)</f>
        <v>0</v>
      </c>
      <c r="BL145" s="14" t="s">
        <v>182</v>
      </c>
      <c r="BM145" s="171" t="s">
        <v>504</v>
      </c>
    </row>
    <row r="146" spans="1:65" s="2" customFormat="1" ht="21.75" customHeight="1">
      <c r="A146" s="29"/>
      <c r="B146" s="158"/>
      <c r="C146" s="159" t="s">
        <v>297</v>
      </c>
      <c r="D146" s="159" t="s">
        <v>178</v>
      </c>
      <c r="E146" s="160" t="s">
        <v>479</v>
      </c>
      <c r="F146" s="161" t="s">
        <v>480</v>
      </c>
      <c r="G146" s="162" t="s">
        <v>210</v>
      </c>
      <c r="H146" s="163">
        <v>109.702</v>
      </c>
      <c r="I146" s="164"/>
      <c r="J146" s="165">
        <f>ROUND(I146*H146,2)</f>
        <v>0</v>
      </c>
      <c r="K146" s="166"/>
      <c r="L146" s="30"/>
      <c r="M146" s="184" t="s">
        <v>1</v>
      </c>
      <c r="N146" s="185" t="s">
        <v>42</v>
      </c>
      <c r="O146" s="186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1" t="s">
        <v>182</v>
      </c>
      <c r="AT146" s="171" t="s">
        <v>178</v>
      </c>
      <c r="AU146" s="171" t="s">
        <v>176</v>
      </c>
      <c r="AY146" s="14" t="s">
        <v>175</v>
      </c>
      <c r="BE146" s="172">
        <f>IF(N146="základná",J146,0)</f>
        <v>0</v>
      </c>
      <c r="BF146" s="172">
        <f>IF(N146="znížená",J146,0)</f>
        <v>0</v>
      </c>
      <c r="BG146" s="172">
        <f>IF(N146="zákl. prenesená",J146,0)</f>
        <v>0</v>
      </c>
      <c r="BH146" s="172">
        <f>IF(N146="zníž. prenesená",J146,0)</f>
        <v>0</v>
      </c>
      <c r="BI146" s="172">
        <f>IF(N146="nulová",J146,0)</f>
        <v>0</v>
      </c>
      <c r="BJ146" s="14" t="s">
        <v>176</v>
      </c>
      <c r="BK146" s="172">
        <f>ROUND(I146*H146,2)</f>
        <v>0</v>
      </c>
      <c r="BL146" s="14" t="s">
        <v>182</v>
      </c>
      <c r="BM146" s="171" t="s">
        <v>505</v>
      </c>
    </row>
    <row r="147" spans="1:65" s="2" customFormat="1" ht="6.95" customHeight="1">
      <c r="A147" s="29"/>
      <c r="B147" s="44"/>
      <c r="C147" s="45"/>
      <c r="D147" s="45"/>
      <c r="E147" s="45"/>
      <c r="F147" s="45"/>
      <c r="G147" s="45"/>
      <c r="H147" s="45"/>
      <c r="I147" s="117"/>
      <c r="J147" s="45"/>
      <c r="K147" s="45"/>
      <c r="L147" s="30"/>
      <c r="M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</row>
  </sheetData>
  <autoFilter ref="C121:K146" xr:uid="{00000000-0009-0000-0000-000006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61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14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103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149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15</v>
      </c>
      <c r="I6" s="90"/>
      <c r="L6" s="17"/>
    </row>
    <row r="7" spans="1:46" s="1" customFormat="1" ht="16.5" customHeight="1">
      <c r="B7" s="17"/>
      <c r="E7" s="231" t="str">
        <f>'Rekapitulácia stavby'!K6</f>
        <v>PUMPTRACK- Ludvika van Beethovena</v>
      </c>
      <c r="F7" s="232"/>
      <c r="G7" s="232"/>
      <c r="H7" s="232"/>
      <c r="I7" s="90"/>
      <c r="L7" s="17"/>
    </row>
    <row r="8" spans="1:46" s="2" customFormat="1" ht="12" customHeight="1">
      <c r="A8" s="29"/>
      <c r="B8" s="30"/>
      <c r="C8" s="29"/>
      <c r="D8" s="24" t="s">
        <v>150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8" t="s">
        <v>506</v>
      </c>
      <c r="F9" s="233"/>
      <c r="G9" s="233"/>
      <c r="H9" s="233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9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94" t="s">
        <v>21</v>
      </c>
      <c r="J12" s="52" t="str">
        <f>'Rekapitulácia stavby'!AN8</f>
        <v>30. 4. 2021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94" t="s">
        <v>24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94" t="s">
        <v>26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9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4" t="str">
        <f>'Rekapitulácia stavby'!E14</f>
        <v>Vyplň údaj</v>
      </c>
      <c r="F18" s="198"/>
      <c r="G18" s="198"/>
      <c r="H18" s="198"/>
      <c r="I18" s="94" t="s">
        <v>26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94" t="s">
        <v>24</v>
      </c>
      <c r="J20" s="22" t="s">
        <v>30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31</v>
      </c>
      <c r="F21" s="29"/>
      <c r="G21" s="29"/>
      <c r="H21" s="29"/>
      <c r="I21" s="94" t="s">
        <v>26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33</v>
      </c>
      <c r="E23" s="29"/>
      <c r="F23" s="29"/>
      <c r="G23" s="29"/>
      <c r="H23" s="29"/>
      <c r="I23" s="9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26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03" t="s">
        <v>1</v>
      </c>
      <c r="F27" s="203"/>
      <c r="G27" s="203"/>
      <c r="H27" s="203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36</v>
      </c>
      <c r="E30" s="29"/>
      <c r="F30" s="29"/>
      <c r="G30" s="29"/>
      <c r="H30" s="29"/>
      <c r="I30" s="93"/>
      <c r="J30" s="68">
        <f>ROUND(J124,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101" t="s">
        <v>37</v>
      </c>
      <c r="J32" s="33" t="s">
        <v>39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40</v>
      </c>
      <c r="E33" s="24" t="s">
        <v>41</v>
      </c>
      <c r="F33" s="103">
        <f>ROUND((SUM(BE124:BE160)),  2)</f>
        <v>0</v>
      </c>
      <c r="G33" s="29"/>
      <c r="H33" s="29"/>
      <c r="I33" s="104">
        <v>0.2</v>
      </c>
      <c r="J33" s="103">
        <f>ROUND(((SUM(BE124:BE160))*I33),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42</v>
      </c>
      <c r="F34" s="103">
        <f>ROUND((SUM(BF124:BF160)),  2)</f>
        <v>0</v>
      </c>
      <c r="G34" s="29"/>
      <c r="H34" s="29"/>
      <c r="I34" s="104">
        <v>0.2</v>
      </c>
      <c r="J34" s="103">
        <f>ROUND(((SUM(BF124:BF160))*I34),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3">
        <f>ROUND((SUM(BG124:BG160)),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3">
        <f>ROUND((SUM(BH124:BH160)),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45</v>
      </c>
      <c r="F37" s="103">
        <f>ROUND((SUM(BI124:BI160)),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46</v>
      </c>
      <c r="E39" s="57"/>
      <c r="F39" s="57"/>
      <c r="G39" s="107" t="s">
        <v>47</v>
      </c>
      <c r="H39" s="108" t="s">
        <v>48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49</v>
      </c>
      <c r="E50" s="41"/>
      <c r="F50" s="41"/>
      <c r="G50" s="40" t="s">
        <v>50</v>
      </c>
      <c r="H50" s="41"/>
      <c r="I50" s="112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51</v>
      </c>
      <c r="E61" s="32"/>
      <c r="F61" s="113" t="s">
        <v>52</v>
      </c>
      <c r="G61" s="42" t="s">
        <v>51</v>
      </c>
      <c r="H61" s="32"/>
      <c r="I61" s="114"/>
      <c r="J61" s="115" t="s">
        <v>52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53</v>
      </c>
      <c r="E65" s="43"/>
      <c r="F65" s="43"/>
      <c r="G65" s="40" t="s">
        <v>54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51</v>
      </c>
      <c r="E76" s="32"/>
      <c r="F76" s="113" t="s">
        <v>52</v>
      </c>
      <c r="G76" s="42" t="s">
        <v>51</v>
      </c>
      <c r="H76" s="32"/>
      <c r="I76" s="114"/>
      <c r="J76" s="115" t="s">
        <v>52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152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1" t="str">
        <f>E7</f>
        <v>PUMPTRACK- Ludvika van Beethovena</v>
      </c>
      <c r="F85" s="232"/>
      <c r="G85" s="232"/>
      <c r="H85" s="232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150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18" t="str">
        <f>E9</f>
        <v>SO 06 - Bazén - pump bowl</v>
      </c>
      <c r="F87" s="233"/>
      <c r="G87" s="233"/>
      <c r="H87" s="233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Trnava, parc. č. 1635/1</v>
      </c>
      <c r="G89" s="29"/>
      <c r="H89" s="29"/>
      <c r="I89" s="94" t="s">
        <v>21</v>
      </c>
      <c r="J89" s="52" t="str">
        <f>IF(J12="","",J12)</f>
        <v>30. 4. 2021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Mesto Trnava, Hlavná č.1</v>
      </c>
      <c r="G91" s="29"/>
      <c r="H91" s="29"/>
      <c r="I91" s="94" t="s">
        <v>29</v>
      </c>
      <c r="J91" s="27" t="str">
        <f>E21</f>
        <v>SIMANEK s.r.o.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94" t="s">
        <v>33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153</v>
      </c>
      <c r="D94" s="105"/>
      <c r="E94" s="105"/>
      <c r="F94" s="105"/>
      <c r="G94" s="105"/>
      <c r="H94" s="105"/>
      <c r="I94" s="120"/>
      <c r="J94" s="121" t="s">
        <v>154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155</v>
      </c>
      <c r="D96" s="29"/>
      <c r="E96" s="29"/>
      <c r="F96" s="29"/>
      <c r="G96" s="29"/>
      <c r="H96" s="29"/>
      <c r="I96" s="93"/>
      <c r="J96" s="68">
        <f>J124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156</v>
      </c>
    </row>
    <row r="97" spans="1:31" s="9" customFormat="1" ht="24.95" customHeight="1">
      <c r="B97" s="123"/>
      <c r="D97" s="124" t="s">
        <v>157</v>
      </c>
      <c r="E97" s="125"/>
      <c r="F97" s="125"/>
      <c r="G97" s="125"/>
      <c r="H97" s="125"/>
      <c r="I97" s="126"/>
      <c r="J97" s="127">
        <f>J125</f>
        <v>0</v>
      </c>
      <c r="L97" s="123"/>
    </row>
    <row r="98" spans="1:31" s="10" customFormat="1" ht="19.899999999999999" customHeight="1">
      <c r="B98" s="128"/>
      <c r="D98" s="129" t="s">
        <v>434</v>
      </c>
      <c r="E98" s="130"/>
      <c r="F98" s="130"/>
      <c r="G98" s="130"/>
      <c r="H98" s="130"/>
      <c r="I98" s="131"/>
      <c r="J98" s="132">
        <f>J126</f>
        <v>0</v>
      </c>
      <c r="L98" s="128"/>
    </row>
    <row r="99" spans="1:31" s="10" customFormat="1" ht="19.899999999999999" customHeight="1">
      <c r="B99" s="128"/>
      <c r="D99" s="129" t="s">
        <v>225</v>
      </c>
      <c r="E99" s="130"/>
      <c r="F99" s="130"/>
      <c r="G99" s="130"/>
      <c r="H99" s="130"/>
      <c r="I99" s="131"/>
      <c r="J99" s="132">
        <f>J128</f>
        <v>0</v>
      </c>
      <c r="L99" s="128"/>
    </row>
    <row r="100" spans="1:31" s="10" customFormat="1" ht="19.899999999999999" customHeight="1">
      <c r="B100" s="128"/>
      <c r="D100" s="129" t="s">
        <v>158</v>
      </c>
      <c r="E100" s="130"/>
      <c r="F100" s="130"/>
      <c r="G100" s="130"/>
      <c r="H100" s="130"/>
      <c r="I100" s="131"/>
      <c r="J100" s="132">
        <f>J141</f>
        <v>0</v>
      </c>
      <c r="L100" s="128"/>
    </row>
    <row r="101" spans="1:31" s="10" customFormat="1" ht="19.899999999999999" customHeight="1">
      <c r="B101" s="128"/>
      <c r="D101" s="129" t="s">
        <v>228</v>
      </c>
      <c r="E101" s="130"/>
      <c r="F101" s="130"/>
      <c r="G101" s="130"/>
      <c r="H101" s="130"/>
      <c r="I101" s="131"/>
      <c r="J101" s="132">
        <f>J152</f>
        <v>0</v>
      </c>
      <c r="L101" s="128"/>
    </row>
    <row r="102" spans="1:31" s="10" customFormat="1" ht="19.899999999999999" customHeight="1">
      <c r="B102" s="128"/>
      <c r="D102" s="129" t="s">
        <v>160</v>
      </c>
      <c r="E102" s="130"/>
      <c r="F102" s="130"/>
      <c r="G102" s="130"/>
      <c r="H102" s="130"/>
      <c r="I102" s="131"/>
      <c r="J102" s="132">
        <f>J155</f>
        <v>0</v>
      </c>
      <c r="L102" s="128"/>
    </row>
    <row r="103" spans="1:31" s="9" customFormat="1" ht="24.95" customHeight="1">
      <c r="B103" s="123"/>
      <c r="D103" s="124" t="s">
        <v>229</v>
      </c>
      <c r="E103" s="125"/>
      <c r="F103" s="125"/>
      <c r="G103" s="125"/>
      <c r="H103" s="125"/>
      <c r="I103" s="126"/>
      <c r="J103" s="127">
        <f>J157</f>
        <v>0</v>
      </c>
      <c r="L103" s="123"/>
    </row>
    <row r="104" spans="1:31" s="10" customFormat="1" ht="19.899999999999999" customHeight="1">
      <c r="B104" s="128"/>
      <c r="D104" s="129" t="s">
        <v>507</v>
      </c>
      <c r="E104" s="130"/>
      <c r="F104" s="130"/>
      <c r="G104" s="130"/>
      <c r="H104" s="130"/>
      <c r="I104" s="131"/>
      <c r="J104" s="132">
        <f>J158</f>
        <v>0</v>
      </c>
      <c r="L104" s="128"/>
    </row>
    <row r="105" spans="1:31" s="2" customFormat="1" ht="21.75" customHeight="1">
      <c r="A105" s="29"/>
      <c r="B105" s="30"/>
      <c r="C105" s="29"/>
      <c r="D105" s="29"/>
      <c r="E105" s="29"/>
      <c r="F105" s="29"/>
      <c r="G105" s="29"/>
      <c r="H105" s="29"/>
      <c r="I105" s="93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6.95" customHeight="1">
      <c r="A106" s="29"/>
      <c r="B106" s="44"/>
      <c r="C106" s="45"/>
      <c r="D106" s="45"/>
      <c r="E106" s="45"/>
      <c r="F106" s="45"/>
      <c r="G106" s="45"/>
      <c r="H106" s="45"/>
      <c r="I106" s="117"/>
      <c r="J106" s="45"/>
      <c r="K106" s="45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10" spans="1:31" s="2" customFormat="1" ht="6.95" customHeight="1">
      <c r="A110" s="29"/>
      <c r="B110" s="46"/>
      <c r="C110" s="47"/>
      <c r="D110" s="47"/>
      <c r="E110" s="47"/>
      <c r="F110" s="47"/>
      <c r="G110" s="47"/>
      <c r="H110" s="47"/>
      <c r="I110" s="118"/>
      <c r="J110" s="47"/>
      <c r="K110" s="47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24.95" customHeight="1">
      <c r="A111" s="29"/>
      <c r="B111" s="30"/>
      <c r="C111" s="18" t="s">
        <v>161</v>
      </c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5" customHeight="1">
      <c r="A112" s="29"/>
      <c r="B112" s="30"/>
      <c r="C112" s="29"/>
      <c r="D112" s="29"/>
      <c r="E112" s="29"/>
      <c r="F112" s="29"/>
      <c r="G112" s="29"/>
      <c r="H112" s="29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15</v>
      </c>
      <c r="D113" s="29"/>
      <c r="E113" s="29"/>
      <c r="F113" s="29"/>
      <c r="G113" s="29"/>
      <c r="H113" s="29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231" t="str">
        <f>E7</f>
        <v>PUMPTRACK- Ludvika van Beethovena</v>
      </c>
      <c r="F114" s="232"/>
      <c r="G114" s="232"/>
      <c r="H114" s="232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150</v>
      </c>
      <c r="D115" s="29"/>
      <c r="E115" s="29"/>
      <c r="F115" s="29"/>
      <c r="G115" s="29"/>
      <c r="H115" s="29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6.5" customHeight="1">
      <c r="A116" s="29"/>
      <c r="B116" s="30"/>
      <c r="C116" s="29"/>
      <c r="D116" s="29"/>
      <c r="E116" s="218" t="str">
        <f>E9</f>
        <v>SO 06 - Bazén - pump bowl</v>
      </c>
      <c r="F116" s="233"/>
      <c r="G116" s="233"/>
      <c r="H116" s="233"/>
      <c r="I116" s="93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93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2" customHeight="1">
      <c r="A118" s="29"/>
      <c r="B118" s="30"/>
      <c r="C118" s="24" t="s">
        <v>19</v>
      </c>
      <c r="D118" s="29"/>
      <c r="E118" s="29"/>
      <c r="F118" s="22" t="str">
        <f>F12</f>
        <v>Trnava, parc. č. 1635/1</v>
      </c>
      <c r="G118" s="29"/>
      <c r="H118" s="29"/>
      <c r="I118" s="94" t="s">
        <v>21</v>
      </c>
      <c r="J118" s="52" t="str">
        <f>IF(J12="","",J12)</f>
        <v>30. 4. 2021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93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>
      <c r="A120" s="29"/>
      <c r="B120" s="30"/>
      <c r="C120" s="24" t="s">
        <v>23</v>
      </c>
      <c r="D120" s="29"/>
      <c r="E120" s="29"/>
      <c r="F120" s="22" t="str">
        <f>E15</f>
        <v>Mesto Trnava, Hlavná č.1</v>
      </c>
      <c r="G120" s="29"/>
      <c r="H120" s="29"/>
      <c r="I120" s="94" t="s">
        <v>29</v>
      </c>
      <c r="J120" s="27" t="str">
        <f>E21</f>
        <v>SIMANEK s.r.o.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>
      <c r="A121" s="29"/>
      <c r="B121" s="30"/>
      <c r="C121" s="24" t="s">
        <v>27</v>
      </c>
      <c r="D121" s="29"/>
      <c r="E121" s="29"/>
      <c r="F121" s="22" t="str">
        <f>IF(E18="","",E18)</f>
        <v>Vyplň údaj</v>
      </c>
      <c r="G121" s="29"/>
      <c r="H121" s="29"/>
      <c r="I121" s="94" t="s">
        <v>33</v>
      </c>
      <c r="J121" s="27" t="str">
        <f>E24</f>
        <v xml:space="preserve"> </v>
      </c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0.35" customHeight="1">
      <c r="A122" s="29"/>
      <c r="B122" s="30"/>
      <c r="C122" s="29"/>
      <c r="D122" s="29"/>
      <c r="E122" s="29"/>
      <c r="F122" s="29"/>
      <c r="G122" s="29"/>
      <c r="H122" s="29"/>
      <c r="I122" s="93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11" customFormat="1" ht="29.25" customHeight="1">
      <c r="A123" s="133"/>
      <c r="B123" s="134"/>
      <c r="C123" s="135" t="s">
        <v>162</v>
      </c>
      <c r="D123" s="136" t="s">
        <v>61</v>
      </c>
      <c r="E123" s="136" t="s">
        <v>57</v>
      </c>
      <c r="F123" s="136" t="s">
        <v>58</v>
      </c>
      <c r="G123" s="136" t="s">
        <v>163</v>
      </c>
      <c r="H123" s="136" t="s">
        <v>164</v>
      </c>
      <c r="I123" s="137" t="s">
        <v>165</v>
      </c>
      <c r="J123" s="138" t="s">
        <v>154</v>
      </c>
      <c r="K123" s="139" t="s">
        <v>166</v>
      </c>
      <c r="L123" s="140"/>
      <c r="M123" s="59" t="s">
        <v>1</v>
      </c>
      <c r="N123" s="60" t="s">
        <v>40</v>
      </c>
      <c r="O123" s="60" t="s">
        <v>167</v>
      </c>
      <c r="P123" s="60" t="s">
        <v>168</v>
      </c>
      <c r="Q123" s="60" t="s">
        <v>169</v>
      </c>
      <c r="R123" s="60" t="s">
        <v>170</v>
      </c>
      <c r="S123" s="60" t="s">
        <v>171</v>
      </c>
      <c r="T123" s="61" t="s">
        <v>172</v>
      </c>
      <c r="U123" s="133"/>
      <c r="V123" s="133"/>
      <c r="W123" s="133"/>
      <c r="X123" s="133"/>
      <c r="Y123" s="133"/>
      <c r="Z123" s="133"/>
      <c r="AA123" s="133"/>
      <c r="AB123" s="133"/>
      <c r="AC123" s="133"/>
      <c r="AD123" s="133"/>
      <c r="AE123" s="133"/>
    </row>
    <row r="124" spans="1:65" s="2" customFormat="1" ht="22.9" customHeight="1">
      <c r="A124" s="29"/>
      <c r="B124" s="30"/>
      <c r="C124" s="66" t="s">
        <v>155</v>
      </c>
      <c r="D124" s="29"/>
      <c r="E124" s="29"/>
      <c r="F124" s="29"/>
      <c r="G124" s="29"/>
      <c r="H124" s="29"/>
      <c r="I124" s="93"/>
      <c r="J124" s="141">
        <f>BK124</f>
        <v>0</v>
      </c>
      <c r="K124" s="29"/>
      <c r="L124" s="30"/>
      <c r="M124" s="62"/>
      <c r="N124" s="53"/>
      <c r="O124" s="63"/>
      <c r="P124" s="142">
        <f>P125+P157</f>
        <v>0</v>
      </c>
      <c r="Q124" s="63"/>
      <c r="R124" s="142">
        <f>R125+R157</f>
        <v>489.4011385</v>
      </c>
      <c r="S124" s="63"/>
      <c r="T124" s="143">
        <f>T125+T157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T124" s="14" t="s">
        <v>75</v>
      </c>
      <c r="AU124" s="14" t="s">
        <v>156</v>
      </c>
      <c r="BK124" s="144">
        <f>BK125+BK157</f>
        <v>0</v>
      </c>
    </row>
    <row r="125" spans="1:65" s="12" customFormat="1" ht="25.9" customHeight="1">
      <c r="B125" s="145"/>
      <c r="D125" s="146" t="s">
        <v>75</v>
      </c>
      <c r="E125" s="147" t="s">
        <v>173</v>
      </c>
      <c r="F125" s="147" t="s">
        <v>174</v>
      </c>
      <c r="I125" s="148"/>
      <c r="J125" s="149">
        <f>BK125</f>
        <v>0</v>
      </c>
      <c r="L125" s="145"/>
      <c r="M125" s="150"/>
      <c r="N125" s="151"/>
      <c r="O125" s="151"/>
      <c r="P125" s="152">
        <f>P126+P128+P141+P152+P155</f>
        <v>0</v>
      </c>
      <c r="Q125" s="151"/>
      <c r="R125" s="152">
        <f>R126+R128+R141+R152+R155</f>
        <v>489.39509850000002</v>
      </c>
      <c r="S125" s="151"/>
      <c r="T125" s="153">
        <f>T126+T128+T141+T152+T155</f>
        <v>0</v>
      </c>
      <c r="AR125" s="146" t="s">
        <v>84</v>
      </c>
      <c r="AT125" s="154" t="s">
        <v>75</v>
      </c>
      <c r="AU125" s="154" t="s">
        <v>76</v>
      </c>
      <c r="AY125" s="146" t="s">
        <v>175</v>
      </c>
      <c r="BK125" s="155">
        <f>BK126+BK128+BK141+BK152+BK155</f>
        <v>0</v>
      </c>
    </row>
    <row r="126" spans="1:65" s="12" customFormat="1" ht="22.9" customHeight="1">
      <c r="B126" s="145"/>
      <c r="D126" s="146" t="s">
        <v>75</v>
      </c>
      <c r="E126" s="156" t="s">
        <v>435</v>
      </c>
      <c r="F126" s="156" t="s">
        <v>436</v>
      </c>
      <c r="I126" s="148"/>
      <c r="J126" s="157">
        <f>BK126</f>
        <v>0</v>
      </c>
      <c r="L126" s="145"/>
      <c r="M126" s="150"/>
      <c r="N126" s="151"/>
      <c r="O126" s="151"/>
      <c r="P126" s="152">
        <f>P127</f>
        <v>0</v>
      </c>
      <c r="Q126" s="151"/>
      <c r="R126" s="152">
        <f>R127</f>
        <v>0</v>
      </c>
      <c r="S126" s="151"/>
      <c r="T126" s="153">
        <f>T127</f>
        <v>0</v>
      </c>
      <c r="AR126" s="146" t="s">
        <v>84</v>
      </c>
      <c r="AT126" s="154" t="s">
        <v>75</v>
      </c>
      <c r="AU126" s="154" t="s">
        <v>84</v>
      </c>
      <c r="AY126" s="146" t="s">
        <v>175</v>
      </c>
      <c r="BK126" s="155">
        <f>BK127</f>
        <v>0</v>
      </c>
    </row>
    <row r="127" spans="1:65" s="2" customFormat="1" ht="21.75" customHeight="1">
      <c r="A127" s="29"/>
      <c r="B127" s="158"/>
      <c r="C127" s="159" t="s">
        <v>84</v>
      </c>
      <c r="D127" s="159" t="s">
        <v>178</v>
      </c>
      <c r="E127" s="160" t="s">
        <v>437</v>
      </c>
      <c r="F127" s="161" t="s">
        <v>438</v>
      </c>
      <c r="G127" s="162" t="s">
        <v>439</v>
      </c>
      <c r="H127" s="163">
        <v>1</v>
      </c>
      <c r="I127" s="164"/>
      <c r="J127" s="165">
        <f>ROUND(I127*H127,2)</f>
        <v>0</v>
      </c>
      <c r="K127" s="166"/>
      <c r="L127" s="30"/>
      <c r="M127" s="167" t="s">
        <v>1</v>
      </c>
      <c r="N127" s="168" t="s">
        <v>42</v>
      </c>
      <c r="O127" s="55"/>
      <c r="P127" s="169">
        <f>O127*H127</f>
        <v>0</v>
      </c>
      <c r="Q127" s="169">
        <v>0</v>
      </c>
      <c r="R127" s="169">
        <f>Q127*H127</f>
        <v>0</v>
      </c>
      <c r="S127" s="169">
        <v>0</v>
      </c>
      <c r="T127" s="170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1" t="s">
        <v>182</v>
      </c>
      <c r="AT127" s="171" t="s">
        <v>178</v>
      </c>
      <c r="AU127" s="171" t="s">
        <v>176</v>
      </c>
      <c r="AY127" s="14" t="s">
        <v>175</v>
      </c>
      <c r="BE127" s="172">
        <f>IF(N127="základná",J127,0)</f>
        <v>0</v>
      </c>
      <c r="BF127" s="172">
        <f>IF(N127="znížená",J127,0)</f>
        <v>0</v>
      </c>
      <c r="BG127" s="172">
        <f>IF(N127="zákl. prenesená",J127,0)</f>
        <v>0</v>
      </c>
      <c r="BH127" s="172">
        <f>IF(N127="zníž. prenesená",J127,0)</f>
        <v>0</v>
      </c>
      <c r="BI127" s="172">
        <f>IF(N127="nulová",J127,0)</f>
        <v>0</v>
      </c>
      <c r="BJ127" s="14" t="s">
        <v>176</v>
      </c>
      <c r="BK127" s="172">
        <f>ROUND(I127*H127,2)</f>
        <v>0</v>
      </c>
      <c r="BL127" s="14" t="s">
        <v>182</v>
      </c>
      <c r="BM127" s="171" t="s">
        <v>508</v>
      </c>
    </row>
    <row r="128" spans="1:65" s="12" customFormat="1" ht="22.9" customHeight="1">
      <c r="B128" s="145"/>
      <c r="D128" s="146" t="s">
        <v>75</v>
      </c>
      <c r="E128" s="156" t="s">
        <v>84</v>
      </c>
      <c r="F128" s="156" t="s">
        <v>233</v>
      </c>
      <c r="I128" s="148"/>
      <c r="J128" s="157">
        <f>BK128</f>
        <v>0</v>
      </c>
      <c r="L128" s="145"/>
      <c r="M128" s="150"/>
      <c r="N128" s="151"/>
      <c r="O128" s="151"/>
      <c r="P128" s="152">
        <f>SUM(P129:P140)</f>
        <v>0</v>
      </c>
      <c r="Q128" s="151"/>
      <c r="R128" s="152">
        <f>SUM(R129:R140)</f>
        <v>0</v>
      </c>
      <c r="S128" s="151"/>
      <c r="T128" s="153">
        <f>SUM(T129:T140)</f>
        <v>0</v>
      </c>
      <c r="AR128" s="146" t="s">
        <v>84</v>
      </c>
      <c r="AT128" s="154" t="s">
        <v>75</v>
      </c>
      <c r="AU128" s="154" t="s">
        <v>84</v>
      </c>
      <c r="AY128" s="146" t="s">
        <v>175</v>
      </c>
      <c r="BK128" s="155">
        <f>SUM(BK129:BK140)</f>
        <v>0</v>
      </c>
    </row>
    <row r="129" spans="1:65" s="2" customFormat="1" ht="21.75" customHeight="1">
      <c r="A129" s="29"/>
      <c r="B129" s="158"/>
      <c r="C129" s="159" t="s">
        <v>176</v>
      </c>
      <c r="D129" s="159" t="s">
        <v>178</v>
      </c>
      <c r="E129" s="160" t="s">
        <v>410</v>
      </c>
      <c r="F129" s="161" t="s">
        <v>411</v>
      </c>
      <c r="G129" s="162" t="s">
        <v>236</v>
      </c>
      <c r="H129" s="163">
        <v>192.96</v>
      </c>
      <c r="I129" s="164"/>
      <c r="J129" s="165">
        <f t="shared" ref="J129:J140" si="0">ROUND(I129*H129,2)</f>
        <v>0</v>
      </c>
      <c r="K129" s="166"/>
      <c r="L129" s="30"/>
      <c r="M129" s="167" t="s">
        <v>1</v>
      </c>
      <c r="N129" s="168" t="s">
        <v>42</v>
      </c>
      <c r="O129" s="55"/>
      <c r="P129" s="169">
        <f t="shared" ref="P129:P140" si="1">O129*H129</f>
        <v>0</v>
      </c>
      <c r="Q129" s="169">
        <v>0</v>
      </c>
      <c r="R129" s="169">
        <f t="shared" ref="R129:R140" si="2">Q129*H129</f>
        <v>0</v>
      </c>
      <c r="S129" s="169">
        <v>0</v>
      </c>
      <c r="T129" s="170">
        <f t="shared" ref="T129:T140" si="3"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1" t="s">
        <v>182</v>
      </c>
      <c r="AT129" s="171" t="s">
        <v>178</v>
      </c>
      <c r="AU129" s="171" t="s">
        <v>176</v>
      </c>
      <c r="AY129" s="14" t="s">
        <v>175</v>
      </c>
      <c r="BE129" s="172">
        <f t="shared" ref="BE129:BE140" si="4">IF(N129="základná",J129,0)</f>
        <v>0</v>
      </c>
      <c r="BF129" s="172">
        <f t="shared" ref="BF129:BF140" si="5">IF(N129="znížená",J129,0)</f>
        <v>0</v>
      </c>
      <c r="BG129" s="172">
        <f t="shared" ref="BG129:BG140" si="6">IF(N129="zákl. prenesená",J129,0)</f>
        <v>0</v>
      </c>
      <c r="BH129" s="172">
        <f t="shared" ref="BH129:BH140" si="7">IF(N129="zníž. prenesená",J129,0)</f>
        <v>0</v>
      </c>
      <c r="BI129" s="172">
        <f t="shared" ref="BI129:BI140" si="8">IF(N129="nulová",J129,0)</f>
        <v>0</v>
      </c>
      <c r="BJ129" s="14" t="s">
        <v>176</v>
      </c>
      <c r="BK129" s="172">
        <f t="shared" ref="BK129:BK140" si="9">ROUND(I129*H129,2)</f>
        <v>0</v>
      </c>
      <c r="BL129" s="14" t="s">
        <v>182</v>
      </c>
      <c r="BM129" s="171" t="s">
        <v>509</v>
      </c>
    </row>
    <row r="130" spans="1:65" s="2" customFormat="1" ht="21.75" customHeight="1">
      <c r="A130" s="29"/>
      <c r="B130" s="158"/>
      <c r="C130" s="159" t="s">
        <v>189</v>
      </c>
      <c r="D130" s="159" t="s">
        <v>178</v>
      </c>
      <c r="E130" s="160" t="s">
        <v>510</v>
      </c>
      <c r="F130" s="161" t="s">
        <v>511</v>
      </c>
      <c r="G130" s="162" t="s">
        <v>236</v>
      </c>
      <c r="H130" s="163">
        <v>803.86500000000001</v>
      </c>
      <c r="I130" s="164"/>
      <c r="J130" s="165">
        <f t="shared" si="0"/>
        <v>0</v>
      </c>
      <c r="K130" s="166"/>
      <c r="L130" s="30"/>
      <c r="M130" s="167" t="s">
        <v>1</v>
      </c>
      <c r="N130" s="168" t="s">
        <v>42</v>
      </c>
      <c r="O130" s="55"/>
      <c r="P130" s="169">
        <f t="shared" si="1"/>
        <v>0</v>
      </c>
      <c r="Q130" s="169">
        <v>0</v>
      </c>
      <c r="R130" s="169">
        <f t="shared" si="2"/>
        <v>0</v>
      </c>
      <c r="S130" s="169">
        <v>0</v>
      </c>
      <c r="T130" s="170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1" t="s">
        <v>182</v>
      </c>
      <c r="AT130" s="171" t="s">
        <v>178</v>
      </c>
      <c r="AU130" s="171" t="s">
        <v>176</v>
      </c>
      <c r="AY130" s="14" t="s">
        <v>175</v>
      </c>
      <c r="BE130" s="172">
        <f t="shared" si="4"/>
        <v>0</v>
      </c>
      <c r="BF130" s="172">
        <f t="shared" si="5"/>
        <v>0</v>
      </c>
      <c r="BG130" s="172">
        <f t="shared" si="6"/>
        <v>0</v>
      </c>
      <c r="BH130" s="172">
        <f t="shared" si="7"/>
        <v>0</v>
      </c>
      <c r="BI130" s="172">
        <f t="shared" si="8"/>
        <v>0</v>
      </c>
      <c r="BJ130" s="14" t="s">
        <v>176</v>
      </c>
      <c r="BK130" s="172">
        <f t="shared" si="9"/>
        <v>0</v>
      </c>
      <c r="BL130" s="14" t="s">
        <v>182</v>
      </c>
      <c r="BM130" s="171" t="s">
        <v>512</v>
      </c>
    </row>
    <row r="131" spans="1:65" s="2" customFormat="1" ht="21.75" customHeight="1">
      <c r="A131" s="29"/>
      <c r="B131" s="158"/>
      <c r="C131" s="159" t="s">
        <v>182</v>
      </c>
      <c r="D131" s="159" t="s">
        <v>178</v>
      </c>
      <c r="E131" s="160" t="s">
        <v>513</v>
      </c>
      <c r="F131" s="161" t="s">
        <v>514</v>
      </c>
      <c r="G131" s="162" t="s">
        <v>236</v>
      </c>
      <c r="H131" s="163">
        <v>241.16</v>
      </c>
      <c r="I131" s="164"/>
      <c r="J131" s="165">
        <f t="shared" si="0"/>
        <v>0</v>
      </c>
      <c r="K131" s="166"/>
      <c r="L131" s="30"/>
      <c r="M131" s="167" t="s">
        <v>1</v>
      </c>
      <c r="N131" s="168" t="s">
        <v>42</v>
      </c>
      <c r="O131" s="55"/>
      <c r="P131" s="169">
        <f t="shared" si="1"/>
        <v>0</v>
      </c>
      <c r="Q131" s="169">
        <v>0</v>
      </c>
      <c r="R131" s="169">
        <f t="shared" si="2"/>
        <v>0</v>
      </c>
      <c r="S131" s="169">
        <v>0</v>
      </c>
      <c r="T131" s="170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1" t="s">
        <v>182</v>
      </c>
      <c r="AT131" s="171" t="s">
        <v>178</v>
      </c>
      <c r="AU131" s="171" t="s">
        <v>176</v>
      </c>
      <c r="AY131" s="14" t="s">
        <v>175</v>
      </c>
      <c r="BE131" s="172">
        <f t="shared" si="4"/>
        <v>0</v>
      </c>
      <c r="BF131" s="172">
        <f t="shared" si="5"/>
        <v>0</v>
      </c>
      <c r="BG131" s="172">
        <f t="shared" si="6"/>
        <v>0</v>
      </c>
      <c r="BH131" s="172">
        <f t="shared" si="7"/>
        <v>0</v>
      </c>
      <c r="BI131" s="172">
        <f t="shared" si="8"/>
        <v>0</v>
      </c>
      <c r="BJ131" s="14" t="s">
        <v>176</v>
      </c>
      <c r="BK131" s="172">
        <f t="shared" si="9"/>
        <v>0</v>
      </c>
      <c r="BL131" s="14" t="s">
        <v>182</v>
      </c>
      <c r="BM131" s="171" t="s">
        <v>515</v>
      </c>
    </row>
    <row r="132" spans="1:65" s="2" customFormat="1" ht="33" customHeight="1">
      <c r="A132" s="29"/>
      <c r="B132" s="158"/>
      <c r="C132" s="159" t="s">
        <v>184</v>
      </c>
      <c r="D132" s="159" t="s">
        <v>178</v>
      </c>
      <c r="E132" s="160" t="s">
        <v>444</v>
      </c>
      <c r="F132" s="161" t="s">
        <v>445</v>
      </c>
      <c r="G132" s="162" t="s">
        <v>236</v>
      </c>
      <c r="H132" s="163">
        <v>803.86500000000001</v>
      </c>
      <c r="I132" s="164"/>
      <c r="J132" s="165">
        <f t="shared" si="0"/>
        <v>0</v>
      </c>
      <c r="K132" s="166"/>
      <c r="L132" s="30"/>
      <c r="M132" s="167" t="s">
        <v>1</v>
      </c>
      <c r="N132" s="168" t="s">
        <v>42</v>
      </c>
      <c r="O132" s="55"/>
      <c r="P132" s="169">
        <f t="shared" si="1"/>
        <v>0</v>
      </c>
      <c r="Q132" s="169">
        <v>0</v>
      </c>
      <c r="R132" s="169">
        <f t="shared" si="2"/>
        <v>0</v>
      </c>
      <c r="S132" s="169">
        <v>0</v>
      </c>
      <c r="T132" s="170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1" t="s">
        <v>182</v>
      </c>
      <c r="AT132" s="171" t="s">
        <v>178</v>
      </c>
      <c r="AU132" s="171" t="s">
        <v>176</v>
      </c>
      <c r="AY132" s="14" t="s">
        <v>175</v>
      </c>
      <c r="BE132" s="172">
        <f t="shared" si="4"/>
        <v>0</v>
      </c>
      <c r="BF132" s="172">
        <f t="shared" si="5"/>
        <v>0</v>
      </c>
      <c r="BG132" s="172">
        <f t="shared" si="6"/>
        <v>0</v>
      </c>
      <c r="BH132" s="172">
        <f t="shared" si="7"/>
        <v>0</v>
      </c>
      <c r="BI132" s="172">
        <f t="shared" si="8"/>
        <v>0</v>
      </c>
      <c r="BJ132" s="14" t="s">
        <v>176</v>
      </c>
      <c r="BK132" s="172">
        <f t="shared" si="9"/>
        <v>0</v>
      </c>
      <c r="BL132" s="14" t="s">
        <v>182</v>
      </c>
      <c r="BM132" s="171" t="s">
        <v>516</v>
      </c>
    </row>
    <row r="133" spans="1:65" s="2" customFormat="1" ht="33" customHeight="1">
      <c r="A133" s="29"/>
      <c r="B133" s="158"/>
      <c r="C133" s="159" t="s">
        <v>199</v>
      </c>
      <c r="D133" s="159" t="s">
        <v>178</v>
      </c>
      <c r="E133" s="160" t="s">
        <v>447</v>
      </c>
      <c r="F133" s="161" t="s">
        <v>448</v>
      </c>
      <c r="G133" s="162" t="s">
        <v>236</v>
      </c>
      <c r="H133" s="163">
        <v>5627.0550000000003</v>
      </c>
      <c r="I133" s="164"/>
      <c r="J133" s="165">
        <f t="shared" si="0"/>
        <v>0</v>
      </c>
      <c r="K133" s="166"/>
      <c r="L133" s="30"/>
      <c r="M133" s="167" t="s">
        <v>1</v>
      </c>
      <c r="N133" s="168" t="s">
        <v>42</v>
      </c>
      <c r="O133" s="55"/>
      <c r="P133" s="169">
        <f t="shared" si="1"/>
        <v>0</v>
      </c>
      <c r="Q133" s="169">
        <v>0</v>
      </c>
      <c r="R133" s="169">
        <f t="shared" si="2"/>
        <v>0</v>
      </c>
      <c r="S133" s="169">
        <v>0</v>
      </c>
      <c r="T133" s="170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1" t="s">
        <v>182</v>
      </c>
      <c r="AT133" s="171" t="s">
        <v>178</v>
      </c>
      <c r="AU133" s="171" t="s">
        <v>176</v>
      </c>
      <c r="AY133" s="14" t="s">
        <v>175</v>
      </c>
      <c r="BE133" s="172">
        <f t="shared" si="4"/>
        <v>0</v>
      </c>
      <c r="BF133" s="172">
        <f t="shared" si="5"/>
        <v>0</v>
      </c>
      <c r="BG133" s="172">
        <f t="shared" si="6"/>
        <v>0</v>
      </c>
      <c r="BH133" s="172">
        <f t="shared" si="7"/>
        <v>0</v>
      </c>
      <c r="BI133" s="172">
        <f t="shared" si="8"/>
        <v>0</v>
      </c>
      <c r="BJ133" s="14" t="s">
        <v>176</v>
      </c>
      <c r="BK133" s="172">
        <f t="shared" si="9"/>
        <v>0</v>
      </c>
      <c r="BL133" s="14" t="s">
        <v>182</v>
      </c>
      <c r="BM133" s="171" t="s">
        <v>517</v>
      </c>
    </row>
    <row r="134" spans="1:65" s="2" customFormat="1" ht="21.75" customHeight="1">
      <c r="A134" s="29"/>
      <c r="B134" s="158"/>
      <c r="C134" s="159" t="s">
        <v>207</v>
      </c>
      <c r="D134" s="159" t="s">
        <v>178</v>
      </c>
      <c r="E134" s="160" t="s">
        <v>518</v>
      </c>
      <c r="F134" s="161" t="s">
        <v>519</v>
      </c>
      <c r="G134" s="162" t="s">
        <v>236</v>
      </c>
      <c r="H134" s="163">
        <v>343.2</v>
      </c>
      <c r="I134" s="164"/>
      <c r="J134" s="165">
        <f t="shared" si="0"/>
        <v>0</v>
      </c>
      <c r="K134" s="166"/>
      <c r="L134" s="30"/>
      <c r="M134" s="167" t="s">
        <v>1</v>
      </c>
      <c r="N134" s="168" t="s">
        <v>42</v>
      </c>
      <c r="O134" s="55"/>
      <c r="P134" s="169">
        <f t="shared" si="1"/>
        <v>0</v>
      </c>
      <c r="Q134" s="169">
        <v>0</v>
      </c>
      <c r="R134" s="169">
        <f t="shared" si="2"/>
        <v>0</v>
      </c>
      <c r="S134" s="169">
        <v>0</v>
      </c>
      <c r="T134" s="170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1" t="s">
        <v>182</v>
      </c>
      <c r="AT134" s="171" t="s">
        <v>178</v>
      </c>
      <c r="AU134" s="171" t="s">
        <v>176</v>
      </c>
      <c r="AY134" s="14" t="s">
        <v>175</v>
      </c>
      <c r="BE134" s="172">
        <f t="shared" si="4"/>
        <v>0</v>
      </c>
      <c r="BF134" s="172">
        <f t="shared" si="5"/>
        <v>0</v>
      </c>
      <c r="BG134" s="172">
        <f t="shared" si="6"/>
        <v>0</v>
      </c>
      <c r="BH134" s="172">
        <f t="shared" si="7"/>
        <v>0</v>
      </c>
      <c r="BI134" s="172">
        <f t="shared" si="8"/>
        <v>0</v>
      </c>
      <c r="BJ134" s="14" t="s">
        <v>176</v>
      </c>
      <c r="BK134" s="172">
        <f t="shared" si="9"/>
        <v>0</v>
      </c>
      <c r="BL134" s="14" t="s">
        <v>182</v>
      </c>
      <c r="BM134" s="171" t="s">
        <v>520</v>
      </c>
    </row>
    <row r="135" spans="1:65" s="2" customFormat="1" ht="21.75" customHeight="1">
      <c r="A135" s="29"/>
      <c r="B135" s="158"/>
      <c r="C135" s="159" t="s">
        <v>203</v>
      </c>
      <c r="D135" s="159" t="s">
        <v>178</v>
      </c>
      <c r="E135" s="160" t="s">
        <v>521</v>
      </c>
      <c r="F135" s="161" t="s">
        <v>522</v>
      </c>
      <c r="G135" s="162" t="s">
        <v>236</v>
      </c>
      <c r="H135" s="163">
        <v>411.84</v>
      </c>
      <c r="I135" s="164"/>
      <c r="J135" s="165">
        <f t="shared" si="0"/>
        <v>0</v>
      </c>
      <c r="K135" s="166"/>
      <c r="L135" s="30"/>
      <c r="M135" s="167" t="s">
        <v>1</v>
      </c>
      <c r="N135" s="168" t="s">
        <v>42</v>
      </c>
      <c r="O135" s="55"/>
      <c r="P135" s="169">
        <f t="shared" si="1"/>
        <v>0</v>
      </c>
      <c r="Q135" s="169">
        <v>0</v>
      </c>
      <c r="R135" s="169">
        <f t="shared" si="2"/>
        <v>0</v>
      </c>
      <c r="S135" s="169">
        <v>0</v>
      </c>
      <c r="T135" s="170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1" t="s">
        <v>182</v>
      </c>
      <c r="AT135" s="171" t="s">
        <v>178</v>
      </c>
      <c r="AU135" s="171" t="s">
        <v>176</v>
      </c>
      <c r="AY135" s="14" t="s">
        <v>175</v>
      </c>
      <c r="BE135" s="172">
        <f t="shared" si="4"/>
        <v>0</v>
      </c>
      <c r="BF135" s="172">
        <f t="shared" si="5"/>
        <v>0</v>
      </c>
      <c r="BG135" s="172">
        <f t="shared" si="6"/>
        <v>0</v>
      </c>
      <c r="BH135" s="172">
        <f t="shared" si="7"/>
        <v>0</v>
      </c>
      <c r="BI135" s="172">
        <f t="shared" si="8"/>
        <v>0</v>
      </c>
      <c r="BJ135" s="14" t="s">
        <v>176</v>
      </c>
      <c r="BK135" s="172">
        <f t="shared" si="9"/>
        <v>0</v>
      </c>
      <c r="BL135" s="14" t="s">
        <v>182</v>
      </c>
      <c r="BM135" s="171" t="s">
        <v>523</v>
      </c>
    </row>
    <row r="136" spans="1:65" s="2" customFormat="1" ht="16.5" customHeight="1">
      <c r="A136" s="29"/>
      <c r="B136" s="158"/>
      <c r="C136" s="159" t="s">
        <v>260</v>
      </c>
      <c r="D136" s="159" t="s">
        <v>178</v>
      </c>
      <c r="E136" s="160" t="s">
        <v>524</v>
      </c>
      <c r="F136" s="161" t="s">
        <v>525</v>
      </c>
      <c r="G136" s="162" t="s">
        <v>181</v>
      </c>
      <c r="H136" s="163">
        <v>858</v>
      </c>
      <c r="I136" s="164"/>
      <c r="J136" s="165">
        <f t="shared" si="0"/>
        <v>0</v>
      </c>
      <c r="K136" s="166"/>
      <c r="L136" s="30"/>
      <c r="M136" s="167" t="s">
        <v>1</v>
      </c>
      <c r="N136" s="168" t="s">
        <v>42</v>
      </c>
      <c r="O136" s="55"/>
      <c r="P136" s="169">
        <f t="shared" si="1"/>
        <v>0</v>
      </c>
      <c r="Q136" s="169">
        <v>0</v>
      </c>
      <c r="R136" s="169">
        <f t="shared" si="2"/>
        <v>0</v>
      </c>
      <c r="S136" s="169">
        <v>0</v>
      </c>
      <c r="T136" s="170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1" t="s">
        <v>182</v>
      </c>
      <c r="AT136" s="171" t="s">
        <v>178</v>
      </c>
      <c r="AU136" s="171" t="s">
        <v>176</v>
      </c>
      <c r="AY136" s="14" t="s">
        <v>175</v>
      </c>
      <c r="BE136" s="172">
        <f t="shared" si="4"/>
        <v>0</v>
      </c>
      <c r="BF136" s="172">
        <f t="shared" si="5"/>
        <v>0</v>
      </c>
      <c r="BG136" s="172">
        <f t="shared" si="6"/>
        <v>0</v>
      </c>
      <c r="BH136" s="172">
        <f t="shared" si="7"/>
        <v>0</v>
      </c>
      <c r="BI136" s="172">
        <f t="shared" si="8"/>
        <v>0</v>
      </c>
      <c r="BJ136" s="14" t="s">
        <v>176</v>
      </c>
      <c r="BK136" s="172">
        <f t="shared" si="9"/>
        <v>0</v>
      </c>
      <c r="BL136" s="14" t="s">
        <v>182</v>
      </c>
      <c r="BM136" s="171" t="s">
        <v>526</v>
      </c>
    </row>
    <row r="137" spans="1:65" s="2" customFormat="1" ht="21.75" customHeight="1">
      <c r="A137" s="29"/>
      <c r="B137" s="158"/>
      <c r="C137" s="159" t="s">
        <v>263</v>
      </c>
      <c r="D137" s="159" t="s">
        <v>178</v>
      </c>
      <c r="E137" s="160" t="s">
        <v>527</v>
      </c>
      <c r="F137" s="161" t="s">
        <v>528</v>
      </c>
      <c r="G137" s="162" t="s">
        <v>236</v>
      </c>
      <c r="H137" s="163">
        <v>25</v>
      </c>
      <c r="I137" s="164"/>
      <c r="J137" s="165">
        <f t="shared" si="0"/>
        <v>0</v>
      </c>
      <c r="K137" s="166"/>
      <c r="L137" s="30"/>
      <c r="M137" s="167" t="s">
        <v>1</v>
      </c>
      <c r="N137" s="168" t="s">
        <v>42</v>
      </c>
      <c r="O137" s="55"/>
      <c r="P137" s="169">
        <f t="shared" si="1"/>
        <v>0</v>
      </c>
      <c r="Q137" s="169">
        <v>0</v>
      </c>
      <c r="R137" s="169">
        <f t="shared" si="2"/>
        <v>0</v>
      </c>
      <c r="S137" s="169">
        <v>0</v>
      </c>
      <c r="T137" s="170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1" t="s">
        <v>182</v>
      </c>
      <c r="AT137" s="171" t="s">
        <v>178</v>
      </c>
      <c r="AU137" s="171" t="s">
        <v>176</v>
      </c>
      <c r="AY137" s="14" t="s">
        <v>175</v>
      </c>
      <c r="BE137" s="172">
        <f t="shared" si="4"/>
        <v>0</v>
      </c>
      <c r="BF137" s="172">
        <f t="shared" si="5"/>
        <v>0</v>
      </c>
      <c r="BG137" s="172">
        <f t="shared" si="6"/>
        <v>0</v>
      </c>
      <c r="BH137" s="172">
        <f t="shared" si="7"/>
        <v>0</v>
      </c>
      <c r="BI137" s="172">
        <f t="shared" si="8"/>
        <v>0</v>
      </c>
      <c r="BJ137" s="14" t="s">
        <v>176</v>
      </c>
      <c r="BK137" s="172">
        <f t="shared" si="9"/>
        <v>0</v>
      </c>
      <c r="BL137" s="14" t="s">
        <v>182</v>
      </c>
      <c r="BM137" s="171" t="s">
        <v>529</v>
      </c>
    </row>
    <row r="138" spans="1:65" s="2" customFormat="1" ht="16.5" customHeight="1">
      <c r="A138" s="29"/>
      <c r="B138" s="158"/>
      <c r="C138" s="159" t="s">
        <v>267</v>
      </c>
      <c r="D138" s="159" t="s">
        <v>178</v>
      </c>
      <c r="E138" s="160" t="s">
        <v>530</v>
      </c>
      <c r="F138" s="161" t="s">
        <v>531</v>
      </c>
      <c r="G138" s="162" t="s">
        <v>236</v>
      </c>
      <c r="H138" s="163">
        <v>215</v>
      </c>
      <c r="I138" s="164"/>
      <c r="J138" s="165">
        <f t="shared" si="0"/>
        <v>0</v>
      </c>
      <c r="K138" s="166"/>
      <c r="L138" s="30"/>
      <c r="M138" s="167" t="s">
        <v>1</v>
      </c>
      <c r="N138" s="168" t="s">
        <v>42</v>
      </c>
      <c r="O138" s="55"/>
      <c r="P138" s="169">
        <f t="shared" si="1"/>
        <v>0</v>
      </c>
      <c r="Q138" s="169">
        <v>0</v>
      </c>
      <c r="R138" s="169">
        <f t="shared" si="2"/>
        <v>0</v>
      </c>
      <c r="S138" s="169">
        <v>0</v>
      </c>
      <c r="T138" s="170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1" t="s">
        <v>182</v>
      </c>
      <c r="AT138" s="171" t="s">
        <v>178</v>
      </c>
      <c r="AU138" s="171" t="s">
        <v>176</v>
      </c>
      <c r="AY138" s="14" t="s">
        <v>175</v>
      </c>
      <c r="BE138" s="172">
        <f t="shared" si="4"/>
        <v>0</v>
      </c>
      <c r="BF138" s="172">
        <f t="shared" si="5"/>
        <v>0</v>
      </c>
      <c r="BG138" s="172">
        <f t="shared" si="6"/>
        <v>0</v>
      </c>
      <c r="BH138" s="172">
        <f t="shared" si="7"/>
        <v>0</v>
      </c>
      <c r="BI138" s="172">
        <f t="shared" si="8"/>
        <v>0</v>
      </c>
      <c r="BJ138" s="14" t="s">
        <v>176</v>
      </c>
      <c r="BK138" s="172">
        <f t="shared" si="9"/>
        <v>0</v>
      </c>
      <c r="BL138" s="14" t="s">
        <v>182</v>
      </c>
      <c r="BM138" s="171" t="s">
        <v>532</v>
      </c>
    </row>
    <row r="139" spans="1:65" s="2" customFormat="1" ht="16.5" customHeight="1">
      <c r="A139" s="29"/>
      <c r="B139" s="158"/>
      <c r="C139" s="159" t="s">
        <v>272</v>
      </c>
      <c r="D139" s="159" t="s">
        <v>178</v>
      </c>
      <c r="E139" s="160" t="s">
        <v>456</v>
      </c>
      <c r="F139" s="161" t="s">
        <v>457</v>
      </c>
      <c r="G139" s="162" t="s">
        <v>236</v>
      </c>
      <c r="H139" s="163">
        <v>803.86500000000001</v>
      </c>
      <c r="I139" s="164"/>
      <c r="J139" s="165">
        <f t="shared" si="0"/>
        <v>0</v>
      </c>
      <c r="K139" s="166"/>
      <c r="L139" s="30"/>
      <c r="M139" s="167" t="s">
        <v>1</v>
      </c>
      <c r="N139" s="168" t="s">
        <v>42</v>
      </c>
      <c r="O139" s="55"/>
      <c r="P139" s="169">
        <f t="shared" si="1"/>
        <v>0</v>
      </c>
      <c r="Q139" s="169">
        <v>0</v>
      </c>
      <c r="R139" s="169">
        <f t="shared" si="2"/>
        <v>0</v>
      </c>
      <c r="S139" s="169">
        <v>0</v>
      </c>
      <c r="T139" s="170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1" t="s">
        <v>182</v>
      </c>
      <c r="AT139" s="171" t="s">
        <v>178</v>
      </c>
      <c r="AU139" s="171" t="s">
        <v>176</v>
      </c>
      <c r="AY139" s="14" t="s">
        <v>175</v>
      </c>
      <c r="BE139" s="172">
        <f t="shared" si="4"/>
        <v>0</v>
      </c>
      <c r="BF139" s="172">
        <f t="shared" si="5"/>
        <v>0</v>
      </c>
      <c r="BG139" s="172">
        <f t="shared" si="6"/>
        <v>0</v>
      </c>
      <c r="BH139" s="172">
        <f t="shared" si="7"/>
        <v>0</v>
      </c>
      <c r="BI139" s="172">
        <f t="shared" si="8"/>
        <v>0</v>
      </c>
      <c r="BJ139" s="14" t="s">
        <v>176</v>
      </c>
      <c r="BK139" s="172">
        <f t="shared" si="9"/>
        <v>0</v>
      </c>
      <c r="BL139" s="14" t="s">
        <v>182</v>
      </c>
      <c r="BM139" s="171" t="s">
        <v>533</v>
      </c>
    </row>
    <row r="140" spans="1:65" s="2" customFormat="1" ht="21.75" customHeight="1">
      <c r="A140" s="29"/>
      <c r="B140" s="158"/>
      <c r="C140" s="159" t="s">
        <v>277</v>
      </c>
      <c r="D140" s="159" t="s">
        <v>178</v>
      </c>
      <c r="E140" s="160" t="s">
        <v>421</v>
      </c>
      <c r="F140" s="161" t="s">
        <v>422</v>
      </c>
      <c r="G140" s="162" t="s">
        <v>210</v>
      </c>
      <c r="H140" s="163">
        <v>1205.798</v>
      </c>
      <c r="I140" s="164"/>
      <c r="J140" s="165">
        <f t="shared" si="0"/>
        <v>0</v>
      </c>
      <c r="K140" s="166"/>
      <c r="L140" s="30"/>
      <c r="M140" s="167" t="s">
        <v>1</v>
      </c>
      <c r="N140" s="168" t="s">
        <v>42</v>
      </c>
      <c r="O140" s="55"/>
      <c r="P140" s="169">
        <f t="shared" si="1"/>
        <v>0</v>
      </c>
      <c r="Q140" s="169">
        <v>0</v>
      </c>
      <c r="R140" s="169">
        <f t="shared" si="2"/>
        <v>0</v>
      </c>
      <c r="S140" s="169">
        <v>0</v>
      </c>
      <c r="T140" s="170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1" t="s">
        <v>182</v>
      </c>
      <c r="AT140" s="171" t="s">
        <v>178</v>
      </c>
      <c r="AU140" s="171" t="s">
        <v>176</v>
      </c>
      <c r="AY140" s="14" t="s">
        <v>175</v>
      </c>
      <c r="BE140" s="172">
        <f t="shared" si="4"/>
        <v>0</v>
      </c>
      <c r="BF140" s="172">
        <f t="shared" si="5"/>
        <v>0</v>
      </c>
      <c r="BG140" s="172">
        <f t="shared" si="6"/>
        <v>0</v>
      </c>
      <c r="BH140" s="172">
        <f t="shared" si="7"/>
        <v>0</v>
      </c>
      <c r="BI140" s="172">
        <f t="shared" si="8"/>
        <v>0</v>
      </c>
      <c r="BJ140" s="14" t="s">
        <v>176</v>
      </c>
      <c r="BK140" s="172">
        <f t="shared" si="9"/>
        <v>0</v>
      </c>
      <c r="BL140" s="14" t="s">
        <v>182</v>
      </c>
      <c r="BM140" s="171" t="s">
        <v>534</v>
      </c>
    </row>
    <row r="141" spans="1:65" s="12" customFormat="1" ht="22.9" customHeight="1">
      <c r="B141" s="145"/>
      <c r="D141" s="146" t="s">
        <v>75</v>
      </c>
      <c r="E141" s="156" t="s">
        <v>176</v>
      </c>
      <c r="F141" s="156" t="s">
        <v>177</v>
      </c>
      <c r="I141" s="148"/>
      <c r="J141" s="157">
        <f>BK141</f>
        <v>0</v>
      </c>
      <c r="L141" s="145"/>
      <c r="M141" s="150"/>
      <c r="N141" s="151"/>
      <c r="O141" s="151"/>
      <c r="P141" s="152">
        <f>SUM(P142:P151)</f>
        <v>0</v>
      </c>
      <c r="Q141" s="151"/>
      <c r="R141" s="152">
        <f>SUM(R142:R151)</f>
        <v>484.93235850000002</v>
      </c>
      <c r="S141" s="151"/>
      <c r="T141" s="153">
        <f>SUM(T142:T151)</f>
        <v>0</v>
      </c>
      <c r="AR141" s="146" t="s">
        <v>84</v>
      </c>
      <c r="AT141" s="154" t="s">
        <v>75</v>
      </c>
      <c r="AU141" s="154" t="s">
        <v>84</v>
      </c>
      <c r="AY141" s="146" t="s">
        <v>175</v>
      </c>
      <c r="BK141" s="155">
        <f>SUM(BK142:BK151)</f>
        <v>0</v>
      </c>
    </row>
    <row r="142" spans="1:65" s="2" customFormat="1" ht="16.5" customHeight="1">
      <c r="A142" s="29"/>
      <c r="B142" s="158"/>
      <c r="C142" s="159" t="s">
        <v>281</v>
      </c>
      <c r="D142" s="159" t="s">
        <v>178</v>
      </c>
      <c r="E142" s="160" t="s">
        <v>535</v>
      </c>
      <c r="F142" s="161" t="s">
        <v>536</v>
      </c>
      <c r="G142" s="162" t="s">
        <v>345</v>
      </c>
      <c r="H142" s="163">
        <v>60</v>
      </c>
      <c r="I142" s="164"/>
      <c r="J142" s="165">
        <f t="shared" ref="J142:J151" si="10">ROUND(I142*H142,2)</f>
        <v>0</v>
      </c>
      <c r="K142" s="166"/>
      <c r="L142" s="30"/>
      <c r="M142" s="167" t="s">
        <v>1</v>
      </c>
      <c r="N142" s="168" t="s">
        <v>42</v>
      </c>
      <c r="O142" s="55"/>
      <c r="P142" s="169">
        <f t="shared" ref="P142:P151" si="11">O142*H142</f>
        <v>0</v>
      </c>
      <c r="Q142" s="169">
        <v>0.24926999999999999</v>
      </c>
      <c r="R142" s="169">
        <f t="shared" ref="R142:R151" si="12">Q142*H142</f>
        <v>14.956199999999999</v>
      </c>
      <c r="S142" s="169">
        <v>0</v>
      </c>
      <c r="T142" s="170">
        <f t="shared" ref="T142:T151" si="13"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1" t="s">
        <v>182</v>
      </c>
      <c r="AT142" s="171" t="s">
        <v>178</v>
      </c>
      <c r="AU142" s="171" t="s">
        <v>176</v>
      </c>
      <c r="AY142" s="14" t="s">
        <v>175</v>
      </c>
      <c r="BE142" s="172">
        <f t="shared" ref="BE142:BE151" si="14">IF(N142="základná",J142,0)</f>
        <v>0</v>
      </c>
      <c r="BF142" s="172">
        <f t="shared" ref="BF142:BF151" si="15">IF(N142="znížená",J142,0)</f>
        <v>0</v>
      </c>
      <c r="BG142" s="172">
        <f t="shared" ref="BG142:BG151" si="16">IF(N142="zákl. prenesená",J142,0)</f>
        <v>0</v>
      </c>
      <c r="BH142" s="172">
        <f t="shared" ref="BH142:BH151" si="17">IF(N142="zníž. prenesená",J142,0)</f>
        <v>0</v>
      </c>
      <c r="BI142" s="172">
        <f t="shared" ref="BI142:BI151" si="18">IF(N142="nulová",J142,0)</f>
        <v>0</v>
      </c>
      <c r="BJ142" s="14" t="s">
        <v>176</v>
      </c>
      <c r="BK142" s="172">
        <f t="shared" ref="BK142:BK151" si="19">ROUND(I142*H142,2)</f>
        <v>0</v>
      </c>
      <c r="BL142" s="14" t="s">
        <v>182</v>
      </c>
      <c r="BM142" s="171" t="s">
        <v>537</v>
      </c>
    </row>
    <row r="143" spans="1:65" s="2" customFormat="1" ht="16.5" customHeight="1">
      <c r="A143" s="29"/>
      <c r="B143" s="158"/>
      <c r="C143" s="159" t="s">
        <v>285</v>
      </c>
      <c r="D143" s="159" t="s">
        <v>178</v>
      </c>
      <c r="E143" s="160" t="s">
        <v>538</v>
      </c>
      <c r="F143" s="161" t="s">
        <v>539</v>
      </c>
      <c r="G143" s="162" t="s">
        <v>181</v>
      </c>
      <c r="H143" s="163">
        <v>858</v>
      </c>
      <c r="I143" s="164"/>
      <c r="J143" s="165">
        <f t="shared" si="10"/>
        <v>0</v>
      </c>
      <c r="K143" s="166"/>
      <c r="L143" s="30"/>
      <c r="M143" s="167" t="s">
        <v>1</v>
      </c>
      <c r="N143" s="168" t="s">
        <v>42</v>
      </c>
      <c r="O143" s="55"/>
      <c r="P143" s="169">
        <f t="shared" si="11"/>
        <v>0</v>
      </c>
      <c r="Q143" s="169">
        <v>0</v>
      </c>
      <c r="R143" s="169">
        <f t="shared" si="12"/>
        <v>0</v>
      </c>
      <c r="S143" s="169">
        <v>0</v>
      </c>
      <c r="T143" s="170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1" t="s">
        <v>182</v>
      </c>
      <c r="AT143" s="171" t="s">
        <v>178</v>
      </c>
      <c r="AU143" s="171" t="s">
        <v>176</v>
      </c>
      <c r="AY143" s="14" t="s">
        <v>175</v>
      </c>
      <c r="BE143" s="172">
        <f t="shared" si="14"/>
        <v>0</v>
      </c>
      <c r="BF143" s="172">
        <f t="shared" si="15"/>
        <v>0</v>
      </c>
      <c r="BG143" s="172">
        <f t="shared" si="16"/>
        <v>0</v>
      </c>
      <c r="BH143" s="172">
        <f t="shared" si="17"/>
        <v>0</v>
      </c>
      <c r="BI143" s="172">
        <f t="shared" si="18"/>
        <v>0</v>
      </c>
      <c r="BJ143" s="14" t="s">
        <v>176</v>
      </c>
      <c r="BK143" s="172">
        <f t="shared" si="19"/>
        <v>0</v>
      </c>
      <c r="BL143" s="14" t="s">
        <v>182</v>
      </c>
      <c r="BM143" s="171" t="s">
        <v>540</v>
      </c>
    </row>
    <row r="144" spans="1:65" s="2" customFormat="1" ht="21.75" customHeight="1">
      <c r="A144" s="29"/>
      <c r="B144" s="158"/>
      <c r="C144" s="159" t="s">
        <v>289</v>
      </c>
      <c r="D144" s="159" t="s">
        <v>178</v>
      </c>
      <c r="E144" s="160" t="s">
        <v>541</v>
      </c>
      <c r="F144" s="161" t="s">
        <v>542</v>
      </c>
      <c r="G144" s="162" t="s">
        <v>236</v>
      </c>
      <c r="H144" s="163">
        <v>190</v>
      </c>
      <c r="I144" s="164"/>
      <c r="J144" s="165">
        <f t="shared" si="10"/>
        <v>0</v>
      </c>
      <c r="K144" s="166"/>
      <c r="L144" s="30"/>
      <c r="M144" s="167" t="s">
        <v>1</v>
      </c>
      <c r="N144" s="168" t="s">
        <v>42</v>
      </c>
      <c r="O144" s="55"/>
      <c r="P144" s="169">
        <f t="shared" si="11"/>
        <v>0</v>
      </c>
      <c r="Q144" s="169">
        <v>2.4157199999999999</v>
      </c>
      <c r="R144" s="169">
        <f t="shared" si="12"/>
        <v>458.98679999999996</v>
      </c>
      <c r="S144" s="169">
        <v>0</v>
      </c>
      <c r="T144" s="170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1" t="s">
        <v>182</v>
      </c>
      <c r="AT144" s="171" t="s">
        <v>178</v>
      </c>
      <c r="AU144" s="171" t="s">
        <v>176</v>
      </c>
      <c r="AY144" s="14" t="s">
        <v>175</v>
      </c>
      <c r="BE144" s="172">
        <f t="shared" si="14"/>
        <v>0</v>
      </c>
      <c r="BF144" s="172">
        <f t="shared" si="15"/>
        <v>0</v>
      </c>
      <c r="BG144" s="172">
        <f t="shared" si="16"/>
        <v>0</v>
      </c>
      <c r="BH144" s="172">
        <f t="shared" si="17"/>
        <v>0</v>
      </c>
      <c r="BI144" s="172">
        <f t="shared" si="18"/>
        <v>0</v>
      </c>
      <c r="BJ144" s="14" t="s">
        <v>176</v>
      </c>
      <c r="BK144" s="172">
        <f t="shared" si="19"/>
        <v>0</v>
      </c>
      <c r="BL144" s="14" t="s">
        <v>182</v>
      </c>
      <c r="BM144" s="171" t="s">
        <v>543</v>
      </c>
    </row>
    <row r="145" spans="1:65" s="2" customFormat="1" ht="21.75" customHeight="1">
      <c r="A145" s="29"/>
      <c r="B145" s="158"/>
      <c r="C145" s="159" t="s">
        <v>293</v>
      </c>
      <c r="D145" s="159" t="s">
        <v>178</v>
      </c>
      <c r="E145" s="160" t="s">
        <v>544</v>
      </c>
      <c r="F145" s="161" t="s">
        <v>545</v>
      </c>
      <c r="G145" s="162" t="s">
        <v>236</v>
      </c>
      <c r="H145" s="163">
        <v>190</v>
      </c>
      <c r="I145" s="164"/>
      <c r="J145" s="165">
        <f t="shared" si="10"/>
        <v>0</v>
      </c>
      <c r="K145" s="166"/>
      <c r="L145" s="30"/>
      <c r="M145" s="167" t="s">
        <v>1</v>
      </c>
      <c r="N145" s="168" t="s">
        <v>42</v>
      </c>
      <c r="O145" s="55"/>
      <c r="P145" s="169">
        <f t="shared" si="11"/>
        <v>0</v>
      </c>
      <c r="Q145" s="169">
        <v>0</v>
      </c>
      <c r="R145" s="169">
        <f t="shared" si="12"/>
        <v>0</v>
      </c>
      <c r="S145" s="169">
        <v>0</v>
      </c>
      <c r="T145" s="170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1" t="s">
        <v>182</v>
      </c>
      <c r="AT145" s="171" t="s">
        <v>178</v>
      </c>
      <c r="AU145" s="171" t="s">
        <v>176</v>
      </c>
      <c r="AY145" s="14" t="s">
        <v>175</v>
      </c>
      <c r="BE145" s="172">
        <f t="shared" si="14"/>
        <v>0</v>
      </c>
      <c r="BF145" s="172">
        <f t="shared" si="15"/>
        <v>0</v>
      </c>
      <c r="BG145" s="172">
        <f t="shared" si="16"/>
        <v>0</v>
      </c>
      <c r="BH145" s="172">
        <f t="shared" si="17"/>
        <v>0</v>
      </c>
      <c r="BI145" s="172">
        <f t="shared" si="18"/>
        <v>0</v>
      </c>
      <c r="BJ145" s="14" t="s">
        <v>176</v>
      </c>
      <c r="BK145" s="172">
        <f t="shared" si="19"/>
        <v>0</v>
      </c>
      <c r="BL145" s="14" t="s">
        <v>182</v>
      </c>
      <c r="BM145" s="171" t="s">
        <v>546</v>
      </c>
    </row>
    <row r="146" spans="1:65" s="2" customFormat="1" ht="21.75" customHeight="1">
      <c r="A146" s="29"/>
      <c r="B146" s="158"/>
      <c r="C146" s="159" t="s">
        <v>297</v>
      </c>
      <c r="D146" s="159" t="s">
        <v>178</v>
      </c>
      <c r="E146" s="160" t="s">
        <v>547</v>
      </c>
      <c r="F146" s="161" t="s">
        <v>548</v>
      </c>
      <c r="G146" s="162" t="s">
        <v>181</v>
      </c>
      <c r="H146" s="163">
        <v>585</v>
      </c>
      <c r="I146" s="164"/>
      <c r="J146" s="165">
        <f t="shared" si="10"/>
        <v>0</v>
      </c>
      <c r="K146" s="166"/>
      <c r="L146" s="30"/>
      <c r="M146" s="167" t="s">
        <v>1</v>
      </c>
      <c r="N146" s="168" t="s">
        <v>42</v>
      </c>
      <c r="O146" s="55"/>
      <c r="P146" s="169">
        <f t="shared" si="11"/>
        <v>0</v>
      </c>
      <c r="Q146" s="169">
        <v>2.2300000000000002E-3</v>
      </c>
      <c r="R146" s="169">
        <f t="shared" si="12"/>
        <v>1.3045500000000001</v>
      </c>
      <c r="S146" s="169">
        <v>0</v>
      </c>
      <c r="T146" s="170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1" t="s">
        <v>182</v>
      </c>
      <c r="AT146" s="171" t="s">
        <v>178</v>
      </c>
      <c r="AU146" s="171" t="s">
        <v>176</v>
      </c>
      <c r="AY146" s="14" t="s">
        <v>175</v>
      </c>
      <c r="BE146" s="172">
        <f t="shared" si="14"/>
        <v>0</v>
      </c>
      <c r="BF146" s="172">
        <f t="shared" si="15"/>
        <v>0</v>
      </c>
      <c r="BG146" s="172">
        <f t="shared" si="16"/>
        <v>0</v>
      </c>
      <c r="BH146" s="172">
        <f t="shared" si="17"/>
        <v>0</v>
      </c>
      <c r="BI146" s="172">
        <f t="shared" si="18"/>
        <v>0</v>
      </c>
      <c r="BJ146" s="14" t="s">
        <v>176</v>
      </c>
      <c r="BK146" s="172">
        <f t="shared" si="19"/>
        <v>0</v>
      </c>
      <c r="BL146" s="14" t="s">
        <v>182</v>
      </c>
      <c r="BM146" s="171" t="s">
        <v>549</v>
      </c>
    </row>
    <row r="147" spans="1:65" s="2" customFormat="1" ht="21.75" customHeight="1">
      <c r="A147" s="29"/>
      <c r="B147" s="158"/>
      <c r="C147" s="159" t="s">
        <v>301</v>
      </c>
      <c r="D147" s="159" t="s">
        <v>178</v>
      </c>
      <c r="E147" s="160" t="s">
        <v>550</v>
      </c>
      <c r="F147" s="161" t="s">
        <v>551</v>
      </c>
      <c r="G147" s="162" t="s">
        <v>181</v>
      </c>
      <c r="H147" s="163">
        <v>358</v>
      </c>
      <c r="I147" s="164"/>
      <c r="J147" s="165">
        <f t="shared" si="10"/>
        <v>0</v>
      </c>
      <c r="K147" s="166"/>
      <c r="L147" s="30"/>
      <c r="M147" s="167" t="s">
        <v>1</v>
      </c>
      <c r="N147" s="168" t="s">
        <v>42</v>
      </c>
      <c r="O147" s="55"/>
      <c r="P147" s="169">
        <f t="shared" si="11"/>
        <v>0</v>
      </c>
      <c r="Q147" s="169">
        <v>2.2300000000000002E-3</v>
      </c>
      <c r="R147" s="169">
        <f t="shared" si="12"/>
        <v>0.79834000000000005</v>
      </c>
      <c r="S147" s="169">
        <v>0</v>
      </c>
      <c r="T147" s="170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1" t="s">
        <v>182</v>
      </c>
      <c r="AT147" s="171" t="s">
        <v>178</v>
      </c>
      <c r="AU147" s="171" t="s">
        <v>176</v>
      </c>
      <c r="AY147" s="14" t="s">
        <v>175</v>
      </c>
      <c r="BE147" s="172">
        <f t="shared" si="14"/>
        <v>0</v>
      </c>
      <c r="BF147" s="172">
        <f t="shared" si="15"/>
        <v>0</v>
      </c>
      <c r="BG147" s="172">
        <f t="shared" si="16"/>
        <v>0</v>
      </c>
      <c r="BH147" s="172">
        <f t="shared" si="17"/>
        <v>0</v>
      </c>
      <c r="BI147" s="172">
        <f t="shared" si="18"/>
        <v>0</v>
      </c>
      <c r="BJ147" s="14" t="s">
        <v>176</v>
      </c>
      <c r="BK147" s="172">
        <f t="shared" si="19"/>
        <v>0</v>
      </c>
      <c r="BL147" s="14" t="s">
        <v>182</v>
      </c>
      <c r="BM147" s="171" t="s">
        <v>552</v>
      </c>
    </row>
    <row r="148" spans="1:65" s="2" customFormat="1" ht="16.5" customHeight="1">
      <c r="A148" s="29"/>
      <c r="B148" s="158"/>
      <c r="C148" s="159" t="s">
        <v>7</v>
      </c>
      <c r="D148" s="159" t="s">
        <v>178</v>
      </c>
      <c r="E148" s="160" t="s">
        <v>553</v>
      </c>
      <c r="F148" s="161" t="s">
        <v>554</v>
      </c>
      <c r="G148" s="162" t="s">
        <v>210</v>
      </c>
      <c r="H148" s="163">
        <v>1.87</v>
      </c>
      <c r="I148" s="164"/>
      <c r="J148" s="165">
        <f t="shared" si="10"/>
        <v>0</v>
      </c>
      <c r="K148" s="166"/>
      <c r="L148" s="30"/>
      <c r="M148" s="167" t="s">
        <v>1</v>
      </c>
      <c r="N148" s="168" t="s">
        <v>42</v>
      </c>
      <c r="O148" s="55"/>
      <c r="P148" s="169">
        <f t="shared" si="11"/>
        <v>0</v>
      </c>
      <c r="Q148" s="169">
        <v>1.01895</v>
      </c>
      <c r="R148" s="169">
        <f t="shared" si="12"/>
        <v>1.9054365000000002</v>
      </c>
      <c r="S148" s="169">
        <v>0</v>
      </c>
      <c r="T148" s="170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1" t="s">
        <v>182</v>
      </c>
      <c r="AT148" s="171" t="s">
        <v>178</v>
      </c>
      <c r="AU148" s="171" t="s">
        <v>176</v>
      </c>
      <c r="AY148" s="14" t="s">
        <v>175</v>
      </c>
      <c r="BE148" s="172">
        <f t="shared" si="14"/>
        <v>0</v>
      </c>
      <c r="BF148" s="172">
        <f t="shared" si="15"/>
        <v>0</v>
      </c>
      <c r="BG148" s="172">
        <f t="shared" si="16"/>
        <v>0</v>
      </c>
      <c r="BH148" s="172">
        <f t="shared" si="17"/>
        <v>0</v>
      </c>
      <c r="BI148" s="172">
        <f t="shared" si="18"/>
        <v>0</v>
      </c>
      <c r="BJ148" s="14" t="s">
        <v>176</v>
      </c>
      <c r="BK148" s="172">
        <f t="shared" si="19"/>
        <v>0</v>
      </c>
      <c r="BL148" s="14" t="s">
        <v>182</v>
      </c>
      <c r="BM148" s="171" t="s">
        <v>555</v>
      </c>
    </row>
    <row r="149" spans="1:65" s="2" customFormat="1" ht="16.5" customHeight="1">
      <c r="A149" s="29"/>
      <c r="B149" s="158"/>
      <c r="C149" s="159" t="s">
        <v>308</v>
      </c>
      <c r="D149" s="159" t="s">
        <v>178</v>
      </c>
      <c r="E149" s="160" t="s">
        <v>556</v>
      </c>
      <c r="F149" s="161" t="s">
        <v>557</v>
      </c>
      <c r="G149" s="162" t="s">
        <v>210</v>
      </c>
      <c r="H149" s="163">
        <v>5.7</v>
      </c>
      <c r="I149" s="164"/>
      <c r="J149" s="165">
        <f t="shared" si="10"/>
        <v>0</v>
      </c>
      <c r="K149" s="166"/>
      <c r="L149" s="30"/>
      <c r="M149" s="167" t="s">
        <v>1</v>
      </c>
      <c r="N149" s="168" t="s">
        <v>42</v>
      </c>
      <c r="O149" s="55"/>
      <c r="P149" s="169">
        <f t="shared" si="11"/>
        <v>0</v>
      </c>
      <c r="Q149" s="169">
        <v>1.20296</v>
      </c>
      <c r="R149" s="169">
        <f t="shared" si="12"/>
        <v>6.8568720000000001</v>
      </c>
      <c r="S149" s="169">
        <v>0</v>
      </c>
      <c r="T149" s="170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1" t="s">
        <v>182</v>
      </c>
      <c r="AT149" s="171" t="s">
        <v>178</v>
      </c>
      <c r="AU149" s="171" t="s">
        <v>176</v>
      </c>
      <c r="AY149" s="14" t="s">
        <v>175</v>
      </c>
      <c r="BE149" s="172">
        <f t="shared" si="14"/>
        <v>0</v>
      </c>
      <c r="BF149" s="172">
        <f t="shared" si="15"/>
        <v>0</v>
      </c>
      <c r="BG149" s="172">
        <f t="shared" si="16"/>
        <v>0</v>
      </c>
      <c r="BH149" s="172">
        <f t="shared" si="17"/>
        <v>0</v>
      </c>
      <c r="BI149" s="172">
        <f t="shared" si="18"/>
        <v>0</v>
      </c>
      <c r="BJ149" s="14" t="s">
        <v>176</v>
      </c>
      <c r="BK149" s="172">
        <f t="shared" si="19"/>
        <v>0</v>
      </c>
      <c r="BL149" s="14" t="s">
        <v>182</v>
      </c>
      <c r="BM149" s="171" t="s">
        <v>558</v>
      </c>
    </row>
    <row r="150" spans="1:65" s="2" customFormat="1" ht="16.5" customHeight="1">
      <c r="A150" s="29"/>
      <c r="B150" s="158"/>
      <c r="C150" s="159" t="s">
        <v>312</v>
      </c>
      <c r="D150" s="159" t="s">
        <v>178</v>
      </c>
      <c r="E150" s="160" t="s">
        <v>559</v>
      </c>
      <c r="F150" s="161" t="s">
        <v>560</v>
      </c>
      <c r="G150" s="162" t="s">
        <v>181</v>
      </c>
      <c r="H150" s="163">
        <v>128</v>
      </c>
      <c r="I150" s="164"/>
      <c r="J150" s="165">
        <f t="shared" si="10"/>
        <v>0</v>
      </c>
      <c r="K150" s="166"/>
      <c r="L150" s="30"/>
      <c r="M150" s="167" t="s">
        <v>1</v>
      </c>
      <c r="N150" s="168" t="s">
        <v>42</v>
      </c>
      <c r="O150" s="55"/>
      <c r="P150" s="169">
        <f t="shared" si="11"/>
        <v>0</v>
      </c>
      <c r="Q150" s="169">
        <v>9.7000000000000005E-4</v>
      </c>
      <c r="R150" s="169">
        <f t="shared" si="12"/>
        <v>0.12416000000000001</v>
      </c>
      <c r="S150" s="169">
        <v>0</v>
      </c>
      <c r="T150" s="170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1" t="s">
        <v>182</v>
      </c>
      <c r="AT150" s="171" t="s">
        <v>178</v>
      </c>
      <c r="AU150" s="171" t="s">
        <v>176</v>
      </c>
      <c r="AY150" s="14" t="s">
        <v>175</v>
      </c>
      <c r="BE150" s="172">
        <f t="shared" si="14"/>
        <v>0</v>
      </c>
      <c r="BF150" s="172">
        <f t="shared" si="15"/>
        <v>0</v>
      </c>
      <c r="BG150" s="172">
        <f t="shared" si="16"/>
        <v>0</v>
      </c>
      <c r="BH150" s="172">
        <f t="shared" si="17"/>
        <v>0</v>
      </c>
      <c r="BI150" s="172">
        <f t="shared" si="18"/>
        <v>0</v>
      </c>
      <c r="BJ150" s="14" t="s">
        <v>176</v>
      </c>
      <c r="BK150" s="172">
        <f t="shared" si="19"/>
        <v>0</v>
      </c>
      <c r="BL150" s="14" t="s">
        <v>182</v>
      </c>
      <c r="BM150" s="171" t="s">
        <v>561</v>
      </c>
    </row>
    <row r="151" spans="1:65" s="2" customFormat="1" ht="16.5" customHeight="1">
      <c r="A151" s="29"/>
      <c r="B151" s="158"/>
      <c r="C151" s="159" t="s">
        <v>316</v>
      </c>
      <c r="D151" s="159" t="s">
        <v>178</v>
      </c>
      <c r="E151" s="160" t="s">
        <v>562</v>
      </c>
      <c r="F151" s="161" t="s">
        <v>563</v>
      </c>
      <c r="G151" s="162" t="s">
        <v>181</v>
      </c>
      <c r="H151" s="163">
        <v>128</v>
      </c>
      <c r="I151" s="164"/>
      <c r="J151" s="165">
        <f t="shared" si="10"/>
        <v>0</v>
      </c>
      <c r="K151" s="166"/>
      <c r="L151" s="30"/>
      <c r="M151" s="167" t="s">
        <v>1</v>
      </c>
      <c r="N151" s="168" t="s">
        <v>42</v>
      </c>
      <c r="O151" s="55"/>
      <c r="P151" s="169">
        <f t="shared" si="11"/>
        <v>0</v>
      </c>
      <c r="Q151" s="169">
        <v>0</v>
      </c>
      <c r="R151" s="169">
        <f t="shared" si="12"/>
        <v>0</v>
      </c>
      <c r="S151" s="169">
        <v>0</v>
      </c>
      <c r="T151" s="170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1" t="s">
        <v>182</v>
      </c>
      <c r="AT151" s="171" t="s">
        <v>178</v>
      </c>
      <c r="AU151" s="171" t="s">
        <v>176</v>
      </c>
      <c r="AY151" s="14" t="s">
        <v>175</v>
      </c>
      <c r="BE151" s="172">
        <f t="shared" si="14"/>
        <v>0</v>
      </c>
      <c r="BF151" s="172">
        <f t="shared" si="15"/>
        <v>0</v>
      </c>
      <c r="BG151" s="172">
        <f t="shared" si="16"/>
        <v>0</v>
      </c>
      <c r="BH151" s="172">
        <f t="shared" si="17"/>
        <v>0</v>
      </c>
      <c r="BI151" s="172">
        <f t="shared" si="18"/>
        <v>0</v>
      </c>
      <c r="BJ151" s="14" t="s">
        <v>176</v>
      </c>
      <c r="BK151" s="172">
        <f t="shared" si="19"/>
        <v>0</v>
      </c>
      <c r="BL151" s="14" t="s">
        <v>182</v>
      </c>
      <c r="BM151" s="171" t="s">
        <v>564</v>
      </c>
    </row>
    <row r="152" spans="1:65" s="12" customFormat="1" ht="22.9" customHeight="1">
      <c r="B152" s="145"/>
      <c r="D152" s="146" t="s">
        <v>75</v>
      </c>
      <c r="E152" s="156" t="s">
        <v>260</v>
      </c>
      <c r="F152" s="156" t="s">
        <v>341</v>
      </c>
      <c r="I152" s="148"/>
      <c r="J152" s="157">
        <f>BK152</f>
        <v>0</v>
      </c>
      <c r="L152" s="145"/>
      <c r="M152" s="150"/>
      <c r="N152" s="151"/>
      <c r="O152" s="151"/>
      <c r="P152" s="152">
        <f>SUM(P153:P154)</f>
        <v>0</v>
      </c>
      <c r="Q152" s="151"/>
      <c r="R152" s="152">
        <f>SUM(R153:R154)</f>
        <v>4.4627399999999993</v>
      </c>
      <c r="S152" s="151"/>
      <c r="T152" s="153">
        <f>SUM(T153:T154)</f>
        <v>0</v>
      </c>
      <c r="AR152" s="146" t="s">
        <v>84</v>
      </c>
      <c r="AT152" s="154" t="s">
        <v>75</v>
      </c>
      <c r="AU152" s="154" t="s">
        <v>84</v>
      </c>
      <c r="AY152" s="146" t="s">
        <v>175</v>
      </c>
      <c r="BK152" s="155">
        <f>SUM(BK153:BK154)</f>
        <v>0</v>
      </c>
    </row>
    <row r="153" spans="1:65" s="2" customFormat="1" ht="16.5" customHeight="1">
      <c r="A153" s="29"/>
      <c r="B153" s="158"/>
      <c r="C153" s="159" t="s">
        <v>319</v>
      </c>
      <c r="D153" s="159" t="s">
        <v>178</v>
      </c>
      <c r="E153" s="160" t="s">
        <v>565</v>
      </c>
      <c r="F153" s="161" t="s">
        <v>566</v>
      </c>
      <c r="G153" s="162" t="s">
        <v>393</v>
      </c>
      <c r="H153" s="163">
        <v>100</v>
      </c>
      <c r="I153" s="164"/>
      <c r="J153" s="165">
        <f>ROUND(I153*H153,2)</f>
        <v>0</v>
      </c>
      <c r="K153" s="166"/>
      <c r="L153" s="30"/>
      <c r="M153" s="167" t="s">
        <v>1</v>
      </c>
      <c r="N153" s="168" t="s">
        <v>42</v>
      </c>
      <c r="O153" s="55"/>
      <c r="P153" s="169">
        <f>O153*H153</f>
        <v>0</v>
      </c>
      <c r="Q153" s="169">
        <v>1.4999999999999999E-4</v>
      </c>
      <c r="R153" s="169">
        <f>Q153*H153</f>
        <v>1.4999999999999999E-2</v>
      </c>
      <c r="S153" s="169">
        <v>0</v>
      </c>
      <c r="T153" s="170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1" t="s">
        <v>182</v>
      </c>
      <c r="AT153" s="171" t="s">
        <v>178</v>
      </c>
      <c r="AU153" s="171" t="s">
        <v>176</v>
      </c>
      <c r="AY153" s="14" t="s">
        <v>175</v>
      </c>
      <c r="BE153" s="172">
        <f>IF(N153="základná",J153,0)</f>
        <v>0</v>
      </c>
      <c r="BF153" s="172">
        <f>IF(N153="znížená",J153,0)</f>
        <v>0</v>
      </c>
      <c r="BG153" s="172">
        <f>IF(N153="zákl. prenesená",J153,0)</f>
        <v>0</v>
      </c>
      <c r="BH153" s="172">
        <f>IF(N153="zníž. prenesená",J153,0)</f>
        <v>0</v>
      </c>
      <c r="BI153" s="172">
        <f>IF(N153="nulová",J153,0)</f>
        <v>0</v>
      </c>
      <c r="BJ153" s="14" t="s">
        <v>176</v>
      </c>
      <c r="BK153" s="172">
        <f>ROUND(I153*H153,2)</f>
        <v>0</v>
      </c>
      <c r="BL153" s="14" t="s">
        <v>182</v>
      </c>
      <c r="BM153" s="171" t="s">
        <v>567</v>
      </c>
    </row>
    <row r="154" spans="1:65" s="2" customFormat="1" ht="16.5" customHeight="1">
      <c r="A154" s="29"/>
      <c r="B154" s="158"/>
      <c r="C154" s="173" t="s">
        <v>323</v>
      </c>
      <c r="D154" s="173" t="s">
        <v>200</v>
      </c>
      <c r="E154" s="174" t="s">
        <v>568</v>
      </c>
      <c r="F154" s="175" t="s">
        <v>569</v>
      </c>
      <c r="G154" s="176" t="s">
        <v>570</v>
      </c>
      <c r="H154" s="177">
        <v>506</v>
      </c>
      <c r="I154" s="178"/>
      <c r="J154" s="179">
        <f>ROUND(I154*H154,2)</f>
        <v>0</v>
      </c>
      <c r="K154" s="180"/>
      <c r="L154" s="181"/>
      <c r="M154" s="182" t="s">
        <v>1</v>
      </c>
      <c r="N154" s="183" t="s">
        <v>42</v>
      </c>
      <c r="O154" s="55"/>
      <c r="P154" s="169">
        <f>O154*H154</f>
        <v>0</v>
      </c>
      <c r="Q154" s="169">
        <v>8.7899999999999992E-3</v>
      </c>
      <c r="R154" s="169">
        <f>Q154*H154</f>
        <v>4.4477399999999996</v>
      </c>
      <c r="S154" s="169">
        <v>0</v>
      </c>
      <c r="T154" s="170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1" t="s">
        <v>203</v>
      </c>
      <c r="AT154" s="171" t="s">
        <v>200</v>
      </c>
      <c r="AU154" s="171" t="s">
        <v>176</v>
      </c>
      <c r="AY154" s="14" t="s">
        <v>175</v>
      </c>
      <c r="BE154" s="172">
        <f>IF(N154="základná",J154,0)</f>
        <v>0</v>
      </c>
      <c r="BF154" s="172">
        <f>IF(N154="znížená",J154,0)</f>
        <v>0</v>
      </c>
      <c r="BG154" s="172">
        <f>IF(N154="zákl. prenesená",J154,0)</f>
        <v>0</v>
      </c>
      <c r="BH154" s="172">
        <f>IF(N154="zníž. prenesená",J154,0)</f>
        <v>0</v>
      </c>
      <c r="BI154" s="172">
        <f>IF(N154="nulová",J154,0)</f>
        <v>0</v>
      </c>
      <c r="BJ154" s="14" t="s">
        <v>176</v>
      </c>
      <c r="BK154" s="172">
        <f>ROUND(I154*H154,2)</f>
        <v>0</v>
      </c>
      <c r="BL154" s="14" t="s">
        <v>182</v>
      </c>
      <c r="BM154" s="171" t="s">
        <v>571</v>
      </c>
    </row>
    <row r="155" spans="1:65" s="12" customFormat="1" ht="22.9" customHeight="1">
      <c r="B155" s="145"/>
      <c r="D155" s="146" t="s">
        <v>75</v>
      </c>
      <c r="E155" s="156" t="s">
        <v>205</v>
      </c>
      <c r="F155" s="156" t="s">
        <v>206</v>
      </c>
      <c r="I155" s="148"/>
      <c r="J155" s="157">
        <f>BK155</f>
        <v>0</v>
      </c>
      <c r="L155" s="145"/>
      <c r="M155" s="150"/>
      <c r="N155" s="151"/>
      <c r="O155" s="151"/>
      <c r="P155" s="152">
        <f>P156</f>
        <v>0</v>
      </c>
      <c r="Q155" s="151"/>
      <c r="R155" s="152">
        <f>R156</f>
        <v>0</v>
      </c>
      <c r="S155" s="151"/>
      <c r="T155" s="153">
        <f>T156</f>
        <v>0</v>
      </c>
      <c r="AR155" s="146" t="s">
        <v>84</v>
      </c>
      <c r="AT155" s="154" t="s">
        <v>75</v>
      </c>
      <c r="AU155" s="154" t="s">
        <v>84</v>
      </c>
      <c r="AY155" s="146" t="s">
        <v>175</v>
      </c>
      <c r="BK155" s="155">
        <f>BK156</f>
        <v>0</v>
      </c>
    </row>
    <row r="156" spans="1:65" s="2" customFormat="1" ht="21.75" customHeight="1">
      <c r="A156" s="29"/>
      <c r="B156" s="158"/>
      <c r="C156" s="159" t="s">
        <v>327</v>
      </c>
      <c r="D156" s="159" t="s">
        <v>178</v>
      </c>
      <c r="E156" s="160" t="s">
        <v>572</v>
      </c>
      <c r="F156" s="161" t="s">
        <v>573</v>
      </c>
      <c r="G156" s="162" t="s">
        <v>210</v>
      </c>
      <c r="H156" s="163">
        <v>489.39499999999998</v>
      </c>
      <c r="I156" s="164"/>
      <c r="J156" s="165">
        <f>ROUND(I156*H156,2)</f>
        <v>0</v>
      </c>
      <c r="K156" s="166"/>
      <c r="L156" s="30"/>
      <c r="M156" s="167" t="s">
        <v>1</v>
      </c>
      <c r="N156" s="168" t="s">
        <v>42</v>
      </c>
      <c r="O156" s="55"/>
      <c r="P156" s="169">
        <f>O156*H156</f>
        <v>0</v>
      </c>
      <c r="Q156" s="169">
        <v>0</v>
      </c>
      <c r="R156" s="169">
        <f>Q156*H156</f>
        <v>0</v>
      </c>
      <c r="S156" s="169">
        <v>0</v>
      </c>
      <c r="T156" s="170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1" t="s">
        <v>182</v>
      </c>
      <c r="AT156" s="171" t="s">
        <v>178</v>
      </c>
      <c r="AU156" s="171" t="s">
        <v>176</v>
      </c>
      <c r="AY156" s="14" t="s">
        <v>175</v>
      </c>
      <c r="BE156" s="172">
        <f>IF(N156="základná",J156,0)</f>
        <v>0</v>
      </c>
      <c r="BF156" s="172">
        <f>IF(N156="znížená",J156,0)</f>
        <v>0</v>
      </c>
      <c r="BG156" s="172">
        <f>IF(N156="zákl. prenesená",J156,0)</f>
        <v>0</v>
      </c>
      <c r="BH156" s="172">
        <f>IF(N156="zníž. prenesená",J156,0)</f>
        <v>0</v>
      </c>
      <c r="BI156" s="172">
        <f>IF(N156="nulová",J156,0)</f>
        <v>0</v>
      </c>
      <c r="BJ156" s="14" t="s">
        <v>176</v>
      </c>
      <c r="BK156" s="172">
        <f>ROUND(I156*H156,2)</f>
        <v>0</v>
      </c>
      <c r="BL156" s="14" t="s">
        <v>182</v>
      </c>
      <c r="BM156" s="171" t="s">
        <v>574</v>
      </c>
    </row>
    <row r="157" spans="1:65" s="12" customFormat="1" ht="25.9" customHeight="1">
      <c r="B157" s="145"/>
      <c r="D157" s="146" t="s">
        <v>75</v>
      </c>
      <c r="E157" s="147" t="s">
        <v>359</v>
      </c>
      <c r="F157" s="147" t="s">
        <v>360</v>
      </c>
      <c r="I157" s="148"/>
      <c r="J157" s="149">
        <f>BK157</f>
        <v>0</v>
      </c>
      <c r="L157" s="145"/>
      <c r="M157" s="150"/>
      <c r="N157" s="151"/>
      <c r="O157" s="151"/>
      <c r="P157" s="152">
        <f>P158</f>
        <v>0</v>
      </c>
      <c r="Q157" s="151"/>
      <c r="R157" s="152">
        <f>R158</f>
        <v>6.0399999999999994E-3</v>
      </c>
      <c r="S157" s="151"/>
      <c r="T157" s="153">
        <f>T158</f>
        <v>0</v>
      </c>
      <c r="AR157" s="146" t="s">
        <v>176</v>
      </c>
      <c r="AT157" s="154" t="s">
        <v>75</v>
      </c>
      <c r="AU157" s="154" t="s">
        <v>76</v>
      </c>
      <c r="AY157" s="146" t="s">
        <v>175</v>
      </c>
      <c r="BK157" s="155">
        <f>BK158</f>
        <v>0</v>
      </c>
    </row>
    <row r="158" spans="1:65" s="12" customFormat="1" ht="22.9" customHeight="1">
      <c r="B158" s="145"/>
      <c r="D158" s="146" t="s">
        <v>75</v>
      </c>
      <c r="E158" s="156" t="s">
        <v>575</v>
      </c>
      <c r="F158" s="156" t="s">
        <v>576</v>
      </c>
      <c r="I158" s="148"/>
      <c r="J158" s="157">
        <f>BK158</f>
        <v>0</v>
      </c>
      <c r="L158" s="145"/>
      <c r="M158" s="150"/>
      <c r="N158" s="151"/>
      <c r="O158" s="151"/>
      <c r="P158" s="152">
        <f>SUM(P159:P160)</f>
        <v>0</v>
      </c>
      <c r="Q158" s="151"/>
      <c r="R158" s="152">
        <f>SUM(R159:R160)</f>
        <v>6.0399999999999994E-3</v>
      </c>
      <c r="S158" s="151"/>
      <c r="T158" s="153">
        <f>SUM(T159:T160)</f>
        <v>0</v>
      </c>
      <c r="AR158" s="146" t="s">
        <v>176</v>
      </c>
      <c r="AT158" s="154" t="s">
        <v>75</v>
      </c>
      <c r="AU158" s="154" t="s">
        <v>84</v>
      </c>
      <c r="AY158" s="146" t="s">
        <v>175</v>
      </c>
      <c r="BK158" s="155">
        <f>SUM(BK159:BK160)</f>
        <v>0</v>
      </c>
    </row>
    <row r="159" spans="1:65" s="2" customFormat="1" ht="16.5" customHeight="1">
      <c r="A159" s="29"/>
      <c r="B159" s="158"/>
      <c r="C159" s="159" t="s">
        <v>331</v>
      </c>
      <c r="D159" s="159" t="s">
        <v>178</v>
      </c>
      <c r="E159" s="160" t="s">
        <v>577</v>
      </c>
      <c r="F159" s="161" t="s">
        <v>578</v>
      </c>
      <c r="G159" s="162" t="s">
        <v>249</v>
      </c>
      <c r="H159" s="163">
        <v>4</v>
      </c>
      <c r="I159" s="164"/>
      <c r="J159" s="165">
        <f>ROUND(I159*H159,2)</f>
        <v>0</v>
      </c>
      <c r="K159" s="166"/>
      <c r="L159" s="30"/>
      <c r="M159" s="167" t="s">
        <v>1</v>
      </c>
      <c r="N159" s="168" t="s">
        <v>42</v>
      </c>
      <c r="O159" s="55"/>
      <c r="P159" s="169">
        <f>O159*H159</f>
        <v>0</v>
      </c>
      <c r="Q159" s="169">
        <v>5.0000000000000002E-5</v>
      </c>
      <c r="R159" s="169">
        <f>Q159*H159</f>
        <v>2.0000000000000001E-4</v>
      </c>
      <c r="S159" s="169">
        <v>0</v>
      </c>
      <c r="T159" s="170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1" t="s">
        <v>289</v>
      </c>
      <c r="AT159" s="171" t="s">
        <v>178</v>
      </c>
      <c r="AU159" s="171" t="s">
        <v>176</v>
      </c>
      <c r="AY159" s="14" t="s">
        <v>175</v>
      </c>
      <c r="BE159" s="172">
        <f>IF(N159="základná",J159,0)</f>
        <v>0</v>
      </c>
      <c r="BF159" s="172">
        <f>IF(N159="znížená",J159,0)</f>
        <v>0</v>
      </c>
      <c r="BG159" s="172">
        <f>IF(N159="zákl. prenesená",J159,0)</f>
        <v>0</v>
      </c>
      <c r="BH159" s="172">
        <f>IF(N159="zníž. prenesená",J159,0)</f>
        <v>0</v>
      </c>
      <c r="BI159" s="172">
        <f>IF(N159="nulová",J159,0)</f>
        <v>0</v>
      </c>
      <c r="BJ159" s="14" t="s">
        <v>176</v>
      </c>
      <c r="BK159" s="172">
        <f>ROUND(I159*H159,2)</f>
        <v>0</v>
      </c>
      <c r="BL159" s="14" t="s">
        <v>289</v>
      </c>
      <c r="BM159" s="171" t="s">
        <v>579</v>
      </c>
    </row>
    <row r="160" spans="1:65" s="2" customFormat="1" ht="16.5" customHeight="1">
      <c r="A160" s="29"/>
      <c r="B160" s="158"/>
      <c r="C160" s="173" t="s">
        <v>333</v>
      </c>
      <c r="D160" s="173" t="s">
        <v>200</v>
      </c>
      <c r="E160" s="174" t="s">
        <v>580</v>
      </c>
      <c r="F160" s="175" t="s">
        <v>581</v>
      </c>
      <c r="G160" s="176" t="s">
        <v>249</v>
      </c>
      <c r="H160" s="177">
        <v>4</v>
      </c>
      <c r="I160" s="178"/>
      <c r="J160" s="179">
        <f>ROUND(I160*H160,2)</f>
        <v>0</v>
      </c>
      <c r="K160" s="180"/>
      <c r="L160" s="181"/>
      <c r="M160" s="190" t="s">
        <v>1</v>
      </c>
      <c r="N160" s="191" t="s">
        <v>42</v>
      </c>
      <c r="O160" s="186"/>
      <c r="P160" s="187">
        <f>O160*H160</f>
        <v>0</v>
      </c>
      <c r="Q160" s="187">
        <v>1.4599999999999999E-3</v>
      </c>
      <c r="R160" s="187">
        <f>Q160*H160</f>
        <v>5.8399999999999997E-3</v>
      </c>
      <c r="S160" s="187">
        <v>0</v>
      </c>
      <c r="T160" s="188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1" t="s">
        <v>347</v>
      </c>
      <c r="AT160" s="171" t="s">
        <v>200</v>
      </c>
      <c r="AU160" s="171" t="s">
        <v>176</v>
      </c>
      <c r="AY160" s="14" t="s">
        <v>175</v>
      </c>
      <c r="BE160" s="172">
        <f>IF(N160="základná",J160,0)</f>
        <v>0</v>
      </c>
      <c r="BF160" s="172">
        <f>IF(N160="znížená",J160,0)</f>
        <v>0</v>
      </c>
      <c r="BG160" s="172">
        <f>IF(N160="zákl. prenesená",J160,0)</f>
        <v>0</v>
      </c>
      <c r="BH160" s="172">
        <f>IF(N160="zníž. prenesená",J160,0)</f>
        <v>0</v>
      </c>
      <c r="BI160" s="172">
        <f>IF(N160="nulová",J160,0)</f>
        <v>0</v>
      </c>
      <c r="BJ160" s="14" t="s">
        <v>176</v>
      </c>
      <c r="BK160" s="172">
        <f>ROUND(I160*H160,2)</f>
        <v>0</v>
      </c>
      <c r="BL160" s="14" t="s">
        <v>289</v>
      </c>
      <c r="BM160" s="171" t="s">
        <v>582</v>
      </c>
    </row>
    <row r="161" spans="1:31" s="2" customFormat="1" ht="6.95" customHeight="1">
      <c r="A161" s="29"/>
      <c r="B161" s="44"/>
      <c r="C161" s="45"/>
      <c r="D161" s="45"/>
      <c r="E161" s="45"/>
      <c r="F161" s="45"/>
      <c r="G161" s="45"/>
      <c r="H161" s="45"/>
      <c r="I161" s="117"/>
      <c r="J161" s="45"/>
      <c r="K161" s="45"/>
      <c r="L161" s="30"/>
      <c r="M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</row>
  </sheetData>
  <autoFilter ref="C123:K160" xr:uid="{00000000-0009-0000-0000-000007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14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14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106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149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15</v>
      </c>
      <c r="I6" s="90"/>
      <c r="L6" s="17"/>
    </row>
    <row r="7" spans="1:46" s="1" customFormat="1" ht="16.5" customHeight="1">
      <c r="B7" s="17"/>
      <c r="E7" s="231" t="str">
        <f>'Rekapitulácia stavby'!K6</f>
        <v>PUMPTRACK- Ludvika van Beethovena</v>
      </c>
      <c r="F7" s="232"/>
      <c r="G7" s="232"/>
      <c r="H7" s="232"/>
      <c r="I7" s="90"/>
      <c r="L7" s="17"/>
    </row>
    <row r="8" spans="1:46" s="2" customFormat="1" ht="12" customHeight="1">
      <c r="A8" s="29"/>
      <c r="B8" s="30"/>
      <c r="C8" s="29"/>
      <c r="D8" s="24" t="s">
        <v>150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8" t="s">
        <v>583</v>
      </c>
      <c r="F9" s="233"/>
      <c r="G9" s="233"/>
      <c r="H9" s="233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9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94" t="s">
        <v>21</v>
      </c>
      <c r="J12" s="52" t="str">
        <f>'Rekapitulácia stavby'!AN8</f>
        <v>30. 4. 2021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94" t="s">
        <v>24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94" t="s">
        <v>26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9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4" t="str">
        <f>'Rekapitulácia stavby'!E14</f>
        <v>Vyplň údaj</v>
      </c>
      <c r="F18" s="198"/>
      <c r="G18" s="198"/>
      <c r="H18" s="198"/>
      <c r="I18" s="94" t="s">
        <v>26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94" t="s">
        <v>24</v>
      </c>
      <c r="J20" s="22" t="s">
        <v>30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31</v>
      </c>
      <c r="F21" s="29"/>
      <c r="G21" s="29"/>
      <c r="H21" s="29"/>
      <c r="I21" s="94" t="s">
        <v>26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33</v>
      </c>
      <c r="E23" s="29"/>
      <c r="F23" s="29"/>
      <c r="G23" s="29"/>
      <c r="H23" s="29"/>
      <c r="I23" s="9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26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03" t="s">
        <v>1</v>
      </c>
      <c r="F27" s="203"/>
      <c r="G27" s="203"/>
      <c r="H27" s="203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36</v>
      </c>
      <c r="E30" s="29"/>
      <c r="F30" s="29"/>
      <c r="G30" s="29"/>
      <c r="H30" s="29"/>
      <c r="I30" s="93"/>
      <c r="J30" s="68">
        <f>ROUND(J122,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101" t="s">
        <v>37</v>
      </c>
      <c r="J32" s="33" t="s">
        <v>39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40</v>
      </c>
      <c r="E33" s="24" t="s">
        <v>41</v>
      </c>
      <c r="F33" s="103">
        <f>ROUND((SUM(BE122:BE146)),  2)</f>
        <v>0</v>
      </c>
      <c r="G33" s="29"/>
      <c r="H33" s="29"/>
      <c r="I33" s="104">
        <v>0.2</v>
      </c>
      <c r="J33" s="103">
        <f>ROUND(((SUM(BE122:BE146))*I33),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42</v>
      </c>
      <c r="F34" s="103">
        <f>ROUND((SUM(BF122:BF146)),  2)</f>
        <v>0</v>
      </c>
      <c r="G34" s="29"/>
      <c r="H34" s="29"/>
      <c r="I34" s="104">
        <v>0.2</v>
      </c>
      <c r="J34" s="103">
        <f>ROUND(((SUM(BF122:BF146))*I34),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3">
        <f>ROUND((SUM(BG122:BG146)),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3">
        <f>ROUND((SUM(BH122:BH146)),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45</v>
      </c>
      <c r="F37" s="103">
        <f>ROUND((SUM(BI122:BI146)),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46</v>
      </c>
      <c r="E39" s="57"/>
      <c r="F39" s="57"/>
      <c r="G39" s="107" t="s">
        <v>47</v>
      </c>
      <c r="H39" s="108" t="s">
        <v>48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49</v>
      </c>
      <c r="E50" s="41"/>
      <c r="F50" s="41"/>
      <c r="G50" s="40" t="s">
        <v>50</v>
      </c>
      <c r="H50" s="41"/>
      <c r="I50" s="112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51</v>
      </c>
      <c r="E61" s="32"/>
      <c r="F61" s="113" t="s">
        <v>52</v>
      </c>
      <c r="G61" s="42" t="s">
        <v>51</v>
      </c>
      <c r="H61" s="32"/>
      <c r="I61" s="114"/>
      <c r="J61" s="115" t="s">
        <v>52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53</v>
      </c>
      <c r="E65" s="43"/>
      <c r="F65" s="43"/>
      <c r="G65" s="40" t="s">
        <v>54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51</v>
      </c>
      <c r="E76" s="32"/>
      <c r="F76" s="113" t="s">
        <v>52</v>
      </c>
      <c r="G76" s="42" t="s">
        <v>51</v>
      </c>
      <c r="H76" s="32"/>
      <c r="I76" s="114"/>
      <c r="J76" s="115" t="s">
        <v>52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152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1" t="str">
        <f>E7</f>
        <v>PUMPTRACK- Ludvika van Beethovena</v>
      </c>
      <c r="F85" s="232"/>
      <c r="G85" s="232"/>
      <c r="H85" s="232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150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18" t="str">
        <f>E9</f>
        <v>SO 06-A - Tréningová plocha s nábehmi  na SO06, SO05</v>
      </c>
      <c r="F87" s="233"/>
      <c r="G87" s="233"/>
      <c r="H87" s="233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Trnava, parc. č. 1635/1</v>
      </c>
      <c r="G89" s="29"/>
      <c r="H89" s="29"/>
      <c r="I89" s="94" t="s">
        <v>21</v>
      </c>
      <c r="J89" s="52" t="str">
        <f>IF(J12="","",J12)</f>
        <v>30. 4. 2021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Mesto Trnava, Hlavná č.1</v>
      </c>
      <c r="G91" s="29"/>
      <c r="H91" s="29"/>
      <c r="I91" s="94" t="s">
        <v>29</v>
      </c>
      <c r="J91" s="27" t="str">
        <f>E21</f>
        <v>SIMANEK s.r.o.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94" t="s">
        <v>33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153</v>
      </c>
      <c r="D94" s="105"/>
      <c r="E94" s="105"/>
      <c r="F94" s="105"/>
      <c r="G94" s="105"/>
      <c r="H94" s="105"/>
      <c r="I94" s="120"/>
      <c r="J94" s="121" t="s">
        <v>154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155</v>
      </c>
      <c r="D96" s="29"/>
      <c r="E96" s="29"/>
      <c r="F96" s="29"/>
      <c r="G96" s="29"/>
      <c r="H96" s="29"/>
      <c r="I96" s="93"/>
      <c r="J96" s="68">
        <f>J122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156</v>
      </c>
    </row>
    <row r="97" spans="1:31" s="9" customFormat="1" ht="24.95" customHeight="1">
      <c r="B97" s="123"/>
      <c r="D97" s="124" t="s">
        <v>157</v>
      </c>
      <c r="E97" s="125"/>
      <c r="F97" s="125"/>
      <c r="G97" s="125"/>
      <c r="H97" s="125"/>
      <c r="I97" s="126"/>
      <c r="J97" s="127">
        <f>J123</f>
        <v>0</v>
      </c>
      <c r="L97" s="123"/>
    </row>
    <row r="98" spans="1:31" s="10" customFormat="1" ht="19.899999999999999" customHeight="1">
      <c r="B98" s="128"/>
      <c r="D98" s="129" t="s">
        <v>434</v>
      </c>
      <c r="E98" s="130"/>
      <c r="F98" s="130"/>
      <c r="G98" s="130"/>
      <c r="H98" s="130"/>
      <c r="I98" s="131"/>
      <c r="J98" s="132">
        <f>J124</f>
        <v>0</v>
      </c>
      <c r="L98" s="128"/>
    </row>
    <row r="99" spans="1:31" s="10" customFormat="1" ht="19.899999999999999" customHeight="1">
      <c r="B99" s="128"/>
      <c r="D99" s="129" t="s">
        <v>225</v>
      </c>
      <c r="E99" s="130"/>
      <c r="F99" s="130"/>
      <c r="G99" s="130"/>
      <c r="H99" s="130"/>
      <c r="I99" s="131"/>
      <c r="J99" s="132">
        <f>J126</f>
        <v>0</v>
      </c>
      <c r="L99" s="128"/>
    </row>
    <row r="100" spans="1:31" s="10" customFormat="1" ht="19.899999999999999" customHeight="1">
      <c r="B100" s="128"/>
      <c r="D100" s="129" t="s">
        <v>158</v>
      </c>
      <c r="E100" s="130"/>
      <c r="F100" s="130"/>
      <c r="G100" s="130"/>
      <c r="H100" s="130"/>
      <c r="I100" s="131"/>
      <c r="J100" s="132">
        <f>J137</f>
        <v>0</v>
      </c>
      <c r="L100" s="128"/>
    </row>
    <row r="101" spans="1:31" s="10" customFormat="1" ht="19.899999999999999" customHeight="1">
      <c r="B101" s="128"/>
      <c r="D101" s="129" t="s">
        <v>159</v>
      </c>
      <c r="E101" s="130"/>
      <c r="F101" s="130"/>
      <c r="G101" s="130"/>
      <c r="H101" s="130"/>
      <c r="I101" s="131"/>
      <c r="J101" s="132">
        <f>J140</f>
        <v>0</v>
      </c>
      <c r="L101" s="128"/>
    </row>
    <row r="102" spans="1:31" s="10" customFormat="1" ht="19.899999999999999" customHeight="1">
      <c r="B102" s="128"/>
      <c r="D102" s="129" t="s">
        <v>160</v>
      </c>
      <c r="E102" s="130"/>
      <c r="F102" s="130"/>
      <c r="G102" s="130"/>
      <c r="H102" s="130"/>
      <c r="I102" s="131"/>
      <c r="J102" s="132">
        <f>J144</f>
        <v>0</v>
      </c>
      <c r="L102" s="128"/>
    </row>
    <row r="103" spans="1:31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93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customHeight="1">
      <c r="A104" s="29"/>
      <c r="B104" s="44"/>
      <c r="C104" s="45"/>
      <c r="D104" s="45"/>
      <c r="E104" s="45"/>
      <c r="F104" s="45"/>
      <c r="G104" s="45"/>
      <c r="H104" s="45"/>
      <c r="I104" s="117"/>
      <c r="J104" s="45"/>
      <c r="K104" s="45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31" s="2" customFormat="1" ht="6.95" customHeight="1">
      <c r="A108" s="29"/>
      <c r="B108" s="46"/>
      <c r="C108" s="47"/>
      <c r="D108" s="47"/>
      <c r="E108" s="47"/>
      <c r="F108" s="47"/>
      <c r="G108" s="47"/>
      <c r="H108" s="47"/>
      <c r="I108" s="118"/>
      <c r="J108" s="47"/>
      <c r="K108" s="47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>
      <c r="A109" s="29"/>
      <c r="B109" s="30"/>
      <c r="C109" s="18" t="s">
        <v>161</v>
      </c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15</v>
      </c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31" t="str">
        <f>E7</f>
        <v>PUMPTRACK- Ludvika van Beethovena</v>
      </c>
      <c r="F112" s="232"/>
      <c r="G112" s="232"/>
      <c r="H112" s="232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150</v>
      </c>
      <c r="D113" s="29"/>
      <c r="E113" s="29"/>
      <c r="F113" s="29"/>
      <c r="G113" s="29"/>
      <c r="H113" s="29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218" t="str">
        <f>E9</f>
        <v>SO 06-A - Tréningová plocha s nábehmi  na SO06, SO05</v>
      </c>
      <c r="F114" s="233"/>
      <c r="G114" s="233"/>
      <c r="H114" s="233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19</v>
      </c>
      <c r="D116" s="29"/>
      <c r="E116" s="29"/>
      <c r="F116" s="22" t="str">
        <f>F12</f>
        <v>Trnava, parc. č. 1635/1</v>
      </c>
      <c r="G116" s="29"/>
      <c r="H116" s="29"/>
      <c r="I116" s="94" t="s">
        <v>21</v>
      </c>
      <c r="J116" s="52" t="str">
        <f>IF(J12="","",J12)</f>
        <v>30. 4. 2021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93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23</v>
      </c>
      <c r="D118" s="29"/>
      <c r="E118" s="29"/>
      <c r="F118" s="22" t="str">
        <f>E15</f>
        <v>Mesto Trnava, Hlavná č.1</v>
      </c>
      <c r="G118" s="29"/>
      <c r="H118" s="29"/>
      <c r="I118" s="94" t="s">
        <v>29</v>
      </c>
      <c r="J118" s="27" t="str">
        <f>E21</f>
        <v>SIMANEK s.r.o.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27</v>
      </c>
      <c r="D119" s="29"/>
      <c r="E119" s="29"/>
      <c r="F119" s="22" t="str">
        <f>IF(E18="","",E18)</f>
        <v>Vyplň údaj</v>
      </c>
      <c r="G119" s="29"/>
      <c r="H119" s="29"/>
      <c r="I119" s="94" t="s">
        <v>33</v>
      </c>
      <c r="J119" s="27" t="str">
        <f>E24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93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33"/>
      <c r="B121" s="134"/>
      <c r="C121" s="135" t="s">
        <v>162</v>
      </c>
      <c r="D121" s="136" t="s">
        <v>61</v>
      </c>
      <c r="E121" s="136" t="s">
        <v>57</v>
      </c>
      <c r="F121" s="136" t="s">
        <v>58</v>
      </c>
      <c r="G121" s="136" t="s">
        <v>163</v>
      </c>
      <c r="H121" s="136" t="s">
        <v>164</v>
      </c>
      <c r="I121" s="137" t="s">
        <v>165</v>
      </c>
      <c r="J121" s="138" t="s">
        <v>154</v>
      </c>
      <c r="K121" s="139" t="s">
        <v>166</v>
      </c>
      <c r="L121" s="140"/>
      <c r="M121" s="59" t="s">
        <v>1</v>
      </c>
      <c r="N121" s="60" t="s">
        <v>40</v>
      </c>
      <c r="O121" s="60" t="s">
        <v>167</v>
      </c>
      <c r="P121" s="60" t="s">
        <v>168</v>
      </c>
      <c r="Q121" s="60" t="s">
        <v>169</v>
      </c>
      <c r="R121" s="60" t="s">
        <v>170</v>
      </c>
      <c r="S121" s="60" t="s">
        <v>171</v>
      </c>
      <c r="T121" s="61" t="s">
        <v>172</v>
      </c>
      <c r="U121" s="133"/>
      <c r="V121" s="133"/>
      <c r="W121" s="133"/>
      <c r="X121" s="133"/>
      <c r="Y121" s="133"/>
      <c r="Z121" s="133"/>
      <c r="AA121" s="133"/>
      <c r="AB121" s="133"/>
      <c r="AC121" s="133"/>
      <c r="AD121" s="133"/>
      <c r="AE121" s="133"/>
    </row>
    <row r="122" spans="1:65" s="2" customFormat="1" ht="22.9" customHeight="1">
      <c r="A122" s="29"/>
      <c r="B122" s="30"/>
      <c r="C122" s="66" t="s">
        <v>155</v>
      </c>
      <c r="D122" s="29"/>
      <c r="E122" s="29"/>
      <c r="F122" s="29"/>
      <c r="G122" s="29"/>
      <c r="H122" s="29"/>
      <c r="I122" s="93"/>
      <c r="J122" s="141">
        <f>BK122</f>
        <v>0</v>
      </c>
      <c r="K122" s="29"/>
      <c r="L122" s="30"/>
      <c r="M122" s="62"/>
      <c r="N122" s="53"/>
      <c r="O122" s="63"/>
      <c r="P122" s="142">
        <f>P123</f>
        <v>0</v>
      </c>
      <c r="Q122" s="63"/>
      <c r="R122" s="142">
        <f>R123</f>
        <v>210.145048</v>
      </c>
      <c r="S122" s="63"/>
      <c r="T122" s="143">
        <f>T123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75</v>
      </c>
      <c r="AU122" s="14" t="s">
        <v>156</v>
      </c>
      <c r="BK122" s="144">
        <f>BK123</f>
        <v>0</v>
      </c>
    </row>
    <row r="123" spans="1:65" s="12" customFormat="1" ht="25.9" customHeight="1">
      <c r="B123" s="145"/>
      <c r="D123" s="146" t="s">
        <v>75</v>
      </c>
      <c r="E123" s="147" t="s">
        <v>173</v>
      </c>
      <c r="F123" s="147" t="s">
        <v>174</v>
      </c>
      <c r="I123" s="148"/>
      <c r="J123" s="149">
        <f>BK123</f>
        <v>0</v>
      </c>
      <c r="L123" s="145"/>
      <c r="M123" s="150"/>
      <c r="N123" s="151"/>
      <c r="O123" s="151"/>
      <c r="P123" s="152">
        <f>P124+P126+P137+P140+P144</f>
        <v>0</v>
      </c>
      <c r="Q123" s="151"/>
      <c r="R123" s="152">
        <f>R124+R126+R137+R140+R144</f>
        <v>210.145048</v>
      </c>
      <c r="S123" s="151"/>
      <c r="T123" s="153">
        <f>T124+T126+T137+T140+T144</f>
        <v>0</v>
      </c>
      <c r="AR123" s="146" t="s">
        <v>84</v>
      </c>
      <c r="AT123" s="154" t="s">
        <v>75</v>
      </c>
      <c r="AU123" s="154" t="s">
        <v>76</v>
      </c>
      <c r="AY123" s="146" t="s">
        <v>175</v>
      </c>
      <c r="BK123" s="155">
        <f>BK124+BK126+BK137+BK140+BK144</f>
        <v>0</v>
      </c>
    </row>
    <row r="124" spans="1:65" s="12" customFormat="1" ht="22.9" customHeight="1">
      <c r="B124" s="145"/>
      <c r="D124" s="146" t="s">
        <v>75</v>
      </c>
      <c r="E124" s="156" t="s">
        <v>435</v>
      </c>
      <c r="F124" s="156" t="s">
        <v>436</v>
      </c>
      <c r="I124" s="148"/>
      <c r="J124" s="157">
        <f>BK124</f>
        <v>0</v>
      </c>
      <c r="L124" s="145"/>
      <c r="M124" s="150"/>
      <c r="N124" s="151"/>
      <c r="O124" s="151"/>
      <c r="P124" s="152">
        <f>P125</f>
        <v>0</v>
      </c>
      <c r="Q124" s="151"/>
      <c r="R124" s="152">
        <f>R125</f>
        <v>0</v>
      </c>
      <c r="S124" s="151"/>
      <c r="T124" s="153">
        <f>T125</f>
        <v>0</v>
      </c>
      <c r="AR124" s="146" t="s">
        <v>84</v>
      </c>
      <c r="AT124" s="154" t="s">
        <v>75</v>
      </c>
      <c r="AU124" s="154" t="s">
        <v>84</v>
      </c>
      <c r="AY124" s="146" t="s">
        <v>175</v>
      </c>
      <c r="BK124" s="155">
        <f>BK125</f>
        <v>0</v>
      </c>
    </row>
    <row r="125" spans="1:65" s="2" customFormat="1" ht="21.75" customHeight="1">
      <c r="A125" s="29"/>
      <c r="B125" s="158"/>
      <c r="C125" s="159" t="s">
        <v>84</v>
      </c>
      <c r="D125" s="159" t="s">
        <v>178</v>
      </c>
      <c r="E125" s="160" t="s">
        <v>437</v>
      </c>
      <c r="F125" s="161" t="s">
        <v>438</v>
      </c>
      <c r="G125" s="162" t="s">
        <v>439</v>
      </c>
      <c r="H125" s="163">
        <v>1</v>
      </c>
      <c r="I125" s="164"/>
      <c r="J125" s="165">
        <f>ROUND(I125*H125,2)</f>
        <v>0</v>
      </c>
      <c r="K125" s="166"/>
      <c r="L125" s="30"/>
      <c r="M125" s="167" t="s">
        <v>1</v>
      </c>
      <c r="N125" s="168" t="s">
        <v>42</v>
      </c>
      <c r="O125" s="55"/>
      <c r="P125" s="169">
        <f>O125*H125</f>
        <v>0</v>
      </c>
      <c r="Q125" s="169">
        <v>0</v>
      </c>
      <c r="R125" s="169">
        <f>Q125*H125</f>
        <v>0</v>
      </c>
      <c r="S125" s="169">
        <v>0</v>
      </c>
      <c r="T125" s="170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1" t="s">
        <v>182</v>
      </c>
      <c r="AT125" s="171" t="s">
        <v>178</v>
      </c>
      <c r="AU125" s="171" t="s">
        <v>176</v>
      </c>
      <c r="AY125" s="14" t="s">
        <v>175</v>
      </c>
      <c r="BE125" s="172">
        <f>IF(N125="základná",J125,0)</f>
        <v>0</v>
      </c>
      <c r="BF125" s="172">
        <f>IF(N125="znížená",J125,0)</f>
        <v>0</v>
      </c>
      <c r="BG125" s="172">
        <f>IF(N125="zákl. prenesená",J125,0)</f>
        <v>0</v>
      </c>
      <c r="BH125" s="172">
        <f>IF(N125="zníž. prenesená",J125,0)</f>
        <v>0</v>
      </c>
      <c r="BI125" s="172">
        <f>IF(N125="nulová",J125,0)</f>
        <v>0</v>
      </c>
      <c r="BJ125" s="14" t="s">
        <v>176</v>
      </c>
      <c r="BK125" s="172">
        <f>ROUND(I125*H125,2)</f>
        <v>0</v>
      </c>
      <c r="BL125" s="14" t="s">
        <v>182</v>
      </c>
      <c r="BM125" s="171" t="s">
        <v>584</v>
      </c>
    </row>
    <row r="126" spans="1:65" s="12" customFormat="1" ht="22.9" customHeight="1">
      <c r="B126" s="145"/>
      <c r="D126" s="146" t="s">
        <v>75</v>
      </c>
      <c r="E126" s="156" t="s">
        <v>84</v>
      </c>
      <c r="F126" s="156" t="s">
        <v>233</v>
      </c>
      <c r="I126" s="148"/>
      <c r="J126" s="157">
        <f>BK126</f>
        <v>0</v>
      </c>
      <c r="L126" s="145"/>
      <c r="M126" s="150"/>
      <c r="N126" s="151"/>
      <c r="O126" s="151"/>
      <c r="P126" s="152">
        <f>SUM(P127:P136)</f>
        <v>0</v>
      </c>
      <c r="Q126" s="151"/>
      <c r="R126" s="152">
        <f>SUM(R127:R136)</f>
        <v>126.786</v>
      </c>
      <c r="S126" s="151"/>
      <c r="T126" s="153">
        <f>SUM(T127:T136)</f>
        <v>0</v>
      </c>
      <c r="AR126" s="146" t="s">
        <v>84</v>
      </c>
      <c r="AT126" s="154" t="s">
        <v>75</v>
      </c>
      <c r="AU126" s="154" t="s">
        <v>84</v>
      </c>
      <c r="AY126" s="146" t="s">
        <v>175</v>
      </c>
      <c r="BK126" s="155">
        <f>SUM(BK127:BK136)</f>
        <v>0</v>
      </c>
    </row>
    <row r="127" spans="1:65" s="2" customFormat="1" ht="21.75" customHeight="1">
      <c r="A127" s="29"/>
      <c r="B127" s="158"/>
      <c r="C127" s="159" t="s">
        <v>176</v>
      </c>
      <c r="D127" s="159" t="s">
        <v>178</v>
      </c>
      <c r="E127" s="160" t="s">
        <v>410</v>
      </c>
      <c r="F127" s="161" t="s">
        <v>411</v>
      </c>
      <c r="G127" s="162" t="s">
        <v>236</v>
      </c>
      <c r="H127" s="163">
        <v>28.512</v>
      </c>
      <c r="I127" s="164"/>
      <c r="J127" s="165">
        <f t="shared" ref="J127:J136" si="0">ROUND(I127*H127,2)</f>
        <v>0</v>
      </c>
      <c r="K127" s="166"/>
      <c r="L127" s="30"/>
      <c r="M127" s="167" t="s">
        <v>1</v>
      </c>
      <c r="N127" s="168" t="s">
        <v>42</v>
      </c>
      <c r="O127" s="55"/>
      <c r="P127" s="169">
        <f t="shared" ref="P127:P136" si="1">O127*H127</f>
        <v>0</v>
      </c>
      <c r="Q127" s="169">
        <v>0</v>
      </c>
      <c r="R127" s="169">
        <f t="shared" ref="R127:R136" si="2">Q127*H127</f>
        <v>0</v>
      </c>
      <c r="S127" s="169">
        <v>0</v>
      </c>
      <c r="T127" s="170">
        <f t="shared" ref="T127:T136" si="3"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1" t="s">
        <v>182</v>
      </c>
      <c r="AT127" s="171" t="s">
        <v>178</v>
      </c>
      <c r="AU127" s="171" t="s">
        <v>176</v>
      </c>
      <c r="AY127" s="14" t="s">
        <v>175</v>
      </c>
      <c r="BE127" s="172">
        <f t="shared" ref="BE127:BE136" si="4">IF(N127="základná",J127,0)</f>
        <v>0</v>
      </c>
      <c r="BF127" s="172">
        <f t="shared" ref="BF127:BF136" si="5">IF(N127="znížená",J127,0)</f>
        <v>0</v>
      </c>
      <c r="BG127" s="172">
        <f t="shared" ref="BG127:BG136" si="6">IF(N127="zákl. prenesená",J127,0)</f>
        <v>0</v>
      </c>
      <c r="BH127" s="172">
        <f t="shared" ref="BH127:BH136" si="7">IF(N127="zníž. prenesená",J127,0)</f>
        <v>0</v>
      </c>
      <c r="BI127" s="172">
        <f t="shared" ref="BI127:BI136" si="8">IF(N127="nulová",J127,0)</f>
        <v>0</v>
      </c>
      <c r="BJ127" s="14" t="s">
        <v>176</v>
      </c>
      <c r="BK127" s="172">
        <f t="shared" ref="BK127:BK136" si="9">ROUND(I127*H127,2)</f>
        <v>0</v>
      </c>
      <c r="BL127" s="14" t="s">
        <v>182</v>
      </c>
      <c r="BM127" s="171" t="s">
        <v>585</v>
      </c>
    </row>
    <row r="128" spans="1:65" s="2" customFormat="1" ht="21.75" customHeight="1">
      <c r="A128" s="29"/>
      <c r="B128" s="158"/>
      <c r="C128" s="159" t="s">
        <v>189</v>
      </c>
      <c r="D128" s="159" t="s">
        <v>178</v>
      </c>
      <c r="E128" s="160" t="s">
        <v>234</v>
      </c>
      <c r="F128" s="161" t="s">
        <v>235</v>
      </c>
      <c r="G128" s="162" t="s">
        <v>236</v>
      </c>
      <c r="H128" s="163">
        <v>31.68</v>
      </c>
      <c r="I128" s="164"/>
      <c r="J128" s="165">
        <f t="shared" si="0"/>
        <v>0</v>
      </c>
      <c r="K128" s="166"/>
      <c r="L128" s="30"/>
      <c r="M128" s="167" t="s">
        <v>1</v>
      </c>
      <c r="N128" s="168" t="s">
        <v>42</v>
      </c>
      <c r="O128" s="55"/>
      <c r="P128" s="169">
        <f t="shared" si="1"/>
        <v>0</v>
      </c>
      <c r="Q128" s="169">
        <v>0</v>
      </c>
      <c r="R128" s="169">
        <f t="shared" si="2"/>
        <v>0</v>
      </c>
      <c r="S128" s="169">
        <v>0</v>
      </c>
      <c r="T128" s="170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1" t="s">
        <v>182</v>
      </c>
      <c r="AT128" s="171" t="s">
        <v>178</v>
      </c>
      <c r="AU128" s="171" t="s">
        <v>176</v>
      </c>
      <c r="AY128" s="14" t="s">
        <v>175</v>
      </c>
      <c r="BE128" s="172">
        <f t="shared" si="4"/>
        <v>0</v>
      </c>
      <c r="BF128" s="172">
        <f t="shared" si="5"/>
        <v>0</v>
      </c>
      <c r="BG128" s="172">
        <f t="shared" si="6"/>
        <v>0</v>
      </c>
      <c r="BH128" s="172">
        <f t="shared" si="7"/>
        <v>0</v>
      </c>
      <c r="BI128" s="172">
        <f t="shared" si="8"/>
        <v>0</v>
      </c>
      <c r="BJ128" s="14" t="s">
        <v>176</v>
      </c>
      <c r="BK128" s="172">
        <f t="shared" si="9"/>
        <v>0</v>
      </c>
      <c r="BL128" s="14" t="s">
        <v>182</v>
      </c>
      <c r="BM128" s="171" t="s">
        <v>586</v>
      </c>
    </row>
    <row r="129" spans="1:65" s="2" customFormat="1" ht="21.75" customHeight="1">
      <c r="A129" s="29"/>
      <c r="B129" s="158"/>
      <c r="C129" s="159" t="s">
        <v>182</v>
      </c>
      <c r="D129" s="159" t="s">
        <v>178</v>
      </c>
      <c r="E129" s="160" t="s">
        <v>416</v>
      </c>
      <c r="F129" s="161" t="s">
        <v>417</v>
      </c>
      <c r="G129" s="162" t="s">
        <v>236</v>
      </c>
      <c r="H129" s="163">
        <v>9.5039999999999996</v>
      </c>
      <c r="I129" s="164"/>
      <c r="J129" s="165">
        <f t="shared" si="0"/>
        <v>0</v>
      </c>
      <c r="K129" s="166"/>
      <c r="L129" s="30"/>
      <c r="M129" s="167" t="s">
        <v>1</v>
      </c>
      <c r="N129" s="168" t="s">
        <v>42</v>
      </c>
      <c r="O129" s="55"/>
      <c r="P129" s="169">
        <f t="shared" si="1"/>
        <v>0</v>
      </c>
      <c r="Q129" s="169">
        <v>0</v>
      </c>
      <c r="R129" s="169">
        <f t="shared" si="2"/>
        <v>0</v>
      </c>
      <c r="S129" s="169">
        <v>0</v>
      </c>
      <c r="T129" s="170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1" t="s">
        <v>182</v>
      </c>
      <c r="AT129" s="171" t="s">
        <v>178</v>
      </c>
      <c r="AU129" s="171" t="s">
        <v>176</v>
      </c>
      <c r="AY129" s="14" t="s">
        <v>175</v>
      </c>
      <c r="BE129" s="172">
        <f t="shared" si="4"/>
        <v>0</v>
      </c>
      <c r="BF129" s="172">
        <f t="shared" si="5"/>
        <v>0</v>
      </c>
      <c r="BG129" s="172">
        <f t="shared" si="6"/>
        <v>0</v>
      </c>
      <c r="BH129" s="172">
        <f t="shared" si="7"/>
        <v>0</v>
      </c>
      <c r="BI129" s="172">
        <f t="shared" si="8"/>
        <v>0</v>
      </c>
      <c r="BJ129" s="14" t="s">
        <v>176</v>
      </c>
      <c r="BK129" s="172">
        <f t="shared" si="9"/>
        <v>0</v>
      </c>
      <c r="BL129" s="14" t="s">
        <v>182</v>
      </c>
      <c r="BM129" s="171" t="s">
        <v>587</v>
      </c>
    </row>
    <row r="130" spans="1:65" s="2" customFormat="1" ht="21.75" customHeight="1">
      <c r="A130" s="29"/>
      <c r="B130" s="158"/>
      <c r="C130" s="159" t="s">
        <v>184</v>
      </c>
      <c r="D130" s="159" t="s">
        <v>178</v>
      </c>
      <c r="E130" s="160" t="s">
        <v>588</v>
      </c>
      <c r="F130" s="161" t="s">
        <v>589</v>
      </c>
      <c r="G130" s="162" t="s">
        <v>236</v>
      </c>
      <c r="H130" s="163">
        <v>31.68</v>
      </c>
      <c r="I130" s="164"/>
      <c r="J130" s="165">
        <f t="shared" si="0"/>
        <v>0</v>
      </c>
      <c r="K130" s="166"/>
      <c r="L130" s="30"/>
      <c r="M130" s="167" t="s">
        <v>1</v>
      </c>
      <c r="N130" s="168" t="s">
        <v>42</v>
      </c>
      <c r="O130" s="55"/>
      <c r="P130" s="169">
        <f t="shared" si="1"/>
        <v>0</v>
      </c>
      <c r="Q130" s="169">
        <v>0</v>
      </c>
      <c r="R130" s="169">
        <f t="shared" si="2"/>
        <v>0</v>
      </c>
      <c r="S130" s="169">
        <v>0</v>
      </c>
      <c r="T130" s="170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1" t="s">
        <v>182</v>
      </c>
      <c r="AT130" s="171" t="s">
        <v>178</v>
      </c>
      <c r="AU130" s="171" t="s">
        <v>176</v>
      </c>
      <c r="AY130" s="14" t="s">
        <v>175</v>
      </c>
      <c r="BE130" s="172">
        <f t="shared" si="4"/>
        <v>0</v>
      </c>
      <c r="BF130" s="172">
        <f t="shared" si="5"/>
        <v>0</v>
      </c>
      <c r="BG130" s="172">
        <f t="shared" si="6"/>
        <v>0</v>
      </c>
      <c r="BH130" s="172">
        <f t="shared" si="7"/>
        <v>0</v>
      </c>
      <c r="BI130" s="172">
        <f t="shared" si="8"/>
        <v>0</v>
      </c>
      <c r="BJ130" s="14" t="s">
        <v>176</v>
      </c>
      <c r="BK130" s="172">
        <f t="shared" si="9"/>
        <v>0</v>
      </c>
      <c r="BL130" s="14" t="s">
        <v>182</v>
      </c>
      <c r="BM130" s="171" t="s">
        <v>590</v>
      </c>
    </row>
    <row r="131" spans="1:65" s="2" customFormat="1" ht="33" customHeight="1">
      <c r="A131" s="29"/>
      <c r="B131" s="158"/>
      <c r="C131" s="159" t="s">
        <v>199</v>
      </c>
      <c r="D131" s="159" t="s">
        <v>178</v>
      </c>
      <c r="E131" s="160" t="s">
        <v>591</v>
      </c>
      <c r="F131" s="161" t="s">
        <v>592</v>
      </c>
      <c r="G131" s="162" t="s">
        <v>236</v>
      </c>
      <c r="H131" s="163">
        <v>221.76</v>
      </c>
      <c r="I131" s="164"/>
      <c r="J131" s="165">
        <f t="shared" si="0"/>
        <v>0</v>
      </c>
      <c r="K131" s="166"/>
      <c r="L131" s="30"/>
      <c r="M131" s="167" t="s">
        <v>1</v>
      </c>
      <c r="N131" s="168" t="s">
        <v>42</v>
      </c>
      <c r="O131" s="55"/>
      <c r="P131" s="169">
        <f t="shared" si="1"/>
        <v>0</v>
      </c>
      <c r="Q131" s="169">
        <v>0</v>
      </c>
      <c r="R131" s="169">
        <f t="shared" si="2"/>
        <v>0</v>
      </c>
      <c r="S131" s="169">
        <v>0</v>
      </c>
      <c r="T131" s="170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1" t="s">
        <v>182</v>
      </c>
      <c r="AT131" s="171" t="s">
        <v>178</v>
      </c>
      <c r="AU131" s="171" t="s">
        <v>176</v>
      </c>
      <c r="AY131" s="14" t="s">
        <v>175</v>
      </c>
      <c r="BE131" s="172">
        <f t="shared" si="4"/>
        <v>0</v>
      </c>
      <c r="BF131" s="172">
        <f t="shared" si="5"/>
        <v>0</v>
      </c>
      <c r="BG131" s="172">
        <f t="shared" si="6"/>
        <v>0</v>
      </c>
      <c r="BH131" s="172">
        <f t="shared" si="7"/>
        <v>0</v>
      </c>
      <c r="BI131" s="172">
        <f t="shared" si="8"/>
        <v>0</v>
      </c>
      <c r="BJ131" s="14" t="s">
        <v>176</v>
      </c>
      <c r="BK131" s="172">
        <f t="shared" si="9"/>
        <v>0</v>
      </c>
      <c r="BL131" s="14" t="s">
        <v>182</v>
      </c>
      <c r="BM131" s="171" t="s">
        <v>593</v>
      </c>
    </row>
    <row r="132" spans="1:65" s="2" customFormat="1" ht="33" customHeight="1">
      <c r="A132" s="29"/>
      <c r="B132" s="158"/>
      <c r="C132" s="159" t="s">
        <v>207</v>
      </c>
      <c r="D132" s="159" t="s">
        <v>178</v>
      </c>
      <c r="E132" s="160" t="s">
        <v>450</v>
      </c>
      <c r="F132" s="161" t="s">
        <v>451</v>
      </c>
      <c r="G132" s="162" t="s">
        <v>236</v>
      </c>
      <c r="H132" s="163">
        <v>60.984000000000002</v>
      </c>
      <c r="I132" s="164"/>
      <c r="J132" s="165">
        <f t="shared" si="0"/>
        <v>0</v>
      </c>
      <c r="K132" s="166"/>
      <c r="L132" s="30"/>
      <c r="M132" s="167" t="s">
        <v>1</v>
      </c>
      <c r="N132" s="168" t="s">
        <v>42</v>
      </c>
      <c r="O132" s="55"/>
      <c r="P132" s="169">
        <f t="shared" si="1"/>
        <v>0</v>
      </c>
      <c r="Q132" s="169">
        <v>0</v>
      </c>
      <c r="R132" s="169">
        <f t="shared" si="2"/>
        <v>0</v>
      </c>
      <c r="S132" s="169">
        <v>0</v>
      </c>
      <c r="T132" s="170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1" t="s">
        <v>182</v>
      </c>
      <c r="AT132" s="171" t="s">
        <v>178</v>
      </c>
      <c r="AU132" s="171" t="s">
        <v>176</v>
      </c>
      <c r="AY132" s="14" t="s">
        <v>175</v>
      </c>
      <c r="BE132" s="172">
        <f t="shared" si="4"/>
        <v>0</v>
      </c>
      <c r="BF132" s="172">
        <f t="shared" si="5"/>
        <v>0</v>
      </c>
      <c r="BG132" s="172">
        <f t="shared" si="6"/>
        <v>0</v>
      </c>
      <c r="BH132" s="172">
        <f t="shared" si="7"/>
        <v>0</v>
      </c>
      <c r="BI132" s="172">
        <f t="shared" si="8"/>
        <v>0</v>
      </c>
      <c r="BJ132" s="14" t="s">
        <v>176</v>
      </c>
      <c r="BK132" s="172">
        <f t="shared" si="9"/>
        <v>0</v>
      </c>
      <c r="BL132" s="14" t="s">
        <v>182</v>
      </c>
      <c r="BM132" s="171" t="s">
        <v>594</v>
      </c>
    </row>
    <row r="133" spans="1:65" s="2" customFormat="1" ht="16.5" customHeight="1">
      <c r="A133" s="29"/>
      <c r="B133" s="158"/>
      <c r="C133" s="173" t="s">
        <v>203</v>
      </c>
      <c r="D133" s="173" t="s">
        <v>200</v>
      </c>
      <c r="E133" s="174" t="s">
        <v>453</v>
      </c>
      <c r="F133" s="175" t="s">
        <v>454</v>
      </c>
      <c r="G133" s="176" t="s">
        <v>210</v>
      </c>
      <c r="H133" s="177">
        <v>126.786</v>
      </c>
      <c r="I133" s="178"/>
      <c r="J133" s="179">
        <f t="shared" si="0"/>
        <v>0</v>
      </c>
      <c r="K133" s="180"/>
      <c r="L133" s="181"/>
      <c r="M133" s="182" t="s">
        <v>1</v>
      </c>
      <c r="N133" s="183" t="s">
        <v>42</v>
      </c>
      <c r="O133" s="55"/>
      <c r="P133" s="169">
        <f t="shared" si="1"/>
        <v>0</v>
      </c>
      <c r="Q133" s="169">
        <v>1</v>
      </c>
      <c r="R133" s="169">
        <f t="shared" si="2"/>
        <v>126.786</v>
      </c>
      <c r="S133" s="169">
        <v>0</v>
      </c>
      <c r="T133" s="170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1" t="s">
        <v>203</v>
      </c>
      <c r="AT133" s="171" t="s">
        <v>200</v>
      </c>
      <c r="AU133" s="171" t="s">
        <v>176</v>
      </c>
      <c r="AY133" s="14" t="s">
        <v>175</v>
      </c>
      <c r="BE133" s="172">
        <f t="shared" si="4"/>
        <v>0</v>
      </c>
      <c r="BF133" s="172">
        <f t="shared" si="5"/>
        <v>0</v>
      </c>
      <c r="BG133" s="172">
        <f t="shared" si="6"/>
        <v>0</v>
      </c>
      <c r="BH133" s="172">
        <f t="shared" si="7"/>
        <v>0</v>
      </c>
      <c r="BI133" s="172">
        <f t="shared" si="8"/>
        <v>0</v>
      </c>
      <c r="BJ133" s="14" t="s">
        <v>176</v>
      </c>
      <c r="BK133" s="172">
        <f t="shared" si="9"/>
        <v>0</v>
      </c>
      <c r="BL133" s="14" t="s">
        <v>182</v>
      </c>
      <c r="BM133" s="171" t="s">
        <v>595</v>
      </c>
    </row>
    <row r="134" spans="1:65" s="2" customFormat="1" ht="16.5" customHeight="1">
      <c r="A134" s="29"/>
      <c r="B134" s="158"/>
      <c r="C134" s="159" t="s">
        <v>260</v>
      </c>
      <c r="D134" s="159" t="s">
        <v>178</v>
      </c>
      <c r="E134" s="160" t="s">
        <v>244</v>
      </c>
      <c r="F134" s="161" t="s">
        <v>245</v>
      </c>
      <c r="G134" s="162" t="s">
        <v>236</v>
      </c>
      <c r="H134" s="163">
        <v>31.68</v>
      </c>
      <c r="I134" s="164"/>
      <c r="J134" s="165">
        <f t="shared" si="0"/>
        <v>0</v>
      </c>
      <c r="K134" s="166"/>
      <c r="L134" s="30"/>
      <c r="M134" s="167" t="s">
        <v>1</v>
      </c>
      <c r="N134" s="168" t="s">
        <v>42</v>
      </c>
      <c r="O134" s="55"/>
      <c r="P134" s="169">
        <f t="shared" si="1"/>
        <v>0</v>
      </c>
      <c r="Q134" s="169">
        <v>0</v>
      </c>
      <c r="R134" s="169">
        <f t="shared" si="2"/>
        <v>0</v>
      </c>
      <c r="S134" s="169">
        <v>0</v>
      </c>
      <c r="T134" s="170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1" t="s">
        <v>182</v>
      </c>
      <c r="AT134" s="171" t="s">
        <v>178</v>
      </c>
      <c r="AU134" s="171" t="s">
        <v>176</v>
      </c>
      <c r="AY134" s="14" t="s">
        <v>175</v>
      </c>
      <c r="BE134" s="172">
        <f t="shared" si="4"/>
        <v>0</v>
      </c>
      <c r="BF134" s="172">
        <f t="shared" si="5"/>
        <v>0</v>
      </c>
      <c r="BG134" s="172">
        <f t="shared" si="6"/>
        <v>0</v>
      </c>
      <c r="BH134" s="172">
        <f t="shared" si="7"/>
        <v>0</v>
      </c>
      <c r="BI134" s="172">
        <f t="shared" si="8"/>
        <v>0</v>
      </c>
      <c r="BJ134" s="14" t="s">
        <v>176</v>
      </c>
      <c r="BK134" s="172">
        <f t="shared" si="9"/>
        <v>0</v>
      </c>
      <c r="BL134" s="14" t="s">
        <v>182</v>
      </c>
      <c r="BM134" s="171" t="s">
        <v>596</v>
      </c>
    </row>
    <row r="135" spans="1:65" s="2" customFormat="1" ht="21.75" customHeight="1">
      <c r="A135" s="29"/>
      <c r="B135" s="158"/>
      <c r="C135" s="159" t="s">
        <v>263</v>
      </c>
      <c r="D135" s="159" t="s">
        <v>178</v>
      </c>
      <c r="E135" s="160" t="s">
        <v>421</v>
      </c>
      <c r="F135" s="161" t="s">
        <v>422</v>
      </c>
      <c r="G135" s="162" t="s">
        <v>210</v>
      </c>
      <c r="H135" s="163">
        <v>47.52</v>
      </c>
      <c r="I135" s="164"/>
      <c r="J135" s="165">
        <f t="shared" si="0"/>
        <v>0</v>
      </c>
      <c r="K135" s="166"/>
      <c r="L135" s="30"/>
      <c r="M135" s="167" t="s">
        <v>1</v>
      </c>
      <c r="N135" s="168" t="s">
        <v>42</v>
      </c>
      <c r="O135" s="55"/>
      <c r="P135" s="169">
        <f t="shared" si="1"/>
        <v>0</v>
      </c>
      <c r="Q135" s="169">
        <v>0</v>
      </c>
      <c r="R135" s="169">
        <f t="shared" si="2"/>
        <v>0</v>
      </c>
      <c r="S135" s="169">
        <v>0</v>
      </c>
      <c r="T135" s="170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1" t="s">
        <v>182</v>
      </c>
      <c r="AT135" s="171" t="s">
        <v>178</v>
      </c>
      <c r="AU135" s="171" t="s">
        <v>176</v>
      </c>
      <c r="AY135" s="14" t="s">
        <v>175</v>
      </c>
      <c r="BE135" s="172">
        <f t="shared" si="4"/>
        <v>0</v>
      </c>
      <c r="BF135" s="172">
        <f t="shared" si="5"/>
        <v>0</v>
      </c>
      <c r="BG135" s="172">
        <f t="shared" si="6"/>
        <v>0</v>
      </c>
      <c r="BH135" s="172">
        <f t="shared" si="7"/>
        <v>0</v>
      </c>
      <c r="BI135" s="172">
        <f t="shared" si="8"/>
        <v>0</v>
      </c>
      <c r="BJ135" s="14" t="s">
        <v>176</v>
      </c>
      <c r="BK135" s="172">
        <f t="shared" si="9"/>
        <v>0</v>
      </c>
      <c r="BL135" s="14" t="s">
        <v>182</v>
      </c>
      <c r="BM135" s="171" t="s">
        <v>597</v>
      </c>
    </row>
    <row r="136" spans="1:65" s="2" customFormat="1" ht="33" customHeight="1">
      <c r="A136" s="29"/>
      <c r="B136" s="158"/>
      <c r="C136" s="159" t="s">
        <v>267</v>
      </c>
      <c r="D136" s="159" t="s">
        <v>178</v>
      </c>
      <c r="E136" s="160" t="s">
        <v>460</v>
      </c>
      <c r="F136" s="161" t="s">
        <v>461</v>
      </c>
      <c r="G136" s="162" t="s">
        <v>181</v>
      </c>
      <c r="H136" s="163">
        <v>103</v>
      </c>
      <c r="I136" s="164"/>
      <c r="J136" s="165">
        <f t="shared" si="0"/>
        <v>0</v>
      </c>
      <c r="K136" s="166"/>
      <c r="L136" s="30"/>
      <c r="M136" s="167" t="s">
        <v>1</v>
      </c>
      <c r="N136" s="168" t="s">
        <v>42</v>
      </c>
      <c r="O136" s="55"/>
      <c r="P136" s="169">
        <f t="shared" si="1"/>
        <v>0</v>
      </c>
      <c r="Q136" s="169">
        <v>0</v>
      </c>
      <c r="R136" s="169">
        <f t="shared" si="2"/>
        <v>0</v>
      </c>
      <c r="S136" s="169">
        <v>0</v>
      </c>
      <c r="T136" s="170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1" t="s">
        <v>182</v>
      </c>
      <c r="AT136" s="171" t="s">
        <v>178</v>
      </c>
      <c r="AU136" s="171" t="s">
        <v>176</v>
      </c>
      <c r="AY136" s="14" t="s">
        <v>175</v>
      </c>
      <c r="BE136" s="172">
        <f t="shared" si="4"/>
        <v>0</v>
      </c>
      <c r="BF136" s="172">
        <f t="shared" si="5"/>
        <v>0</v>
      </c>
      <c r="BG136" s="172">
        <f t="shared" si="6"/>
        <v>0</v>
      </c>
      <c r="BH136" s="172">
        <f t="shared" si="7"/>
        <v>0</v>
      </c>
      <c r="BI136" s="172">
        <f t="shared" si="8"/>
        <v>0</v>
      </c>
      <c r="BJ136" s="14" t="s">
        <v>176</v>
      </c>
      <c r="BK136" s="172">
        <f t="shared" si="9"/>
        <v>0</v>
      </c>
      <c r="BL136" s="14" t="s">
        <v>182</v>
      </c>
      <c r="BM136" s="171" t="s">
        <v>598</v>
      </c>
    </row>
    <row r="137" spans="1:65" s="12" customFormat="1" ht="22.9" customHeight="1">
      <c r="B137" s="145"/>
      <c r="D137" s="146" t="s">
        <v>75</v>
      </c>
      <c r="E137" s="156" t="s">
        <v>176</v>
      </c>
      <c r="F137" s="156" t="s">
        <v>177</v>
      </c>
      <c r="I137" s="148"/>
      <c r="J137" s="157">
        <f>BK137</f>
        <v>0</v>
      </c>
      <c r="L137" s="145"/>
      <c r="M137" s="150"/>
      <c r="N137" s="151"/>
      <c r="O137" s="151"/>
      <c r="P137" s="152">
        <f>SUM(P138:P139)</f>
        <v>0</v>
      </c>
      <c r="Q137" s="151"/>
      <c r="R137" s="152">
        <f>SUM(R138:R139)</f>
        <v>64.589358000000004</v>
      </c>
      <c r="S137" s="151"/>
      <c r="T137" s="153">
        <f>SUM(T138:T139)</f>
        <v>0</v>
      </c>
      <c r="AR137" s="146" t="s">
        <v>84</v>
      </c>
      <c r="AT137" s="154" t="s">
        <v>75</v>
      </c>
      <c r="AU137" s="154" t="s">
        <v>84</v>
      </c>
      <c r="AY137" s="146" t="s">
        <v>175</v>
      </c>
      <c r="BK137" s="155">
        <f>SUM(BK138:BK139)</f>
        <v>0</v>
      </c>
    </row>
    <row r="138" spans="1:65" s="2" customFormat="1" ht="21.75" customHeight="1">
      <c r="A138" s="29"/>
      <c r="B138" s="158"/>
      <c r="C138" s="159" t="s">
        <v>272</v>
      </c>
      <c r="D138" s="159" t="s">
        <v>178</v>
      </c>
      <c r="E138" s="160" t="s">
        <v>179</v>
      </c>
      <c r="F138" s="161" t="s">
        <v>180</v>
      </c>
      <c r="G138" s="162" t="s">
        <v>181</v>
      </c>
      <c r="H138" s="163">
        <v>104.211</v>
      </c>
      <c r="I138" s="164"/>
      <c r="J138" s="165">
        <f>ROUND(I138*H138,2)</f>
        <v>0</v>
      </c>
      <c r="K138" s="166"/>
      <c r="L138" s="30"/>
      <c r="M138" s="167" t="s">
        <v>1</v>
      </c>
      <c r="N138" s="168" t="s">
        <v>42</v>
      </c>
      <c r="O138" s="55"/>
      <c r="P138" s="169">
        <f>O138*H138</f>
        <v>0</v>
      </c>
      <c r="Q138" s="169">
        <v>0</v>
      </c>
      <c r="R138" s="169">
        <f>Q138*H138</f>
        <v>0</v>
      </c>
      <c r="S138" s="169">
        <v>0</v>
      </c>
      <c r="T138" s="170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1" t="s">
        <v>182</v>
      </c>
      <c r="AT138" s="171" t="s">
        <v>178</v>
      </c>
      <c r="AU138" s="171" t="s">
        <v>176</v>
      </c>
      <c r="AY138" s="14" t="s">
        <v>175</v>
      </c>
      <c r="BE138" s="172">
        <f>IF(N138="základná",J138,0)</f>
        <v>0</v>
      </c>
      <c r="BF138" s="172">
        <f>IF(N138="znížená",J138,0)</f>
        <v>0</v>
      </c>
      <c r="BG138" s="172">
        <f>IF(N138="zákl. prenesená",J138,0)</f>
        <v>0</v>
      </c>
      <c r="BH138" s="172">
        <f>IF(N138="zníž. prenesená",J138,0)</f>
        <v>0</v>
      </c>
      <c r="BI138" s="172">
        <f>IF(N138="nulová",J138,0)</f>
        <v>0</v>
      </c>
      <c r="BJ138" s="14" t="s">
        <v>176</v>
      </c>
      <c r="BK138" s="172">
        <f>ROUND(I138*H138,2)</f>
        <v>0</v>
      </c>
      <c r="BL138" s="14" t="s">
        <v>182</v>
      </c>
      <c r="BM138" s="171" t="s">
        <v>599</v>
      </c>
    </row>
    <row r="139" spans="1:65" s="2" customFormat="1" ht="21.75" customHeight="1">
      <c r="A139" s="29"/>
      <c r="B139" s="158"/>
      <c r="C139" s="159" t="s">
        <v>277</v>
      </c>
      <c r="D139" s="159" t="s">
        <v>178</v>
      </c>
      <c r="E139" s="160" t="s">
        <v>464</v>
      </c>
      <c r="F139" s="161" t="s">
        <v>465</v>
      </c>
      <c r="G139" s="162" t="s">
        <v>236</v>
      </c>
      <c r="H139" s="163">
        <v>31.263000000000002</v>
      </c>
      <c r="I139" s="164"/>
      <c r="J139" s="165">
        <f>ROUND(I139*H139,2)</f>
        <v>0</v>
      </c>
      <c r="K139" s="166"/>
      <c r="L139" s="30"/>
      <c r="M139" s="167" t="s">
        <v>1</v>
      </c>
      <c r="N139" s="168" t="s">
        <v>42</v>
      </c>
      <c r="O139" s="55"/>
      <c r="P139" s="169">
        <f>O139*H139</f>
        <v>0</v>
      </c>
      <c r="Q139" s="169">
        <v>2.0659999999999998</v>
      </c>
      <c r="R139" s="169">
        <f>Q139*H139</f>
        <v>64.589358000000004</v>
      </c>
      <c r="S139" s="169">
        <v>0</v>
      </c>
      <c r="T139" s="170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1" t="s">
        <v>182</v>
      </c>
      <c r="AT139" s="171" t="s">
        <v>178</v>
      </c>
      <c r="AU139" s="171" t="s">
        <v>176</v>
      </c>
      <c r="AY139" s="14" t="s">
        <v>175</v>
      </c>
      <c r="BE139" s="172">
        <f>IF(N139="základná",J139,0)</f>
        <v>0</v>
      </c>
      <c r="BF139" s="172">
        <f>IF(N139="znížená",J139,0)</f>
        <v>0</v>
      </c>
      <c r="BG139" s="172">
        <f>IF(N139="zákl. prenesená",J139,0)</f>
        <v>0</v>
      </c>
      <c r="BH139" s="172">
        <f>IF(N139="zníž. prenesená",J139,0)</f>
        <v>0</v>
      </c>
      <c r="BI139" s="172">
        <f>IF(N139="nulová",J139,0)</f>
        <v>0</v>
      </c>
      <c r="BJ139" s="14" t="s">
        <v>176</v>
      </c>
      <c r="BK139" s="172">
        <f>ROUND(I139*H139,2)</f>
        <v>0</v>
      </c>
      <c r="BL139" s="14" t="s">
        <v>182</v>
      </c>
      <c r="BM139" s="171" t="s">
        <v>600</v>
      </c>
    </row>
    <row r="140" spans="1:65" s="12" customFormat="1" ht="22.9" customHeight="1">
      <c r="B140" s="145"/>
      <c r="D140" s="146" t="s">
        <v>75</v>
      </c>
      <c r="E140" s="156" t="s">
        <v>184</v>
      </c>
      <c r="F140" s="156" t="s">
        <v>185</v>
      </c>
      <c r="I140" s="148"/>
      <c r="J140" s="157">
        <f>BK140</f>
        <v>0</v>
      </c>
      <c r="L140" s="145"/>
      <c r="M140" s="150"/>
      <c r="N140" s="151"/>
      <c r="O140" s="151"/>
      <c r="P140" s="152">
        <f>SUM(P141:P143)</f>
        <v>0</v>
      </c>
      <c r="Q140" s="151"/>
      <c r="R140" s="152">
        <f>SUM(R141:R143)</f>
        <v>18.769689999999997</v>
      </c>
      <c r="S140" s="151"/>
      <c r="T140" s="153">
        <f>SUM(T141:T143)</f>
        <v>0</v>
      </c>
      <c r="AR140" s="146" t="s">
        <v>84</v>
      </c>
      <c r="AT140" s="154" t="s">
        <v>75</v>
      </c>
      <c r="AU140" s="154" t="s">
        <v>84</v>
      </c>
      <c r="AY140" s="146" t="s">
        <v>175</v>
      </c>
      <c r="BK140" s="155">
        <f>SUM(BK141:BK143)</f>
        <v>0</v>
      </c>
    </row>
    <row r="141" spans="1:65" s="2" customFormat="1" ht="33" customHeight="1">
      <c r="A141" s="29"/>
      <c r="B141" s="158"/>
      <c r="C141" s="159" t="s">
        <v>281</v>
      </c>
      <c r="D141" s="159" t="s">
        <v>178</v>
      </c>
      <c r="E141" s="160" t="s">
        <v>467</v>
      </c>
      <c r="F141" s="161" t="s">
        <v>468</v>
      </c>
      <c r="G141" s="162" t="s">
        <v>181</v>
      </c>
      <c r="H141" s="163">
        <v>103</v>
      </c>
      <c r="I141" s="164"/>
      <c r="J141" s="165">
        <f>ROUND(I141*H141,2)</f>
        <v>0</v>
      </c>
      <c r="K141" s="166"/>
      <c r="L141" s="30"/>
      <c r="M141" s="167" t="s">
        <v>1</v>
      </c>
      <c r="N141" s="168" t="s">
        <v>42</v>
      </c>
      <c r="O141" s="55"/>
      <c r="P141" s="169">
        <f>O141*H141</f>
        <v>0</v>
      </c>
      <c r="Q141" s="169">
        <v>7.1000000000000002E-4</v>
      </c>
      <c r="R141" s="169">
        <f>Q141*H141</f>
        <v>7.3130000000000001E-2</v>
      </c>
      <c r="S141" s="169">
        <v>0</v>
      </c>
      <c r="T141" s="170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1" t="s">
        <v>182</v>
      </c>
      <c r="AT141" s="171" t="s">
        <v>178</v>
      </c>
      <c r="AU141" s="171" t="s">
        <v>176</v>
      </c>
      <c r="AY141" s="14" t="s">
        <v>175</v>
      </c>
      <c r="BE141" s="172">
        <f>IF(N141="základná",J141,0)</f>
        <v>0</v>
      </c>
      <c r="BF141" s="172">
        <f>IF(N141="znížená",J141,0)</f>
        <v>0</v>
      </c>
      <c r="BG141" s="172">
        <f>IF(N141="zákl. prenesená",J141,0)</f>
        <v>0</v>
      </c>
      <c r="BH141" s="172">
        <f>IF(N141="zníž. prenesená",J141,0)</f>
        <v>0</v>
      </c>
      <c r="BI141" s="172">
        <f>IF(N141="nulová",J141,0)</f>
        <v>0</v>
      </c>
      <c r="BJ141" s="14" t="s">
        <v>176</v>
      </c>
      <c r="BK141" s="172">
        <f>ROUND(I141*H141,2)</f>
        <v>0</v>
      </c>
      <c r="BL141" s="14" t="s">
        <v>182</v>
      </c>
      <c r="BM141" s="171" t="s">
        <v>601</v>
      </c>
    </row>
    <row r="142" spans="1:65" s="2" customFormat="1" ht="33" customHeight="1">
      <c r="A142" s="29"/>
      <c r="B142" s="158"/>
      <c r="C142" s="159" t="s">
        <v>285</v>
      </c>
      <c r="D142" s="159" t="s">
        <v>178</v>
      </c>
      <c r="E142" s="160" t="s">
        <v>473</v>
      </c>
      <c r="F142" s="161" t="s">
        <v>474</v>
      </c>
      <c r="G142" s="162" t="s">
        <v>181</v>
      </c>
      <c r="H142" s="163">
        <v>34</v>
      </c>
      <c r="I142" s="164"/>
      <c r="J142" s="165">
        <f>ROUND(I142*H142,2)</f>
        <v>0</v>
      </c>
      <c r="K142" s="166"/>
      <c r="L142" s="30"/>
      <c r="M142" s="167" t="s">
        <v>1</v>
      </c>
      <c r="N142" s="168" t="s">
        <v>42</v>
      </c>
      <c r="O142" s="55"/>
      <c r="P142" s="169">
        <f>O142*H142</f>
        <v>0</v>
      </c>
      <c r="Q142" s="169">
        <v>0.18151999999999999</v>
      </c>
      <c r="R142" s="169">
        <f>Q142*H142</f>
        <v>6.1716799999999994</v>
      </c>
      <c r="S142" s="169">
        <v>0</v>
      </c>
      <c r="T142" s="170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1" t="s">
        <v>182</v>
      </c>
      <c r="AT142" s="171" t="s">
        <v>178</v>
      </c>
      <c r="AU142" s="171" t="s">
        <v>176</v>
      </c>
      <c r="AY142" s="14" t="s">
        <v>175</v>
      </c>
      <c r="BE142" s="172">
        <f>IF(N142="základná",J142,0)</f>
        <v>0</v>
      </c>
      <c r="BF142" s="172">
        <f>IF(N142="znížená",J142,0)</f>
        <v>0</v>
      </c>
      <c r="BG142" s="172">
        <f>IF(N142="zákl. prenesená",J142,0)</f>
        <v>0</v>
      </c>
      <c r="BH142" s="172">
        <f>IF(N142="zníž. prenesená",J142,0)</f>
        <v>0</v>
      </c>
      <c r="BI142" s="172">
        <f>IF(N142="nulová",J142,0)</f>
        <v>0</v>
      </c>
      <c r="BJ142" s="14" t="s">
        <v>176</v>
      </c>
      <c r="BK142" s="172">
        <f>ROUND(I142*H142,2)</f>
        <v>0</v>
      </c>
      <c r="BL142" s="14" t="s">
        <v>182</v>
      </c>
      <c r="BM142" s="171" t="s">
        <v>602</v>
      </c>
    </row>
    <row r="143" spans="1:65" s="2" customFormat="1" ht="33" customHeight="1">
      <c r="A143" s="29"/>
      <c r="B143" s="158"/>
      <c r="C143" s="159" t="s">
        <v>289</v>
      </c>
      <c r="D143" s="159" t="s">
        <v>178</v>
      </c>
      <c r="E143" s="160" t="s">
        <v>502</v>
      </c>
      <c r="F143" s="161" t="s">
        <v>471</v>
      </c>
      <c r="G143" s="162" t="s">
        <v>181</v>
      </c>
      <c r="H143" s="163">
        <v>69</v>
      </c>
      <c r="I143" s="164"/>
      <c r="J143" s="165">
        <f>ROUND(I143*H143,2)</f>
        <v>0</v>
      </c>
      <c r="K143" s="166"/>
      <c r="L143" s="30"/>
      <c r="M143" s="167" t="s">
        <v>1</v>
      </c>
      <c r="N143" s="168" t="s">
        <v>42</v>
      </c>
      <c r="O143" s="55"/>
      <c r="P143" s="169">
        <f>O143*H143</f>
        <v>0</v>
      </c>
      <c r="Q143" s="169">
        <v>0.18151999999999999</v>
      </c>
      <c r="R143" s="169">
        <f>Q143*H143</f>
        <v>12.52488</v>
      </c>
      <c r="S143" s="169">
        <v>0</v>
      </c>
      <c r="T143" s="170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1" t="s">
        <v>182</v>
      </c>
      <c r="AT143" s="171" t="s">
        <v>178</v>
      </c>
      <c r="AU143" s="171" t="s">
        <v>176</v>
      </c>
      <c r="AY143" s="14" t="s">
        <v>175</v>
      </c>
      <c r="BE143" s="172">
        <f>IF(N143="základná",J143,0)</f>
        <v>0</v>
      </c>
      <c r="BF143" s="172">
        <f>IF(N143="znížená",J143,0)</f>
        <v>0</v>
      </c>
      <c r="BG143" s="172">
        <f>IF(N143="zákl. prenesená",J143,0)</f>
        <v>0</v>
      </c>
      <c r="BH143" s="172">
        <f>IF(N143="zníž. prenesená",J143,0)</f>
        <v>0</v>
      </c>
      <c r="BI143" s="172">
        <f>IF(N143="nulová",J143,0)</f>
        <v>0</v>
      </c>
      <c r="BJ143" s="14" t="s">
        <v>176</v>
      </c>
      <c r="BK143" s="172">
        <f>ROUND(I143*H143,2)</f>
        <v>0</v>
      </c>
      <c r="BL143" s="14" t="s">
        <v>182</v>
      </c>
      <c r="BM143" s="171" t="s">
        <v>603</v>
      </c>
    </row>
    <row r="144" spans="1:65" s="12" customFormat="1" ht="22.9" customHeight="1">
      <c r="B144" s="145"/>
      <c r="D144" s="146" t="s">
        <v>75</v>
      </c>
      <c r="E144" s="156" t="s">
        <v>205</v>
      </c>
      <c r="F144" s="156" t="s">
        <v>206</v>
      </c>
      <c r="I144" s="148"/>
      <c r="J144" s="157">
        <f>BK144</f>
        <v>0</v>
      </c>
      <c r="L144" s="145"/>
      <c r="M144" s="150"/>
      <c r="N144" s="151"/>
      <c r="O144" s="151"/>
      <c r="P144" s="152">
        <f>SUM(P145:P146)</f>
        <v>0</v>
      </c>
      <c r="Q144" s="151"/>
      <c r="R144" s="152">
        <f>SUM(R145:R146)</f>
        <v>0</v>
      </c>
      <c r="S144" s="151"/>
      <c r="T144" s="153">
        <f>SUM(T145:T146)</f>
        <v>0</v>
      </c>
      <c r="AR144" s="146" t="s">
        <v>84</v>
      </c>
      <c r="AT144" s="154" t="s">
        <v>75</v>
      </c>
      <c r="AU144" s="154" t="s">
        <v>84</v>
      </c>
      <c r="AY144" s="146" t="s">
        <v>175</v>
      </c>
      <c r="BK144" s="155">
        <f>SUM(BK145:BK146)</f>
        <v>0</v>
      </c>
    </row>
    <row r="145" spans="1:65" s="2" customFormat="1" ht="21.75" customHeight="1">
      <c r="A145" s="29"/>
      <c r="B145" s="158"/>
      <c r="C145" s="159" t="s">
        <v>293</v>
      </c>
      <c r="D145" s="159" t="s">
        <v>178</v>
      </c>
      <c r="E145" s="160" t="s">
        <v>476</v>
      </c>
      <c r="F145" s="161" t="s">
        <v>477</v>
      </c>
      <c r="G145" s="162" t="s">
        <v>210</v>
      </c>
      <c r="H145" s="163">
        <v>210.14500000000001</v>
      </c>
      <c r="I145" s="164"/>
      <c r="J145" s="165">
        <f>ROUND(I145*H145,2)</f>
        <v>0</v>
      </c>
      <c r="K145" s="166"/>
      <c r="L145" s="30"/>
      <c r="M145" s="167" t="s">
        <v>1</v>
      </c>
      <c r="N145" s="168" t="s">
        <v>42</v>
      </c>
      <c r="O145" s="55"/>
      <c r="P145" s="169">
        <f>O145*H145</f>
        <v>0</v>
      </c>
      <c r="Q145" s="169">
        <v>0</v>
      </c>
      <c r="R145" s="169">
        <f>Q145*H145</f>
        <v>0</v>
      </c>
      <c r="S145" s="169">
        <v>0</v>
      </c>
      <c r="T145" s="170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1" t="s">
        <v>182</v>
      </c>
      <c r="AT145" s="171" t="s">
        <v>178</v>
      </c>
      <c r="AU145" s="171" t="s">
        <v>176</v>
      </c>
      <c r="AY145" s="14" t="s">
        <v>175</v>
      </c>
      <c r="BE145" s="172">
        <f>IF(N145="základná",J145,0)</f>
        <v>0</v>
      </c>
      <c r="BF145" s="172">
        <f>IF(N145="znížená",J145,0)</f>
        <v>0</v>
      </c>
      <c r="BG145" s="172">
        <f>IF(N145="zákl. prenesená",J145,0)</f>
        <v>0</v>
      </c>
      <c r="BH145" s="172">
        <f>IF(N145="zníž. prenesená",J145,0)</f>
        <v>0</v>
      </c>
      <c r="BI145" s="172">
        <f>IF(N145="nulová",J145,0)</f>
        <v>0</v>
      </c>
      <c r="BJ145" s="14" t="s">
        <v>176</v>
      </c>
      <c r="BK145" s="172">
        <f>ROUND(I145*H145,2)</f>
        <v>0</v>
      </c>
      <c r="BL145" s="14" t="s">
        <v>182</v>
      </c>
      <c r="BM145" s="171" t="s">
        <v>604</v>
      </c>
    </row>
    <row r="146" spans="1:65" s="2" customFormat="1" ht="21.75" customHeight="1">
      <c r="A146" s="29"/>
      <c r="B146" s="158"/>
      <c r="C146" s="159" t="s">
        <v>297</v>
      </c>
      <c r="D146" s="159" t="s">
        <v>178</v>
      </c>
      <c r="E146" s="160" t="s">
        <v>479</v>
      </c>
      <c r="F146" s="161" t="s">
        <v>480</v>
      </c>
      <c r="G146" s="162" t="s">
        <v>210</v>
      </c>
      <c r="H146" s="163">
        <v>18.77</v>
      </c>
      <c r="I146" s="164"/>
      <c r="J146" s="165">
        <f>ROUND(I146*H146,2)</f>
        <v>0</v>
      </c>
      <c r="K146" s="166"/>
      <c r="L146" s="30"/>
      <c r="M146" s="184" t="s">
        <v>1</v>
      </c>
      <c r="N146" s="185" t="s">
        <v>42</v>
      </c>
      <c r="O146" s="186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1" t="s">
        <v>182</v>
      </c>
      <c r="AT146" s="171" t="s">
        <v>178</v>
      </c>
      <c r="AU146" s="171" t="s">
        <v>176</v>
      </c>
      <c r="AY146" s="14" t="s">
        <v>175</v>
      </c>
      <c r="BE146" s="172">
        <f>IF(N146="základná",J146,0)</f>
        <v>0</v>
      </c>
      <c r="BF146" s="172">
        <f>IF(N146="znížená",J146,0)</f>
        <v>0</v>
      </c>
      <c r="BG146" s="172">
        <f>IF(N146="zákl. prenesená",J146,0)</f>
        <v>0</v>
      </c>
      <c r="BH146" s="172">
        <f>IF(N146="zníž. prenesená",J146,0)</f>
        <v>0</v>
      </c>
      <c r="BI146" s="172">
        <f>IF(N146="nulová",J146,0)</f>
        <v>0</v>
      </c>
      <c r="BJ146" s="14" t="s">
        <v>176</v>
      </c>
      <c r="BK146" s="172">
        <f>ROUND(I146*H146,2)</f>
        <v>0</v>
      </c>
      <c r="BL146" s="14" t="s">
        <v>182</v>
      </c>
      <c r="BM146" s="171" t="s">
        <v>605</v>
      </c>
    </row>
    <row r="147" spans="1:65" s="2" customFormat="1" ht="6.95" customHeight="1">
      <c r="A147" s="29"/>
      <c r="B147" s="44"/>
      <c r="C147" s="45"/>
      <c r="D147" s="45"/>
      <c r="E147" s="45"/>
      <c r="F147" s="45"/>
      <c r="G147" s="45"/>
      <c r="H147" s="45"/>
      <c r="I147" s="117"/>
      <c r="J147" s="45"/>
      <c r="K147" s="45"/>
      <c r="L147" s="30"/>
      <c r="M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</row>
  </sheetData>
  <autoFilter ref="C121:K146" xr:uid="{00000000-0009-0000-0000-000008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23</vt:i4>
      </vt:variant>
      <vt:variant>
        <vt:lpstr>Pomenované rozsahy</vt:lpstr>
      </vt:variant>
      <vt:variant>
        <vt:i4>46</vt:i4>
      </vt:variant>
    </vt:vector>
  </HeadingPairs>
  <TitlesOfParts>
    <vt:vector size="69" baseType="lpstr">
      <vt:lpstr>Rekapitulácia stavby</vt:lpstr>
      <vt:lpstr>SO 01-A - Prístupová plocha</vt:lpstr>
      <vt:lpstr>SO 01-B - Prístupová rampa</vt:lpstr>
      <vt:lpstr>SO 02 - Parkové sedenie v...</vt:lpstr>
      <vt:lpstr>SO 03 - Štartovací pahorok</vt:lpstr>
      <vt:lpstr>SO 04 - Hlavný pumptrack</vt:lpstr>
      <vt:lpstr>SO 05 - Flowtrack</vt:lpstr>
      <vt:lpstr>SO 06 - Bazén - pump bowl</vt:lpstr>
      <vt:lpstr>SO 06-A - Tréningová ploc...</vt:lpstr>
      <vt:lpstr>SO 06-B - Rozptylová mult...</vt:lpstr>
      <vt:lpstr>SO 07 - U- rampa</vt:lpstr>
      <vt:lpstr>SO 08 - Štrková plocha</vt:lpstr>
      <vt:lpstr>SO 09 - Oplotenie</vt:lpstr>
      <vt:lpstr>SO 10 - Detský pumptrack</vt:lpstr>
      <vt:lpstr>SO 11 - Plochy odvodňovac...</vt:lpstr>
      <vt:lpstr>SO 12 - Plochy určené na ...</vt:lpstr>
      <vt:lpstr>SO 13 - Prístupová plocha...</vt:lpstr>
      <vt:lpstr>SO 14 - Vodovodná prípojk...</vt:lpstr>
      <vt:lpstr>SO 15 - Prípojka elektro ...</vt:lpstr>
      <vt:lpstr>SO 16 - DP1, DP2- doplnko...</vt:lpstr>
      <vt:lpstr>HTU - Hrubé terénne úpravy</vt:lpstr>
      <vt:lpstr>MB - Mobiliar</vt:lpstr>
      <vt:lpstr>MP - Modulárne prvky</vt:lpstr>
      <vt:lpstr>'HTU - Hrubé terénne úpravy'!Názvy_tlače</vt:lpstr>
      <vt:lpstr>'MB - Mobiliar'!Názvy_tlače</vt:lpstr>
      <vt:lpstr>'MP - Modulárne prvky'!Názvy_tlače</vt:lpstr>
      <vt:lpstr>'Rekapitulácia stavby'!Názvy_tlače</vt:lpstr>
      <vt:lpstr>'SO 01-A - Prístupová plocha'!Názvy_tlače</vt:lpstr>
      <vt:lpstr>'SO 01-B - Prístupová rampa'!Názvy_tlače</vt:lpstr>
      <vt:lpstr>'SO 02 - Parkové sedenie v...'!Názvy_tlače</vt:lpstr>
      <vt:lpstr>'SO 03 - Štartovací pahorok'!Názvy_tlače</vt:lpstr>
      <vt:lpstr>'SO 04 - Hlavný pumptrack'!Názvy_tlače</vt:lpstr>
      <vt:lpstr>'SO 05 - Flowtrack'!Názvy_tlače</vt:lpstr>
      <vt:lpstr>'SO 06 - Bazén - pump bowl'!Názvy_tlače</vt:lpstr>
      <vt:lpstr>'SO 06-A - Tréningová ploc...'!Názvy_tlače</vt:lpstr>
      <vt:lpstr>'SO 06-B - Rozptylová mult...'!Názvy_tlače</vt:lpstr>
      <vt:lpstr>'SO 07 - U- rampa'!Názvy_tlače</vt:lpstr>
      <vt:lpstr>'SO 08 - Štrková plocha'!Názvy_tlače</vt:lpstr>
      <vt:lpstr>'SO 09 - Oplotenie'!Názvy_tlače</vt:lpstr>
      <vt:lpstr>'SO 10 - Detský pumptrack'!Názvy_tlače</vt:lpstr>
      <vt:lpstr>'SO 11 - Plochy odvodňovac...'!Názvy_tlače</vt:lpstr>
      <vt:lpstr>'SO 12 - Plochy určené na ...'!Názvy_tlače</vt:lpstr>
      <vt:lpstr>'SO 13 - Prístupová plocha...'!Názvy_tlače</vt:lpstr>
      <vt:lpstr>'SO 14 - Vodovodná prípojk...'!Názvy_tlače</vt:lpstr>
      <vt:lpstr>'SO 15 - Prípojka elektro ...'!Názvy_tlače</vt:lpstr>
      <vt:lpstr>'SO 16 - DP1, DP2- doplnko...'!Názvy_tlače</vt:lpstr>
      <vt:lpstr>'HTU - Hrubé terénne úpravy'!Oblasť_tlače</vt:lpstr>
      <vt:lpstr>'MB - Mobiliar'!Oblasť_tlače</vt:lpstr>
      <vt:lpstr>'MP - Modulárne prvky'!Oblasť_tlače</vt:lpstr>
      <vt:lpstr>'Rekapitulácia stavby'!Oblasť_tlače</vt:lpstr>
      <vt:lpstr>'SO 01-A - Prístupová plocha'!Oblasť_tlače</vt:lpstr>
      <vt:lpstr>'SO 01-B - Prístupová rampa'!Oblasť_tlače</vt:lpstr>
      <vt:lpstr>'SO 02 - Parkové sedenie v...'!Oblasť_tlače</vt:lpstr>
      <vt:lpstr>'SO 03 - Štartovací pahorok'!Oblasť_tlače</vt:lpstr>
      <vt:lpstr>'SO 04 - Hlavný pumptrack'!Oblasť_tlače</vt:lpstr>
      <vt:lpstr>'SO 05 - Flowtrack'!Oblasť_tlače</vt:lpstr>
      <vt:lpstr>'SO 06 - Bazén - pump bowl'!Oblasť_tlače</vt:lpstr>
      <vt:lpstr>'SO 06-A - Tréningová ploc...'!Oblasť_tlače</vt:lpstr>
      <vt:lpstr>'SO 06-B - Rozptylová mult...'!Oblasť_tlače</vt:lpstr>
      <vt:lpstr>'SO 07 - U- rampa'!Oblasť_tlače</vt:lpstr>
      <vt:lpstr>'SO 08 - Štrková plocha'!Oblasť_tlače</vt:lpstr>
      <vt:lpstr>'SO 09 - Oplotenie'!Oblasť_tlače</vt:lpstr>
      <vt:lpstr>'SO 10 - Detský pumptrack'!Oblasť_tlače</vt:lpstr>
      <vt:lpstr>'SO 11 - Plochy odvodňovac...'!Oblasť_tlače</vt:lpstr>
      <vt:lpstr>'SO 12 - Plochy určené na ...'!Oblasť_tlače</vt:lpstr>
      <vt:lpstr>'SO 13 - Prístupová plocha...'!Oblasť_tlače</vt:lpstr>
      <vt:lpstr>'SO 14 - Vodovodná prípojk...'!Oblasť_tlače</vt:lpstr>
      <vt:lpstr>'SO 15 - Prípojka elektro ...'!Oblasť_tlače</vt:lpstr>
      <vt:lpstr>'SO 16 - DP1, DP2- doplnko...'!Oblasť_tlače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PC-JANOSIKOVAG\uzivatel</dc:creator>
  <cp:lastModifiedBy>Mgr. Renata Gregušová</cp:lastModifiedBy>
  <dcterms:created xsi:type="dcterms:W3CDTF">2021-05-17T11:12:25Z</dcterms:created>
  <dcterms:modified xsi:type="dcterms:W3CDTF">2022-02-11T09:07:14Z</dcterms:modified>
</cp:coreProperties>
</file>