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AAAAOKTOBER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01 - 01 - SO 01 Chodník č. 1" sheetId="2" r:id="rId2"/>
    <sheet name="02 - 01 - SO 01 Chodník č..." sheetId="3" r:id="rId3"/>
    <sheet name="03 - 01 - SO 03 Chodník č. 3" sheetId="4" r:id="rId4"/>
    <sheet name="04 - 01 - SO 03 Chodník č..." sheetId="5" r:id="rId5"/>
  </sheets>
  <definedNames>
    <definedName name="_xlnm.Print_Area" localSheetId="0">'Rekapitulácia stavby'!$D$4:$AO$76,'Rekapitulácia stavby'!$C$82:$AQ$99</definedName>
    <definedName name="_xlnm.Print_Titles" localSheetId="0">'Rekapitulácia stavby'!$92:$92</definedName>
    <definedName name="_xlnm._FilterDatabase" localSheetId="1" hidden="1">'01 - 01 - SO 01 Chodník č. 1'!$C$132:$K$183</definedName>
    <definedName name="_xlnm.Print_Area" localSheetId="1">'01 - 01 - SO 01 Chodník č. 1'!$C$4:$J$76,'01 - 01 - SO 01 Chodník č. 1'!$C$82:$J$114,'01 - 01 - SO 01 Chodník č. 1'!$C$120:$J$183</definedName>
    <definedName name="_xlnm.Print_Titles" localSheetId="1">'01 - 01 - SO 01 Chodník č. 1'!$132:$132</definedName>
    <definedName name="_xlnm._FilterDatabase" localSheetId="2" hidden="1">'02 - 01 - SO 01 Chodník č...'!$C$130:$K$146</definedName>
    <definedName name="_xlnm.Print_Area" localSheetId="2">'02 - 01 - SO 01 Chodník č...'!$C$4:$J$76,'02 - 01 - SO 01 Chodník č...'!$C$82:$J$112,'02 - 01 - SO 01 Chodník č...'!$C$118:$J$146</definedName>
    <definedName name="_xlnm.Print_Titles" localSheetId="2">'02 - 01 - SO 01 Chodník č...'!$130:$130</definedName>
    <definedName name="_xlnm._FilterDatabase" localSheetId="3" hidden="1">'03 - 01 - SO 03 Chodník č. 3'!$C$132:$K$186</definedName>
    <definedName name="_xlnm.Print_Area" localSheetId="3">'03 - 01 - SO 03 Chodník č. 3'!$C$4:$J$76,'03 - 01 - SO 03 Chodník č. 3'!$C$82:$J$114,'03 - 01 - SO 03 Chodník č. 3'!$C$120:$J$186</definedName>
    <definedName name="_xlnm.Print_Titles" localSheetId="3">'03 - 01 - SO 03 Chodník č. 3'!$132:$132</definedName>
    <definedName name="_xlnm._FilterDatabase" localSheetId="4" hidden="1">'04 - 01 - SO 03 Chodník č...'!$C$130:$K$146</definedName>
    <definedName name="_xlnm.Print_Area" localSheetId="4">'04 - 01 - SO 03 Chodník č...'!$C$4:$J$76,'04 - 01 - SO 03 Chodník č...'!$C$82:$J$112,'04 - 01 - SO 03 Chodník č...'!$C$118:$J$146</definedName>
    <definedName name="_xlnm.Print_Titles" localSheetId="4">'04 - 01 - SO 03 Chodník č...'!$130:$130</definedName>
  </definedNames>
  <calcPr/>
</workbook>
</file>

<file path=xl/calcChain.xml><?xml version="1.0" encoding="utf-8"?>
<calcChain xmlns="http://schemas.openxmlformats.org/spreadsheetml/2006/main">
  <c i="5" l="1" r="T141"/>
  <c r="R141"/>
  <c r="J39"/>
  <c r="J38"/>
  <c i="1" r="AY98"/>
  <c i="5" r="J37"/>
  <c i="1" r="AX98"/>
  <c i="5"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/>
  <c r="J23"/>
  <c r="J21"/>
  <c r="E21"/>
  <c r="J127"/>
  <c r="J20"/>
  <c r="J18"/>
  <c r="E18"/>
  <c r="F92"/>
  <c r="J17"/>
  <c r="J12"/>
  <c r="J125"/>
  <c r="E7"/>
  <c r="E121"/>
  <c i="4" r="J39"/>
  <c r="J38"/>
  <c i="1" r="AY97"/>
  <c i="4" r="J37"/>
  <c i="1" r="AX97"/>
  <c i="4"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91"/>
  <c r="F89"/>
  <c r="E87"/>
  <c r="J24"/>
  <c r="E24"/>
  <c r="J130"/>
  <c r="J23"/>
  <c r="J21"/>
  <c r="E21"/>
  <c r="J129"/>
  <c r="J20"/>
  <c r="J18"/>
  <c r="E18"/>
  <c r="F92"/>
  <c r="J17"/>
  <c r="J12"/>
  <c r="J89"/>
  <c r="E7"/>
  <c r="E85"/>
  <c i="3" r="J39"/>
  <c r="J38"/>
  <c i="1" r="AY96"/>
  <c i="3" r="J37"/>
  <c i="1" r="AX96"/>
  <c i="3"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/>
  <c r="J23"/>
  <c r="J21"/>
  <c r="E21"/>
  <c r="J127"/>
  <c r="J20"/>
  <c r="J18"/>
  <c r="E18"/>
  <c r="F128"/>
  <c r="J17"/>
  <c r="J12"/>
  <c r="J125"/>
  <c r="E7"/>
  <c r="E121"/>
  <c i="2" r="J39"/>
  <c r="J38"/>
  <c i="1" r="AY95"/>
  <c i="2" r="J37"/>
  <c i="1" r="AX95"/>
  <c i="2" r="BI183"/>
  <c r="BH183"/>
  <c r="BG183"/>
  <c r="BE183"/>
  <c r="T183"/>
  <c r="T182"/>
  <c r="R183"/>
  <c r="R182"/>
  <c r="P183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91"/>
  <c r="F89"/>
  <c r="E87"/>
  <c r="J24"/>
  <c r="E24"/>
  <c r="J130"/>
  <c r="J23"/>
  <c r="J21"/>
  <c r="E21"/>
  <c r="J129"/>
  <c r="J20"/>
  <c r="J18"/>
  <c r="E18"/>
  <c r="F130"/>
  <c r="J17"/>
  <c r="J12"/>
  <c r="J127"/>
  <c r="E7"/>
  <c r="E123"/>
  <c i="1" r="L90"/>
  <c r="AM90"/>
  <c r="AM89"/>
  <c r="L89"/>
  <c r="AM87"/>
  <c r="L87"/>
  <c r="L85"/>
  <c r="L84"/>
  <c i="2" r="BK181"/>
  <c r="J179"/>
  <c r="BK177"/>
  <c r="J171"/>
  <c r="BK167"/>
  <c r="J163"/>
  <c r="J159"/>
  <c r="J154"/>
  <c r="J149"/>
  <c r="J145"/>
  <c r="J140"/>
  <c r="BK137"/>
  <c i="1" r="AS94"/>
  <c i="2" r="J167"/>
  <c r="BK163"/>
  <c r="BK159"/>
  <c r="BK154"/>
  <c r="BK149"/>
  <c r="BK145"/>
  <c r="BK141"/>
  <c i="3" r="J146"/>
  <c r="J143"/>
  <c r="J140"/>
  <c r="J138"/>
  <c r="BK135"/>
  <c i="4" r="BK184"/>
  <c r="BK181"/>
  <c r="BK180"/>
  <c r="BK179"/>
  <c r="BK178"/>
  <c r="BK177"/>
  <c r="J177"/>
  <c r="BK176"/>
  <c r="J176"/>
  <c r="BK175"/>
  <c r="J175"/>
  <c r="BK174"/>
  <c r="J174"/>
  <c r="BK173"/>
  <c r="J173"/>
  <c r="BK171"/>
  <c r="BK170"/>
  <c r="BK169"/>
  <c r="BK168"/>
  <c r="BK167"/>
  <c r="BK166"/>
  <c r="BK165"/>
  <c r="BK164"/>
  <c r="J164"/>
  <c r="BK162"/>
  <c r="J161"/>
  <c r="BK160"/>
  <c r="BK158"/>
  <c r="BK157"/>
  <c r="J154"/>
  <c r="BK151"/>
  <c r="J150"/>
  <c r="BK145"/>
  <c r="BK141"/>
  <c r="J186"/>
  <c r="J163"/>
  <c r="J160"/>
  <c r="BK154"/>
  <c r="J143"/>
  <c r="BK149"/>
  <c r="J146"/>
  <c r="J140"/>
  <c r="J139"/>
  <c r="BK136"/>
  <c i="5" r="J143"/>
  <c r="J138"/>
  <c r="BK146"/>
  <c r="BK143"/>
  <c r="BK142"/>
  <c r="J140"/>
  <c r="BK138"/>
  <c r="J142"/>
  <c i="2" r="J183"/>
  <c r="BK179"/>
  <c r="BK176"/>
  <c r="BK173"/>
  <c r="BK168"/>
  <c r="BK164"/>
  <c r="J160"/>
  <c r="J155"/>
  <c r="J150"/>
  <c r="BK146"/>
  <c r="J141"/>
  <c r="J138"/>
  <c r="J136"/>
  <c r="BK175"/>
  <c r="BK171"/>
  <c r="J168"/>
  <c r="J164"/>
  <c r="BK160"/>
  <c r="BK155"/>
  <c r="BK150"/>
  <c r="J147"/>
  <c r="BK143"/>
  <c r="BK139"/>
  <c i="3" r="BK144"/>
  <c r="BK142"/>
  <c r="BK139"/>
  <c r="BK134"/>
  <c i="4" r="BK186"/>
  <c r="J182"/>
  <c r="J181"/>
  <c r="J180"/>
  <c r="J179"/>
  <c r="J178"/>
  <c r="BK155"/>
  <c r="J153"/>
  <c r="BK150"/>
  <c r="J148"/>
  <c r="J142"/>
  <c r="J138"/>
  <c r="J184"/>
  <c r="J162"/>
  <c r="J155"/>
  <c r="BK146"/>
  <c r="BK140"/>
  <c r="BK148"/>
  <c r="BK142"/>
  <c r="BK138"/>
  <c i="5" r="J146"/>
  <c r="BK140"/>
  <c r="BK136"/>
  <c r="J135"/>
  <c r="BK134"/>
  <c r="BK144"/>
  <c r="J134"/>
  <c i="2" r="BK183"/>
  <c r="BK180"/>
  <c r="BK178"/>
  <c r="J175"/>
  <c r="BK169"/>
  <c r="J165"/>
  <c r="J162"/>
  <c r="J158"/>
  <c r="BK153"/>
  <c r="J148"/>
  <c r="J143"/>
  <c r="J139"/>
  <c r="J137"/>
  <c r="J176"/>
  <c r="J173"/>
  <c r="J169"/>
  <c r="BK165"/>
  <c r="J161"/>
  <c r="BK157"/>
  <c r="J151"/>
  <c r="BK148"/>
  <c r="BK140"/>
  <c i="3" r="J144"/>
  <c r="J142"/>
  <c r="J139"/>
  <c r="BK136"/>
  <c r="J135"/>
  <c i="4" r="BK183"/>
  <c i="2" r="J181"/>
  <c r="J180"/>
  <c r="J178"/>
  <c r="J174"/>
  <c r="J170"/>
  <c r="J166"/>
  <c r="BK161"/>
  <c r="J157"/>
  <c r="BK151"/>
  <c r="BK147"/>
  <c r="J142"/>
  <c r="BK138"/>
  <c r="BK136"/>
  <c r="J177"/>
  <c r="BK174"/>
  <c r="BK170"/>
  <c r="BK166"/>
  <c r="BK162"/>
  <c r="BK158"/>
  <c r="J153"/>
  <c r="J146"/>
  <c r="BK142"/>
  <c i="3" r="BK146"/>
  <c r="BK143"/>
  <c r="BK140"/>
  <c r="BK138"/>
  <c r="J136"/>
  <c r="J134"/>
  <c i="4" r="BK182"/>
  <c r="J171"/>
  <c r="J170"/>
  <c r="J169"/>
  <c r="J168"/>
  <c r="J167"/>
  <c r="J166"/>
  <c r="J165"/>
  <c r="BK163"/>
  <c r="BK161"/>
  <c r="J159"/>
  <c r="J158"/>
  <c r="J157"/>
  <c r="BK153"/>
  <c r="J151"/>
  <c r="J149"/>
  <c r="BK143"/>
  <c r="BK139"/>
  <c r="J137"/>
  <c r="J183"/>
  <c r="BK159"/>
  <c r="J147"/>
  <c r="J145"/>
  <c r="J136"/>
  <c r="BK147"/>
  <c r="J141"/>
  <c r="BK137"/>
  <c i="5" r="J144"/>
  <c r="BK139"/>
  <c r="J139"/>
  <c r="BK135"/>
  <c r="J136"/>
  <c i="2" l="1" r="P135"/>
  <c r="BK144"/>
  <c r="J144"/>
  <c r="J99"/>
  <c r="BK152"/>
  <c r="J152"/>
  <c r="J100"/>
  <c r="BK156"/>
  <c r="J156"/>
  <c r="J101"/>
  <c r="BK172"/>
  <c r="J172"/>
  <c r="J102"/>
  <c i="3" r="T133"/>
  <c r="T137"/>
  <c r="BK141"/>
  <c r="J141"/>
  <c r="J100"/>
  <c i="4" r="R135"/>
  <c r="P144"/>
  <c r="BK152"/>
  <c r="J152"/>
  <c r="J100"/>
  <c r="BK156"/>
  <c r="J156"/>
  <c r="J101"/>
  <c r="T156"/>
  <c r="T172"/>
  <c i="2" r="R135"/>
  <c r="P144"/>
  <c r="R152"/>
  <c r="P156"/>
  <c r="R172"/>
  <c i="3" r="P133"/>
  <c r="R137"/>
  <c r="T141"/>
  <c i="5" r="BK133"/>
  <c r="J133"/>
  <c r="J98"/>
  <c r="P133"/>
  <c r="R133"/>
  <c r="T133"/>
  <c r="BK137"/>
  <c r="J137"/>
  <c r="J99"/>
  <c r="P137"/>
  <c r="R137"/>
  <c r="T137"/>
  <c r="BK141"/>
  <c r="J141"/>
  <c r="J100"/>
  <c r="P141"/>
  <c i="2" r="T135"/>
  <c r="R144"/>
  <c r="P152"/>
  <c r="R156"/>
  <c r="P172"/>
  <c i="3" r="BK133"/>
  <c r="J133"/>
  <c r="J98"/>
  <c r="P137"/>
  <c r="P141"/>
  <c i="4" r="BK135"/>
  <c r="J135"/>
  <c r="J98"/>
  <c r="T135"/>
  <c r="R144"/>
  <c r="P152"/>
  <c r="P156"/>
  <c r="BK172"/>
  <c r="J172"/>
  <c r="J102"/>
  <c r="R172"/>
  <c i="2" r="BK135"/>
  <c r="J135"/>
  <c r="J98"/>
  <c r="T144"/>
  <c r="T152"/>
  <c r="T156"/>
  <c r="T172"/>
  <c i="3" r="R133"/>
  <c r="BK137"/>
  <c r="J137"/>
  <c r="J99"/>
  <c r="R141"/>
  <c i="4" r="P135"/>
  <c r="BK144"/>
  <c r="J144"/>
  <c r="J99"/>
  <c r="T144"/>
  <c r="R152"/>
  <c r="T152"/>
  <c r="R156"/>
  <c r="P172"/>
  <c i="2" r="BK182"/>
  <c r="J182"/>
  <c r="J103"/>
  <c i="3" r="BK145"/>
  <c r="J145"/>
  <c r="J101"/>
  <c i="4" r="BK185"/>
  <c r="J185"/>
  <c r="J103"/>
  <c i="5" r="BK145"/>
  <c r="J145"/>
  <c r="J101"/>
  <c r="E85"/>
  <c r="J91"/>
  <c r="F128"/>
  <c r="BF136"/>
  <c r="BF138"/>
  <c r="BF142"/>
  <c r="BF139"/>
  <c r="BF143"/>
  <c r="BF146"/>
  <c r="J89"/>
  <c r="J92"/>
  <c r="BF134"/>
  <c r="BF135"/>
  <c r="BF140"/>
  <c r="BF144"/>
  <c i="4" r="E123"/>
  <c r="J127"/>
  <c r="F130"/>
  <c r="BF141"/>
  <c r="BF142"/>
  <c r="BF143"/>
  <c r="J91"/>
  <c r="BF136"/>
  <c r="BF137"/>
  <c r="BF138"/>
  <c r="BF140"/>
  <c r="BF147"/>
  <c r="BF158"/>
  <c r="BF159"/>
  <c r="BF162"/>
  <c r="BF182"/>
  <c r="J92"/>
  <c r="BF139"/>
  <c r="BF145"/>
  <c r="BF146"/>
  <c r="BF148"/>
  <c r="BF149"/>
  <c r="BF150"/>
  <c r="BF151"/>
  <c r="BF153"/>
  <c r="BF154"/>
  <c r="BF155"/>
  <c r="BF157"/>
  <c r="BF160"/>
  <c r="BF161"/>
  <c r="BF163"/>
  <c r="BF164"/>
  <c r="BF165"/>
  <c r="BF166"/>
  <c r="BF167"/>
  <c r="BF168"/>
  <c r="BF169"/>
  <c r="BF170"/>
  <c r="BF171"/>
  <c r="BF173"/>
  <c r="BF174"/>
  <c r="BF175"/>
  <c r="BF176"/>
  <c r="BF177"/>
  <c r="BF178"/>
  <c r="BF179"/>
  <c r="BF180"/>
  <c r="BF181"/>
  <c r="BF183"/>
  <c r="BF184"/>
  <c r="BF186"/>
  <c i="3" r="J92"/>
  <c r="E85"/>
  <c r="J89"/>
  <c r="J91"/>
  <c r="F92"/>
  <c r="BF134"/>
  <c r="BF135"/>
  <c r="BF136"/>
  <c r="BF138"/>
  <c r="BF139"/>
  <c r="BF140"/>
  <c r="BF142"/>
  <c r="BF143"/>
  <c r="BF144"/>
  <c r="BF146"/>
  <c i="2" r="BF143"/>
  <c r="BF150"/>
  <c r="BF154"/>
  <c r="BF155"/>
  <c r="BF158"/>
  <c r="BF159"/>
  <c r="BF162"/>
  <c r="BF165"/>
  <c r="BF166"/>
  <c r="BF167"/>
  <c r="BF168"/>
  <c r="BF175"/>
  <c r="E85"/>
  <c r="J89"/>
  <c r="J91"/>
  <c r="F92"/>
  <c r="J92"/>
  <c r="BF136"/>
  <c r="BF137"/>
  <c r="BF138"/>
  <c r="BF139"/>
  <c r="BF140"/>
  <c r="BF141"/>
  <c r="BF142"/>
  <c r="BF145"/>
  <c r="BF146"/>
  <c r="BF147"/>
  <c r="BF148"/>
  <c r="BF149"/>
  <c r="BF151"/>
  <c r="BF153"/>
  <c r="BF157"/>
  <c r="BF160"/>
  <c r="BF161"/>
  <c r="BF163"/>
  <c r="BF164"/>
  <c r="BF169"/>
  <c r="BF170"/>
  <c r="BF171"/>
  <c r="BF173"/>
  <c r="BF174"/>
  <c r="BF176"/>
  <c r="BF177"/>
  <c r="BF178"/>
  <c r="BF179"/>
  <c r="BF180"/>
  <c r="BF181"/>
  <c r="BF183"/>
  <c r="J35"/>
  <c i="1" r="AV95"/>
  <c i="2" r="F38"/>
  <c i="1" r="BC95"/>
  <c i="3" r="J35"/>
  <c i="1" r="AV96"/>
  <c i="5" r="J35"/>
  <c i="1" r="AV98"/>
  <c i="4" r="J35"/>
  <c i="1" r="AV97"/>
  <c i="5" r="F37"/>
  <c i="1" r="BB98"/>
  <c i="4" r="F38"/>
  <c i="1" r="BC97"/>
  <c i="2" r="F37"/>
  <c i="1" r="BB95"/>
  <c i="3" r="F35"/>
  <c i="1" r="AZ96"/>
  <c i="3" r="F38"/>
  <c i="1" r="BC96"/>
  <c i="3" r="F39"/>
  <c i="1" r="BD96"/>
  <c i="5" r="F39"/>
  <c i="1" r="BD98"/>
  <c i="4" r="F37"/>
  <c i="1" r="BB97"/>
  <c i="4" r="F35"/>
  <c i="1" r="AZ97"/>
  <c i="2" r="F35"/>
  <c i="1" r="AZ95"/>
  <c i="2" r="F39"/>
  <c i="1" r="BD95"/>
  <c i="3" r="F37"/>
  <c i="1" r="BB96"/>
  <c i="4" r="F39"/>
  <c i="1" r="BD97"/>
  <c i="5" r="F35"/>
  <c i="1" r="AZ98"/>
  <c i="5" r="F38"/>
  <c i="1" r="BC98"/>
  <c i="4" l="1" r="P134"/>
  <c r="P133"/>
  <c i="1" r="AU97"/>
  <c i="2" r="T134"/>
  <c r="T133"/>
  <c i="5" r="R132"/>
  <c r="R131"/>
  <c i="3" r="R132"/>
  <c r="R131"/>
  <c i="5" r="T132"/>
  <c r="T131"/>
  <c i="2" r="R134"/>
  <c r="R133"/>
  <c i="4" r="R134"/>
  <c r="R133"/>
  <c i="3" r="T132"/>
  <c r="T131"/>
  <c i="4" r="T134"/>
  <c r="T133"/>
  <c i="5" r="P132"/>
  <c r="P131"/>
  <c i="1" r="AU98"/>
  <c i="3" r="P132"/>
  <c r="P131"/>
  <c i="1" r="AU96"/>
  <c i="2" r="P134"/>
  <c r="P133"/>
  <c i="1" r="AU95"/>
  <c i="2" r="BK134"/>
  <c r="J134"/>
  <c r="J97"/>
  <c i="5" r="BK132"/>
  <c r="J132"/>
  <c r="J97"/>
  <c i="3" r="BK132"/>
  <c r="J132"/>
  <c r="J97"/>
  <c i="4" r="BK134"/>
  <c r="J134"/>
  <c r="J97"/>
  <c i="1" r="BD94"/>
  <c r="W33"/>
  <c r="BC94"/>
  <c r="W32"/>
  <c r="BB94"/>
  <c r="W31"/>
  <c r="AZ94"/>
  <c r="W29"/>
  <c i="4" l="1" r="BK133"/>
  <c r="J133"/>
  <c r="J96"/>
  <c r="J30"/>
  <c i="3" r="BK131"/>
  <c r="J131"/>
  <c r="J96"/>
  <c r="J30"/>
  <c i="5" r="BK131"/>
  <c r="J131"/>
  <c r="J96"/>
  <c r="J30"/>
  <c i="2" r="BK133"/>
  <c r="J133"/>
  <c r="J96"/>
  <c r="J30"/>
  <c i="1" r="AU94"/>
  <c i="3" r="J110"/>
  <c r="J104"/>
  <c r="J112"/>
  <c i="2" r="J112"/>
  <c r="J106"/>
  <c r="J114"/>
  <c i="1" r="AV94"/>
  <c r="AK29"/>
  <c r="AX94"/>
  <c i="4" r="J112"/>
  <c r="J106"/>
  <c r="J114"/>
  <c i="5" r="J110"/>
  <c r="J104"/>
  <c r="J112"/>
  <c i="1" r="AY94"/>
  <c i="3" l="1" r="BF110"/>
  <c r="J31"/>
  <c i="4" r="J31"/>
  <c i="2" r="J31"/>
  <c i="4" r="BF112"/>
  <c i="5" r="J31"/>
  <c r="BF110"/>
  <c i="2" r="BF112"/>
  <c i="3" r="J36"/>
  <c i="1" r="AW96"/>
  <c r="AT96"/>
  <c i="4" r="J32"/>
  <c i="1" r="AG97"/>
  <c i="4" r="F36"/>
  <c i="1" r="BA97"/>
  <c i="2" r="J36"/>
  <c i="1" r="AW95"/>
  <c r="AT95"/>
  <c i="5" r="F36"/>
  <c i="1" r="BA98"/>
  <c i="2" r="J32"/>
  <c i="1" r="AG95"/>
  <c r="AN95"/>
  <c i="3" r="J32"/>
  <c i="1" r="AG96"/>
  <c r="AN96"/>
  <c i="5" r="J32"/>
  <c i="1" r="AG98"/>
  <c i="2" l="1" r="J41"/>
  <c i="3" r="J41"/>
  <c i="4" r="J36"/>
  <c i="1" r="AW97"/>
  <c r="AT97"/>
  <c i="2" r="F36"/>
  <c i="1" r="BA95"/>
  <c i="3" r="F36"/>
  <c i="1" r="BA96"/>
  <c r="AG94"/>
  <c r="AK26"/>
  <c i="5" r="J36"/>
  <c i="1" r="AW98"/>
  <c r="AT98"/>
  <c i="5" l="1" r="J41"/>
  <c i="4" r="J41"/>
  <c i="1" r="AN97"/>
  <c r="AN98"/>
  <c r="BA94"/>
  <c r="W30"/>
  <c l="1" r="AW94"/>
  <c r="AK30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<sst xmlns="http://schemas.openxmlformats.org/spreadsheetml/2006/main">
  <si>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</si>
  <si>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</si>
  <si>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</si>
  <si>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</si>
  <si>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{7968a502-ce05-49e8-b164-595f1ff5f53d}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</si>
  <si>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</si>
  <si>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</si>
  <si>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</si>
  <si>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</si>
  <si>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</si>
  <si>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</si>
  <si>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</si>
  <si>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15316-1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</si>
  <si>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</si>
  <si>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</si>
  <si>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Zvýšenie kvality a bezpečnosti verejných priestranstiev Parchovany</t>
  </si>
  <si>
    <t>JKSO:</t>
  </si>
  <si>
    <t>KS:</t>
  </si>
  <si>
    <t>Miesto:</t>
  </si>
  <si>
    <t xml:space="preserve">Parchovany </t>
  </si>
  <si>
    <t>Dátum:</t>
  </si>
  <si>
    <t>15. 10. 2021</t>
  </si>
  <si>
    <t>Objednávateľ:</t>
  </si>
  <si>
    <t>IČO:</t>
  </si>
  <si>
    <t xml:space="preserve">Obec Parchovany 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</si>
  <si>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</si>
  <si>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</si>
  <si>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</si>
  <si>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</si>
  <si>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</si>
  <si>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</si>
  <si>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</si>
  <si>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</si>
  <si>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</si>
  <si>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</si>
  <si>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</si>
  <si>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</si>
  <si>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</si>
  <si>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</si>
  <si>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</si>
  <si>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</si>
  <si>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</si>
  <si>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</si>
  <si>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</si>
  <si>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</si>
  <si>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</si>
  <si>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</si>
  <si>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</si>
  <si>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</si>
  <si>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</si>
  <si>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</si>
  <si>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</si>
  <si>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</si>
  <si>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</si>
  <si>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</si>
  <si>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</si>
  <si>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</si>
  <si>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</si>
  <si>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</si>
  <si>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</si>
  <si>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</si>
  <si>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</si>
  <si>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</si>
  <si>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</si>
  <si>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</si>
  <si>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</si>
  <si>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</si>
  <si>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</si>
  <si>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</si>
  <si>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</si>
  <si>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</si>
  <si>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</si>
  <si>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</si>
  <si>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</si>
  <si>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</si>
  <si>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</si>
  <si>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</si>
  <si>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</si>
  <si>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</si>
  <si>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</si>
  <si>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01 - SO 01 Chodník č. 1</t>
  </si>
  <si>
    <t>STA</t>
  </si>
  <si>
    <t>1</t>
  </si>
  <si>
    <t>{47f6b3f7-9c95-475d-a018-0a5ad2977213}</t>
  </si>
  <si>
    <t>02</t>
  </si>
  <si>
    <t xml:space="preserve">01 - SO 01 Chodník č.1 - vjazdy </t>
  </si>
  <si>
    <t>{7d81439d-709a-43f3-8a31-4c54842db44c}</t>
  </si>
  <si>
    <t>03</t>
  </si>
  <si>
    <t>01 - SO 03 Chodník č. 3</t>
  </si>
  <si>
    <t>{bae10c68-7d97-4541-a069-1a8525776289}</t>
  </si>
  <si>
    <t>04</t>
  </si>
  <si>
    <t xml:space="preserve">01 - SO 03 Chodník č.3 - vjazdy </t>
  </si>
  <si>
    <t>{28862c20-a1f9-4dab-9f27-ad65980b2030}</t>
  </si>
  <si>
    <t>KRYCÍ LIST ROZPOČTU</t>
  </si>
  <si>
    <t>Objekt:</t>
  </si>
  <si>
    <t>01 - 01 - SO 01 Chodník č. 1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</si>
  <si>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</si>
  <si>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</si>
  <si>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</si>
  <si>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</si>
  <si>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</si>
  <si>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</si>
  <si>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</si>
  <si>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</si>
  <si>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</si>
  <si>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</si>
  <si>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</si>
  <si>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</si>
  <si>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</si>
  <si>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</si>
  <si>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</si>
  <si>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</si>
  <si>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</si>
  <si>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</si>
  <si>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</si>
  <si>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</si>
  <si>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</si>
  <si>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</si>
  <si>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</si>
  <si>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</si>
  <si>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</si>
  <si>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</si>
  <si>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</si>
  <si>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</si>
  <si>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</si>
  <si>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</si>
  <si>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</si>
  <si>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</si>
  <si>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</si>
  <si>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</si>
  <si>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</si>
  <si>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</si>
  <si>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</si>
  <si>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</si>
  <si>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</si>
  <si>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</si>
  <si>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</si>
  <si>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</si>
  <si>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</t>
  </si>
  <si>
    <t xml:space="preserve">Rozoberanie zámkovej dlažby všetkých druhov v ploche nad 20 m2,  -0,26000t</t>
  </si>
  <si>
    <t>m2</t>
  </si>
  <si>
    <t>4</t>
  </si>
  <si>
    <t>-687195069</t>
  </si>
  <si>
    <t>113208111</t>
  </si>
  <si>
    <t xml:space="preserve">Vytrhanie obrúb betonových, s vybúraním lôžka, záhonových,  -0,04000t</t>
  </si>
  <si>
    <t>m</t>
  </si>
  <si>
    <t>-1255262660</t>
  </si>
  <si>
    <t>3</t>
  </si>
  <si>
    <t>132211101</t>
  </si>
  <si>
    <t xml:space="preserve">Hĺbenie rýh šírky do 600 mm v  hornine tr.3 súdržných - ručným náradím</t>
  </si>
  <si>
    <t>m3</t>
  </si>
  <si>
    <t>170093584</t>
  </si>
  <si>
    <t>133201101</t>
  </si>
  <si>
    <t>Výkop šachty zapaženej, hornina 3 do 100 m3</t>
  </si>
  <si>
    <t>-1939523419</t>
  </si>
  <si>
    <t>5</t>
  </si>
  <si>
    <t>133201109</t>
  </si>
  <si>
    <t>Príplatok k cenám za lepivosť pri hĺbení šachiet zapažených i nezapažených v hornine 3</t>
  </si>
  <si>
    <t>1796733293</t>
  </si>
  <si>
    <t>6</t>
  </si>
  <si>
    <t>162501105</t>
  </si>
  <si>
    <t>Vodorovné premiestnenie výkopku po spevnenej ceste z horniny tr.1-4, do 100 m3, príplatok k cene za každých ďalšich a začatých 1000 m</t>
  </si>
  <si>
    <t>2122719033</t>
  </si>
  <si>
    <t>7</t>
  </si>
  <si>
    <t>174101001</t>
  </si>
  <si>
    <t>Zásyp sypaninou so zhutnením jám, šachiet, rýh, zárezov alebo okolo objektov do 100 m3</t>
  </si>
  <si>
    <t>-2025184841</t>
  </si>
  <si>
    <t>8</t>
  </si>
  <si>
    <t>M</t>
  </si>
  <si>
    <t>5833118300</t>
  </si>
  <si>
    <t>Kamenivo ťažené drobné frakcia 0-4 STN EN 13242 + A1</t>
  </si>
  <si>
    <t>t</t>
  </si>
  <si>
    <t>470630754</t>
  </si>
  <si>
    <t>Zakladanie</t>
  </si>
  <si>
    <t>9</t>
  </si>
  <si>
    <t>271533001</t>
  </si>
  <si>
    <t xml:space="preserve">Násyp pod základové  konštrukcie so zhutnením z  kameniva hrubého drveného fr.32-63 mm</t>
  </si>
  <si>
    <t>-1130686235</t>
  </si>
  <si>
    <t>10</t>
  </si>
  <si>
    <t>273313611</t>
  </si>
  <si>
    <t>Betón základových dosiek, prostý tr. C 16/20</t>
  </si>
  <si>
    <t>-1258805782</t>
  </si>
  <si>
    <t>11</t>
  </si>
  <si>
    <t>274271303</t>
  </si>
  <si>
    <t>Murivo základových pásov (m3) PREMAC 50x30x25 s betónovou výplňou C 16/20 hr. 300 mm</t>
  </si>
  <si>
    <t>842008102</t>
  </si>
  <si>
    <t>12</t>
  </si>
  <si>
    <t>274361825</t>
  </si>
  <si>
    <t>Výstuž pre murivo základových pásov PREMAC s betónovou výplňou z ocele 10505</t>
  </si>
  <si>
    <t>-1176942987</t>
  </si>
  <si>
    <t>13</t>
  </si>
  <si>
    <t>5922632149</t>
  </si>
  <si>
    <t>Železobetónová zákrytová doska DN1700/200, s otvorom DN600 a liat. Poklopom D400</t>
  </si>
  <si>
    <t>ks</t>
  </si>
  <si>
    <t>-59517499</t>
  </si>
  <si>
    <t>14</t>
  </si>
  <si>
    <t>5922632155</t>
  </si>
  <si>
    <t>Železobetónová zákrytová doska DN2300/200, s otvorom DN600 a liat. Poklopom D400</t>
  </si>
  <si>
    <t>-1312183653</t>
  </si>
  <si>
    <t>15</t>
  </si>
  <si>
    <t>5922465780</t>
  </si>
  <si>
    <t>Skruž výšky 500 mm TBS-Q.1 100/50/9, rozmer 1000/500/90 mm, sila steny 90 mm-betónový prefabrikát</t>
  </si>
  <si>
    <t>1486669145</t>
  </si>
  <si>
    <t>Komunikácie</t>
  </si>
  <si>
    <t>16</t>
  </si>
  <si>
    <t>564231112</t>
  </si>
  <si>
    <t>Podklad alebo podsyp zo štrkopiesku s rozprestretím, vlhčením a zhutnením, po zhutnení hr. 110 mm</t>
  </si>
  <si>
    <t>1752772433</t>
  </si>
  <si>
    <t>17</t>
  </si>
  <si>
    <t>573312111</t>
  </si>
  <si>
    <t>Preliatie podkladu alebo krytu z kameniva asfaltom v množstve 3,00 kg/m2</t>
  </si>
  <si>
    <t>1748595117</t>
  </si>
  <si>
    <t>18</t>
  </si>
  <si>
    <t>577154231</t>
  </si>
  <si>
    <t>Asfaltový betón vrstva obrusná AC 11 O v pruhu š. do 3 m z nemodifik. asfaltu tr. II, po zhutnení hr. 60 mm</t>
  </si>
  <si>
    <t>-1633439653</t>
  </si>
  <si>
    <t>Rúrové vedenie</t>
  </si>
  <si>
    <t>19</t>
  </si>
  <si>
    <t>871314044</t>
  </si>
  <si>
    <t>Montáž kanalizačného PP potrubia korugovaného DN 150</t>
  </si>
  <si>
    <t>337018067</t>
  </si>
  <si>
    <t>2861420640</t>
  </si>
  <si>
    <t xml:space="preserve">Rúra X-Stream PP s hrdlom vrátane tesnenia SN 8, DN 150 L=6 m korugovaná pre gravitačnú kanalizáciu, WAVIN </t>
  </si>
  <si>
    <t>64982719</t>
  </si>
  <si>
    <t>21</t>
  </si>
  <si>
    <t>871374050</t>
  </si>
  <si>
    <t>Montáž kanalizačného PP potrubia korugovaného DN 300</t>
  </si>
  <si>
    <t>1047405520</t>
  </si>
  <si>
    <t>22</t>
  </si>
  <si>
    <t>2861420670</t>
  </si>
  <si>
    <t xml:space="preserve">Rúra X-Stream PP s hrdlom vrátane tesnenia SN 8, DN 300 L=6 m korugovaná pre gravitačnú kanalizáciu, WAVIN </t>
  </si>
  <si>
    <t>1416947331</t>
  </si>
  <si>
    <t>23</t>
  </si>
  <si>
    <t>877314240</t>
  </si>
  <si>
    <t>Montáž kanalizačného PP prechodu korugovaného DN 150</t>
  </si>
  <si>
    <t>-902324309</t>
  </si>
  <si>
    <t>24</t>
  </si>
  <si>
    <t>2865403840</t>
  </si>
  <si>
    <t>Prechodka KG/X-Stream PP, DN 150/110 korugovaná pre gravitačnú kanalizáciu, WAVIN</t>
  </si>
  <si>
    <t>733903401</t>
  </si>
  <si>
    <t>25</t>
  </si>
  <si>
    <t>877374146</t>
  </si>
  <si>
    <t>Montáž kanalizačného PP kolena korugovaného DN 300</t>
  </si>
  <si>
    <t>2000753544</t>
  </si>
  <si>
    <t>26</t>
  </si>
  <si>
    <t>2865402890</t>
  </si>
  <si>
    <t xml:space="preserve">Koleno X-Stream PP, DN 300x90° korugované pre gravitačnú kanalizáciu, WAVIN </t>
  </si>
  <si>
    <t>-844710567</t>
  </si>
  <si>
    <t>27</t>
  </si>
  <si>
    <t>877374172</t>
  </si>
  <si>
    <t>Montáž kanalizačnej PP odbočky korugovanej DN 300</t>
  </si>
  <si>
    <t>1405577303</t>
  </si>
  <si>
    <t>28</t>
  </si>
  <si>
    <t>286540120400.S</t>
  </si>
  <si>
    <t>Odbočka 45° PP SN 12, DN 315/160 hladká pre gravitačnú kanalizáciu</t>
  </si>
  <si>
    <t>-1524751813</t>
  </si>
  <si>
    <t>29</t>
  </si>
  <si>
    <t>895941111</t>
  </si>
  <si>
    <t>Zriadenie kanalizačného vpustu uličného z betónových dielcov typ UV-50, UVB-50</t>
  </si>
  <si>
    <t>-1541395694</t>
  </si>
  <si>
    <t>30</t>
  </si>
  <si>
    <t>5923002091</t>
  </si>
  <si>
    <t>Bodový uličný vpust BGZ-S NW 300, vrchný diel, rozmer 300x300x560 mm, betónový, HYDRO BG</t>
  </si>
  <si>
    <t>-1281871171</t>
  </si>
  <si>
    <t>31</t>
  </si>
  <si>
    <t>5923001323</t>
  </si>
  <si>
    <t>Liatinový rošt, lxšxhr 300x300x25 mm, trieda D 400, pre 2-dielny bodový uličný vpust BGZ-S NW 200, HYDRO BG</t>
  </si>
  <si>
    <t>565511601</t>
  </si>
  <si>
    <t>32</t>
  </si>
  <si>
    <t>5923001312</t>
  </si>
  <si>
    <t>Kalový kôš k bodovým uličným vpustom BGZ S NW 400, sklolaminát biely, HYDRO BG</t>
  </si>
  <si>
    <t>392513920</t>
  </si>
  <si>
    <t>33</t>
  </si>
  <si>
    <t>899623141</t>
  </si>
  <si>
    <t xml:space="preserve">Obetónovanie potrubia alebo muriva stôk betónom prostým tr. C 12/15 v otvorenom výkope </t>
  </si>
  <si>
    <t>1567060359</t>
  </si>
  <si>
    <t>Ostatné konštrukcie a práce-búranie</t>
  </si>
  <si>
    <t>34</t>
  </si>
  <si>
    <t>917762112</t>
  </si>
  <si>
    <t>Osadenie chodník. obrubníka betónového ležatého do lôžka z betónu prosteho tr. C 16/20 s bočnou oporou</t>
  </si>
  <si>
    <t>-1817745169</t>
  </si>
  <si>
    <t>35</t>
  </si>
  <si>
    <t>5921954520</t>
  </si>
  <si>
    <t>Premac obrubník cestný bez skosenia, rovný, 100x26x15 cm</t>
  </si>
  <si>
    <t>1023941715</t>
  </si>
  <si>
    <t>36</t>
  </si>
  <si>
    <t>918101112</t>
  </si>
  <si>
    <t>Lôžko pod obrubníky, krajníky alebo obruby z dlažob. kociek z betónu prostého tr. C 16/20</t>
  </si>
  <si>
    <t>1009620270</t>
  </si>
  <si>
    <t>37</t>
  </si>
  <si>
    <t>935111111</t>
  </si>
  <si>
    <t>Osadenie priekopového žľabu z betónových priekop. tvárnic šírky do 500 mm</t>
  </si>
  <si>
    <t>237483762</t>
  </si>
  <si>
    <t>38</t>
  </si>
  <si>
    <t>5922761500</t>
  </si>
  <si>
    <t xml:space="preserve">Tvárnica priekopová  TBM Q-300/30</t>
  </si>
  <si>
    <t>-1499263781</t>
  </si>
  <si>
    <t>39</t>
  </si>
  <si>
    <t>966008111</t>
  </si>
  <si>
    <t xml:space="preserve">Búranie rúrového priepustu, z rúr DN do 300 mm,  -0,75300t</t>
  </si>
  <si>
    <t>-1792721667</t>
  </si>
  <si>
    <t>40</t>
  </si>
  <si>
    <t>979081111</t>
  </si>
  <si>
    <t>Odvoz sutiny a vybúraných hmôt na skládku do 1 km</t>
  </si>
  <si>
    <t>-1171649306</t>
  </si>
  <si>
    <t>41</t>
  </si>
  <si>
    <t>979081121</t>
  </si>
  <si>
    <t>Odvoz sutiny a vybúraných hmôt na skládku za každý ďalší 1 km</t>
  </si>
  <si>
    <t>2089067227</t>
  </si>
  <si>
    <t>42</t>
  </si>
  <si>
    <t>979089012</t>
  </si>
  <si>
    <t>Poplatok za skladovanie - betón, tehly, dlaždice (17 01 ), ostatné</t>
  </si>
  <si>
    <t>41745864</t>
  </si>
  <si>
    <t>99</t>
  </si>
  <si>
    <t>Presun hmôt HSV</t>
  </si>
  <si>
    <t>43</t>
  </si>
  <si>
    <t>998225111</t>
  </si>
  <si>
    <t>Presun hmôt pre pozemnú komunikáciu a letisko s krytom asfaltovým akejkoľvek dĺžky objektu</t>
  </si>
  <si>
    <t>-970113703</t>
  </si>
  <si>
    <t xml:space="preserve">02 - 01 - SO 01 Chodník č.1 - vjazdy </t>
  </si>
  <si>
    <t>122201101</t>
  </si>
  <si>
    <t>Odkopávka a prekopávka nezapažená v hornine 3, do 100 m3</t>
  </si>
  <si>
    <t>1007060489</t>
  </si>
  <si>
    <t>122201109</t>
  </si>
  <si>
    <t>Odkopávky a prekopávky nezapažené. Príplatok k cenám za lepivosť horniny 3</t>
  </si>
  <si>
    <t>-1128799429</t>
  </si>
  <si>
    <t>162201102</t>
  </si>
  <si>
    <t>Vodorovné premiestnenie výkopku z horniny 1-4 nad 20-50m</t>
  </si>
  <si>
    <t>1198547882</t>
  </si>
  <si>
    <t>564221112</t>
  </si>
  <si>
    <t>Podklad alebo podsyp zo štrkopiesku s rozprestretím, vlhčením a zhutnením, po zhutnení hr.60-110 mm</t>
  </si>
  <si>
    <t>2078294289</t>
  </si>
  <si>
    <t>2016936480</t>
  </si>
  <si>
    <t>1535678939</t>
  </si>
  <si>
    <t>-319375847</t>
  </si>
  <si>
    <t>5922903060</t>
  </si>
  <si>
    <t>SEMMELROCK Obrubník betónový cestný 100/25/15 cm, sivá</t>
  </si>
  <si>
    <t>-1351720012</t>
  </si>
  <si>
    <t>-1436867625</t>
  </si>
  <si>
    <t>777647833</t>
  </si>
  <si>
    <t>03 - 01 - SO 03 Chodník č. 3</t>
  </si>
  <si>
    <t>44</t>
  </si>
  <si>
    <t>592170002400.S</t>
  </si>
  <si>
    <t>Obrubník cestný nábehový, lxšxv 1000x200x150(100) mm</t>
  </si>
  <si>
    <t>229629003</t>
  </si>
  <si>
    <t>45</t>
  </si>
  <si>
    <t>936941324.S</t>
  </si>
  <si>
    <t xml:space="preserve">Montáž zastávkového prístrešku so strechou </t>
  </si>
  <si>
    <t>-222944472</t>
  </si>
  <si>
    <t>46</t>
  </si>
  <si>
    <t>966001214.S</t>
  </si>
  <si>
    <t xml:space="preserve">Demontáž zastávkového prístrešku so strechou z kaleného skla s bočnými stenami,  -0,93200 t</t>
  </si>
  <si>
    <t>225372491</t>
  </si>
  <si>
    <t xml:space="preserve">04 - 01 - SO 03 Chodník č.3 - vjazdy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</si>
</sst>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4" fontId="22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29</v>
      </c>
      <c r="AK17" s="28" t="s">
        <v>25</v>
      </c>
      <c r="AN17" s="23" t="s">
        <v>1</v>
      </c>
      <c r="AR17" s="18"/>
      <c r="BE17" s="27"/>
      <c r="BS17" s="15" t="s">
        <v>30</v>
      </c>
    </row>
    <row r="18" s="1" customFormat="1" ht="6.96" customHeight="1">
      <c r="B18" s="18"/>
      <c r="AR18" s="18"/>
      <c r="BE18" s="27"/>
      <c r="BS18" s="15" t="s">
        <v>31</v>
      </c>
    </row>
    <row r="19" s="1" customFormat="1" ht="12" customHeight="1">
      <c r="B19" s="18"/>
      <c r="D19" s="28" t="s">
        <v>32</v>
      </c>
      <c r="AK19" s="28" t="s">
        <v>23</v>
      </c>
      <c r="AN19" s="23" t="s">
        <v>1</v>
      </c>
      <c r="AR19" s="18"/>
      <c r="BE19" s="27"/>
      <c r="BS19" s="15" t="s">
        <v>31</v>
      </c>
    </row>
    <row r="20" s="1" customFormat="1" ht="18.48" customHeight="1">
      <c r="B20" s="18"/>
      <c r="E20" s="23" t="s">
        <v>29</v>
      </c>
      <c r="AK20" s="28" t="s">
        <v>25</v>
      </c>
      <c r="AN20" s="23" t="s">
        <v>1</v>
      </c>
      <c r="AR20" s="18"/>
      <c r="BE20" s="27"/>
      <c r="BS20" s="15" t="s">
        <v>30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41" t="s">
        <v>39</v>
      </c>
      <c r="G29" s="3"/>
      <c r="H29" s="3"/>
      <c r="I29" s="3"/>
      <c r="J29" s="3"/>
      <c r="K29" s="3"/>
      <c r="L29" s="42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0"/>
      <c r="BE29" s="44"/>
    </row>
    <row r="30" s="3" customFormat="1" ht="14.4" customHeight="1">
      <c r="A30" s="3"/>
      <c r="B30" s="40"/>
      <c r="C30" s="3"/>
      <c r="D30" s="3"/>
      <c r="E30" s="3"/>
      <c r="F30" s="41" t="s">
        <v>40</v>
      </c>
      <c r="G30" s="3"/>
      <c r="H30" s="3"/>
      <c r="I30" s="3"/>
      <c r="J30" s="3"/>
      <c r="K30" s="3"/>
      <c r="L30" s="42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0"/>
      <c r="BE30" s="44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2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0"/>
      <c r="BE31" s="44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2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0"/>
      <c r="BE32" s="44"/>
    </row>
    <row r="33" hidden="1" s="3" customFormat="1" ht="14.4" customHeight="1">
      <c r="A33" s="3"/>
      <c r="B33" s="40"/>
      <c r="C33" s="3"/>
      <c r="D33" s="3"/>
      <c r="E33" s="3"/>
      <c r="F33" s="41" t="s">
        <v>43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0"/>
      <c r="BE33" s="44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5"/>
      <c r="D35" s="46" t="s">
        <v>44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45</v>
      </c>
      <c r="U35" s="47"/>
      <c r="V35" s="47"/>
      <c r="W35" s="47"/>
      <c r="X35" s="49" t="s">
        <v>46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2"/>
      <c r="D49" s="53" t="s">
        <v>47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48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5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49</v>
      </c>
      <c r="AI60" s="37"/>
      <c r="AJ60" s="37"/>
      <c r="AK60" s="37"/>
      <c r="AL60" s="37"/>
      <c r="AM60" s="55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3" t="s">
        <v>51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52</v>
      </c>
      <c r="AI64" s="56"/>
      <c r="AJ64" s="56"/>
      <c r="AK64" s="56"/>
      <c r="AL64" s="56"/>
      <c r="AM64" s="56"/>
      <c r="AN64" s="56"/>
      <c r="AO64" s="56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5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49</v>
      </c>
      <c r="AI75" s="37"/>
      <c r="AJ75" s="37"/>
      <c r="AK75" s="37"/>
      <c r="AL75" s="37"/>
      <c r="AM75" s="55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5"/>
      <c r="B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1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15316-1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14</v>
      </c>
      <c r="D85" s="5"/>
      <c r="E85" s="5"/>
      <c r="F85" s="5"/>
      <c r="G85" s="5"/>
      <c r="H85" s="5"/>
      <c r="I85" s="5"/>
      <c r="J85" s="5"/>
      <c r="K85" s="5"/>
      <c r="L85" s="64" t="str">
        <f>K6</f>
        <v>Zvýšenie kvality a bezpečnosti verejných priestranstiev Parchovany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5" t="str">
        <f>IF(K8="","",K8)</f>
        <v xml:space="preserve">Parchovany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66" t="str">
        <f>IF(AN8= "","",AN8)</f>
        <v>15. 10. 2021</v>
      </c>
      <c r="AN87" s="66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Obec Parchovany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67" t="str">
        <f>IF(E17="","",E17)</f>
        <v xml:space="preserve"> </v>
      </c>
      <c r="AN89" s="4"/>
      <c r="AO89" s="4"/>
      <c r="AP89" s="4"/>
      <c r="AQ89" s="34"/>
      <c r="AR89" s="35"/>
      <c r="AS89" s="68" t="s">
        <v>54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7" t="str">
        <f>IF(E20="","",E20)</f>
        <v xml:space="preserve"> </v>
      </c>
      <c r="AN90" s="4"/>
      <c r="AO90" s="4"/>
      <c r="AP90" s="4"/>
      <c r="AQ90" s="34"/>
      <c r="AR90" s="35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4"/>
    </row>
    <row r="92" s="2" customFormat="1" ht="29.28" customHeight="1">
      <c r="A92" s="34"/>
      <c r="B92" s="35"/>
      <c r="C92" s="76" t="s">
        <v>55</v>
      </c>
      <c r="D92" s="77"/>
      <c r="E92" s="77"/>
      <c r="F92" s="77"/>
      <c r="G92" s="77"/>
      <c r="H92" s="78"/>
      <c r="I92" s="79" t="s">
        <v>56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57</v>
      </c>
      <c r="AH92" s="77"/>
      <c r="AI92" s="77"/>
      <c r="AJ92" s="77"/>
      <c r="AK92" s="77"/>
      <c r="AL92" s="77"/>
      <c r="AM92" s="77"/>
      <c r="AN92" s="79" t="s">
        <v>58</v>
      </c>
      <c r="AO92" s="77"/>
      <c r="AP92" s="81"/>
      <c r="AQ92" s="82" t="s">
        <v>59</v>
      </c>
      <c r="AR92" s="35"/>
      <c r="AS92" s="83" t="s">
        <v>60</v>
      </c>
      <c r="AT92" s="84" t="s">
        <v>61</v>
      </c>
      <c r="AU92" s="84" t="s">
        <v>62</v>
      </c>
      <c r="AV92" s="84" t="s">
        <v>63</v>
      </c>
      <c r="AW92" s="84" t="s">
        <v>64</v>
      </c>
      <c r="AX92" s="84" t="s">
        <v>65</v>
      </c>
      <c r="AY92" s="84" t="s">
        <v>66</v>
      </c>
      <c r="AZ92" s="84" t="s">
        <v>67</v>
      </c>
      <c r="BA92" s="84" t="s">
        <v>68</v>
      </c>
      <c r="BB92" s="84" t="s">
        <v>69</v>
      </c>
      <c r="BC92" s="84" t="s">
        <v>70</v>
      </c>
      <c r="BD92" s="85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4"/>
    </row>
    <row r="94" s="6" customFormat="1" ht="32.4" customHeight="1">
      <c r="A94" s="6"/>
      <c r="B94" s="89"/>
      <c r="C94" s="90" t="s">
        <v>72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ROUND(SUM(AG95:AG98),2)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ROUND(SUM(AS95:AS98),2)</f>
        <v>0</v>
      </c>
      <c r="AT94" s="96">
        <f>ROUND(SUM(AV94:AW94),2)</f>
        <v>0</v>
      </c>
      <c r="AU94" s="97">
        <f>ROUND(SUM(AU95:AU98),5)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ROUND(SUM(AZ95:AZ98),2)</f>
        <v>0</v>
      </c>
      <c r="BA94" s="96">
        <f>ROUND(SUM(BA95:BA98),2)</f>
        <v>0</v>
      </c>
      <c r="BB94" s="96">
        <f>ROUND(SUM(BB95:BB98),2)</f>
        <v>0</v>
      </c>
      <c r="BC94" s="96">
        <f>ROUND(SUM(BC95:BC98),2)</f>
        <v>0</v>
      </c>
      <c r="BD94" s="98">
        <f>ROUND(SUM(BD95:BD98),2)</f>
        <v>0</v>
      </c>
      <c r="BE94" s="6"/>
      <c r="BS94" s="99" t="s">
        <v>73</v>
      </c>
      <c r="BT94" s="99" t="s">
        <v>74</v>
      </c>
      <c r="BU94" s="100" t="s">
        <v>75</v>
      </c>
      <c r="BV94" s="99" t="s">
        <v>76</v>
      </c>
      <c r="BW94" s="99" t="s">
        <v>4</v>
      </c>
      <c r="BX94" s="99" t="s">
        <v>77</v>
      </c>
      <c r="CL94" s="99" t="s">
        <v>1</v>
      </c>
    </row>
    <row r="95" s="7" customFormat="1" ht="16.5" customHeight="1">
      <c r="A95" s="101" t="s">
        <v>78</v>
      </c>
      <c r="B95" s="102"/>
      <c r="C95" s="103"/>
      <c r="D95" s="104" t="s">
        <v>79</v>
      </c>
      <c r="E95" s="104"/>
      <c r="F95" s="104"/>
      <c r="G95" s="104"/>
      <c r="H95" s="104"/>
      <c r="I95" s="105"/>
      <c r="J95" s="104" t="s">
        <v>80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'01 - 01 - SO 01 Chodník č. 1'!J32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81</v>
      </c>
      <c r="AR95" s="102"/>
      <c r="AS95" s="108">
        <v>0</v>
      </c>
      <c r="AT95" s="109">
        <f>ROUND(SUM(AV95:AW95),2)</f>
        <v>0</v>
      </c>
      <c r="AU95" s="110">
        <f>'01 - 01 - SO 01 Chodník č. 1'!P133</f>
        <v>0</v>
      </c>
      <c r="AV95" s="109">
        <f>'01 - 01 - SO 01 Chodník č. 1'!J35</f>
        <v>0</v>
      </c>
      <c r="AW95" s="109">
        <f>'01 - 01 - SO 01 Chodník č. 1'!J36</f>
        <v>0</v>
      </c>
      <c r="AX95" s="109">
        <f>'01 - 01 - SO 01 Chodník č. 1'!J37</f>
        <v>0</v>
      </c>
      <c r="AY95" s="109">
        <f>'01 - 01 - SO 01 Chodník č. 1'!J38</f>
        <v>0</v>
      </c>
      <c r="AZ95" s="109">
        <f>'01 - 01 - SO 01 Chodník č. 1'!F35</f>
        <v>0</v>
      </c>
      <c r="BA95" s="109">
        <f>'01 - 01 - SO 01 Chodník č. 1'!F36</f>
        <v>0</v>
      </c>
      <c r="BB95" s="109">
        <f>'01 - 01 - SO 01 Chodník č. 1'!F37</f>
        <v>0</v>
      </c>
      <c r="BC95" s="109">
        <f>'01 - 01 - SO 01 Chodník č. 1'!F38</f>
        <v>0</v>
      </c>
      <c r="BD95" s="111">
        <f>'01 - 01 - SO 01 Chodník č. 1'!F39</f>
        <v>0</v>
      </c>
      <c r="BE95" s="7"/>
      <c r="BT95" s="112" t="s">
        <v>82</v>
      </c>
      <c r="BV95" s="112" t="s">
        <v>76</v>
      </c>
      <c r="BW95" s="112" t="s">
        <v>83</v>
      </c>
      <c r="BX95" s="112" t="s">
        <v>4</v>
      </c>
      <c r="CL95" s="112" t="s">
        <v>1</v>
      </c>
      <c r="CM95" s="112" t="s">
        <v>74</v>
      </c>
    </row>
    <row r="96" s="7" customFormat="1" ht="16.5" customHeight="1">
      <c r="A96" s="101" t="s">
        <v>78</v>
      </c>
      <c r="B96" s="102"/>
      <c r="C96" s="103"/>
      <c r="D96" s="104" t="s">
        <v>84</v>
      </c>
      <c r="E96" s="104"/>
      <c r="F96" s="104"/>
      <c r="G96" s="104"/>
      <c r="H96" s="104"/>
      <c r="I96" s="105"/>
      <c r="J96" s="104" t="s">
        <v>85</v>
      </c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6">
        <f>'02 - 01 - SO 01 Chodník č...'!J32</f>
        <v>0</v>
      </c>
      <c r="AH96" s="105"/>
      <c r="AI96" s="105"/>
      <c r="AJ96" s="105"/>
      <c r="AK96" s="105"/>
      <c r="AL96" s="105"/>
      <c r="AM96" s="105"/>
      <c r="AN96" s="106">
        <f>SUM(AG96,AT96)</f>
        <v>0</v>
      </c>
      <c r="AO96" s="105"/>
      <c r="AP96" s="105"/>
      <c r="AQ96" s="107" t="s">
        <v>81</v>
      </c>
      <c r="AR96" s="102"/>
      <c r="AS96" s="108">
        <v>0</v>
      </c>
      <c r="AT96" s="109">
        <f>ROUND(SUM(AV96:AW96),2)</f>
        <v>0</v>
      </c>
      <c r="AU96" s="110">
        <f>'02 - 01 - SO 01 Chodník č...'!P131</f>
        <v>0</v>
      </c>
      <c r="AV96" s="109">
        <f>'02 - 01 - SO 01 Chodník č...'!J35</f>
        <v>0</v>
      </c>
      <c r="AW96" s="109">
        <f>'02 - 01 - SO 01 Chodník č...'!J36</f>
        <v>0</v>
      </c>
      <c r="AX96" s="109">
        <f>'02 - 01 - SO 01 Chodník č...'!J37</f>
        <v>0</v>
      </c>
      <c r="AY96" s="109">
        <f>'02 - 01 - SO 01 Chodník č...'!J38</f>
        <v>0</v>
      </c>
      <c r="AZ96" s="109">
        <f>'02 - 01 - SO 01 Chodník č...'!F35</f>
        <v>0</v>
      </c>
      <c r="BA96" s="109">
        <f>'02 - 01 - SO 01 Chodník č...'!F36</f>
        <v>0</v>
      </c>
      <c r="BB96" s="109">
        <f>'02 - 01 - SO 01 Chodník č...'!F37</f>
        <v>0</v>
      </c>
      <c r="BC96" s="109">
        <f>'02 - 01 - SO 01 Chodník č...'!F38</f>
        <v>0</v>
      </c>
      <c r="BD96" s="111">
        <f>'02 - 01 - SO 01 Chodník č...'!F39</f>
        <v>0</v>
      </c>
      <c r="BE96" s="7"/>
      <c r="BT96" s="112" t="s">
        <v>82</v>
      </c>
      <c r="BV96" s="112" t="s">
        <v>76</v>
      </c>
      <c r="BW96" s="112" t="s">
        <v>86</v>
      </c>
      <c r="BX96" s="112" t="s">
        <v>4</v>
      </c>
      <c r="CL96" s="112" t="s">
        <v>1</v>
      </c>
      <c r="CM96" s="112" t="s">
        <v>74</v>
      </c>
    </row>
    <row r="97" s="7" customFormat="1" ht="16.5" customHeight="1">
      <c r="A97" s="101" t="s">
        <v>78</v>
      </c>
      <c r="B97" s="102"/>
      <c r="C97" s="103"/>
      <c r="D97" s="104" t="s">
        <v>87</v>
      </c>
      <c r="E97" s="104"/>
      <c r="F97" s="104"/>
      <c r="G97" s="104"/>
      <c r="H97" s="104"/>
      <c r="I97" s="105"/>
      <c r="J97" s="104" t="s">
        <v>88</v>
      </c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6">
        <f>'03 - 01 - SO 03 Chodník č. 3'!J32</f>
        <v>0</v>
      </c>
      <c r="AH97" s="105"/>
      <c r="AI97" s="105"/>
      <c r="AJ97" s="105"/>
      <c r="AK97" s="105"/>
      <c r="AL97" s="105"/>
      <c r="AM97" s="105"/>
      <c r="AN97" s="106">
        <f>SUM(AG97,AT97)</f>
        <v>0</v>
      </c>
      <c r="AO97" s="105"/>
      <c r="AP97" s="105"/>
      <c r="AQ97" s="107" t="s">
        <v>81</v>
      </c>
      <c r="AR97" s="102"/>
      <c r="AS97" s="108">
        <v>0</v>
      </c>
      <c r="AT97" s="109">
        <f>ROUND(SUM(AV97:AW97),2)</f>
        <v>0</v>
      </c>
      <c r="AU97" s="110">
        <f>'03 - 01 - SO 03 Chodník č. 3'!P133</f>
        <v>0</v>
      </c>
      <c r="AV97" s="109">
        <f>'03 - 01 - SO 03 Chodník č. 3'!J35</f>
        <v>0</v>
      </c>
      <c r="AW97" s="109">
        <f>'03 - 01 - SO 03 Chodník č. 3'!J36</f>
        <v>0</v>
      </c>
      <c r="AX97" s="109">
        <f>'03 - 01 - SO 03 Chodník č. 3'!J37</f>
        <v>0</v>
      </c>
      <c r="AY97" s="109">
        <f>'03 - 01 - SO 03 Chodník č. 3'!J38</f>
        <v>0</v>
      </c>
      <c r="AZ97" s="109">
        <f>'03 - 01 - SO 03 Chodník č. 3'!F35</f>
        <v>0</v>
      </c>
      <c r="BA97" s="109">
        <f>'03 - 01 - SO 03 Chodník č. 3'!F36</f>
        <v>0</v>
      </c>
      <c r="BB97" s="109">
        <f>'03 - 01 - SO 03 Chodník č. 3'!F37</f>
        <v>0</v>
      </c>
      <c r="BC97" s="109">
        <f>'03 - 01 - SO 03 Chodník č. 3'!F38</f>
        <v>0</v>
      </c>
      <c r="BD97" s="111">
        <f>'03 - 01 - SO 03 Chodník č. 3'!F39</f>
        <v>0</v>
      </c>
      <c r="BE97" s="7"/>
      <c r="BT97" s="112" t="s">
        <v>82</v>
      </c>
      <c r="BV97" s="112" t="s">
        <v>76</v>
      </c>
      <c r="BW97" s="112" t="s">
        <v>89</v>
      </c>
      <c r="BX97" s="112" t="s">
        <v>4</v>
      </c>
      <c r="CL97" s="112" t="s">
        <v>1</v>
      </c>
      <c r="CM97" s="112" t="s">
        <v>74</v>
      </c>
    </row>
    <row r="98" s="7" customFormat="1" ht="16.5" customHeight="1">
      <c r="A98" s="101" t="s">
        <v>78</v>
      </c>
      <c r="B98" s="102"/>
      <c r="C98" s="103"/>
      <c r="D98" s="104" t="s">
        <v>90</v>
      </c>
      <c r="E98" s="104"/>
      <c r="F98" s="104"/>
      <c r="G98" s="104"/>
      <c r="H98" s="104"/>
      <c r="I98" s="105"/>
      <c r="J98" s="104" t="s">
        <v>91</v>
      </c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6">
        <f>'04 - 01 - SO 03 Chodník č...'!J32</f>
        <v>0</v>
      </c>
      <c r="AH98" s="105"/>
      <c r="AI98" s="105"/>
      <c r="AJ98" s="105"/>
      <c r="AK98" s="105"/>
      <c r="AL98" s="105"/>
      <c r="AM98" s="105"/>
      <c r="AN98" s="106">
        <f>SUM(AG98,AT98)</f>
        <v>0</v>
      </c>
      <c r="AO98" s="105"/>
      <c r="AP98" s="105"/>
      <c r="AQ98" s="107" t="s">
        <v>81</v>
      </c>
      <c r="AR98" s="102"/>
      <c r="AS98" s="113">
        <v>0</v>
      </c>
      <c r="AT98" s="114">
        <f>ROUND(SUM(AV98:AW98),2)</f>
        <v>0</v>
      </c>
      <c r="AU98" s="115">
        <f>'04 - 01 - SO 03 Chodník č...'!P131</f>
        <v>0</v>
      </c>
      <c r="AV98" s="114">
        <f>'04 - 01 - SO 03 Chodník č...'!J35</f>
        <v>0</v>
      </c>
      <c r="AW98" s="114">
        <f>'04 - 01 - SO 03 Chodník č...'!J36</f>
        <v>0</v>
      </c>
      <c r="AX98" s="114">
        <f>'04 - 01 - SO 03 Chodník č...'!J37</f>
        <v>0</v>
      </c>
      <c r="AY98" s="114">
        <f>'04 - 01 - SO 03 Chodník č...'!J38</f>
        <v>0</v>
      </c>
      <c r="AZ98" s="114">
        <f>'04 - 01 - SO 03 Chodník č...'!F35</f>
        <v>0</v>
      </c>
      <c r="BA98" s="114">
        <f>'04 - 01 - SO 03 Chodník č...'!F36</f>
        <v>0</v>
      </c>
      <c r="BB98" s="114">
        <f>'04 - 01 - SO 03 Chodník č...'!F37</f>
        <v>0</v>
      </c>
      <c r="BC98" s="114">
        <f>'04 - 01 - SO 03 Chodník č...'!F38</f>
        <v>0</v>
      </c>
      <c r="BD98" s="116">
        <f>'04 - 01 - SO 03 Chodník č...'!F39</f>
        <v>0</v>
      </c>
      <c r="BE98" s="7"/>
      <c r="BT98" s="112" t="s">
        <v>82</v>
      </c>
      <c r="BV98" s="112" t="s">
        <v>76</v>
      </c>
      <c r="BW98" s="112" t="s">
        <v>92</v>
      </c>
      <c r="BX98" s="112" t="s">
        <v>4</v>
      </c>
      <c r="CL98" s="112" t="s">
        <v>1</v>
      </c>
      <c r="CM98" s="112" t="s">
        <v>74</v>
      </c>
    </row>
    <row r="99" s="2" customFormat="1" ht="30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5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="2" customFormat="1" ht="6.96" customHeight="1">
      <c r="A100" s="34"/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35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</sheetData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01 - 01 - SO 01 Chodník č. 1'!C2" display="/"/>
    <hyperlink ref="A96" location="'02 - 01 - SO 01 Chodník č...'!C2" display="/"/>
    <hyperlink ref="A97" location="'03 - 01 - SO 03 Chodník č. 3'!C2" display="/"/>
    <hyperlink ref="A98" location="'04 - 01 - SO 03 Chodník č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93</v>
      </c>
      <c r="L4" s="18"/>
      <c r="M4" s="117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8" t="str">
        <f>'Rekapitulácia stavby'!K6</f>
        <v>Zvýšenie kvality a bezpečnosti verejných priestranstiev Parchovany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94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4" t="s">
        <v>95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6" t="str">
        <f>'Rekapitulácia stavby'!AN8</f>
        <v>15. 10. 2021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9"/>
      <c r="B27" s="120"/>
      <c r="C27" s="119"/>
      <c r="D27" s="119"/>
      <c r="E27" s="32" t="s">
        <v>1</v>
      </c>
      <c r="F27" s="32"/>
      <c r="G27" s="32"/>
      <c r="H27" s="32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122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</row>
    <row r="30" s="2" customFormat="1" ht="14.4" customHeight="1">
      <c r="A30" s="34"/>
      <c r="B30" s="35"/>
      <c r="C30" s="34"/>
      <c r="D30" s="23" t="s">
        <v>96</v>
      </c>
      <c r="E30" s="34"/>
      <c r="F30" s="34"/>
      <c r="G30" s="34"/>
      <c r="H30" s="34"/>
      <c r="I30" s="34"/>
      <c r="J30" s="124">
        <f>J96</f>
        <v>0</v>
      </c>
      <c r="K30" s="34"/>
      <c r="L30" s="122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</row>
    <row r="31" s="2" customFormat="1" ht="14.4" customHeight="1">
      <c r="A31" s="34"/>
      <c r="B31" s="35"/>
      <c r="C31" s="34"/>
      <c r="D31" s="125" t="s">
        <v>97</v>
      </c>
      <c r="E31" s="34"/>
      <c r="F31" s="34"/>
      <c r="G31" s="34"/>
      <c r="H31" s="34"/>
      <c r="I31" s="34"/>
      <c r="J31" s="124">
        <f>J106</f>
        <v>0</v>
      </c>
      <c r="K31" s="34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6" t="s">
        <v>34</v>
      </c>
      <c r="E32" s="34"/>
      <c r="F32" s="34"/>
      <c r="G32" s="34"/>
      <c r="H32" s="34"/>
      <c r="I32" s="34"/>
      <c r="J32" s="93">
        <f>ROUND(J30 + J31, 2)</f>
        <v>0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7"/>
      <c r="E33" s="87"/>
      <c r="F33" s="87"/>
      <c r="G33" s="87"/>
      <c r="H33" s="87"/>
      <c r="I33" s="87"/>
      <c r="J33" s="87"/>
      <c r="K33" s="87"/>
      <c r="L33" s="122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7" t="s">
        <v>38</v>
      </c>
      <c r="E35" s="41" t="s">
        <v>39</v>
      </c>
      <c r="F35" s="128">
        <f>ROUND((SUM(BE106:BE113) + SUM(BE133:BE183)),  2)</f>
        <v>0</v>
      </c>
      <c r="G35" s="123"/>
      <c r="H35" s="123"/>
      <c r="I35" s="129">
        <v>0.20000000000000001</v>
      </c>
      <c r="J35" s="128">
        <f>ROUND(((SUM(BE106:BE113) + SUM(BE133:BE183))*I35),  2)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28">
        <f>ROUND((SUM(BF106:BF113) + SUM(BF133:BF183)),  2)</f>
        <v>0</v>
      </c>
      <c r="G36" s="123"/>
      <c r="H36" s="123"/>
      <c r="I36" s="129">
        <v>0.20000000000000001</v>
      </c>
      <c r="J36" s="128">
        <f>ROUND(((SUM(BF106:BF113) + SUM(BF133:BF183))*I36),  2)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0">
        <f>ROUND((SUM(BG106:BG113) + SUM(BG133:BG183)),  2)</f>
        <v>0</v>
      </c>
      <c r="G37" s="34"/>
      <c r="H37" s="34"/>
      <c r="I37" s="131">
        <v>0.20000000000000001</v>
      </c>
      <c r="J37" s="130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0">
        <f>ROUND((SUM(BH106:BH113) + SUM(BH133:BH183)),  2)</f>
        <v>0</v>
      </c>
      <c r="G38" s="34"/>
      <c r="H38" s="34"/>
      <c r="I38" s="131">
        <v>0.20000000000000001</v>
      </c>
      <c r="J38" s="130">
        <f>0</f>
        <v>0</v>
      </c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28">
        <f>ROUND((SUM(BI106:BI113) + SUM(BI133:BI183)),  2)</f>
        <v>0</v>
      </c>
      <c r="G39" s="123"/>
      <c r="H39" s="123"/>
      <c r="I39" s="129">
        <v>0</v>
      </c>
      <c r="J39" s="128">
        <f>0</f>
        <v>0</v>
      </c>
      <c r="K39" s="34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2"/>
      <c r="D41" s="133" t="s">
        <v>44</v>
      </c>
      <c r="E41" s="78"/>
      <c r="F41" s="78"/>
      <c r="G41" s="134" t="s">
        <v>45</v>
      </c>
      <c r="H41" s="135" t="s">
        <v>46</v>
      </c>
      <c r="I41" s="78"/>
      <c r="J41" s="136">
        <f>SUM(J32:J39)</f>
        <v>0</v>
      </c>
      <c r="K41" s="137"/>
      <c r="L41" s="52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2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47</v>
      </c>
      <c r="E50" s="54"/>
      <c r="F50" s="54"/>
      <c r="G50" s="53" t="s">
        <v>48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49</v>
      </c>
      <c r="E61" s="37"/>
      <c r="F61" s="138" t="s">
        <v>50</v>
      </c>
      <c r="G61" s="55" t="s">
        <v>49</v>
      </c>
      <c r="H61" s="37"/>
      <c r="I61" s="37"/>
      <c r="J61" s="139" t="s">
        <v>50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51</v>
      </c>
      <c r="E65" s="56"/>
      <c r="F65" s="56"/>
      <c r="G65" s="53" t="s">
        <v>52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49</v>
      </c>
      <c r="E76" s="37"/>
      <c r="F76" s="138" t="s">
        <v>50</v>
      </c>
      <c r="G76" s="55" t="s">
        <v>49</v>
      </c>
      <c r="H76" s="37"/>
      <c r="I76" s="37"/>
      <c r="J76" s="139" t="s">
        <v>50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8" t="str">
        <f>E7</f>
        <v>Zvýšenie kvality a bezpečnosti verejných priestranstiev Parchovany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94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4" t="str">
        <f>E9</f>
        <v>01 - 01 - SO 01 Chodník č. 1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Parchovany </v>
      </c>
      <c r="G89" s="34"/>
      <c r="H89" s="34"/>
      <c r="I89" s="28" t="s">
        <v>20</v>
      </c>
      <c r="J89" s="66" t="str">
        <f>IF(J12="","",J12)</f>
        <v>15. 10. 2021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Parchovany </v>
      </c>
      <c r="G91" s="34"/>
      <c r="H91" s="34"/>
      <c r="I91" s="28" t="s">
        <v>28</v>
      </c>
      <c r="J91" s="32" t="str">
        <f>E21</f>
        <v xml:space="preserve"> 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0" t="s">
        <v>99</v>
      </c>
      <c r="D94" s="132"/>
      <c r="E94" s="132"/>
      <c r="F94" s="132"/>
      <c r="G94" s="132"/>
      <c r="H94" s="132"/>
      <c r="I94" s="132"/>
      <c r="J94" s="141" t="s">
        <v>100</v>
      </c>
      <c r="K94" s="132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2" t="s">
        <v>101</v>
      </c>
      <c r="D96" s="34"/>
      <c r="E96" s="34"/>
      <c r="F96" s="34"/>
      <c r="G96" s="34"/>
      <c r="H96" s="34"/>
      <c r="I96" s="34"/>
      <c r="J96" s="93">
        <f>J133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102</v>
      </c>
    </row>
    <row r="97" s="9" customFormat="1" ht="24.96" customHeight="1">
      <c r="A97" s="9"/>
      <c r="B97" s="143"/>
      <c r="C97" s="9"/>
      <c r="D97" s="144" t="s">
        <v>103</v>
      </c>
      <c r="E97" s="145"/>
      <c r="F97" s="145"/>
      <c r="G97" s="145"/>
      <c r="H97" s="145"/>
      <c r="I97" s="145"/>
      <c r="J97" s="146">
        <f>J134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7"/>
      <c r="C98" s="10"/>
      <c r="D98" s="148" t="s">
        <v>104</v>
      </c>
      <c r="E98" s="149"/>
      <c r="F98" s="149"/>
      <c r="G98" s="149"/>
      <c r="H98" s="149"/>
      <c r="I98" s="149"/>
      <c r="J98" s="150">
        <f>J135</f>
        <v>0</v>
      </c>
      <c r="K98" s="10"/>
      <c r="L98" s="14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7"/>
      <c r="C99" s="10"/>
      <c r="D99" s="148" t="s">
        <v>105</v>
      </c>
      <c r="E99" s="149"/>
      <c r="F99" s="149"/>
      <c r="G99" s="149"/>
      <c r="H99" s="149"/>
      <c r="I99" s="149"/>
      <c r="J99" s="150">
        <f>J144</f>
        <v>0</v>
      </c>
      <c r="K99" s="10"/>
      <c r="L99" s="14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7"/>
      <c r="C100" s="10"/>
      <c r="D100" s="148" t="s">
        <v>106</v>
      </c>
      <c r="E100" s="149"/>
      <c r="F100" s="149"/>
      <c r="G100" s="149"/>
      <c r="H100" s="149"/>
      <c r="I100" s="149"/>
      <c r="J100" s="150">
        <f>J152</f>
        <v>0</v>
      </c>
      <c r="K100" s="10"/>
      <c r="L100" s="14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7"/>
      <c r="C101" s="10"/>
      <c r="D101" s="148" t="s">
        <v>107</v>
      </c>
      <c r="E101" s="149"/>
      <c r="F101" s="149"/>
      <c r="G101" s="149"/>
      <c r="H101" s="149"/>
      <c r="I101" s="149"/>
      <c r="J101" s="150">
        <f>J156</f>
        <v>0</v>
      </c>
      <c r="K101" s="10"/>
      <c r="L101" s="14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7"/>
      <c r="C102" s="10"/>
      <c r="D102" s="148" t="s">
        <v>108</v>
      </c>
      <c r="E102" s="149"/>
      <c r="F102" s="149"/>
      <c r="G102" s="149"/>
      <c r="H102" s="149"/>
      <c r="I102" s="149"/>
      <c r="J102" s="150">
        <f>J172</f>
        <v>0</v>
      </c>
      <c r="K102" s="10"/>
      <c r="L102" s="14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7"/>
      <c r="C103" s="10"/>
      <c r="D103" s="148" t="s">
        <v>109</v>
      </c>
      <c r="E103" s="149"/>
      <c r="F103" s="149"/>
      <c r="G103" s="149"/>
      <c r="H103" s="149"/>
      <c r="I103" s="149"/>
      <c r="J103" s="150">
        <f>J182</f>
        <v>0</v>
      </c>
      <c r="K103" s="10"/>
      <c r="L103" s="14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2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2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9.28" customHeight="1">
      <c r="A106" s="34"/>
      <c r="B106" s="35"/>
      <c r="C106" s="142" t="s">
        <v>110</v>
      </c>
      <c r="D106" s="34"/>
      <c r="E106" s="34"/>
      <c r="F106" s="34"/>
      <c r="G106" s="34"/>
      <c r="H106" s="34"/>
      <c r="I106" s="34"/>
      <c r="J106" s="151">
        <f>ROUND(J107 + J108 + J109 + J110 + J111 + J112,2)</f>
        <v>0</v>
      </c>
      <c r="K106" s="34"/>
      <c r="L106" s="52"/>
      <c r="N106" s="152" t="s">
        <v>38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8" customHeight="1">
      <c r="A107" s="34"/>
      <c r="B107" s="153"/>
      <c r="C107" s="154"/>
      <c r="D107" s="155" t="s">
        <v>111</v>
      </c>
      <c r="E107" s="156"/>
      <c r="F107" s="156"/>
      <c r="G107" s="154"/>
      <c r="H107" s="154"/>
      <c r="I107" s="154"/>
      <c r="J107" s="157">
        <v>0</v>
      </c>
      <c r="K107" s="154"/>
      <c r="L107" s="158"/>
      <c r="M107" s="159"/>
      <c r="N107" s="160" t="s">
        <v>40</v>
      </c>
      <c r="O107" s="159"/>
      <c r="P107" s="159"/>
      <c r="Q107" s="159"/>
      <c r="R107" s="159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61" t="s">
        <v>112</v>
      </c>
      <c r="AZ107" s="159"/>
      <c r="BA107" s="159"/>
      <c r="BB107" s="159"/>
      <c r="BC107" s="159"/>
      <c r="BD107" s="159"/>
      <c r="BE107" s="162">
        <f>IF(N107="základná",J107,0)</f>
        <v>0</v>
      </c>
      <c r="BF107" s="162">
        <f>IF(N107="znížená",J107,0)</f>
        <v>0</v>
      </c>
      <c r="BG107" s="162">
        <f>IF(N107="zákl. prenesená",J107,0)</f>
        <v>0</v>
      </c>
      <c r="BH107" s="162">
        <f>IF(N107="zníž. prenesená",J107,0)</f>
        <v>0</v>
      </c>
      <c r="BI107" s="162">
        <f>IF(N107="nulová",J107,0)</f>
        <v>0</v>
      </c>
      <c r="BJ107" s="161" t="s">
        <v>113</v>
      </c>
      <c r="BK107" s="159"/>
      <c r="BL107" s="159"/>
      <c r="BM107" s="159"/>
    </row>
    <row r="108" s="2" customFormat="1" ht="18" customHeight="1">
      <c r="A108" s="34"/>
      <c r="B108" s="153"/>
      <c r="C108" s="154"/>
      <c r="D108" s="155" t="s">
        <v>114</v>
      </c>
      <c r="E108" s="156"/>
      <c r="F108" s="156"/>
      <c r="G108" s="154"/>
      <c r="H108" s="154"/>
      <c r="I108" s="154"/>
      <c r="J108" s="157">
        <v>0</v>
      </c>
      <c r="K108" s="154"/>
      <c r="L108" s="158"/>
      <c r="M108" s="159"/>
      <c r="N108" s="160" t="s">
        <v>40</v>
      </c>
      <c r="O108" s="159"/>
      <c r="P108" s="159"/>
      <c r="Q108" s="159"/>
      <c r="R108" s="159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61" t="s">
        <v>112</v>
      </c>
      <c r="AZ108" s="159"/>
      <c r="BA108" s="159"/>
      <c r="BB108" s="159"/>
      <c r="BC108" s="159"/>
      <c r="BD108" s="159"/>
      <c r="BE108" s="162">
        <f>IF(N108="základná",J108,0)</f>
        <v>0</v>
      </c>
      <c r="BF108" s="162">
        <f>IF(N108="znížená",J108,0)</f>
        <v>0</v>
      </c>
      <c r="BG108" s="162">
        <f>IF(N108="zákl. prenesená",J108,0)</f>
        <v>0</v>
      </c>
      <c r="BH108" s="162">
        <f>IF(N108="zníž. prenesená",J108,0)</f>
        <v>0</v>
      </c>
      <c r="BI108" s="162">
        <f>IF(N108="nulová",J108,0)</f>
        <v>0</v>
      </c>
      <c r="BJ108" s="161" t="s">
        <v>113</v>
      </c>
      <c r="BK108" s="159"/>
      <c r="BL108" s="159"/>
      <c r="BM108" s="159"/>
    </row>
    <row r="109" s="2" customFormat="1" ht="18" customHeight="1">
      <c r="A109" s="34"/>
      <c r="B109" s="153"/>
      <c r="C109" s="154"/>
      <c r="D109" s="155" t="s">
        <v>115</v>
      </c>
      <c r="E109" s="156"/>
      <c r="F109" s="156"/>
      <c r="G109" s="154"/>
      <c r="H109" s="154"/>
      <c r="I109" s="154"/>
      <c r="J109" s="157">
        <v>0</v>
      </c>
      <c r="K109" s="154"/>
      <c r="L109" s="158"/>
      <c r="M109" s="159"/>
      <c r="N109" s="160" t="s">
        <v>40</v>
      </c>
      <c r="O109" s="159"/>
      <c r="P109" s="159"/>
      <c r="Q109" s="159"/>
      <c r="R109" s="159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61" t="s">
        <v>112</v>
      </c>
      <c r="AZ109" s="159"/>
      <c r="BA109" s="159"/>
      <c r="BB109" s="159"/>
      <c r="BC109" s="159"/>
      <c r="BD109" s="159"/>
      <c r="BE109" s="162">
        <f>IF(N109="základná",J109,0)</f>
        <v>0</v>
      </c>
      <c r="BF109" s="162">
        <f>IF(N109="znížená",J109,0)</f>
        <v>0</v>
      </c>
      <c r="BG109" s="162">
        <f>IF(N109="zákl. prenesená",J109,0)</f>
        <v>0</v>
      </c>
      <c r="BH109" s="162">
        <f>IF(N109="zníž. prenesená",J109,0)</f>
        <v>0</v>
      </c>
      <c r="BI109" s="162">
        <f>IF(N109="nulová",J109,0)</f>
        <v>0</v>
      </c>
      <c r="BJ109" s="161" t="s">
        <v>113</v>
      </c>
      <c r="BK109" s="159"/>
      <c r="BL109" s="159"/>
      <c r="BM109" s="159"/>
    </row>
    <row r="110" s="2" customFormat="1" ht="18" customHeight="1">
      <c r="A110" s="34"/>
      <c r="B110" s="153"/>
      <c r="C110" s="154"/>
      <c r="D110" s="155" t="s">
        <v>116</v>
      </c>
      <c r="E110" s="156"/>
      <c r="F110" s="156"/>
      <c r="G110" s="154"/>
      <c r="H110" s="154"/>
      <c r="I110" s="154"/>
      <c r="J110" s="157">
        <v>0</v>
      </c>
      <c r="K110" s="154"/>
      <c r="L110" s="158"/>
      <c r="M110" s="159"/>
      <c r="N110" s="160" t="s">
        <v>40</v>
      </c>
      <c r="O110" s="159"/>
      <c r="P110" s="159"/>
      <c r="Q110" s="159"/>
      <c r="R110" s="159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61" t="s">
        <v>112</v>
      </c>
      <c r="AZ110" s="159"/>
      <c r="BA110" s="159"/>
      <c r="BB110" s="159"/>
      <c r="BC110" s="159"/>
      <c r="BD110" s="159"/>
      <c r="BE110" s="162">
        <f>IF(N110="základná",J110,0)</f>
        <v>0</v>
      </c>
      <c r="BF110" s="162">
        <f>IF(N110="znížená",J110,0)</f>
        <v>0</v>
      </c>
      <c r="BG110" s="162">
        <f>IF(N110="zákl. prenesená",J110,0)</f>
        <v>0</v>
      </c>
      <c r="BH110" s="162">
        <f>IF(N110="zníž. prenesená",J110,0)</f>
        <v>0</v>
      </c>
      <c r="BI110" s="162">
        <f>IF(N110="nulová",J110,0)</f>
        <v>0</v>
      </c>
      <c r="BJ110" s="161" t="s">
        <v>113</v>
      </c>
      <c r="BK110" s="159"/>
      <c r="BL110" s="159"/>
      <c r="BM110" s="159"/>
    </row>
    <row r="111" s="2" customFormat="1" ht="18" customHeight="1">
      <c r="A111" s="34"/>
      <c r="B111" s="153"/>
      <c r="C111" s="154"/>
      <c r="D111" s="155" t="s">
        <v>117</v>
      </c>
      <c r="E111" s="156"/>
      <c r="F111" s="156"/>
      <c r="G111" s="154"/>
      <c r="H111" s="154"/>
      <c r="I111" s="154"/>
      <c r="J111" s="157">
        <v>0</v>
      </c>
      <c r="K111" s="154"/>
      <c r="L111" s="158"/>
      <c r="M111" s="159"/>
      <c r="N111" s="160" t="s">
        <v>40</v>
      </c>
      <c r="O111" s="159"/>
      <c r="P111" s="159"/>
      <c r="Q111" s="159"/>
      <c r="R111" s="159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61" t="s">
        <v>112</v>
      </c>
      <c r="AZ111" s="159"/>
      <c r="BA111" s="159"/>
      <c r="BB111" s="159"/>
      <c r="BC111" s="159"/>
      <c r="BD111" s="159"/>
      <c r="BE111" s="162">
        <f>IF(N111="základná",J111,0)</f>
        <v>0</v>
      </c>
      <c r="BF111" s="162">
        <f>IF(N111="znížená",J111,0)</f>
        <v>0</v>
      </c>
      <c r="BG111" s="162">
        <f>IF(N111="zákl. prenesená",J111,0)</f>
        <v>0</v>
      </c>
      <c r="BH111" s="162">
        <f>IF(N111="zníž. prenesená",J111,0)</f>
        <v>0</v>
      </c>
      <c r="BI111" s="162">
        <f>IF(N111="nulová",J111,0)</f>
        <v>0</v>
      </c>
      <c r="BJ111" s="161" t="s">
        <v>113</v>
      </c>
      <c r="BK111" s="159"/>
      <c r="BL111" s="159"/>
      <c r="BM111" s="159"/>
    </row>
    <row r="112" s="2" customFormat="1" ht="18" customHeight="1">
      <c r="A112" s="34"/>
      <c r="B112" s="153"/>
      <c r="C112" s="154"/>
      <c r="D112" s="156" t="s">
        <v>118</v>
      </c>
      <c r="E112" s="154"/>
      <c r="F112" s="154"/>
      <c r="G112" s="154"/>
      <c r="H112" s="154"/>
      <c r="I112" s="154"/>
      <c r="J112" s="157">
        <f>ROUND(J30*T112,2)</f>
        <v>0</v>
      </c>
      <c r="K112" s="154"/>
      <c r="L112" s="158"/>
      <c r="M112" s="159"/>
      <c r="N112" s="160" t="s">
        <v>40</v>
      </c>
      <c r="O112" s="159"/>
      <c r="P112" s="159"/>
      <c r="Q112" s="159"/>
      <c r="R112" s="159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61" t="s">
        <v>119</v>
      </c>
      <c r="AZ112" s="159"/>
      <c r="BA112" s="159"/>
      <c r="BB112" s="159"/>
      <c r="BC112" s="159"/>
      <c r="BD112" s="159"/>
      <c r="BE112" s="162">
        <f>IF(N112="základná",J112,0)</f>
        <v>0</v>
      </c>
      <c r="BF112" s="162">
        <f>IF(N112="znížená",J112,0)</f>
        <v>0</v>
      </c>
      <c r="BG112" s="162">
        <f>IF(N112="zákl. prenesená",J112,0)</f>
        <v>0</v>
      </c>
      <c r="BH112" s="162">
        <f>IF(N112="zníž. prenesená",J112,0)</f>
        <v>0</v>
      </c>
      <c r="BI112" s="162">
        <f>IF(N112="nulová",J112,0)</f>
        <v>0</v>
      </c>
      <c r="BJ112" s="161" t="s">
        <v>113</v>
      </c>
      <c r="BK112" s="159"/>
      <c r="BL112" s="159"/>
      <c r="BM112" s="159"/>
    </row>
    <row r="113" s="2" customForma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9.28" customHeight="1">
      <c r="A114" s="34"/>
      <c r="B114" s="35"/>
      <c r="C114" s="163" t="s">
        <v>120</v>
      </c>
      <c r="D114" s="132"/>
      <c r="E114" s="132"/>
      <c r="F114" s="132"/>
      <c r="G114" s="132"/>
      <c r="H114" s="132"/>
      <c r="I114" s="132"/>
      <c r="J114" s="164">
        <f>ROUND(J96+J106,2)</f>
        <v>0</v>
      </c>
      <c r="K114" s="132"/>
      <c r="L114" s="52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="2" customFormat="1" ht="6.96" customHeight="1">
      <c r="A119" s="34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4.96" customHeight="1">
      <c r="A120" s="34"/>
      <c r="B120" s="35"/>
      <c r="C120" s="19" t="s">
        <v>121</v>
      </c>
      <c r="D120" s="34"/>
      <c r="E120" s="34"/>
      <c r="F120" s="34"/>
      <c r="G120" s="34"/>
      <c r="H120" s="34"/>
      <c r="I120" s="34"/>
      <c r="J120" s="34"/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14</v>
      </c>
      <c r="D122" s="34"/>
      <c r="E122" s="34"/>
      <c r="F122" s="34"/>
      <c r="G122" s="34"/>
      <c r="H122" s="34"/>
      <c r="I122" s="34"/>
      <c r="J122" s="34"/>
      <c r="K122" s="34"/>
      <c r="L122" s="52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118" t="str">
        <f>E7</f>
        <v>Zvýšenie kvality a bezpečnosti verejných priestranstiev Parchovany</v>
      </c>
      <c r="F123" s="28"/>
      <c r="G123" s="28"/>
      <c r="H123" s="28"/>
      <c r="I123" s="34"/>
      <c r="J123" s="34"/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94</v>
      </c>
      <c r="D124" s="34"/>
      <c r="E124" s="34"/>
      <c r="F124" s="34"/>
      <c r="G124" s="34"/>
      <c r="H124" s="34"/>
      <c r="I124" s="34"/>
      <c r="J124" s="34"/>
      <c r="K124" s="34"/>
      <c r="L124" s="52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64" t="str">
        <f>E9</f>
        <v>01 - 01 - SO 01 Chodník č. 1</v>
      </c>
      <c r="F125" s="34"/>
      <c r="G125" s="34"/>
      <c r="H125" s="34"/>
      <c r="I125" s="34"/>
      <c r="J125" s="34"/>
      <c r="K125" s="34"/>
      <c r="L125" s="52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2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18</v>
      </c>
      <c r="D127" s="34"/>
      <c r="E127" s="34"/>
      <c r="F127" s="23" t="str">
        <f>F12</f>
        <v xml:space="preserve">Parchovany </v>
      </c>
      <c r="G127" s="34"/>
      <c r="H127" s="34"/>
      <c r="I127" s="28" t="s">
        <v>20</v>
      </c>
      <c r="J127" s="66" t="str">
        <f>IF(J12="","",J12)</f>
        <v>15. 10. 2021</v>
      </c>
      <c r="K127" s="34"/>
      <c r="L127" s="52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2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22</v>
      </c>
      <c r="D129" s="34"/>
      <c r="E129" s="34"/>
      <c r="F129" s="23" t="str">
        <f>E15</f>
        <v xml:space="preserve">Obec Parchovany </v>
      </c>
      <c r="G129" s="34"/>
      <c r="H129" s="34"/>
      <c r="I129" s="28" t="s">
        <v>28</v>
      </c>
      <c r="J129" s="32" t="str">
        <f>E21</f>
        <v xml:space="preserve"> </v>
      </c>
      <c r="K129" s="34"/>
      <c r="L129" s="52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26</v>
      </c>
      <c r="D130" s="34"/>
      <c r="E130" s="34"/>
      <c r="F130" s="23" t="str">
        <f>IF(E18="","",E18)</f>
        <v>Vyplň údaj</v>
      </c>
      <c r="G130" s="34"/>
      <c r="H130" s="34"/>
      <c r="I130" s="28" t="s">
        <v>32</v>
      </c>
      <c r="J130" s="32" t="str">
        <f>E24</f>
        <v xml:space="preserve"> </v>
      </c>
      <c r="K130" s="34"/>
      <c r="L130" s="52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0.32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2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11" customFormat="1" ht="29.28" customHeight="1">
      <c r="A132" s="165"/>
      <c r="B132" s="166"/>
      <c r="C132" s="167" t="s">
        <v>122</v>
      </c>
      <c r="D132" s="168" t="s">
        <v>59</v>
      </c>
      <c r="E132" s="168" t="s">
        <v>55</v>
      </c>
      <c r="F132" s="168" t="s">
        <v>56</v>
      </c>
      <c r="G132" s="168" t="s">
        <v>123</v>
      </c>
      <c r="H132" s="168" t="s">
        <v>124</v>
      </c>
      <c r="I132" s="168" t="s">
        <v>125</v>
      </c>
      <c r="J132" s="169" t="s">
        <v>100</v>
      </c>
      <c r="K132" s="170" t="s">
        <v>126</v>
      </c>
      <c r="L132" s="171"/>
      <c r="M132" s="83" t="s">
        <v>1</v>
      </c>
      <c r="N132" s="84" t="s">
        <v>38</v>
      </c>
      <c r="O132" s="84" t="s">
        <v>127</v>
      </c>
      <c r="P132" s="84" t="s">
        <v>128</v>
      </c>
      <c r="Q132" s="84" t="s">
        <v>129</v>
      </c>
      <c r="R132" s="84" t="s">
        <v>130</v>
      </c>
      <c r="S132" s="84" t="s">
        <v>131</v>
      </c>
      <c r="T132" s="85" t="s">
        <v>132</v>
      </c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</row>
    <row r="133" s="2" customFormat="1" ht="22.8" customHeight="1">
      <c r="A133" s="34"/>
      <c r="B133" s="35"/>
      <c r="C133" s="90" t="s">
        <v>96</v>
      </c>
      <c r="D133" s="34"/>
      <c r="E133" s="34"/>
      <c r="F133" s="34"/>
      <c r="G133" s="34"/>
      <c r="H133" s="34"/>
      <c r="I133" s="34"/>
      <c r="J133" s="172">
        <f>BK133</f>
        <v>0</v>
      </c>
      <c r="K133" s="34"/>
      <c r="L133" s="35"/>
      <c r="M133" s="86"/>
      <c r="N133" s="70"/>
      <c r="O133" s="87"/>
      <c r="P133" s="173">
        <f>P134</f>
        <v>0</v>
      </c>
      <c r="Q133" s="87"/>
      <c r="R133" s="173">
        <f>R134</f>
        <v>868.05822708000005</v>
      </c>
      <c r="S133" s="87"/>
      <c r="T133" s="174">
        <f>T134</f>
        <v>208.80450000000002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5" t="s">
        <v>73</v>
      </c>
      <c r="AU133" s="15" t="s">
        <v>102</v>
      </c>
      <c r="BK133" s="175">
        <f>BK134</f>
        <v>0</v>
      </c>
    </row>
    <row r="134" s="12" customFormat="1" ht="25.92" customHeight="1">
      <c r="A134" s="12"/>
      <c r="B134" s="176"/>
      <c r="C134" s="12"/>
      <c r="D134" s="177" t="s">
        <v>73</v>
      </c>
      <c r="E134" s="178" t="s">
        <v>133</v>
      </c>
      <c r="F134" s="178" t="s">
        <v>134</v>
      </c>
      <c r="G134" s="12"/>
      <c r="H134" s="12"/>
      <c r="I134" s="179"/>
      <c r="J134" s="180">
        <f>BK134</f>
        <v>0</v>
      </c>
      <c r="K134" s="12"/>
      <c r="L134" s="176"/>
      <c r="M134" s="181"/>
      <c r="N134" s="182"/>
      <c r="O134" s="182"/>
      <c r="P134" s="183">
        <f>P135+P144+P152+P156+P172+P182</f>
        <v>0</v>
      </c>
      <c r="Q134" s="182"/>
      <c r="R134" s="183">
        <f>R135+R144+R152+R156+R172+R182</f>
        <v>868.05822708000005</v>
      </c>
      <c r="S134" s="182"/>
      <c r="T134" s="184">
        <f>T135+T144+T152+T156+T172+T182</f>
        <v>208.80450000000002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7" t="s">
        <v>82</v>
      </c>
      <c r="AT134" s="185" t="s">
        <v>73</v>
      </c>
      <c r="AU134" s="185" t="s">
        <v>74</v>
      </c>
      <c r="AY134" s="177" t="s">
        <v>135</v>
      </c>
      <c r="BK134" s="186">
        <f>BK135+BK144+BK152+BK156+BK172+BK182</f>
        <v>0</v>
      </c>
    </row>
    <row r="135" s="12" customFormat="1" ht="22.8" customHeight="1">
      <c r="A135" s="12"/>
      <c r="B135" s="176"/>
      <c r="C135" s="12"/>
      <c r="D135" s="177" t="s">
        <v>73</v>
      </c>
      <c r="E135" s="187" t="s">
        <v>82</v>
      </c>
      <c r="F135" s="187" t="s">
        <v>136</v>
      </c>
      <c r="G135" s="12"/>
      <c r="H135" s="12"/>
      <c r="I135" s="179"/>
      <c r="J135" s="188">
        <f>BK135</f>
        <v>0</v>
      </c>
      <c r="K135" s="12"/>
      <c r="L135" s="176"/>
      <c r="M135" s="181"/>
      <c r="N135" s="182"/>
      <c r="O135" s="182"/>
      <c r="P135" s="183">
        <f>SUM(P136:P143)</f>
        <v>0</v>
      </c>
      <c r="Q135" s="182"/>
      <c r="R135" s="183">
        <f>SUM(R136:R143)</f>
        <v>295.65699999999998</v>
      </c>
      <c r="S135" s="182"/>
      <c r="T135" s="184">
        <f>SUM(T136:T143)</f>
        <v>136.14000000000002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7" t="s">
        <v>82</v>
      </c>
      <c r="AT135" s="185" t="s">
        <v>73</v>
      </c>
      <c r="AU135" s="185" t="s">
        <v>82</v>
      </c>
      <c r="AY135" s="177" t="s">
        <v>135</v>
      </c>
      <c r="BK135" s="186">
        <f>SUM(BK136:BK143)</f>
        <v>0</v>
      </c>
    </row>
    <row r="136" s="2" customFormat="1" ht="24.15" customHeight="1">
      <c r="A136" s="34"/>
      <c r="B136" s="153"/>
      <c r="C136" s="189" t="s">
        <v>82</v>
      </c>
      <c r="D136" s="189" t="s">
        <v>137</v>
      </c>
      <c r="E136" s="190" t="s">
        <v>138</v>
      </c>
      <c r="F136" s="191" t="s">
        <v>139</v>
      </c>
      <c r="G136" s="192" t="s">
        <v>140</v>
      </c>
      <c r="H136" s="193">
        <v>435</v>
      </c>
      <c r="I136" s="194"/>
      <c r="J136" s="193">
        <f>ROUND(I136*H136,3)</f>
        <v>0</v>
      </c>
      <c r="K136" s="195"/>
      <c r="L136" s="35"/>
      <c r="M136" s="196" t="s">
        <v>1</v>
      </c>
      <c r="N136" s="197" t="s">
        <v>40</v>
      </c>
      <c r="O136" s="74"/>
      <c r="P136" s="198">
        <f>O136*H136</f>
        <v>0</v>
      </c>
      <c r="Q136" s="198">
        <v>0</v>
      </c>
      <c r="R136" s="198">
        <f>Q136*H136</f>
        <v>0</v>
      </c>
      <c r="S136" s="198">
        <v>0.26000000000000001</v>
      </c>
      <c r="T136" s="199">
        <f>S136*H136</f>
        <v>113.10000000000001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0" t="s">
        <v>141</v>
      </c>
      <c r="AT136" s="200" t="s">
        <v>137</v>
      </c>
      <c r="AU136" s="200" t="s">
        <v>113</v>
      </c>
      <c r="AY136" s="15" t="s">
        <v>135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5" t="s">
        <v>113</v>
      </c>
      <c r="BK136" s="202">
        <f>ROUND(I136*H136,3)</f>
        <v>0</v>
      </c>
      <c r="BL136" s="15" t="s">
        <v>141</v>
      </c>
      <c r="BM136" s="200" t="s">
        <v>142</v>
      </c>
    </row>
    <row r="137" s="2" customFormat="1" ht="24.15" customHeight="1">
      <c r="A137" s="34"/>
      <c r="B137" s="153"/>
      <c r="C137" s="189" t="s">
        <v>113</v>
      </c>
      <c r="D137" s="189" t="s">
        <v>137</v>
      </c>
      <c r="E137" s="190" t="s">
        <v>143</v>
      </c>
      <c r="F137" s="191" t="s">
        <v>144</v>
      </c>
      <c r="G137" s="192" t="s">
        <v>145</v>
      </c>
      <c r="H137" s="193">
        <v>576</v>
      </c>
      <c r="I137" s="194"/>
      <c r="J137" s="193">
        <f>ROUND(I137*H137,3)</f>
        <v>0</v>
      </c>
      <c r="K137" s="195"/>
      <c r="L137" s="35"/>
      <c r="M137" s="196" t="s">
        <v>1</v>
      </c>
      <c r="N137" s="197" t="s">
        <v>40</v>
      </c>
      <c r="O137" s="74"/>
      <c r="P137" s="198">
        <f>O137*H137</f>
        <v>0</v>
      </c>
      <c r="Q137" s="198">
        <v>0</v>
      </c>
      <c r="R137" s="198">
        <f>Q137*H137</f>
        <v>0</v>
      </c>
      <c r="S137" s="198">
        <v>0.040000000000000001</v>
      </c>
      <c r="T137" s="199">
        <f>S137*H137</f>
        <v>23.039999999999999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0" t="s">
        <v>141</v>
      </c>
      <c r="AT137" s="200" t="s">
        <v>137</v>
      </c>
      <c r="AU137" s="200" t="s">
        <v>113</v>
      </c>
      <c r="AY137" s="15" t="s">
        <v>135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5" t="s">
        <v>113</v>
      </c>
      <c r="BK137" s="202">
        <f>ROUND(I137*H137,3)</f>
        <v>0</v>
      </c>
      <c r="BL137" s="15" t="s">
        <v>141</v>
      </c>
      <c r="BM137" s="200" t="s">
        <v>146</v>
      </c>
    </row>
    <row r="138" s="2" customFormat="1" ht="24.15" customHeight="1">
      <c r="A138" s="34"/>
      <c r="B138" s="153"/>
      <c r="C138" s="189" t="s">
        <v>147</v>
      </c>
      <c r="D138" s="189" t="s">
        <v>137</v>
      </c>
      <c r="E138" s="190" t="s">
        <v>148</v>
      </c>
      <c r="F138" s="191" t="s">
        <v>149</v>
      </c>
      <c r="G138" s="192" t="s">
        <v>150</v>
      </c>
      <c r="H138" s="193">
        <v>96.680000000000007</v>
      </c>
      <c r="I138" s="194"/>
      <c r="J138" s="193">
        <f>ROUND(I138*H138,3)</f>
        <v>0</v>
      </c>
      <c r="K138" s="195"/>
      <c r="L138" s="35"/>
      <c r="M138" s="196" t="s">
        <v>1</v>
      </c>
      <c r="N138" s="197" t="s">
        <v>40</v>
      </c>
      <c r="O138" s="74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0" t="s">
        <v>141</v>
      </c>
      <c r="AT138" s="200" t="s">
        <v>137</v>
      </c>
      <c r="AU138" s="200" t="s">
        <v>113</v>
      </c>
      <c r="AY138" s="15" t="s">
        <v>135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5" t="s">
        <v>113</v>
      </c>
      <c r="BK138" s="202">
        <f>ROUND(I138*H138,3)</f>
        <v>0</v>
      </c>
      <c r="BL138" s="15" t="s">
        <v>141</v>
      </c>
      <c r="BM138" s="200" t="s">
        <v>151</v>
      </c>
    </row>
    <row r="139" s="2" customFormat="1" ht="16.5" customHeight="1">
      <c r="A139" s="34"/>
      <c r="B139" s="153"/>
      <c r="C139" s="189" t="s">
        <v>141</v>
      </c>
      <c r="D139" s="189" t="s">
        <v>137</v>
      </c>
      <c r="E139" s="190" t="s">
        <v>152</v>
      </c>
      <c r="F139" s="191" t="s">
        <v>153</v>
      </c>
      <c r="G139" s="192" t="s">
        <v>150</v>
      </c>
      <c r="H139" s="193">
        <v>12.27</v>
      </c>
      <c r="I139" s="194"/>
      <c r="J139" s="193">
        <f>ROUND(I139*H139,3)</f>
        <v>0</v>
      </c>
      <c r="K139" s="195"/>
      <c r="L139" s="35"/>
      <c r="M139" s="196" t="s">
        <v>1</v>
      </c>
      <c r="N139" s="197" t="s">
        <v>40</v>
      </c>
      <c r="O139" s="74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0" t="s">
        <v>141</v>
      </c>
      <c r="AT139" s="200" t="s">
        <v>137</v>
      </c>
      <c r="AU139" s="200" t="s">
        <v>113</v>
      </c>
      <c r="AY139" s="15" t="s">
        <v>135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5" t="s">
        <v>113</v>
      </c>
      <c r="BK139" s="202">
        <f>ROUND(I139*H139,3)</f>
        <v>0</v>
      </c>
      <c r="BL139" s="15" t="s">
        <v>141</v>
      </c>
      <c r="BM139" s="200" t="s">
        <v>154</v>
      </c>
    </row>
    <row r="140" s="2" customFormat="1" ht="24.15" customHeight="1">
      <c r="A140" s="34"/>
      <c r="B140" s="153"/>
      <c r="C140" s="189" t="s">
        <v>155</v>
      </c>
      <c r="D140" s="189" t="s">
        <v>137</v>
      </c>
      <c r="E140" s="190" t="s">
        <v>156</v>
      </c>
      <c r="F140" s="191" t="s">
        <v>157</v>
      </c>
      <c r="G140" s="192" t="s">
        <v>150</v>
      </c>
      <c r="H140" s="193">
        <v>12.27</v>
      </c>
      <c r="I140" s="194"/>
      <c r="J140" s="193">
        <f>ROUND(I140*H140,3)</f>
        <v>0</v>
      </c>
      <c r="K140" s="195"/>
      <c r="L140" s="35"/>
      <c r="M140" s="196" t="s">
        <v>1</v>
      </c>
      <c r="N140" s="197" t="s">
        <v>40</v>
      </c>
      <c r="O140" s="74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0" t="s">
        <v>141</v>
      </c>
      <c r="AT140" s="200" t="s">
        <v>137</v>
      </c>
      <c r="AU140" s="200" t="s">
        <v>113</v>
      </c>
      <c r="AY140" s="15" t="s">
        <v>135</v>
      </c>
      <c r="BE140" s="201">
        <f>IF(N140="základná",J140,0)</f>
        <v>0</v>
      </c>
      <c r="BF140" s="201">
        <f>IF(N140="znížená",J140,0)</f>
        <v>0</v>
      </c>
      <c r="BG140" s="201">
        <f>IF(N140="zákl. prenesená",J140,0)</f>
        <v>0</v>
      </c>
      <c r="BH140" s="201">
        <f>IF(N140="zníž. prenesená",J140,0)</f>
        <v>0</v>
      </c>
      <c r="BI140" s="201">
        <f>IF(N140="nulová",J140,0)</f>
        <v>0</v>
      </c>
      <c r="BJ140" s="15" t="s">
        <v>113</v>
      </c>
      <c r="BK140" s="202">
        <f>ROUND(I140*H140,3)</f>
        <v>0</v>
      </c>
      <c r="BL140" s="15" t="s">
        <v>141</v>
      </c>
      <c r="BM140" s="200" t="s">
        <v>158</v>
      </c>
    </row>
    <row r="141" s="2" customFormat="1" ht="37.8" customHeight="1">
      <c r="A141" s="34"/>
      <c r="B141" s="153"/>
      <c r="C141" s="189" t="s">
        <v>159</v>
      </c>
      <c r="D141" s="189" t="s">
        <v>137</v>
      </c>
      <c r="E141" s="190" t="s">
        <v>160</v>
      </c>
      <c r="F141" s="191" t="s">
        <v>161</v>
      </c>
      <c r="G141" s="192" t="s">
        <v>150</v>
      </c>
      <c r="H141" s="193">
        <v>108</v>
      </c>
      <c r="I141" s="194"/>
      <c r="J141" s="193">
        <f>ROUND(I141*H141,3)</f>
        <v>0</v>
      </c>
      <c r="K141" s="195"/>
      <c r="L141" s="35"/>
      <c r="M141" s="196" t="s">
        <v>1</v>
      </c>
      <c r="N141" s="197" t="s">
        <v>40</v>
      </c>
      <c r="O141" s="74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0" t="s">
        <v>141</v>
      </c>
      <c r="AT141" s="200" t="s">
        <v>137</v>
      </c>
      <c r="AU141" s="200" t="s">
        <v>113</v>
      </c>
      <c r="AY141" s="15" t="s">
        <v>135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5" t="s">
        <v>113</v>
      </c>
      <c r="BK141" s="202">
        <f>ROUND(I141*H141,3)</f>
        <v>0</v>
      </c>
      <c r="BL141" s="15" t="s">
        <v>141</v>
      </c>
      <c r="BM141" s="200" t="s">
        <v>162</v>
      </c>
    </row>
    <row r="142" s="2" customFormat="1" ht="24.15" customHeight="1">
      <c r="A142" s="34"/>
      <c r="B142" s="153"/>
      <c r="C142" s="189" t="s">
        <v>163</v>
      </c>
      <c r="D142" s="189" t="s">
        <v>137</v>
      </c>
      <c r="E142" s="190" t="s">
        <v>164</v>
      </c>
      <c r="F142" s="191" t="s">
        <v>165</v>
      </c>
      <c r="G142" s="192" t="s">
        <v>150</v>
      </c>
      <c r="H142" s="193">
        <v>177.03999999999999</v>
      </c>
      <c r="I142" s="194"/>
      <c r="J142" s="193">
        <f>ROUND(I142*H142,3)</f>
        <v>0</v>
      </c>
      <c r="K142" s="195"/>
      <c r="L142" s="35"/>
      <c r="M142" s="196" t="s">
        <v>1</v>
      </c>
      <c r="N142" s="197" t="s">
        <v>40</v>
      </c>
      <c r="O142" s="74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0" t="s">
        <v>141</v>
      </c>
      <c r="AT142" s="200" t="s">
        <v>137</v>
      </c>
      <c r="AU142" s="200" t="s">
        <v>113</v>
      </c>
      <c r="AY142" s="15" t="s">
        <v>135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5" t="s">
        <v>113</v>
      </c>
      <c r="BK142" s="202">
        <f>ROUND(I142*H142,3)</f>
        <v>0</v>
      </c>
      <c r="BL142" s="15" t="s">
        <v>141</v>
      </c>
      <c r="BM142" s="200" t="s">
        <v>166</v>
      </c>
    </row>
    <row r="143" s="2" customFormat="1" ht="24.15" customHeight="1">
      <c r="A143" s="34"/>
      <c r="B143" s="153"/>
      <c r="C143" s="203" t="s">
        <v>167</v>
      </c>
      <c r="D143" s="203" t="s">
        <v>168</v>
      </c>
      <c r="E143" s="204" t="s">
        <v>169</v>
      </c>
      <c r="F143" s="205" t="s">
        <v>170</v>
      </c>
      <c r="G143" s="206" t="s">
        <v>171</v>
      </c>
      <c r="H143" s="207">
        <v>295.65699999999998</v>
      </c>
      <c r="I143" s="208"/>
      <c r="J143" s="207">
        <f>ROUND(I143*H143,3)</f>
        <v>0</v>
      </c>
      <c r="K143" s="209"/>
      <c r="L143" s="210"/>
      <c r="M143" s="211" t="s">
        <v>1</v>
      </c>
      <c r="N143" s="212" t="s">
        <v>40</v>
      </c>
      <c r="O143" s="74"/>
      <c r="P143" s="198">
        <f>O143*H143</f>
        <v>0</v>
      </c>
      <c r="Q143" s="198">
        <v>1</v>
      </c>
      <c r="R143" s="198">
        <f>Q143*H143</f>
        <v>295.65699999999998</v>
      </c>
      <c r="S143" s="198">
        <v>0</v>
      </c>
      <c r="T143" s="199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0" t="s">
        <v>167</v>
      </c>
      <c r="AT143" s="200" t="s">
        <v>168</v>
      </c>
      <c r="AU143" s="200" t="s">
        <v>113</v>
      </c>
      <c r="AY143" s="15" t="s">
        <v>135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5" t="s">
        <v>113</v>
      </c>
      <c r="BK143" s="202">
        <f>ROUND(I143*H143,3)</f>
        <v>0</v>
      </c>
      <c r="BL143" s="15" t="s">
        <v>141</v>
      </c>
      <c r="BM143" s="200" t="s">
        <v>172</v>
      </c>
    </row>
    <row r="144" s="12" customFormat="1" ht="22.8" customHeight="1">
      <c r="A144" s="12"/>
      <c r="B144" s="176"/>
      <c r="C144" s="12"/>
      <c r="D144" s="177" t="s">
        <v>73</v>
      </c>
      <c r="E144" s="187" t="s">
        <v>113</v>
      </c>
      <c r="F144" s="187" t="s">
        <v>173</v>
      </c>
      <c r="G144" s="12"/>
      <c r="H144" s="12"/>
      <c r="I144" s="179"/>
      <c r="J144" s="188">
        <f>BK144</f>
        <v>0</v>
      </c>
      <c r="K144" s="12"/>
      <c r="L144" s="176"/>
      <c r="M144" s="181"/>
      <c r="N144" s="182"/>
      <c r="O144" s="182"/>
      <c r="P144" s="183">
        <f>SUM(P145:P151)</f>
        <v>0</v>
      </c>
      <c r="Q144" s="182"/>
      <c r="R144" s="183">
        <f>SUM(R145:R151)</f>
        <v>24.185573980000001</v>
      </c>
      <c r="S144" s="182"/>
      <c r="T144" s="184">
        <f>SUM(T145:T151)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7" t="s">
        <v>82</v>
      </c>
      <c r="AT144" s="185" t="s">
        <v>73</v>
      </c>
      <c r="AU144" s="185" t="s">
        <v>82</v>
      </c>
      <c r="AY144" s="177" t="s">
        <v>135</v>
      </c>
      <c r="BK144" s="186">
        <f>SUM(BK145:BK151)</f>
        <v>0</v>
      </c>
    </row>
    <row r="145" s="2" customFormat="1" ht="24.15" customHeight="1">
      <c r="A145" s="34"/>
      <c r="B145" s="153"/>
      <c r="C145" s="189" t="s">
        <v>174</v>
      </c>
      <c r="D145" s="189" t="s">
        <v>137</v>
      </c>
      <c r="E145" s="190" t="s">
        <v>175</v>
      </c>
      <c r="F145" s="191" t="s">
        <v>176</v>
      </c>
      <c r="G145" s="192" t="s">
        <v>150</v>
      </c>
      <c r="H145" s="193">
        <v>1.2270000000000001</v>
      </c>
      <c r="I145" s="194"/>
      <c r="J145" s="193">
        <f>ROUND(I145*H145,3)</f>
        <v>0</v>
      </c>
      <c r="K145" s="195"/>
      <c r="L145" s="35"/>
      <c r="M145" s="196" t="s">
        <v>1</v>
      </c>
      <c r="N145" s="197" t="s">
        <v>40</v>
      </c>
      <c r="O145" s="74"/>
      <c r="P145" s="198">
        <f>O145*H145</f>
        <v>0</v>
      </c>
      <c r="Q145" s="198">
        <v>2.0699999999999998</v>
      </c>
      <c r="R145" s="198">
        <f>Q145*H145</f>
        <v>2.5398900000000002</v>
      </c>
      <c r="S145" s="198">
        <v>0</v>
      </c>
      <c r="T145" s="199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0" t="s">
        <v>141</v>
      </c>
      <c r="AT145" s="200" t="s">
        <v>137</v>
      </c>
      <c r="AU145" s="200" t="s">
        <v>113</v>
      </c>
      <c r="AY145" s="15" t="s">
        <v>135</v>
      </c>
      <c r="BE145" s="201">
        <f>IF(N145="základná",J145,0)</f>
        <v>0</v>
      </c>
      <c r="BF145" s="201">
        <f>IF(N145="znížená",J145,0)</f>
        <v>0</v>
      </c>
      <c r="BG145" s="201">
        <f>IF(N145="zákl. prenesená",J145,0)</f>
        <v>0</v>
      </c>
      <c r="BH145" s="201">
        <f>IF(N145="zníž. prenesená",J145,0)</f>
        <v>0</v>
      </c>
      <c r="BI145" s="201">
        <f>IF(N145="nulová",J145,0)</f>
        <v>0</v>
      </c>
      <c r="BJ145" s="15" t="s">
        <v>113</v>
      </c>
      <c r="BK145" s="202">
        <f>ROUND(I145*H145,3)</f>
        <v>0</v>
      </c>
      <c r="BL145" s="15" t="s">
        <v>141</v>
      </c>
      <c r="BM145" s="200" t="s">
        <v>177</v>
      </c>
    </row>
    <row r="146" s="2" customFormat="1" ht="16.5" customHeight="1">
      <c r="A146" s="34"/>
      <c r="B146" s="153"/>
      <c r="C146" s="189" t="s">
        <v>178</v>
      </c>
      <c r="D146" s="189" t="s">
        <v>137</v>
      </c>
      <c r="E146" s="190" t="s">
        <v>179</v>
      </c>
      <c r="F146" s="191" t="s">
        <v>180</v>
      </c>
      <c r="G146" s="192" t="s">
        <v>150</v>
      </c>
      <c r="H146" s="193">
        <v>2.4540000000000002</v>
      </c>
      <c r="I146" s="194"/>
      <c r="J146" s="193">
        <f>ROUND(I146*H146,3)</f>
        <v>0</v>
      </c>
      <c r="K146" s="195"/>
      <c r="L146" s="35"/>
      <c r="M146" s="196" t="s">
        <v>1</v>
      </c>
      <c r="N146" s="197" t="s">
        <v>40</v>
      </c>
      <c r="O146" s="74"/>
      <c r="P146" s="198">
        <f>O146*H146</f>
        <v>0</v>
      </c>
      <c r="Q146" s="198">
        <v>2.3143699999999998</v>
      </c>
      <c r="R146" s="198">
        <f>Q146*H146</f>
        <v>5.6794639800000004</v>
      </c>
      <c r="S146" s="198">
        <v>0</v>
      </c>
      <c r="T146" s="199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0" t="s">
        <v>141</v>
      </c>
      <c r="AT146" s="200" t="s">
        <v>137</v>
      </c>
      <c r="AU146" s="200" t="s">
        <v>113</v>
      </c>
      <c r="AY146" s="15" t="s">
        <v>135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5" t="s">
        <v>113</v>
      </c>
      <c r="BK146" s="202">
        <f>ROUND(I146*H146,3)</f>
        <v>0</v>
      </c>
      <c r="BL146" s="15" t="s">
        <v>141</v>
      </c>
      <c r="BM146" s="200" t="s">
        <v>181</v>
      </c>
    </row>
    <row r="147" s="2" customFormat="1" ht="33" customHeight="1">
      <c r="A147" s="34"/>
      <c r="B147" s="153"/>
      <c r="C147" s="189" t="s">
        <v>182</v>
      </c>
      <c r="D147" s="189" t="s">
        <v>137</v>
      </c>
      <c r="E147" s="190" t="s">
        <v>183</v>
      </c>
      <c r="F147" s="191" t="s">
        <v>184</v>
      </c>
      <c r="G147" s="192" t="s">
        <v>150</v>
      </c>
      <c r="H147" s="193">
        <v>4.7999999999999998</v>
      </c>
      <c r="I147" s="194"/>
      <c r="J147" s="193">
        <f>ROUND(I147*H147,3)</f>
        <v>0</v>
      </c>
      <c r="K147" s="195"/>
      <c r="L147" s="35"/>
      <c r="M147" s="196" t="s">
        <v>1</v>
      </c>
      <c r="N147" s="197" t="s">
        <v>40</v>
      </c>
      <c r="O147" s="74"/>
      <c r="P147" s="198">
        <f>O147*H147</f>
        <v>0</v>
      </c>
      <c r="Q147" s="198">
        <v>2.1190899999999999</v>
      </c>
      <c r="R147" s="198">
        <f>Q147*H147</f>
        <v>10.171631999999999</v>
      </c>
      <c r="S147" s="198">
        <v>0</v>
      </c>
      <c r="T147" s="199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0" t="s">
        <v>141</v>
      </c>
      <c r="AT147" s="200" t="s">
        <v>137</v>
      </c>
      <c r="AU147" s="200" t="s">
        <v>113</v>
      </c>
      <c r="AY147" s="15" t="s">
        <v>135</v>
      </c>
      <c r="BE147" s="201">
        <f>IF(N147="základná",J147,0)</f>
        <v>0</v>
      </c>
      <c r="BF147" s="201">
        <f>IF(N147="znížená",J147,0)</f>
        <v>0</v>
      </c>
      <c r="BG147" s="201">
        <f>IF(N147="zákl. prenesená",J147,0)</f>
        <v>0</v>
      </c>
      <c r="BH147" s="201">
        <f>IF(N147="zníž. prenesená",J147,0)</f>
        <v>0</v>
      </c>
      <c r="BI147" s="201">
        <f>IF(N147="nulová",J147,0)</f>
        <v>0</v>
      </c>
      <c r="BJ147" s="15" t="s">
        <v>113</v>
      </c>
      <c r="BK147" s="202">
        <f>ROUND(I147*H147,3)</f>
        <v>0</v>
      </c>
      <c r="BL147" s="15" t="s">
        <v>141</v>
      </c>
      <c r="BM147" s="200" t="s">
        <v>185</v>
      </c>
    </row>
    <row r="148" s="2" customFormat="1" ht="24.15" customHeight="1">
      <c r="A148" s="34"/>
      <c r="B148" s="153"/>
      <c r="C148" s="189" t="s">
        <v>186</v>
      </c>
      <c r="D148" s="189" t="s">
        <v>137</v>
      </c>
      <c r="E148" s="190" t="s">
        <v>187</v>
      </c>
      <c r="F148" s="191" t="s">
        <v>188</v>
      </c>
      <c r="G148" s="192" t="s">
        <v>171</v>
      </c>
      <c r="H148" s="193">
        <v>0.29399999999999998</v>
      </c>
      <c r="I148" s="194"/>
      <c r="J148" s="193">
        <f>ROUND(I148*H148,3)</f>
        <v>0</v>
      </c>
      <c r="K148" s="195"/>
      <c r="L148" s="35"/>
      <c r="M148" s="196" t="s">
        <v>1</v>
      </c>
      <c r="N148" s="197" t="s">
        <v>40</v>
      </c>
      <c r="O148" s="74"/>
      <c r="P148" s="198">
        <f>O148*H148</f>
        <v>0</v>
      </c>
      <c r="Q148" s="198">
        <v>1.002</v>
      </c>
      <c r="R148" s="198">
        <f>Q148*H148</f>
        <v>0.29458799999999996</v>
      </c>
      <c r="S148" s="198">
        <v>0</v>
      </c>
      <c r="T148" s="199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0" t="s">
        <v>141</v>
      </c>
      <c r="AT148" s="200" t="s">
        <v>137</v>
      </c>
      <c r="AU148" s="200" t="s">
        <v>113</v>
      </c>
      <c r="AY148" s="15" t="s">
        <v>135</v>
      </c>
      <c r="BE148" s="201">
        <f>IF(N148="základná",J148,0)</f>
        <v>0</v>
      </c>
      <c r="BF148" s="201">
        <f>IF(N148="znížená",J148,0)</f>
        <v>0</v>
      </c>
      <c r="BG148" s="201">
        <f>IF(N148="zákl. prenesená",J148,0)</f>
        <v>0</v>
      </c>
      <c r="BH148" s="201">
        <f>IF(N148="zníž. prenesená",J148,0)</f>
        <v>0</v>
      </c>
      <c r="BI148" s="201">
        <f>IF(N148="nulová",J148,0)</f>
        <v>0</v>
      </c>
      <c r="BJ148" s="15" t="s">
        <v>113</v>
      </c>
      <c r="BK148" s="202">
        <f>ROUND(I148*H148,3)</f>
        <v>0</v>
      </c>
      <c r="BL148" s="15" t="s">
        <v>141</v>
      </c>
      <c r="BM148" s="200" t="s">
        <v>189</v>
      </c>
    </row>
    <row r="149" s="2" customFormat="1" ht="24.15" customHeight="1">
      <c r="A149" s="34"/>
      <c r="B149" s="153"/>
      <c r="C149" s="203" t="s">
        <v>190</v>
      </c>
      <c r="D149" s="203" t="s">
        <v>168</v>
      </c>
      <c r="E149" s="204" t="s">
        <v>191</v>
      </c>
      <c r="F149" s="205" t="s">
        <v>192</v>
      </c>
      <c r="G149" s="206" t="s">
        <v>193</v>
      </c>
      <c r="H149" s="207">
        <v>1</v>
      </c>
      <c r="I149" s="208"/>
      <c r="J149" s="207">
        <f>ROUND(I149*H149,3)</f>
        <v>0</v>
      </c>
      <c r="K149" s="209"/>
      <c r="L149" s="210"/>
      <c r="M149" s="211" t="s">
        <v>1</v>
      </c>
      <c r="N149" s="212" t="s">
        <v>40</v>
      </c>
      <c r="O149" s="74"/>
      <c r="P149" s="198">
        <f>O149*H149</f>
        <v>0</v>
      </c>
      <c r="Q149" s="198">
        <v>1.2</v>
      </c>
      <c r="R149" s="198">
        <f>Q149*H149</f>
        <v>1.2</v>
      </c>
      <c r="S149" s="198">
        <v>0</v>
      </c>
      <c r="T149" s="199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0" t="s">
        <v>167</v>
      </c>
      <c r="AT149" s="200" t="s">
        <v>168</v>
      </c>
      <c r="AU149" s="200" t="s">
        <v>113</v>
      </c>
      <c r="AY149" s="15" t="s">
        <v>135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5" t="s">
        <v>113</v>
      </c>
      <c r="BK149" s="202">
        <f>ROUND(I149*H149,3)</f>
        <v>0</v>
      </c>
      <c r="BL149" s="15" t="s">
        <v>141</v>
      </c>
      <c r="BM149" s="200" t="s">
        <v>194</v>
      </c>
    </row>
    <row r="150" s="2" customFormat="1" ht="24.15" customHeight="1">
      <c r="A150" s="34"/>
      <c r="B150" s="153"/>
      <c r="C150" s="203" t="s">
        <v>195</v>
      </c>
      <c r="D150" s="203" t="s">
        <v>168</v>
      </c>
      <c r="E150" s="204" t="s">
        <v>196</v>
      </c>
      <c r="F150" s="205" t="s">
        <v>197</v>
      </c>
      <c r="G150" s="206" t="s">
        <v>193</v>
      </c>
      <c r="H150" s="207">
        <v>1</v>
      </c>
      <c r="I150" s="208"/>
      <c r="J150" s="207">
        <f>ROUND(I150*H150,3)</f>
        <v>0</v>
      </c>
      <c r="K150" s="209"/>
      <c r="L150" s="210"/>
      <c r="M150" s="211" t="s">
        <v>1</v>
      </c>
      <c r="N150" s="212" t="s">
        <v>40</v>
      </c>
      <c r="O150" s="74"/>
      <c r="P150" s="198">
        <f>O150*H150</f>
        <v>0</v>
      </c>
      <c r="Q150" s="198">
        <v>2.8199999999999998</v>
      </c>
      <c r="R150" s="198">
        <f>Q150*H150</f>
        <v>2.8199999999999998</v>
      </c>
      <c r="S150" s="198">
        <v>0</v>
      </c>
      <c r="T150" s="199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0" t="s">
        <v>167</v>
      </c>
      <c r="AT150" s="200" t="s">
        <v>168</v>
      </c>
      <c r="AU150" s="200" t="s">
        <v>113</v>
      </c>
      <c r="AY150" s="15" t="s">
        <v>135</v>
      </c>
      <c r="BE150" s="201">
        <f>IF(N150="základná",J150,0)</f>
        <v>0</v>
      </c>
      <c r="BF150" s="201">
        <f>IF(N150="znížená",J150,0)</f>
        <v>0</v>
      </c>
      <c r="BG150" s="201">
        <f>IF(N150="zákl. prenesená",J150,0)</f>
        <v>0</v>
      </c>
      <c r="BH150" s="201">
        <f>IF(N150="zníž. prenesená",J150,0)</f>
        <v>0</v>
      </c>
      <c r="BI150" s="201">
        <f>IF(N150="nulová",J150,0)</f>
        <v>0</v>
      </c>
      <c r="BJ150" s="15" t="s">
        <v>113</v>
      </c>
      <c r="BK150" s="202">
        <f>ROUND(I150*H150,3)</f>
        <v>0</v>
      </c>
      <c r="BL150" s="15" t="s">
        <v>141</v>
      </c>
      <c r="BM150" s="200" t="s">
        <v>198</v>
      </c>
    </row>
    <row r="151" s="2" customFormat="1" ht="37.8" customHeight="1">
      <c r="A151" s="34"/>
      <c r="B151" s="153"/>
      <c r="C151" s="203" t="s">
        <v>199</v>
      </c>
      <c r="D151" s="203" t="s">
        <v>168</v>
      </c>
      <c r="E151" s="204" t="s">
        <v>200</v>
      </c>
      <c r="F151" s="205" t="s">
        <v>201</v>
      </c>
      <c r="G151" s="206" t="s">
        <v>193</v>
      </c>
      <c r="H151" s="207">
        <v>4</v>
      </c>
      <c r="I151" s="208"/>
      <c r="J151" s="207">
        <f>ROUND(I151*H151,3)</f>
        <v>0</v>
      </c>
      <c r="K151" s="209"/>
      <c r="L151" s="210"/>
      <c r="M151" s="211" t="s">
        <v>1</v>
      </c>
      <c r="N151" s="212" t="s">
        <v>40</v>
      </c>
      <c r="O151" s="74"/>
      <c r="P151" s="198">
        <f>O151*H151</f>
        <v>0</v>
      </c>
      <c r="Q151" s="198">
        <v>0.37</v>
      </c>
      <c r="R151" s="198">
        <f>Q151*H151</f>
        <v>1.48</v>
      </c>
      <c r="S151" s="198">
        <v>0</v>
      </c>
      <c r="T151" s="199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0" t="s">
        <v>167</v>
      </c>
      <c r="AT151" s="200" t="s">
        <v>168</v>
      </c>
      <c r="AU151" s="200" t="s">
        <v>113</v>
      </c>
      <c r="AY151" s="15" t="s">
        <v>135</v>
      </c>
      <c r="BE151" s="201">
        <f>IF(N151="základná",J151,0)</f>
        <v>0</v>
      </c>
      <c r="BF151" s="201">
        <f>IF(N151="znížená",J151,0)</f>
        <v>0</v>
      </c>
      <c r="BG151" s="201">
        <f>IF(N151="zákl. prenesená",J151,0)</f>
        <v>0</v>
      </c>
      <c r="BH151" s="201">
        <f>IF(N151="zníž. prenesená",J151,0)</f>
        <v>0</v>
      </c>
      <c r="BI151" s="201">
        <f>IF(N151="nulová",J151,0)</f>
        <v>0</v>
      </c>
      <c r="BJ151" s="15" t="s">
        <v>113</v>
      </c>
      <c r="BK151" s="202">
        <f>ROUND(I151*H151,3)</f>
        <v>0</v>
      </c>
      <c r="BL151" s="15" t="s">
        <v>141</v>
      </c>
      <c r="BM151" s="200" t="s">
        <v>202</v>
      </c>
    </row>
    <row r="152" s="12" customFormat="1" ht="22.8" customHeight="1">
      <c r="A152" s="12"/>
      <c r="B152" s="176"/>
      <c r="C152" s="12"/>
      <c r="D152" s="177" t="s">
        <v>73</v>
      </c>
      <c r="E152" s="187" t="s">
        <v>155</v>
      </c>
      <c r="F152" s="187" t="s">
        <v>203</v>
      </c>
      <c r="G152" s="12"/>
      <c r="H152" s="12"/>
      <c r="I152" s="179"/>
      <c r="J152" s="188">
        <f>BK152</f>
        <v>0</v>
      </c>
      <c r="K152" s="12"/>
      <c r="L152" s="176"/>
      <c r="M152" s="181"/>
      <c r="N152" s="182"/>
      <c r="O152" s="182"/>
      <c r="P152" s="183">
        <f>SUM(P153:P155)</f>
        <v>0</v>
      </c>
      <c r="Q152" s="182"/>
      <c r="R152" s="183">
        <f>SUM(R153:R155)</f>
        <v>235.50383999999997</v>
      </c>
      <c r="S152" s="182"/>
      <c r="T152" s="184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77" t="s">
        <v>82</v>
      </c>
      <c r="AT152" s="185" t="s">
        <v>73</v>
      </c>
      <c r="AU152" s="185" t="s">
        <v>82</v>
      </c>
      <c r="AY152" s="177" t="s">
        <v>135</v>
      </c>
      <c r="BK152" s="186">
        <f>SUM(BK153:BK155)</f>
        <v>0</v>
      </c>
    </row>
    <row r="153" s="2" customFormat="1" ht="33" customHeight="1">
      <c r="A153" s="34"/>
      <c r="B153" s="153"/>
      <c r="C153" s="189" t="s">
        <v>204</v>
      </c>
      <c r="D153" s="189" t="s">
        <v>137</v>
      </c>
      <c r="E153" s="190" t="s">
        <v>205</v>
      </c>
      <c r="F153" s="191" t="s">
        <v>206</v>
      </c>
      <c r="G153" s="192" t="s">
        <v>140</v>
      </c>
      <c r="H153" s="193">
        <v>584</v>
      </c>
      <c r="I153" s="194"/>
      <c r="J153" s="193">
        <f>ROUND(I153*H153,3)</f>
        <v>0</v>
      </c>
      <c r="K153" s="195"/>
      <c r="L153" s="35"/>
      <c r="M153" s="196" t="s">
        <v>1</v>
      </c>
      <c r="N153" s="197" t="s">
        <v>40</v>
      </c>
      <c r="O153" s="74"/>
      <c r="P153" s="198">
        <f>O153*H153</f>
        <v>0</v>
      </c>
      <c r="Q153" s="198">
        <v>0.24464</v>
      </c>
      <c r="R153" s="198">
        <f>Q153*H153</f>
        <v>142.86975999999999</v>
      </c>
      <c r="S153" s="198">
        <v>0</v>
      </c>
      <c r="T153" s="199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0" t="s">
        <v>141</v>
      </c>
      <c r="AT153" s="200" t="s">
        <v>137</v>
      </c>
      <c r="AU153" s="200" t="s">
        <v>113</v>
      </c>
      <c r="AY153" s="15" t="s">
        <v>135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5" t="s">
        <v>113</v>
      </c>
      <c r="BK153" s="202">
        <f>ROUND(I153*H153,3)</f>
        <v>0</v>
      </c>
      <c r="BL153" s="15" t="s">
        <v>141</v>
      </c>
      <c r="BM153" s="200" t="s">
        <v>207</v>
      </c>
    </row>
    <row r="154" s="2" customFormat="1" ht="24.15" customHeight="1">
      <c r="A154" s="34"/>
      <c r="B154" s="153"/>
      <c r="C154" s="189" t="s">
        <v>208</v>
      </c>
      <c r="D154" s="189" t="s">
        <v>137</v>
      </c>
      <c r="E154" s="190" t="s">
        <v>209</v>
      </c>
      <c r="F154" s="191" t="s">
        <v>210</v>
      </c>
      <c r="G154" s="192" t="s">
        <v>140</v>
      </c>
      <c r="H154" s="193">
        <v>584</v>
      </c>
      <c r="I154" s="194"/>
      <c r="J154" s="193">
        <f>ROUND(I154*H154,3)</f>
        <v>0</v>
      </c>
      <c r="K154" s="195"/>
      <c r="L154" s="35"/>
      <c r="M154" s="196" t="s">
        <v>1</v>
      </c>
      <c r="N154" s="197" t="s">
        <v>40</v>
      </c>
      <c r="O154" s="74"/>
      <c r="P154" s="198">
        <f>O154*H154</f>
        <v>0</v>
      </c>
      <c r="Q154" s="198">
        <v>0.0030300000000000001</v>
      </c>
      <c r="R154" s="198">
        <f>Q154*H154</f>
        <v>1.76952</v>
      </c>
      <c r="S154" s="198">
        <v>0</v>
      </c>
      <c r="T154" s="199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0" t="s">
        <v>141</v>
      </c>
      <c r="AT154" s="200" t="s">
        <v>137</v>
      </c>
      <c r="AU154" s="200" t="s">
        <v>113</v>
      </c>
      <c r="AY154" s="15" t="s">
        <v>135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5" t="s">
        <v>113</v>
      </c>
      <c r="BK154" s="202">
        <f>ROUND(I154*H154,3)</f>
        <v>0</v>
      </c>
      <c r="BL154" s="15" t="s">
        <v>141</v>
      </c>
      <c r="BM154" s="200" t="s">
        <v>211</v>
      </c>
    </row>
    <row r="155" s="2" customFormat="1" ht="33" customHeight="1">
      <c r="A155" s="34"/>
      <c r="B155" s="153"/>
      <c r="C155" s="189" t="s">
        <v>212</v>
      </c>
      <c r="D155" s="189" t="s">
        <v>137</v>
      </c>
      <c r="E155" s="190" t="s">
        <v>213</v>
      </c>
      <c r="F155" s="191" t="s">
        <v>214</v>
      </c>
      <c r="G155" s="192" t="s">
        <v>140</v>
      </c>
      <c r="H155" s="193">
        <v>584</v>
      </c>
      <c r="I155" s="194"/>
      <c r="J155" s="193">
        <f>ROUND(I155*H155,3)</f>
        <v>0</v>
      </c>
      <c r="K155" s="195"/>
      <c r="L155" s="35"/>
      <c r="M155" s="196" t="s">
        <v>1</v>
      </c>
      <c r="N155" s="197" t="s">
        <v>40</v>
      </c>
      <c r="O155" s="74"/>
      <c r="P155" s="198">
        <f>O155*H155</f>
        <v>0</v>
      </c>
      <c r="Q155" s="198">
        <v>0.15559000000000001</v>
      </c>
      <c r="R155" s="198">
        <f>Q155*H155</f>
        <v>90.864559999999997</v>
      </c>
      <c r="S155" s="198">
        <v>0</v>
      </c>
      <c r="T155" s="199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0" t="s">
        <v>141</v>
      </c>
      <c r="AT155" s="200" t="s">
        <v>137</v>
      </c>
      <c r="AU155" s="200" t="s">
        <v>113</v>
      </c>
      <c r="AY155" s="15" t="s">
        <v>135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5" t="s">
        <v>113</v>
      </c>
      <c r="BK155" s="202">
        <f>ROUND(I155*H155,3)</f>
        <v>0</v>
      </c>
      <c r="BL155" s="15" t="s">
        <v>141</v>
      </c>
      <c r="BM155" s="200" t="s">
        <v>215</v>
      </c>
    </row>
    <row r="156" s="12" customFormat="1" ht="22.8" customHeight="1">
      <c r="A156" s="12"/>
      <c r="B156" s="176"/>
      <c r="C156" s="12"/>
      <c r="D156" s="177" t="s">
        <v>73</v>
      </c>
      <c r="E156" s="187" t="s">
        <v>167</v>
      </c>
      <c r="F156" s="187" t="s">
        <v>216</v>
      </c>
      <c r="G156" s="12"/>
      <c r="H156" s="12"/>
      <c r="I156" s="179"/>
      <c r="J156" s="188">
        <f>BK156</f>
        <v>0</v>
      </c>
      <c r="K156" s="12"/>
      <c r="L156" s="176"/>
      <c r="M156" s="181"/>
      <c r="N156" s="182"/>
      <c r="O156" s="182"/>
      <c r="P156" s="183">
        <f>SUM(P157:P171)</f>
        <v>0</v>
      </c>
      <c r="Q156" s="182"/>
      <c r="R156" s="183">
        <f>SUM(R157:R171)</f>
        <v>102.4986459</v>
      </c>
      <c r="S156" s="182"/>
      <c r="T156" s="184">
        <f>SUM(T157:T171)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77" t="s">
        <v>82</v>
      </c>
      <c r="AT156" s="185" t="s">
        <v>73</v>
      </c>
      <c r="AU156" s="185" t="s">
        <v>82</v>
      </c>
      <c r="AY156" s="177" t="s">
        <v>135</v>
      </c>
      <c r="BK156" s="186">
        <f>SUM(BK157:BK171)</f>
        <v>0</v>
      </c>
    </row>
    <row r="157" s="2" customFormat="1" ht="24.15" customHeight="1">
      <c r="A157" s="34"/>
      <c r="B157" s="153"/>
      <c r="C157" s="189" t="s">
        <v>217</v>
      </c>
      <c r="D157" s="189" t="s">
        <v>137</v>
      </c>
      <c r="E157" s="190" t="s">
        <v>218</v>
      </c>
      <c r="F157" s="191" t="s">
        <v>219</v>
      </c>
      <c r="G157" s="192" t="s">
        <v>145</v>
      </c>
      <c r="H157" s="193">
        <v>36</v>
      </c>
      <c r="I157" s="194"/>
      <c r="J157" s="193">
        <f>ROUND(I157*H157,3)</f>
        <v>0</v>
      </c>
      <c r="K157" s="195"/>
      <c r="L157" s="35"/>
      <c r="M157" s="196" t="s">
        <v>1</v>
      </c>
      <c r="N157" s="197" t="s">
        <v>40</v>
      </c>
      <c r="O157" s="74"/>
      <c r="P157" s="198">
        <f>O157*H157</f>
        <v>0</v>
      </c>
      <c r="Q157" s="198">
        <v>1.0000000000000001E-05</v>
      </c>
      <c r="R157" s="198">
        <f>Q157*H157</f>
        <v>0.00036000000000000002</v>
      </c>
      <c r="S157" s="198">
        <v>0</v>
      </c>
      <c r="T157" s="199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0" t="s">
        <v>141</v>
      </c>
      <c r="AT157" s="200" t="s">
        <v>137</v>
      </c>
      <c r="AU157" s="200" t="s">
        <v>113</v>
      </c>
      <c r="AY157" s="15" t="s">
        <v>135</v>
      </c>
      <c r="BE157" s="201">
        <f>IF(N157="základná",J157,0)</f>
        <v>0</v>
      </c>
      <c r="BF157" s="201">
        <f>IF(N157="znížená",J157,0)</f>
        <v>0</v>
      </c>
      <c r="BG157" s="201">
        <f>IF(N157="zákl. prenesená",J157,0)</f>
        <v>0</v>
      </c>
      <c r="BH157" s="201">
        <f>IF(N157="zníž. prenesená",J157,0)</f>
        <v>0</v>
      </c>
      <c r="BI157" s="201">
        <f>IF(N157="nulová",J157,0)</f>
        <v>0</v>
      </c>
      <c r="BJ157" s="15" t="s">
        <v>113</v>
      </c>
      <c r="BK157" s="202">
        <f>ROUND(I157*H157,3)</f>
        <v>0</v>
      </c>
      <c r="BL157" s="15" t="s">
        <v>141</v>
      </c>
      <c r="BM157" s="200" t="s">
        <v>220</v>
      </c>
    </row>
    <row r="158" s="2" customFormat="1" ht="37.8" customHeight="1">
      <c r="A158" s="34"/>
      <c r="B158" s="153"/>
      <c r="C158" s="203" t="s">
        <v>7</v>
      </c>
      <c r="D158" s="203" t="s">
        <v>168</v>
      </c>
      <c r="E158" s="204" t="s">
        <v>221</v>
      </c>
      <c r="F158" s="205" t="s">
        <v>222</v>
      </c>
      <c r="G158" s="206" t="s">
        <v>193</v>
      </c>
      <c r="H158" s="207">
        <v>6.0119999999999996</v>
      </c>
      <c r="I158" s="208"/>
      <c r="J158" s="207">
        <f>ROUND(I158*H158,3)</f>
        <v>0</v>
      </c>
      <c r="K158" s="209"/>
      <c r="L158" s="210"/>
      <c r="M158" s="211" t="s">
        <v>1</v>
      </c>
      <c r="N158" s="212" t="s">
        <v>40</v>
      </c>
      <c r="O158" s="74"/>
      <c r="P158" s="198">
        <f>O158*H158</f>
        <v>0</v>
      </c>
      <c r="Q158" s="198">
        <v>0.0077999999999999996</v>
      </c>
      <c r="R158" s="198">
        <f>Q158*H158</f>
        <v>0.046893599999999994</v>
      </c>
      <c r="S158" s="198">
        <v>0</v>
      </c>
      <c r="T158" s="199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0" t="s">
        <v>167</v>
      </c>
      <c r="AT158" s="200" t="s">
        <v>168</v>
      </c>
      <c r="AU158" s="200" t="s">
        <v>113</v>
      </c>
      <c r="AY158" s="15" t="s">
        <v>135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5" t="s">
        <v>113</v>
      </c>
      <c r="BK158" s="202">
        <f>ROUND(I158*H158,3)</f>
        <v>0</v>
      </c>
      <c r="BL158" s="15" t="s">
        <v>141</v>
      </c>
      <c r="BM158" s="200" t="s">
        <v>223</v>
      </c>
    </row>
    <row r="159" s="2" customFormat="1" ht="24.15" customHeight="1">
      <c r="A159" s="34"/>
      <c r="B159" s="153"/>
      <c r="C159" s="189" t="s">
        <v>224</v>
      </c>
      <c r="D159" s="189" t="s">
        <v>137</v>
      </c>
      <c r="E159" s="190" t="s">
        <v>225</v>
      </c>
      <c r="F159" s="191" t="s">
        <v>226</v>
      </c>
      <c r="G159" s="192" t="s">
        <v>145</v>
      </c>
      <c r="H159" s="193">
        <v>286</v>
      </c>
      <c r="I159" s="194"/>
      <c r="J159" s="193">
        <f>ROUND(I159*H159,3)</f>
        <v>0</v>
      </c>
      <c r="K159" s="195"/>
      <c r="L159" s="35"/>
      <c r="M159" s="196" t="s">
        <v>1</v>
      </c>
      <c r="N159" s="197" t="s">
        <v>40</v>
      </c>
      <c r="O159" s="74"/>
      <c r="P159" s="198">
        <f>O159*H159</f>
        <v>0</v>
      </c>
      <c r="Q159" s="198">
        <v>2.0000000000000002E-05</v>
      </c>
      <c r="R159" s="198">
        <f>Q159*H159</f>
        <v>0.0057200000000000003</v>
      </c>
      <c r="S159" s="198">
        <v>0</v>
      </c>
      <c r="T159" s="199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0" t="s">
        <v>141</v>
      </c>
      <c r="AT159" s="200" t="s">
        <v>137</v>
      </c>
      <c r="AU159" s="200" t="s">
        <v>113</v>
      </c>
      <c r="AY159" s="15" t="s">
        <v>135</v>
      </c>
      <c r="BE159" s="201">
        <f>IF(N159="základná",J159,0)</f>
        <v>0</v>
      </c>
      <c r="BF159" s="201">
        <f>IF(N159="znížená",J159,0)</f>
        <v>0</v>
      </c>
      <c r="BG159" s="201">
        <f>IF(N159="zákl. prenesená",J159,0)</f>
        <v>0</v>
      </c>
      <c r="BH159" s="201">
        <f>IF(N159="zníž. prenesená",J159,0)</f>
        <v>0</v>
      </c>
      <c r="BI159" s="201">
        <f>IF(N159="nulová",J159,0)</f>
        <v>0</v>
      </c>
      <c r="BJ159" s="15" t="s">
        <v>113</v>
      </c>
      <c r="BK159" s="202">
        <f>ROUND(I159*H159,3)</f>
        <v>0</v>
      </c>
      <c r="BL159" s="15" t="s">
        <v>141</v>
      </c>
      <c r="BM159" s="200" t="s">
        <v>227</v>
      </c>
    </row>
    <row r="160" s="2" customFormat="1" ht="37.8" customHeight="1">
      <c r="A160" s="34"/>
      <c r="B160" s="153"/>
      <c r="C160" s="203" t="s">
        <v>228</v>
      </c>
      <c r="D160" s="203" t="s">
        <v>168</v>
      </c>
      <c r="E160" s="204" t="s">
        <v>229</v>
      </c>
      <c r="F160" s="205" t="s">
        <v>230</v>
      </c>
      <c r="G160" s="206" t="s">
        <v>193</v>
      </c>
      <c r="H160" s="207">
        <v>47.762</v>
      </c>
      <c r="I160" s="208"/>
      <c r="J160" s="207">
        <f>ROUND(I160*H160,3)</f>
        <v>0</v>
      </c>
      <c r="K160" s="209"/>
      <c r="L160" s="210"/>
      <c r="M160" s="211" t="s">
        <v>1</v>
      </c>
      <c r="N160" s="212" t="s">
        <v>40</v>
      </c>
      <c r="O160" s="74"/>
      <c r="P160" s="198">
        <f>O160*H160</f>
        <v>0</v>
      </c>
      <c r="Q160" s="198">
        <v>0.031399999999999997</v>
      </c>
      <c r="R160" s="198">
        <f>Q160*H160</f>
        <v>1.4997267999999999</v>
      </c>
      <c r="S160" s="198">
        <v>0</v>
      </c>
      <c r="T160" s="199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0" t="s">
        <v>167</v>
      </c>
      <c r="AT160" s="200" t="s">
        <v>168</v>
      </c>
      <c r="AU160" s="200" t="s">
        <v>113</v>
      </c>
      <c r="AY160" s="15" t="s">
        <v>135</v>
      </c>
      <c r="BE160" s="201">
        <f>IF(N160="základná",J160,0)</f>
        <v>0</v>
      </c>
      <c r="BF160" s="201">
        <f>IF(N160="znížená",J160,0)</f>
        <v>0</v>
      </c>
      <c r="BG160" s="201">
        <f>IF(N160="zákl. prenesená",J160,0)</f>
        <v>0</v>
      </c>
      <c r="BH160" s="201">
        <f>IF(N160="zníž. prenesená",J160,0)</f>
        <v>0</v>
      </c>
      <c r="BI160" s="201">
        <f>IF(N160="nulová",J160,0)</f>
        <v>0</v>
      </c>
      <c r="BJ160" s="15" t="s">
        <v>113</v>
      </c>
      <c r="BK160" s="202">
        <f>ROUND(I160*H160,3)</f>
        <v>0</v>
      </c>
      <c r="BL160" s="15" t="s">
        <v>141</v>
      </c>
      <c r="BM160" s="200" t="s">
        <v>231</v>
      </c>
    </row>
    <row r="161" s="2" customFormat="1" ht="24.15" customHeight="1">
      <c r="A161" s="34"/>
      <c r="B161" s="153"/>
      <c r="C161" s="189" t="s">
        <v>232</v>
      </c>
      <c r="D161" s="189" t="s">
        <v>137</v>
      </c>
      <c r="E161" s="190" t="s">
        <v>233</v>
      </c>
      <c r="F161" s="191" t="s">
        <v>234</v>
      </c>
      <c r="G161" s="192" t="s">
        <v>193</v>
      </c>
      <c r="H161" s="193">
        <v>15</v>
      </c>
      <c r="I161" s="194"/>
      <c r="J161" s="193">
        <f>ROUND(I161*H161,3)</f>
        <v>0</v>
      </c>
      <c r="K161" s="195"/>
      <c r="L161" s="35"/>
      <c r="M161" s="196" t="s">
        <v>1</v>
      </c>
      <c r="N161" s="197" t="s">
        <v>40</v>
      </c>
      <c r="O161" s="74"/>
      <c r="P161" s="198">
        <f>O161*H161</f>
        <v>0</v>
      </c>
      <c r="Q161" s="198">
        <v>5.0000000000000002E-05</v>
      </c>
      <c r="R161" s="198">
        <f>Q161*H161</f>
        <v>0.00075000000000000002</v>
      </c>
      <c r="S161" s="198">
        <v>0</v>
      </c>
      <c r="T161" s="199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0" t="s">
        <v>141</v>
      </c>
      <c r="AT161" s="200" t="s">
        <v>137</v>
      </c>
      <c r="AU161" s="200" t="s">
        <v>113</v>
      </c>
      <c r="AY161" s="15" t="s">
        <v>135</v>
      </c>
      <c r="BE161" s="201">
        <f>IF(N161="základná",J161,0)</f>
        <v>0</v>
      </c>
      <c r="BF161" s="201">
        <f>IF(N161="znížená",J161,0)</f>
        <v>0</v>
      </c>
      <c r="BG161" s="201">
        <f>IF(N161="zákl. prenesená",J161,0)</f>
        <v>0</v>
      </c>
      <c r="BH161" s="201">
        <f>IF(N161="zníž. prenesená",J161,0)</f>
        <v>0</v>
      </c>
      <c r="BI161" s="201">
        <f>IF(N161="nulová",J161,0)</f>
        <v>0</v>
      </c>
      <c r="BJ161" s="15" t="s">
        <v>113</v>
      </c>
      <c r="BK161" s="202">
        <f>ROUND(I161*H161,3)</f>
        <v>0</v>
      </c>
      <c r="BL161" s="15" t="s">
        <v>141</v>
      </c>
      <c r="BM161" s="200" t="s">
        <v>235</v>
      </c>
    </row>
    <row r="162" s="2" customFormat="1" ht="24.15" customHeight="1">
      <c r="A162" s="34"/>
      <c r="B162" s="153"/>
      <c r="C162" s="203" t="s">
        <v>236</v>
      </c>
      <c r="D162" s="203" t="s">
        <v>168</v>
      </c>
      <c r="E162" s="204" t="s">
        <v>237</v>
      </c>
      <c r="F162" s="205" t="s">
        <v>238</v>
      </c>
      <c r="G162" s="206" t="s">
        <v>193</v>
      </c>
      <c r="H162" s="207">
        <v>15</v>
      </c>
      <c r="I162" s="208"/>
      <c r="J162" s="207">
        <f>ROUND(I162*H162,3)</f>
        <v>0</v>
      </c>
      <c r="K162" s="209"/>
      <c r="L162" s="210"/>
      <c r="M162" s="211" t="s">
        <v>1</v>
      </c>
      <c r="N162" s="212" t="s">
        <v>40</v>
      </c>
      <c r="O162" s="74"/>
      <c r="P162" s="198">
        <f>O162*H162</f>
        <v>0</v>
      </c>
      <c r="Q162" s="198">
        <v>0.00071000000000000002</v>
      </c>
      <c r="R162" s="198">
        <f>Q162*H162</f>
        <v>0.01065</v>
      </c>
      <c r="S162" s="198">
        <v>0</v>
      </c>
      <c r="T162" s="199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0" t="s">
        <v>167</v>
      </c>
      <c r="AT162" s="200" t="s">
        <v>168</v>
      </c>
      <c r="AU162" s="200" t="s">
        <v>113</v>
      </c>
      <c r="AY162" s="15" t="s">
        <v>135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5" t="s">
        <v>113</v>
      </c>
      <c r="BK162" s="202">
        <f>ROUND(I162*H162,3)</f>
        <v>0</v>
      </c>
      <c r="BL162" s="15" t="s">
        <v>141</v>
      </c>
      <c r="BM162" s="200" t="s">
        <v>239</v>
      </c>
    </row>
    <row r="163" s="2" customFormat="1" ht="24.15" customHeight="1">
      <c r="A163" s="34"/>
      <c r="B163" s="153"/>
      <c r="C163" s="189" t="s">
        <v>240</v>
      </c>
      <c r="D163" s="189" t="s">
        <v>137</v>
      </c>
      <c r="E163" s="190" t="s">
        <v>241</v>
      </c>
      <c r="F163" s="191" t="s">
        <v>242</v>
      </c>
      <c r="G163" s="192" t="s">
        <v>193</v>
      </c>
      <c r="H163" s="193">
        <v>15</v>
      </c>
      <c r="I163" s="194"/>
      <c r="J163" s="193">
        <f>ROUND(I163*H163,3)</f>
        <v>0</v>
      </c>
      <c r="K163" s="195"/>
      <c r="L163" s="35"/>
      <c r="M163" s="196" t="s">
        <v>1</v>
      </c>
      <c r="N163" s="197" t="s">
        <v>40</v>
      </c>
      <c r="O163" s="74"/>
      <c r="P163" s="198">
        <f>O163*H163</f>
        <v>0</v>
      </c>
      <c r="Q163" s="198">
        <v>0.00010000000000000001</v>
      </c>
      <c r="R163" s="198">
        <f>Q163*H163</f>
        <v>0.0015</v>
      </c>
      <c r="S163" s="198">
        <v>0</v>
      </c>
      <c r="T163" s="199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0" t="s">
        <v>141</v>
      </c>
      <c r="AT163" s="200" t="s">
        <v>137</v>
      </c>
      <c r="AU163" s="200" t="s">
        <v>113</v>
      </c>
      <c r="AY163" s="15" t="s">
        <v>135</v>
      </c>
      <c r="BE163" s="201">
        <f>IF(N163="základná",J163,0)</f>
        <v>0</v>
      </c>
      <c r="BF163" s="201">
        <f>IF(N163="znížená",J163,0)</f>
        <v>0</v>
      </c>
      <c r="BG163" s="201">
        <f>IF(N163="zákl. prenesená",J163,0)</f>
        <v>0</v>
      </c>
      <c r="BH163" s="201">
        <f>IF(N163="zníž. prenesená",J163,0)</f>
        <v>0</v>
      </c>
      <c r="BI163" s="201">
        <f>IF(N163="nulová",J163,0)</f>
        <v>0</v>
      </c>
      <c r="BJ163" s="15" t="s">
        <v>113</v>
      </c>
      <c r="BK163" s="202">
        <f>ROUND(I163*H163,3)</f>
        <v>0</v>
      </c>
      <c r="BL163" s="15" t="s">
        <v>141</v>
      </c>
      <c r="BM163" s="200" t="s">
        <v>243</v>
      </c>
    </row>
    <row r="164" s="2" customFormat="1" ht="24.15" customHeight="1">
      <c r="A164" s="34"/>
      <c r="B164" s="153"/>
      <c r="C164" s="203" t="s">
        <v>244</v>
      </c>
      <c r="D164" s="203" t="s">
        <v>168</v>
      </c>
      <c r="E164" s="204" t="s">
        <v>245</v>
      </c>
      <c r="F164" s="205" t="s">
        <v>246</v>
      </c>
      <c r="G164" s="206" t="s">
        <v>193</v>
      </c>
      <c r="H164" s="207">
        <v>15</v>
      </c>
      <c r="I164" s="208"/>
      <c r="J164" s="207">
        <f>ROUND(I164*H164,3)</f>
        <v>0</v>
      </c>
      <c r="K164" s="209"/>
      <c r="L164" s="210"/>
      <c r="M164" s="211" t="s">
        <v>1</v>
      </c>
      <c r="N164" s="212" t="s">
        <v>40</v>
      </c>
      <c r="O164" s="74"/>
      <c r="P164" s="198">
        <f>O164*H164</f>
        <v>0</v>
      </c>
      <c r="Q164" s="198">
        <v>0.0045999999999999999</v>
      </c>
      <c r="R164" s="198">
        <f>Q164*H164</f>
        <v>0.069000000000000006</v>
      </c>
      <c r="S164" s="198">
        <v>0</v>
      </c>
      <c r="T164" s="199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0" t="s">
        <v>167</v>
      </c>
      <c r="AT164" s="200" t="s">
        <v>168</v>
      </c>
      <c r="AU164" s="200" t="s">
        <v>113</v>
      </c>
      <c r="AY164" s="15" t="s">
        <v>135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5" t="s">
        <v>113</v>
      </c>
      <c r="BK164" s="202">
        <f>ROUND(I164*H164,3)</f>
        <v>0</v>
      </c>
      <c r="BL164" s="15" t="s">
        <v>141</v>
      </c>
      <c r="BM164" s="200" t="s">
        <v>247</v>
      </c>
    </row>
    <row r="165" s="2" customFormat="1" ht="21.75" customHeight="1">
      <c r="A165" s="34"/>
      <c r="B165" s="153"/>
      <c r="C165" s="189" t="s">
        <v>248</v>
      </c>
      <c r="D165" s="189" t="s">
        <v>137</v>
      </c>
      <c r="E165" s="190" t="s">
        <v>249</v>
      </c>
      <c r="F165" s="191" t="s">
        <v>250</v>
      </c>
      <c r="G165" s="192" t="s">
        <v>193</v>
      </c>
      <c r="H165" s="193">
        <v>15</v>
      </c>
      <c r="I165" s="194"/>
      <c r="J165" s="193">
        <f>ROUND(I165*H165,3)</f>
        <v>0</v>
      </c>
      <c r="K165" s="195"/>
      <c r="L165" s="35"/>
      <c r="M165" s="196" t="s">
        <v>1</v>
      </c>
      <c r="N165" s="197" t="s">
        <v>40</v>
      </c>
      <c r="O165" s="74"/>
      <c r="P165" s="198">
        <f>O165*H165</f>
        <v>0</v>
      </c>
      <c r="Q165" s="198">
        <v>0.00010000000000000001</v>
      </c>
      <c r="R165" s="198">
        <f>Q165*H165</f>
        <v>0.0015</v>
      </c>
      <c r="S165" s="198">
        <v>0</v>
      </c>
      <c r="T165" s="199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0" t="s">
        <v>141</v>
      </c>
      <c r="AT165" s="200" t="s">
        <v>137</v>
      </c>
      <c r="AU165" s="200" t="s">
        <v>113</v>
      </c>
      <c r="AY165" s="15" t="s">
        <v>135</v>
      </c>
      <c r="BE165" s="201">
        <f>IF(N165="základná",J165,0)</f>
        <v>0</v>
      </c>
      <c r="BF165" s="201">
        <f>IF(N165="znížená",J165,0)</f>
        <v>0</v>
      </c>
      <c r="BG165" s="201">
        <f>IF(N165="zákl. prenesená",J165,0)</f>
        <v>0</v>
      </c>
      <c r="BH165" s="201">
        <f>IF(N165="zníž. prenesená",J165,0)</f>
        <v>0</v>
      </c>
      <c r="BI165" s="201">
        <f>IF(N165="nulová",J165,0)</f>
        <v>0</v>
      </c>
      <c r="BJ165" s="15" t="s">
        <v>113</v>
      </c>
      <c r="BK165" s="202">
        <f>ROUND(I165*H165,3)</f>
        <v>0</v>
      </c>
      <c r="BL165" s="15" t="s">
        <v>141</v>
      </c>
      <c r="BM165" s="200" t="s">
        <v>251</v>
      </c>
    </row>
    <row r="166" s="2" customFormat="1" ht="24.15" customHeight="1">
      <c r="A166" s="34"/>
      <c r="B166" s="153"/>
      <c r="C166" s="203" t="s">
        <v>252</v>
      </c>
      <c r="D166" s="203" t="s">
        <v>168</v>
      </c>
      <c r="E166" s="204" t="s">
        <v>253</v>
      </c>
      <c r="F166" s="205" t="s">
        <v>254</v>
      </c>
      <c r="G166" s="206" t="s">
        <v>193</v>
      </c>
      <c r="H166" s="207">
        <v>15</v>
      </c>
      <c r="I166" s="208"/>
      <c r="J166" s="207">
        <f>ROUND(I166*H166,3)</f>
        <v>0</v>
      </c>
      <c r="K166" s="209"/>
      <c r="L166" s="210"/>
      <c r="M166" s="211" t="s">
        <v>1</v>
      </c>
      <c r="N166" s="212" t="s">
        <v>40</v>
      </c>
      <c r="O166" s="74"/>
      <c r="P166" s="198">
        <f>O166*H166</f>
        <v>0</v>
      </c>
      <c r="Q166" s="198">
        <v>0.0091999999999999998</v>
      </c>
      <c r="R166" s="198">
        <f>Q166*H166</f>
        <v>0.13800000000000001</v>
      </c>
      <c r="S166" s="198">
        <v>0</v>
      </c>
      <c r="T166" s="199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0" t="s">
        <v>167</v>
      </c>
      <c r="AT166" s="200" t="s">
        <v>168</v>
      </c>
      <c r="AU166" s="200" t="s">
        <v>113</v>
      </c>
      <c r="AY166" s="15" t="s">
        <v>135</v>
      </c>
      <c r="BE166" s="201">
        <f>IF(N166="základná",J166,0)</f>
        <v>0</v>
      </c>
      <c r="BF166" s="201">
        <f>IF(N166="znížená",J166,0)</f>
        <v>0</v>
      </c>
      <c r="BG166" s="201">
        <f>IF(N166="zákl. prenesená",J166,0)</f>
        <v>0</v>
      </c>
      <c r="BH166" s="201">
        <f>IF(N166="zníž. prenesená",J166,0)</f>
        <v>0</v>
      </c>
      <c r="BI166" s="201">
        <f>IF(N166="nulová",J166,0)</f>
        <v>0</v>
      </c>
      <c r="BJ166" s="15" t="s">
        <v>113</v>
      </c>
      <c r="BK166" s="202">
        <f>ROUND(I166*H166,3)</f>
        <v>0</v>
      </c>
      <c r="BL166" s="15" t="s">
        <v>141</v>
      </c>
      <c r="BM166" s="200" t="s">
        <v>255</v>
      </c>
    </row>
    <row r="167" s="2" customFormat="1" ht="24.15" customHeight="1">
      <c r="A167" s="34"/>
      <c r="B167" s="153"/>
      <c r="C167" s="189" t="s">
        <v>256</v>
      </c>
      <c r="D167" s="189" t="s">
        <v>137</v>
      </c>
      <c r="E167" s="190" t="s">
        <v>257</v>
      </c>
      <c r="F167" s="191" t="s">
        <v>258</v>
      </c>
      <c r="G167" s="192" t="s">
        <v>193</v>
      </c>
      <c r="H167" s="193">
        <v>15</v>
      </c>
      <c r="I167" s="194"/>
      <c r="J167" s="193">
        <f>ROUND(I167*H167,3)</f>
        <v>0</v>
      </c>
      <c r="K167" s="195"/>
      <c r="L167" s="35"/>
      <c r="M167" s="196" t="s">
        <v>1</v>
      </c>
      <c r="N167" s="197" t="s">
        <v>40</v>
      </c>
      <c r="O167" s="74"/>
      <c r="P167" s="198">
        <f>O167*H167</f>
        <v>0</v>
      </c>
      <c r="Q167" s="198">
        <v>0.34308</v>
      </c>
      <c r="R167" s="198">
        <f>Q167*H167</f>
        <v>5.1462000000000003</v>
      </c>
      <c r="S167" s="198">
        <v>0</v>
      </c>
      <c r="T167" s="199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0" t="s">
        <v>141</v>
      </c>
      <c r="AT167" s="200" t="s">
        <v>137</v>
      </c>
      <c r="AU167" s="200" t="s">
        <v>113</v>
      </c>
      <c r="AY167" s="15" t="s">
        <v>135</v>
      </c>
      <c r="BE167" s="201">
        <f>IF(N167="základná",J167,0)</f>
        <v>0</v>
      </c>
      <c r="BF167" s="201">
        <f>IF(N167="znížená",J167,0)</f>
        <v>0</v>
      </c>
      <c r="BG167" s="201">
        <f>IF(N167="zákl. prenesená",J167,0)</f>
        <v>0</v>
      </c>
      <c r="BH167" s="201">
        <f>IF(N167="zníž. prenesená",J167,0)</f>
        <v>0</v>
      </c>
      <c r="BI167" s="201">
        <f>IF(N167="nulová",J167,0)</f>
        <v>0</v>
      </c>
      <c r="BJ167" s="15" t="s">
        <v>113</v>
      </c>
      <c r="BK167" s="202">
        <f>ROUND(I167*H167,3)</f>
        <v>0</v>
      </c>
      <c r="BL167" s="15" t="s">
        <v>141</v>
      </c>
      <c r="BM167" s="200" t="s">
        <v>259</v>
      </c>
    </row>
    <row r="168" s="2" customFormat="1" ht="33" customHeight="1">
      <c r="A168" s="34"/>
      <c r="B168" s="153"/>
      <c r="C168" s="203" t="s">
        <v>260</v>
      </c>
      <c r="D168" s="203" t="s">
        <v>168</v>
      </c>
      <c r="E168" s="204" t="s">
        <v>261</v>
      </c>
      <c r="F168" s="205" t="s">
        <v>262</v>
      </c>
      <c r="G168" s="206" t="s">
        <v>193</v>
      </c>
      <c r="H168" s="207">
        <v>15.15</v>
      </c>
      <c r="I168" s="208"/>
      <c r="J168" s="207">
        <f>ROUND(I168*H168,3)</f>
        <v>0</v>
      </c>
      <c r="K168" s="209"/>
      <c r="L168" s="210"/>
      <c r="M168" s="211" t="s">
        <v>1</v>
      </c>
      <c r="N168" s="212" t="s">
        <v>40</v>
      </c>
      <c r="O168" s="74"/>
      <c r="P168" s="198">
        <f>O168*H168</f>
        <v>0</v>
      </c>
      <c r="Q168" s="198">
        <v>0.10199999999999999</v>
      </c>
      <c r="R168" s="198">
        <f>Q168*H168</f>
        <v>1.5452999999999999</v>
      </c>
      <c r="S168" s="198">
        <v>0</v>
      </c>
      <c r="T168" s="199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0" t="s">
        <v>167</v>
      </c>
      <c r="AT168" s="200" t="s">
        <v>168</v>
      </c>
      <c r="AU168" s="200" t="s">
        <v>113</v>
      </c>
      <c r="AY168" s="15" t="s">
        <v>135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5" t="s">
        <v>113</v>
      </c>
      <c r="BK168" s="202">
        <f>ROUND(I168*H168,3)</f>
        <v>0</v>
      </c>
      <c r="BL168" s="15" t="s">
        <v>141</v>
      </c>
      <c r="BM168" s="200" t="s">
        <v>263</v>
      </c>
    </row>
    <row r="169" s="2" customFormat="1" ht="37.8" customHeight="1">
      <c r="A169" s="34"/>
      <c r="B169" s="153"/>
      <c r="C169" s="203" t="s">
        <v>264</v>
      </c>
      <c r="D169" s="203" t="s">
        <v>168</v>
      </c>
      <c r="E169" s="204" t="s">
        <v>265</v>
      </c>
      <c r="F169" s="205" t="s">
        <v>266</v>
      </c>
      <c r="G169" s="206" t="s">
        <v>193</v>
      </c>
      <c r="H169" s="207">
        <v>15.15</v>
      </c>
      <c r="I169" s="208"/>
      <c r="J169" s="207">
        <f>ROUND(I169*H169,3)</f>
        <v>0</v>
      </c>
      <c r="K169" s="209"/>
      <c r="L169" s="210"/>
      <c r="M169" s="211" t="s">
        <v>1</v>
      </c>
      <c r="N169" s="212" t="s">
        <v>40</v>
      </c>
      <c r="O169" s="74"/>
      <c r="P169" s="198">
        <f>O169*H169</f>
        <v>0</v>
      </c>
      <c r="Q169" s="198">
        <v>0.0091999999999999998</v>
      </c>
      <c r="R169" s="198">
        <f>Q169*H169</f>
        <v>0.13938</v>
      </c>
      <c r="S169" s="198">
        <v>0</v>
      </c>
      <c r="T169" s="199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0" t="s">
        <v>167</v>
      </c>
      <c r="AT169" s="200" t="s">
        <v>168</v>
      </c>
      <c r="AU169" s="200" t="s">
        <v>113</v>
      </c>
      <c r="AY169" s="15" t="s">
        <v>135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5" t="s">
        <v>113</v>
      </c>
      <c r="BK169" s="202">
        <f>ROUND(I169*H169,3)</f>
        <v>0</v>
      </c>
      <c r="BL169" s="15" t="s">
        <v>141</v>
      </c>
      <c r="BM169" s="200" t="s">
        <v>267</v>
      </c>
    </row>
    <row r="170" s="2" customFormat="1" ht="24.15" customHeight="1">
      <c r="A170" s="34"/>
      <c r="B170" s="153"/>
      <c r="C170" s="203" t="s">
        <v>268</v>
      </c>
      <c r="D170" s="203" t="s">
        <v>168</v>
      </c>
      <c r="E170" s="204" t="s">
        <v>269</v>
      </c>
      <c r="F170" s="205" t="s">
        <v>270</v>
      </c>
      <c r="G170" s="206" t="s">
        <v>193</v>
      </c>
      <c r="H170" s="207">
        <v>15.15</v>
      </c>
      <c r="I170" s="208"/>
      <c r="J170" s="207">
        <f>ROUND(I170*H170,3)</f>
        <v>0</v>
      </c>
      <c r="K170" s="209"/>
      <c r="L170" s="210"/>
      <c r="M170" s="211" t="s">
        <v>1</v>
      </c>
      <c r="N170" s="212" t="s">
        <v>40</v>
      </c>
      <c r="O170" s="74"/>
      <c r="P170" s="198">
        <f>O170*H170</f>
        <v>0</v>
      </c>
      <c r="Q170" s="198">
        <v>0.00036999999999999999</v>
      </c>
      <c r="R170" s="198">
        <f>Q170*H170</f>
        <v>0.0056055000000000002</v>
      </c>
      <c r="S170" s="198">
        <v>0</v>
      </c>
      <c r="T170" s="199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0" t="s">
        <v>167</v>
      </c>
      <c r="AT170" s="200" t="s">
        <v>168</v>
      </c>
      <c r="AU170" s="200" t="s">
        <v>113</v>
      </c>
      <c r="AY170" s="15" t="s">
        <v>135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5" t="s">
        <v>113</v>
      </c>
      <c r="BK170" s="202">
        <f>ROUND(I170*H170,3)</f>
        <v>0</v>
      </c>
      <c r="BL170" s="15" t="s">
        <v>141</v>
      </c>
      <c r="BM170" s="200" t="s">
        <v>271</v>
      </c>
    </row>
    <row r="171" s="2" customFormat="1" ht="33" customHeight="1">
      <c r="A171" s="34"/>
      <c r="B171" s="153"/>
      <c r="C171" s="189" t="s">
        <v>272</v>
      </c>
      <c r="D171" s="189" t="s">
        <v>137</v>
      </c>
      <c r="E171" s="190" t="s">
        <v>273</v>
      </c>
      <c r="F171" s="191" t="s">
        <v>274</v>
      </c>
      <c r="G171" s="192" t="s">
        <v>150</v>
      </c>
      <c r="H171" s="193">
        <v>42</v>
      </c>
      <c r="I171" s="194"/>
      <c r="J171" s="193">
        <f>ROUND(I171*H171,3)</f>
        <v>0</v>
      </c>
      <c r="K171" s="195"/>
      <c r="L171" s="35"/>
      <c r="M171" s="196" t="s">
        <v>1</v>
      </c>
      <c r="N171" s="197" t="s">
        <v>40</v>
      </c>
      <c r="O171" s="74"/>
      <c r="P171" s="198">
        <f>O171*H171</f>
        <v>0</v>
      </c>
      <c r="Q171" s="198">
        <v>2.23543</v>
      </c>
      <c r="R171" s="198">
        <f>Q171*H171</f>
        <v>93.888059999999996</v>
      </c>
      <c r="S171" s="198">
        <v>0</v>
      </c>
      <c r="T171" s="199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0" t="s">
        <v>141</v>
      </c>
      <c r="AT171" s="200" t="s">
        <v>137</v>
      </c>
      <c r="AU171" s="200" t="s">
        <v>113</v>
      </c>
      <c r="AY171" s="15" t="s">
        <v>135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5" t="s">
        <v>113</v>
      </c>
      <c r="BK171" s="202">
        <f>ROUND(I171*H171,3)</f>
        <v>0</v>
      </c>
      <c r="BL171" s="15" t="s">
        <v>141</v>
      </c>
      <c r="BM171" s="200" t="s">
        <v>275</v>
      </c>
    </row>
    <row r="172" s="12" customFormat="1" ht="22.8" customHeight="1">
      <c r="A172" s="12"/>
      <c r="B172" s="176"/>
      <c r="C172" s="12"/>
      <c r="D172" s="177" t="s">
        <v>73</v>
      </c>
      <c r="E172" s="187" t="s">
        <v>174</v>
      </c>
      <c r="F172" s="187" t="s">
        <v>276</v>
      </c>
      <c r="G172" s="12"/>
      <c r="H172" s="12"/>
      <c r="I172" s="179"/>
      <c r="J172" s="188">
        <f>BK172</f>
        <v>0</v>
      </c>
      <c r="K172" s="12"/>
      <c r="L172" s="176"/>
      <c r="M172" s="181"/>
      <c r="N172" s="182"/>
      <c r="O172" s="182"/>
      <c r="P172" s="183">
        <f>SUM(P173:P181)</f>
        <v>0</v>
      </c>
      <c r="Q172" s="182"/>
      <c r="R172" s="183">
        <f>SUM(R173:R181)</f>
        <v>210.21316720000002</v>
      </c>
      <c r="S172" s="182"/>
      <c r="T172" s="184">
        <f>SUM(T173:T181)</f>
        <v>72.664500000000004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77" t="s">
        <v>82</v>
      </c>
      <c r="AT172" s="185" t="s">
        <v>73</v>
      </c>
      <c r="AU172" s="185" t="s">
        <v>82</v>
      </c>
      <c r="AY172" s="177" t="s">
        <v>135</v>
      </c>
      <c r="BK172" s="186">
        <f>SUM(BK173:BK181)</f>
        <v>0</v>
      </c>
    </row>
    <row r="173" s="2" customFormat="1" ht="33" customHeight="1">
      <c r="A173" s="34"/>
      <c r="B173" s="153"/>
      <c r="C173" s="189" t="s">
        <v>277</v>
      </c>
      <c r="D173" s="189" t="s">
        <v>137</v>
      </c>
      <c r="E173" s="190" t="s">
        <v>278</v>
      </c>
      <c r="F173" s="191" t="s">
        <v>279</v>
      </c>
      <c r="G173" s="192" t="s">
        <v>145</v>
      </c>
      <c r="H173" s="193">
        <v>406</v>
      </c>
      <c r="I173" s="194"/>
      <c r="J173" s="193">
        <f>ROUND(I173*H173,3)</f>
        <v>0</v>
      </c>
      <c r="K173" s="195"/>
      <c r="L173" s="35"/>
      <c r="M173" s="196" t="s">
        <v>1</v>
      </c>
      <c r="N173" s="197" t="s">
        <v>40</v>
      </c>
      <c r="O173" s="74"/>
      <c r="P173" s="198">
        <f>O173*H173</f>
        <v>0</v>
      </c>
      <c r="Q173" s="198">
        <v>0.16556000000000001</v>
      </c>
      <c r="R173" s="198">
        <f>Q173*H173</f>
        <v>67.217359999999999</v>
      </c>
      <c r="S173" s="198">
        <v>0</v>
      </c>
      <c r="T173" s="199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0" t="s">
        <v>141</v>
      </c>
      <c r="AT173" s="200" t="s">
        <v>137</v>
      </c>
      <c r="AU173" s="200" t="s">
        <v>113</v>
      </c>
      <c r="AY173" s="15" t="s">
        <v>135</v>
      </c>
      <c r="BE173" s="201">
        <f>IF(N173="základná",J173,0)</f>
        <v>0</v>
      </c>
      <c r="BF173" s="201">
        <f>IF(N173="znížená",J173,0)</f>
        <v>0</v>
      </c>
      <c r="BG173" s="201">
        <f>IF(N173="zákl. prenesená",J173,0)</f>
        <v>0</v>
      </c>
      <c r="BH173" s="201">
        <f>IF(N173="zníž. prenesená",J173,0)</f>
        <v>0</v>
      </c>
      <c r="BI173" s="201">
        <f>IF(N173="nulová",J173,0)</f>
        <v>0</v>
      </c>
      <c r="BJ173" s="15" t="s">
        <v>113</v>
      </c>
      <c r="BK173" s="202">
        <f>ROUND(I173*H173,3)</f>
        <v>0</v>
      </c>
      <c r="BL173" s="15" t="s">
        <v>141</v>
      </c>
      <c r="BM173" s="200" t="s">
        <v>280</v>
      </c>
    </row>
    <row r="174" s="2" customFormat="1" ht="24.15" customHeight="1">
      <c r="A174" s="34"/>
      <c r="B174" s="153"/>
      <c r="C174" s="203" t="s">
        <v>281</v>
      </c>
      <c r="D174" s="203" t="s">
        <v>168</v>
      </c>
      <c r="E174" s="204" t="s">
        <v>282</v>
      </c>
      <c r="F174" s="205" t="s">
        <v>283</v>
      </c>
      <c r="G174" s="206" t="s">
        <v>193</v>
      </c>
      <c r="H174" s="207">
        <v>406</v>
      </c>
      <c r="I174" s="208"/>
      <c r="J174" s="207">
        <f>ROUND(I174*H174,3)</f>
        <v>0</v>
      </c>
      <c r="K174" s="209"/>
      <c r="L174" s="210"/>
      <c r="M174" s="211" t="s">
        <v>1</v>
      </c>
      <c r="N174" s="212" t="s">
        <v>40</v>
      </c>
      <c r="O174" s="74"/>
      <c r="P174" s="198">
        <f>O174*H174</f>
        <v>0</v>
      </c>
      <c r="Q174" s="198">
        <v>0.089999999999999997</v>
      </c>
      <c r="R174" s="198">
        <f>Q174*H174</f>
        <v>36.539999999999999</v>
      </c>
      <c r="S174" s="198">
        <v>0</v>
      </c>
      <c r="T174" s="199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0" t="s">
        <v>167</v>
      </c>
      <c r="AT174" s="200" t="s">
        <v>168</v>
      </c>
      <c r="AU174" s="200" t="s">
        <v>113</v>
      </c>
      <c r="AY174" s="15" t="s">
        <v>135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5" t="s">
        <v>113</v>
      </c>
      <c r="BK174" s="202">
        <f>ROUND(I174*H174,3)</f>
        <v>0</v>
      </c>
      <c r="BL174" s="15" t="s">
        <v>141</v>
      </c>
      <c r="BM174" s="200" t="s">
        <v>284</v>
      </c>
    </row>
    <row r="175" s="2" customFormat="1" ht="24.15" customHeight="1">
      <c r="A175" s="34"/>
      <c r="B175" s="153"/>
      <c r="C175" s="189" t="s">
        <v>285</v>
      </c>
      <c r="D175" s="189" t="s">
        <v>137</v>
      </c>
      <c r="E175" s="190" t="s">
        <v>286</v>
      </c>
      <c r="F175" s="191" t="s">
        <v>287</v>
      </c>
      <c r="G175" s="192" t="s">
        <v>150</v>
      </c>
      <c r="H175" s="193">
        <v>23.440000000000001</v>
      </c>
      <c r="I175" s="194"/>
      <c r="J175" s="193">
        <f>ROUND(I175*H175,3)</f>
        <v>0</v>
      </c>
      <c r="K175" s="195"/>
      <c r="L175" s="35"/>
      <c r="M175" s="196" t="s">
        <v>1</v>
      </c>
      <c r="N175" s="197" t="s">
        <v>40</v>
      </c>
      <c r="O175" s="74"/>
      <c r="P175" s="198">
        <f>O175*H175</f>
        <v>0</v>
      </c>
      <c r="Q175" s="198">
        <v>2.2151299999999998</v>
      </c>
      <c r="R175" s="198">
        <f>Q175*H175</f>
        <v>51.9226472</v>
      </c>
      <c r="S175" s="198">
        <v>0</v>
      </c>
      <c r="T175" s="199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0" t="s">
        <v>141</v>
      </c>
      <c r="AT175" s="200" t="s">
        <v>137</v>
      </c>
      <c r="AU175" s="200" t="s">
        <v>113</v>
      </c>
      <c r="AY175" s="15" t="s">
        <v>135</v>
      </c>
      <c r="BE175" s="201">
        <f>IF(N175="základná",J175,0)</f>
        <v>0</v>
      </c>
      <c r="BF175" s="201">
        <f>IF(N175="znížená",J175,0)</f>
        <v>0</v>
      </c>
      <c r="BG175" s="201">
        <f>IF(N175="zákl. prenesená",J175,0)</f>
        <v>0</v>
      </c>
      <c r="BH175" s="201">
        <f>IF(N175="zníž. prenesená",J175,0)</f>
        <v>0</v>
      </c>
      <c r="BI175" s="201">
        <f>IF(N175="nulová",J175,0)</f>
        <v>0</v>
      </c>
      <c r="BJ175" s="15" t="s">
        <v>113</v>
      </c>
      <c r="BK175" s="202">
        <f>ROUND(I175*H175,3)</f>
        <v>0</v>
      </c>
      <c r="BL175" s="15" t="s">
        <v>141</v>
      </c>
      <c r="BM175" s="200" t="s">
        <v>288</v>
      </c>
    </row>
    <row r="176" s="2" customFormat="1" ht="24.15" customHeight="1">
      <c r="A176" s="34"/>
      <c r="B176" s="153"/>
      <c r="C176" s="189" t="s">
        <v>289</v>
      </c>
      <c r="D176" s="189" t="s">
        <v>137</v>
      </c>
      <c r="E176" s="190" t="s">
        <v>290</v>
      </c>
      <c r="F176" s="191" t="s">
        <v>291</v>
      </c>
      <c r="G176" s="192" t="s">
        <v>145</v>
      </c>
      <c r="H176" s="193">
        <v>293</v>
      </c>
      <c r="I176" s="194"/>
      <c r="J176" s="193">
        <f>ROUND(I176*H176,3)</f>
        <v>0</v>
      </c>
      <c r="K176" s="195"/>
      <c r="L176" s="35"/>
      <c r="M176" s="196" t="s">
        <v>1</v>
      </c>
      <c r="N176" s="197" t="s">
        <v>40</v>
      </c>
      <c r="O176" s="74"/>
      <c r="P176" s="198">
        <f>O176*H176</f>
        <v>0</v>
      </c>
      <c r="Q176" s="198">
        <v>0.11812</v>
      </c>
      <c r="R176" s="198">
        <f>Q176*H176</f>
        <v>34.609160000000003</v>
      </c>
      <c r="S176" s="198">
        <v>0</v>
      </c>
      <c r="T176" s="199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0" t="s">
        <v>141</v>
      </c>
      <c r="AT176" s="200" t="s">
        <v>137</v>
      </c>
      <c r="AU176" s="200" t="s">
        <v>113</v>
      </c>
      <c r="AY176" s="15" t="s">
        <v>135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5" t="s">
        <v>113</v>
      </c>
      <c r="BK176" s="202">
        <f>ROUND(I176*H176,3)</f>
        <v>0</v>
      </c>
      <c r="BL176" s="15" t="s">
        <v>141</v>
      </c>
      <c r="BM176" s="200" t="s">
        <v>292</v>
      </c>
    </row>
    <row r="177" s="2" customFormat="1" ht="16.5" customHeight="1">
      <c r="A177" s="34"/>
      <c r="B177" s="153"/>
      <c r="C177" s="203" t="s">
        <v>293</v>
      </c>
      <c r="D177" s="203" t="s">
        <v>168</v>
      </c>
      <c r="E177" s="204" t="s">
        <v>294</v>
      </c>
      <c r="F177" s="205" t="s">
        <v>295</v>
      </c>
      <c r="G177" s="206" t="s">
        <v>193</v>
      </c>
      <c r="H177" s="207">
        <v>586</v>
      </c>
      <c r="I177" s="208"/>
      <c r="J177" s="207">
        <f>ROUND(I177*H177,3)</f>
        <v>0</v>
      </c>
      <c r="K177" s="209"/>
      <c r="L177" s="210"/>
      <c r="M177" s="211" t="s">
        <v>1</v>
      </c>
      <c r="N177" s="212" t="s">
        <v>40</v>
      </c>
      <c r="O177" s="74"/>
      <c r="P177" s="198">
        <f>O177*H177</f>
        <v>0</v>
      </c>
      <c r="Q177" s="198">
        <v>0.034000000000000002</v>
      </c>
      <c r="R177" s="198">
        <f>Q177*H177</f>
        <v>19.924000000000003</v>
      </c>
      <c r="S177" s="198">
        <v>0</v>
      </c>
      <c r="T177" s="199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0" t="s">
        <v>167</v>
      </c>
      <c r="AT177" s="200" t="s">
        <v>168</v>
      </c>
      <c r="AU177" s="200" t="s">
        <v>113</v>
      </c>
      <c r="AY177" s="15" t="s">
        <v>135</v>
      </c>
      <c r="BE177" s="201">
        <f>IF(N177="základná",J177,0)</f>
        <v>0</v>
      </c>
      <c r="BF177" s="201">
        <f>IF(N177="znížená",J177,0)</f>
        <v>0</v>
      </c>
      <c r="BG177" s="201">
        <f>IF(N177="zákl. prenesená",J177,0)</f>
        <v>0</v>
      </c>
      <c r="BH177" s="201">
        <f>IF(N177="zníž. prenesená",J177,0)</f>
        <v>0</v>
      </c>
      <c r="BI177" s="201">
        <f>IF(N177="nulová",J177,0)</f>
        <v>0</v>
      </c>
      <c r="BJ177" s="15" t="s">
        <v>113</v>
      </c>
      <c r="BK177" s="202">
        <f>ROUND(I177*H177,3)</f>
        <v>0</v>
      </c>
      <c r="BL177" s="15" t="s">
        <v>141</v>
      </c>
      <c r="BM177" s="200" t="s">
        <v>296</v>
      </c>
    </row>
    <row r="178" s="2" customFormat="1" ht="24.15" customHeight="1">
      <c r="A178" s="34"/>
      <c r="B178" s="153"/>
      <c r="C178" s="189" t="s">
        <v>297</v>
      </c>
      <c r="D178" s="189" t="s">
        <v>137</v>
      </c>
      <c r="E178" s="190" t="s">
        <v>298</v>
      </c>
      <c r="F178" s="191" t="s">
        <v>299</v>
      </c>
      <c r="G178" s="192" t="s">
        <v>145</v>
      </c>
      <c r="H178" s="193">
        <v>96.5</v>
      </c>
      <c r="I178" s="194"/>
      <c r="J178" s="193">
        <f>ROUND(I178*H178,3)</f>
        <v>0</v>
      </c>
      <c r="K178" s="195"/>
      <c r="L178" s="35"/>
      <c r="M178" s="196" t="s">
        <v>1</v>
      </c>
      <c r="N178" s="197" t="s">
        <v>40</v>
      </c>
      <c r="O178" s="74"/>
      <c r="P178" s="198">
        <f>O178*H178</f>
        <v>0</v>
      </c>
      <c r="Q178" s="198">
        <v>0</v>
      </c>
      <c r="R178" s="198">
        <f>Q178*H178</f>
        <v>0</v>
      </c>
      <c r="S178" s="198">
        <v>0.753</v>
      </c>
      <c r="T178" s="199">
        <f>S178*H178</f>
        <v>72.664500000000004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0" t="s">
        <v>141</v>
      </c>
      <c r="AT178" s="200" t="s">
        <v>137</v>
      </c>
      <c r="AU178" s="200" t="s">
        <v>113</v>
      </c>
      <c r="AY178" s="15" t="s">
        <v>135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5" t="s">
        <v>113</v>
      </c>
      <c r="BK178" s="202">
        <f>ROUND(I178*H178,3)</f>
        <v>0</v>
      </c>
      <c r="BL178" s="15" t="s">
        <v>141</v>
      </c>
      <c r="BM178" s="200" t="s">
        <v>300</v>
      </c>
    </row>
    <row r="179" s="2" customFormat="1" ht="21.75" customHeight="1">
      <c r="A179" s="34"/>
      <c r="B179" s="153"/>
      <c r="C179" s="189" t="s">
        <v>301</v>
      </c>
      <c r="D179" s="189" t="s">
        <v>137</v>
      </c>
      <c r="E179" s="190" t="s">
        <v>302</v>
      </c>
      <c r="F179" s="191" t="s">
        <v>303</v>
      </c>
      <c r="G179" s="192" t="s">
        <v>171</v>
      </c>
      <c r="H179" s="193">
        <v>208.80500000000001</v>
      </c>
      <c r="I179" s="194"/>
      <c r="J179" s="193">
        <f>ROUND(I179*H179,3)</f>
        <v>0</v>
      </c>
      <c r="K179" s="195"/>
      <c r="L179" s="35"/>
      <c r="M179" s="196" t="s">
        <v>1</v>
      </c>
      <c r="N179" s="197" t="s">
        <v>40</v>
      </c>
      <c r="O179" s="74"/>
      <c r="P179" s="198">
        <f>O179*H179</f>
        <v>0</v>
      </c>
      <c r="Q179" s="198">
        <v>0</v>
      </c>
      <c r="R179" s="198">
        <f>Q179*H179</f>
        <v>0</v>
      </c>
      <c r="S179" s="198">
        <v>0</v>
      </c>
      <c r="T179" s="199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0" t="s">
        <v>141</v>
      </c>
      <c r="AT179" s="200" t="s">
        <v>137</v>
      </c>
      <c r="AU179" s="200" t="s">
        <v>113</v>
      </c>
      <c r="AY179" s="15" t="s">
        <v>135</v>
      </c>
      <c r="BE179" s="201">
        <f>IF(N179="základná",J179,0)</f>
        <v>0</v>
      </c>
      <c r="BF179" s="201">
        <f>IF(N179="znížená",J179,0)</f>
        <v>0</v>
      </c>
      <c r="BG179" s="201">
        <f>IF(N179="zákl. prenesená",J179,0)</f>
        <v>0</v>
      </c>
      <c r="BH179" s="201">
        <f>IF(N179="zníž. prenesená",J179,0)</f>
        <v>0</v>
      </c>
      <c r="BI179" s="201">
        <f>IF(N179="nulová",J179,0)</f>
        <v>0</v>
      </c>
      <c r="BJ179" s="15" t="s">
        <v>113</v>
      </c>
      <c r="BK179" s="202">
        <f>ROUND(I179*H179,3)</f>
        <v>0</v>
      </c>
      <c r="BL179" s="15" t="s">
        <v>141</v>
      </c>
      <c r="BM179" s="200" t="s">
        <v>304</v>
      </c>
    </row>
    <row r="180" s="2" customFormat="1" ht="24.15" customHeight="1">
      <c r="A180" s="34"/>
      <c r="B180" s="153"/>
      <c r="C180" s="189" t="s">
        <v>305</v>
      </c>
      <c r="D180" s="189" t="s">
        <v>137</v>
      </c>
      <c r="E180" s="190" t="s">
        <v>306</v>
      </c>
      <c r="F180" s="191" t="s">
        <v>307</v>
      </c>
      <c r="G180" s="192" t="s">
        <v>171</v>
      </c>
      <c r="H180" s="193">
        <v>4176.1000000000004</v>
      </c>
      <c r="I180" s="194"/>
      <c r="J180" s="193">
        <f>ROUND(I180*H180,3)</f>
        <v>0</v>
      </c>
      <c r="K180" s="195"/>
      <c r="L180" s="35"/>
      <c r="M180" s="196" t="s">
        <v>1</v>
      </c>
      <c r="N180" s="197" t="s">
        <v>40</v>
      </c>
      <c r="O180" s="74"/>
      <c r="P180" s="198">
        <f>O180*H180</f>
        <v>0</v>
      </c>
      <c r="Q180" s="198">
        <v>0</v>
      </c>
      <c r="R180" s="198">
        <f>Q180*H180</f>
        <v>0</v>
      </c>
      <c r="S180" s="198">
        <v>0</v>
      </c>
      <c r="T180" s="199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0" t="s">
        <v>141</v>
      </c>
      <c r="AT180" s="200" t="s">
        <v>137</v>
      </c>
      <c r="AU180" s="200" t="s">
        <v>113</v>
      </c>
      <c r="AY180" s="15" t="s">
        <v>135</v>
      </c>
      <c r="BE180" s="201">
        <f>IF(N180="základná",J180,0)</f>
        <v>0</v>
      </c>
      <c r="BF180" s="201">
        <f>IF(N180="znížená",J180,0)</f>
        <v>0</v>
      </c>
      <c r="BG180" s="201">
        <f>IF(N180="zákl. prenesená",J180,0)</f>
        <v>0</v>
      </c>
      <c r="BH180" s="201">
        <f>IF(N180="zníž. prenesená",J180,0)</f>
        <v>0</v>
      </c>
      <c r="BI180" s="201">
        <f>IF(N180="nulová",J180,0)</f>
        <v>0</v>
      </c>
      <c r="BJ180" s="15" t="s">
        <v>113</v>
      </c>
      <c r="BK180" s="202">
        <f>ROUND(I180*H180,3)</f>
        <v>0</v>
      </c>
      <c r="BL180" s="15" t="s">
        <v>141</v>
      </c>
      <c r="BM180" s="200" t="s">
        <v>308</v>
      </c>
    </row>
    <row r="181" s="2" customFormat="1" ht="24.15" customHeight="1">
      <c r="A181" s="34"/>
      <c r="B181" s="153"/>
      <c r="C181" s="189" t="s">
        <v>309</v>
      </c>
      <c r="D181" s="189" t="s">
        <v>137</v>
      </c>
      <c r="E181" s="190" t="s">
        <v>310</v>
      </c>
      <c r="F181" s="191" t="s">
        <v>311</v>
      </c>
      <c r="G181" s="192" t="s">
        <v>171</v>
      </c>
      <c r="H181" s="193">
        <v>208.80500000000001</v>
      </c>
      <c r="I181" s="194"/>
      <c r="J181" s="193">
        <f>ROUND(I181*H181,3)</f>
        <v>0</v>
      </c>
      <c r="K181" s="195"/>
      <c r="L181" s="35"/>
      <c r="M181" s="196" t="s">
        <v>1</v>
      </c>
      <c r="N181" s="197" t="s">
        <v>40</v>
      </c>
      <c r="O181" s="74"/>
      <c r="P181" s="198">
        <f>O181*H181</f>
        <v>0</v>
      </c>
      <c r="Q181" s="198">
        <v>0</v>
      </c>
      <c r="R181" s="198">
        <f>Q181*H181</f>
        <v>0</v>
      </c>
      <c r="S181" s="198">
        <v>0</v>
      </c>
      <c r="T181" s="199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0" t="s">
        <v>141</v>
      </c>
      <c r="AT181" s="200" t="s">
        <v>137</v>
      </c>
      <c r="AU181" s="200" t="s">
        <v>113</v>
      </c>
      <c r="AY181" s="15" t="s">
        <v>135</v>
      </c>
      <c r="BE181" s="201">
        <f>IF(N181="základná",J181,0)</f>
        <v>0</v>
      </c>
      <c r="BF181" s="201">
        <f>IF(N181="znížená",J181,0)</f>
        <v>0</v>
      </c>
      <c r="BG181" s="201">
        <f>IF(N181="zákl. prenesená",J181,0)</f>
        <v>0</v>
      </c>
      <c r="BH181" s="201">
        <f>IF(N181="zníž. prenesená",J181,0)</f>
        <v>0</v>
      </c>
      <c r="BI181" s="201">
        <f>IF(N181="nulová",J181,0)</f>
        <v>0</v>
      </c>
      <c r="BJ181" s="15" t="s">
        <v>113</v>
      </c>
      <c r="BK181" s="202">
        <f>ROUND(I181*H181,3)</f>
        <v>0</v>
      </c>
      <c r="BL181" s="15" t="s">
        <v>141</v>
      </c>
      <c r="BM181" s="200" t="s">
        <v>312</v>
      </c>
    </row>
    <row r="182" s="12" customFormat="1" ht="22.8" customHeight="1">
      <c r="A182" s="12"/>
      <c r="B182" s="176"/>
      <c r="C182" s="12"/>
      <c r="D182" s="177" t="s">
        <v>73</v>
      </c>
      <c r="E182" s="187" t="s">
        <v>313</v>
      </c>
      <c r="F182" s="187" t="s">
        <v>314</v>
      </c>
      <c r="G182" s="12"/>
      <c r="H182" s="12"/>
      <c r="I182" s="179"/>
      <c r="J182" s="188">
        <f>BK182</f>
        <v>0</v>
      </c>
      <c r="K182" s="12"/>
      <c r="L182" s="176"/>
      <c r="M182" s="181"/>
      <c r="N182" s="182"/>
      <c r="O182" s="182"/>
      <c r="P182" s="183">
        <f>P183</f>
        <v>0</v>
      </c>
      <c r="Q182" s="182"/>
      <c r="R182" s="183">
        <f>R183</f>
        <v>0</v>
      </c>
      <c r="S182" s="182"/>
      <c r="T182" s="184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77" t="s">
        <v>82</v>
      </c>
      <c r="AT182" s="185" t="s">
        <v>73</v>
      </c>
      <c r="AU182" s="185" t="s">
        <v>82</v>
      </c>
      <c r="AY182" s="177" t="s">
        <v>135</v>
      </c>
      <c r="BK182" s="186">
        <f>BK183</f>
        <v>0</v>
      </c>
    </row>
    <row r="183" s="2" customFormat="1" ht="33" customHeight="1">
      <c r="A183" s="34"/>
      <c r="B183" s="153"/>
      <c r="C183" s="189" t="s">
        <v>315</v>
      </c>
      <c r="D183" s="189" t="s">
        <v>137</v>
      </c>
      <c r="E183" s="190" t="s">
        <v>316</v>
      </c>
      <c r="F183" s="191" t="s">
        <v>317</v>
      </c>
      <c r="G183" s="192" t="s">
        <v>171</v>
      </c>
      <c r="H183" s="193">
        <v>868.05799999999999</v>
      </c>
      <c r="I183" s="194"/>
      <c r="J183" s="193">
        <f>ROUND(I183*H183,3)</f>
        <v>0</v>
      </c>
      <c r="K183" s="195"/>
      <c r="L183" s="35"/>
      <c r="M183" s="213" t="s">
        <v>1</v>
      </c>
      <c r="N183" s="214" t="s">
        <v>40</v>
      </c>
      <c r="O183" s="215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0" t="s">
        <v>141</v>
      </c>
      <c r="AT183" s="200" t="s">
        <v>137</v>
      </c>
      <c r="AU183" s="200" t="s">
        <v>113</v>
      </c>
      <c r="AY183" s="15" t="s">
        <v>135</v>
      </c>
      <c r="BE183" s="201">
        <f>IF(N183="základná",J183,0)</f>
        <v>0</v>
      </c>
      <c r="BF183" s="201">
        <f>IF(N183="znížená",J183,0)</f>
        <v>0</v>
      </c>
      <c r="BG183" s="201">
        <f>IF(N183="zákl. prenesená",J183,0)</f>
        <v>0</v>
      </c>
      <c r="BH183" s="201">
        <f>IF(N183="zníž. prenesená",J183,0)</f>
        <v>0</v>
      </c>
      <c r="BI183" s="201">
        <f>IF(N183="nulová",J183,0)</f>
        <v>0</v>
      </c>
      <c r="BJ183" s="15" t="s">
        <v>113</v>
      </c>
      <c r="BK183" s="202">
        <f>ROUND(I183*H183,3)</f>
        <v>0</v>
      </c>
      <c r="BL183" s="15" t="s">
        <v>141</v>
      </c>
      <c r="BM183" s="200" t="s">
        <v>318</v>
      </c>
    </row>
    <row r="184" s="2" customFormat="1" ht="6.96" customHeight="1">
      <c r="A184" s="34"/>
      <c r="B184" s="57"/>
      <c r="C184" s="58"/>
      <c r="D184" s="58"/>
      <c r="E184" s="58"/>
      <c r="F184" s="58"/>
      <c r="G184" s="58"/>
      <c r="H184" s="58"/>
      <c r="I184" s="58"/>
      <c r="J184" s="58"/>
      <c r="K184" s="58"/>
      <c r="L184" s="35"/>
      <c r="M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autoFilter ref="C132:K183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93</v>
      </c>
      <c r="L4" s="18"/>
      <c r="M4" s="117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8" t="str">
        <f>'Rekapitulácia stavby'!K6</f>
        <v>Zvýšenie kvality a bezpečnosti verejných priestranstiev Parchovany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94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4" t="s">
        <v>319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6" t="str">
        <f>'Rekapitulácia stavby'!AN8</f>
        <v>15. 10. 2021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9"/>
      <c r="B27" s="120"/>
      <c r="C27" s="119"/>
      <c r="D27" s="119"/>
      <c r="E27" s="32" t="s">
        <v>1</v>
      </c>
      <c r="F27" s="32"/>
      <c r="G27" s="32"/>
      <c r="H27" s="32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52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96</v>
      </c>
      <c r="E30" s="34"/>
      <c r="F30" s="34"/>
      <c r="G30" s="34"/>
      <c r="H30" s="34"/>
      <c r="I30" s="34"/>
      <c r="J30" s="124">
        <f>J96</f>
        <v>0</v>
      </c>
      <c r="K30" s="34"/>
      <c r="L30" s="52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5" t="s">
        <v>97</v>
      </c>
      <c r="E31" s="34"/>
      <c r="F31" s="34"/>
      <c r="G31" s="34"/>
      <c r="H31" s="34"/>
      <c r="I31" s="34"/>
      <c r="J31" s="124">
        <f>J104</f>
        <v>0</v>
      </c>
      <c r="K31" s="34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6" t="s">
        <v>34</v>
      </c>
      <c r="E32" s="34"/>
      <c r="F32" s="34"/>
      <c r="G32" s="34"/>
      <c r="H32" s="34"/>
      <c r="I32" s="34"/>
      <c r="J32" s="93">
        <f>ROUND(J30 + J31, 2)</f>
        <v>0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7"/>
      <c r="E33" s="87"/>
      <c r="F33" s="87"/>
      <c r="G33" s="87"/>
      <c r="H33" s="87"/>
      <c r="I33" s="87"/>
      <c r="J33" s="87"/>
      <c r="K33" s="87"/>
      <c r="L33" s="52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7" t="s">
        <v>38</v>
      </c>
      <c r="E35" s="41" t="s">
        <v>39</v>
      </c>
      <c r="F35" s="128">
        <f>ROUND((SUM(BE104:BE111) + SUM(BE131:BE146)),  2)</f>
        <v>0</v>
      </c>
      <c r="G35" s="123"/>
      <c r="H35" s="123"/>
      <c r="I35" s="129">
        <v>0.20000000000000001</v>
      </c>
      <c r="J35" s="128">
        <f>ROUND(((SUM(BE104:BE111) + SUM(BE131:BE146))*I35),  2)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28">
        <f>ROUND((SUM(BF104:BF111) + SUM(BF131:BF146)),  2)</f>
        <v>0</v>
      </c>
      <c r="G36" s="123"/>
      <c r="H36" s="123"/>
      <c r="I36" s="129">
        <v>0.20000000000000001</v>
      </c>
      <c r="J36" s="128">
        <f>ROUND(((SUM(BF104:BF111) + SUM(BF131:BF146))*I36),  2)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0">
        <f>ROUND((SUM(BG104:BG111) + SUM(BG131:BG146)),  2)</f>
        <v>0</v>
      </c>
      <c r="G37" s="34"/>
      <c r="H37" s="34"/>
      <c r="I37" s="131">
        <v>0.20000000000000001</v>
      </c>
      <c r="J37" s="130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0">
        <f>ROUND((SUM(BH104:BH111) + SUM(BH131:BH146)),  2)</f>
        <v>0</v>
      </c>
      <c r="G38" s="34"/>
      <c r="H38" s="34"/>
      <c r="I38" s="131">
        <v>0.20000000000000001</v>
      </c>
      <c r="J38" s="130">
        <f>0</f>
        <v>0</v>
      </c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28">
        <f>ROUND((SUM(BI104:BI111) + SUM(BI131:BI146)),  2)</f>
        <v>0</v>
      </c>
      <c r="G39" s="123"/>
      <c r="H39" s="123"/>
      <c r="I39" s="129">
        <v>0</v>
      </c>
      <c r="J39" s="128">
        <f>0</f>
        <v>0</v>
      </c>
      <c r="K39" s="34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2"/>
      <c r="D41" s="133" t="s">
        <v>44</v>
      </c>
      <c r="E41" s="78"/>
      <c r="F41" s="78"/>
      <c r="G41" s="134" t="s">
        <v>45</v>
      </c>
      <c r="H41" s="135" t="s">
        <v>46</v>
      </c>
      <c r="I41" s="78"/>
      <c r="J41" s="136">
        <f>SUM(J32:J39)</f>
        <v>0</v>
      </c>
      <c r="K41" s="137"/>
      <c r="L41" s="52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2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47</v>
      </c>
      <c r="E50" s="54"/>
      <c r="F50" s="54"/>
      <c r="G50" s="53" t="s">
        <v>48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49</v>
      </c>
      <c r="E61" s="37"/>
      <c r="F61" s="138" t="s">
        <v>50</v>
      </c>
      <c r="G61" s="55" t="s">
        <v>49</v>
      </c>
      <c r="H61" s="37"/>
      <c r="I61" s="37"/>
      <c r="J61" s="139" t="s">
        <v>50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51</v>
      </c>
      <c r="E65" s="56"/>
      <c r="F65" s="56"/>
      <c r="G65" s="53" t="s">
        <v>52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49</v>
      </c>
      <c r="E76" s="37"/>
      <c r="F76" s="138" t="s">
        <v>50</v>
      </c>
      <c r="G76" s="55" t="s">
        <v>49</v>
      </c>
      <c r="H76" s="37"/>
      <c r="I76" s="37"/>
      <c r="J76" s="139" t="s">
        <v>50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8" t="str">
        <f>E7</f>
        <v>Zvýšenie kvality a bezpečnosti verejných priestranstiev Parchovany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94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4" t="str">
        <f>E9</f>
        <v xml:space="preserve">02 - 01 - SO 01 Chodník č.1 - vjazdy 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Parchovany </v>
      </c>
      <c r="G89" s="34"/>
      <c r="H89" s="34"/>
      <c r="I89" s="28" t="s">
        <v>20</v>
      </c>
      <c r="J89" s="66" t="str">
        <f>IF(J12="","",J12)</f>
        <v>15. 10. 2021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Parchovany </v>
      </c>
      <c r="G91" s="34"/>
      <c r="H91" s="34"/>
      <c r="I91" s="28" t="s">
        <v>28</v>
      </c>
      <c r="J91" s="32" t="str">
        <f>E21</f>
        <v xml:space="preserve"> 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0" t="s">
        <v>99</v>
      </c>
      <c r="D94" s="132"/>
      <c r="E94" s="132"/>
      <c r="F94" s="132"/>
      <c r="G94" s="132"/>
      <c r="H94" s="132"/>
      <c r="I94" s="132"/>
      <c r="J94" s="141" t="s">
        <v>100</v>
      </c>
      <c r="K94" s="132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2" t="s">
        <v>101</v>
      </c>
      <c r="D96" s="34"/>
      <c r="E96" s="34"/>
      <c r="F96" s="34"/>
      <c r="G96" s="34"/>
      <c r="H96" s="34"/>
      <c r="I96" s="34"/>
      <c r="J96" s="93">
        <f>J131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102</v>
      </c>
    </row>
    <row r="97" s="9" customFormat="1" ht="24.96" customHeight="1">
      <c r="A97" s="9"/>
      <c r="B97" s="143"/>
      <c r="C97" s="9"/>
      <c r="D97" s="144" t="s">
        <v>103</v>
      </c>
      <c r="E97" s="145"/>
      <c r="F97" s="145"/>
      <c r="G97" s="145"/>
      <c r="H97" s="145"/>
      <c r="I97" s="145"/>
      <c r="J97" s="146">
        <f>J132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7"/>
      <c r="C98" s="10"/>
      <c r="D98" s="148" t="s">
        <v>104</v>
      </c>
      <c r="E98" s="149"/>
      <c r="F98" s="149"/>
      <c r="G98" s="149"/>
      <c r="H98" s="149"/>
      <c r="I98" s="149"/>
      <c r="J98" s="150">
        <f>J133</f>
        <v>0</v>
      </c>
      <c r="K98" s="10"/>
      <c r="L98" s="14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7"/>
      <c r="C99" s="10"/>
      <c r="D99" s="148" t="s">
        <v>106</v>
      </c>
      <c r="E99" s="149"/>
      <c r="F99" s="149"/>
      <c r="G99" s="149"/>
      <c r="H99" s="149"/>
      <c r="I99" s="149"/>
      <c r="J99" s="150">
        <f>J137</f>
        <v>0</v>
      </c>
      <c r="K99" s="10"/>
      <c r="L99" s="14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7"/>
      <c r="C100" s="10"/>
      <c r="D100" s="148" t="s">
        <v>108</v>
      </c>
      <c r="E100" s="149"/>
      <c r="F100" s="149"/>
      <c r="G100" s="149"/>
      <c r="H100" s="149"/>
      <c r="I100" s="149"/>
      <c r="J100" s="150">
        <f>J141</f>
        <v>0</v>
      </c>
      <c r="K100" s="10"/>
      <c r="L100" s="14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7"/>
      <c r="C101" s="10"/>
      <c r="D101" s="148" t="s">
        <v>109</v>
      </c>
      <c r="E101" s="149"/>
      <c r="F101" s="149"/>
      <c r="G101" s="149"/>
      <c r="H101" s="149"/>
      <c r="I101" s="149"/>
      <c r="J101" s="150">
        <f>J145</f>
        <v>0</v>
      </c>
      <c r="K101" s="10"/>
      <c r="L101" s="14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2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2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9.28" customHeight="1">
      <c r="A104" s="34"/>
      <c r="B104" s="35"/>
      <c r="C104" s="142" t="s">
        <v>110</v>
      </c>
      <c r="D104" s="34"/>
      <c r="E104" s="34"/>
      <c r="F104" s="34"/>
      <c r="G104" s="34"/>
      <c r="H104" s="34"/>
      <c r="I104" s="34"/>
      <c r="J104" s="151">
        <f>ROUND(J105 + J106 + J107 + J108 + J109 + J110,2)</f>
        <v>0</v>
      </c>
      <c r="K104" s="34"/>
      <c r="L104" s="52"/>
      <c r="N104" s="152" t="s">
        <v>38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8" customHeight="1">
      <c r="A105" s="34"/>
      <c r="B105" s="153"/>
      <c r="C105" s="154"/>
      <c r="D105" s="155" t="s">
        <v>111</v>
      </c>
      <c r="E105" s="156"/>
      <c r="F105" s="156"/>
      <c r="G105" s="154"/>
      <c r="H105" s="154"/>
      <c r="I105" s="154"/>
      <c r="J105" s="157">
        <v>0</v>
      </c>
      <c r="K105" s="154"/>
      <c r="L105" s="158"/>
      <c r="M105" s="159"/>
      <c r="N105" s="160" t="s">
        <v>40</v>
      </c>
      <c r="O105" s="159"/>
      <c r="P105" s="159"/>
      <c r="Q105" s="159"/>
      <c r="R105" s="159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61" t="s">
        <v>112</v>
      </c>
      <c r="AZ105" s="159"/>
      <c r="BA105" s="159"/>
      <c r="BB105" s="159"/>
      <c r="BC105" s="159"/>
      <c r="BD105" s="159"/>
      <c r="BE105" s="162">
        <f>IF(N105="základná",J105,0)</f>
        <v>0</v>
      </c>
      <c r="BF105" s="162">
        <f>IF(N105="znížená",J105,0)</f>
        <v>0</v>
      </c>
      <c r="BG105" s="162">
        <f>IF(N105="zákl. prenesená",J105,0)</f>
        <v>0</v>
      </c>
      <c r="BH105" s="162">
        <f>IF(N105="zníž. prenesená",J105,0)</f>
        <v>0</v>
      </c>
      <c r="BI105" s="162">
        <f>IF(N105="nulová",J105,0)</f>
        <v>0</v>
      </c>
      <c r="BJ105" s="161" t="s">
        <v>113</v>
      </c>
      <c r="BK105" s="159"/>
      <c r="BL105" s="159"/>
      <c r="BM105" s="159"/>
    </row>
    <row r="106" s="2" customFormat="1" ht="18" customHeight="1">
      <c r="A106" s="34"/>
      <c r="B106" s="153"/>
      <c r="C106" s="154"/>
      <c r="D106" s="155" t="s">
        <v>114</v>
      </c>
      <c r="E106" s="156"/>
      <c r="F106" s="156"/>
      <c r="G106" s="154"/>
      <c r="H106" s="154"/>
      <c r="I106" s="154"/>
      <c r="J106" s="157">
        <v>0</v>
      </c>
      <c r="K106" s="154"/>
      <c r="L106" s="158"/>
      <c r="M106" s="159"/>
      <c r="N106" s="160" t="s">
        <v>40</v>
      </c>
      <c r="O106" s="159"/>
      <c r="P106" s="159"/>
      <c r="Q106" s="159"/>
      <c r="R106" s="159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61" t="s">
        <v>112</v>
      </c>
      <c r="AZ106" s="159"/>
      <c r="BA106" s="159"/>
      <c r="BB106" s="159"/>
      <c r="BC106" s="159"/>
      <c r="BD106" s="159"/>
      <c r="BE106" s="162">
        <f>IF(N106="základná",J106,0)</f>
        <v>0</v>
      </c>
      <c r="BF106" s="162">
        <f>IF(N106="znížená",J106,0)</f>
        <v>0</v>
      </c>
      <c r="BG106" s="162">
        <f>IF(N106="zákl. prenesená",J106,0)</f>
        <v>0</v>
      </c>
      <c r="BH106" s="162">
        <f>IF(N106="zníž. prenesená",J106,0)</f>
        <v>0</v>
      </c>
      <c r="BI106" s="162">
        <f>IF(N106="nulová",J106,0)</f>
        <v>0</v>
      </c>
      <c r="BJ106" s="161" t="s">
        <v>113</v>
      </c>
      <c r="BK106" s="159"/>
      <c r="BL106" s="159"/>
      <c r="BM106" s="159"/>
    </row>
    <row r="107" s="2" customFormat="1" ht="18" customHeight="1">
      <c r="A107" s="34"/>
      <c r="B107" s="153"/>
      <c r="C107" s="154"/>
      <c r="D107" s="155" t="s">
        <v>115</v>
      </c>
      <c r="E107" s="156"/>
      <c r="F107" s="156"/>
      <c r="G107" s="154"/>
      <c r="H107" s="154"/>
      <c r="I107" s="154"/>
      <c r="J107" s="157">
        <v>0</v>
      </c>
      <c r="K107" s="154"/>
      <c r="L107" s="158"/>
      <c r="M107" s="159"/>
      <c r="N107" s="160" t="s">
        <v>40</v>
      </c>
      <c r="O107" s="159"/>
      <c r="P107" s="159"/>
      <c r="Q107" s="159"/>
      <c r="R107" s="159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61" t="s">
        <v>112</v>
      </c>
      <c r="AZ107" s="159"/>
      <c r="BA107" s="159"/>
      <c r="BB107" s="159"/>
      <c r="BC107" s="159"/>
      <c r="BD107" s="159"/>
      <c r="BE107" s="162">
        <f>IF(N107="základná",J107,0)</f>
        <v>0</v>
      </c>
      <c r="BF107" s="162">
        <f>IF(N107="znížená",J107,0)</f>
        <v>0</v>
      </c>
      <c r="BG107" s="162">
        <f>IF(N107="zákl. prenesená",J107,0)</f>
        <v>0</v>
      </c>
      <c r="BH107" s="162">
        <f>IF(N107="zníž. prenesená",J107,0)</f>
        <v>0</v>
      </c>
      <c r="BI107" s="162">
        <f>IF(N107="nulová",J107,0)</f>
        <v>0</v>
      </c>
      <c r="BJ107" s="161" t="s">
        <v>113</v>
      </c>
      <c r="BK107" s="159"/>
      <c r="BL107" s="159"/>
      <c r="BM107" s="159"/>
    </row>
    <row r="108" s="2" customFormat="1" ht="18" customHeight="1">
      <c r="A108" s="34"/>
      <c r="B108" s="153"/>
      <c r="C108" s="154"/>
      <c r="D108" s="155" t="s">
        <v>116</v>
      </c>
      <c r="E108" s="156"/>
      <c r="F108" s="156"/>
      <c r="G108" s="154"/>
      <c r="H108" s="154"/>
      <c r="I108" s="154"/>
      <c r="J108" s="157">
        <v>0</v>
      </c>
      <c r="K108" s="154"/>
      <c r="L108" s="158"/>
      <c r="M108" s="159"/>
      <c r="N108" s="160" t="s">
        <v>40</v>
      </c>
      <c r="O108" s="159"/>
      <c r="P108" s="159"/>
      <c r="Q108" s="159"/>
      <c r="R108" s="159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61" t="s">
        <v>112</v>
      </c>
      <c r="AZ108" s="159"/>
      <c r="BA108" s="159"/>
      <c r="BB108" s="159"/>
      <c r="BC108" s="159"/>
      <c r="BD108" s="159"/>
      <c r="BE108" s="162">
        <f>IF(N108="základná",J108,0)</f>
        <v>0</v>
      </c>
      <c r="BF108" s="162">
        <f>IF(N108="znížená",J108,0)</f>
        <v>0</v>
      </c>
      <c r="BG108" s="162">
        <f>IF(N108="zákl. prenesená",J108,0)</f>
        <v>0</v>
      </c>
      <c r="BH108" s="162">
        <f>IF(N108="zníž. prenesená",J108,0)</f>
        <v>0</v>
      </c>
      <c r="BI108" s="162">
        <f>IF(N108="nulová",J108,0)</f>
        <v>0</v>
      </c>
      <c r="BJ108" s="161" t="s">
        <v>113</v>
      </c>
      <c r="BK108" s="159"/>
      <c r="BL108" s="159"/>
      <c r="BM108" s="159"/>
    </row>
    <row r="109" s="2" customFormat="1" ht="18" customHeight="1">
      <c r="A109" s="34"/>
      <c r="B109" s="153"/>
      <c r="C109" s="154"/>
      <c r="D109" s="155" t="s">
        <v>117</v>
      </c>
      <c r="E109" s="156"/>
      <c r="F109" s="156"/>
      <c r="G109" s="154"/>
      <c r="H109" s="154"/>
      <c r="I109" s="154"/>
      <c r="J109" s="157">
        <v>0</v>
      </c>
      <c r="K109" s="154"/>
      <c r="L109" s="158"/>
      <c r="M109" s="159"/>
      <c r="N109" s="160" t="s">
        <v>40</v>
      </c>
      <c r="O109" s="159"/>
      <c r="P109" s="159"/>
      <c r="Q109" s="159"/>
      <c r="R109" s="159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61" t="s">
        <v>112</v>
      </c>
      <c r="AZ109" s="159"/>
      <c r="BA109" s="159"/>
      <c r="BB109" s="159"/>
      <c r="BC109" s="159"/>
      <c r="BD109" s="159"/>
      <c r="BE109" s="162">
        <f>IF(N109="základná",J109,0)</f>
        <v>0</v>
      </c>
      <c r="BF109" s="162">
        <f>IF(N109="znížená",J109,0)</f>
        <v>0</v>
      </c>
      <c r="BG109" s="162">
        <f>IF(N109="zákl. prenesená",J109,0)</f>
        <v>0</v>
      </c>
      <c r="BH109" s="162">
        <f>IF(N109="zníž. prenesená",J109,0)</f>
        <v>0</v>
      </c>
      <c r="BI109" s="162">
        <f>IF(N109="nulová",J109,0)</f>
        <v>0</v>
      </c>
      <c r="BJ109" s="161" t="s">
        <v>113</v>
      </c>
      <c r="BK109" s="159"/>
      <c r="BL109" s="159"/>
      <c r="BM109" s="159"/>
    </row>
    <row r="110" s="2" customFormat="1" ht="18" customHeight="1">
      <c r="A110" s="34"/>
      <c r="B110" s="153"/>
      <c r="C110" s="154"/>
      <c r="D110" s="156" t="s">
        <v>118</v>
      </c>
      <c r="E110" s="154"/>
      <c r="F110" s="154"/>
      <c r="G110" s="154"/>
      <c r="H110" s="154"/>
      <c r="I110" s="154"/>
      <c r="J110" s="157">
        <f>ROUND(J30*T110,2)</f>
        <v>0</v>
      </c>
      <c r="K110" s="154"/>
      <c r="L110" s="158"/>
      <c r="M110" s="159"/>
      <c r="N110" s="160" t="s">
        <v>40</v>
      </c>
      <c r="O110" s="159"/>
      <c r="P110" s="159"/>
      <c r="Q110" s="159"/>
      <c r="R110" s="159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61" t="s">
        <v>119</v>
      </c>
      <c r="AZ110" s="159"/>
      <c r="BA110" s="159"/>
      <c r="BB110" s="159"/>
      <c r="BC110" s="159"/>
      <c r="BD110" s="159"/>
      <c r="BE110" s="162">
        <f>IF(N110="základná",J110,0)</f>
        <v>0</v>
      </c>
      <c r="BF110" s="162">
        <f>IF(N110="znížená",J110,0)</f>
        <v>0</v>
      </c>
      <c r="BG110" s="162">
        <f>IF(N110="zákl. prenesená",J110,0)</f>
        <v>0</v>
      </c>
      <c r="BH110" s="162">
        <f>IF(N110="zníž. prenesená",J110,0)</f>
        <v>0</v>
      </c>
      <c r="BI110" s="162">
        <f>IF(N110="nulová",J110,0)</f>
        <v>0</v>
      </c>
      <c r="BJ110" s="161" t="s">
        <v>113</v>
      </c>
      <c r="BK110" s="159"/>
      <c r="BL110" s="159"/>
      <c r="BM110" s="159"/>
    </row>
    <row r="111" s="2" customForma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2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63" t="s">
        <v>120</v>
      </c>
      <c r="D112" s="132"/>
      <c r="E112" s="132"/>
      <c r="F112" s="132"/>
      <c r="G112" s="132"/>
      <c r="H112" s="132"/>
      <c r="I112" s="132"/>
      <c r="J112" s="164">
        <f>ROUND(J96+J104,2)</f>
        <v>0</v>
      </c>
      <c r="K112" s="132"/>
      <c r="L112" s="52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52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121</v>
      </c>
      <c r="D118" s="34"/>
      <c r="E118" s="34"/>
      <c r="F118" s="34"/>
      <c r="G118" s="34"/>
      <c r="H118" s="34"/>
      <c r="I118" s="34"/>
      <c r="J118" s="34"/>
      <c r="K118" s="34"/>
      <c r="L118" s="52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14</v>
      </c>
      <c r="D120" s="34"/>
      <c r="E120" s="34"/>
      <c r="F120" s="34"/>
      <c r="G120" s="34"/>
      <c r="H120" s="34"/>
      <c r="I120" s="34"/>
      <c r="J120" s="34"/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18" t="str">
        <f>E7</f>
        <v>Zvýšenie kvality a bezpečnosti verejných priestranstiev Parchovany</v>
      </c>
      <c r="F121" s="28"/>
      <c r="G121" s="28"/>
      <c r="H121" s="28"/>
      <c r="I121" s="34"/>
      <c r="J121" s="34"/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94</v>
      </c>
      <c r="D122" s="34"/>
      <c r="E122" s="34"/>
      <c r="F122" s="34"/>
      <c r="G122" s="34"/>
      <c r="H122" s="34"/>
      <c r="I122" s="34"/>
      <c r="J122" s="34"/>
      <c r="K122" s="34"/>
      <c r="L122" s="52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4" t="str">
        <f>E9</f>
        <v xml:space="preserve">02 - 01 - SO 01 Chodník č.1 - vjazdy </v>
      </c>
      <c r="F123" s="34"/>
      <c r="G123" s="34"/>
      <c r="H123" s="34"/>
      <c r="I123" s="34"/>
      <c r="J123" s="34"/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2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18</v>
      </c>
      <c r="D125" s="34"/>
      <c r="E125" s="34"/>
      <c r="F125" s="23" t="str">
        <f>F12</f>
        <v xml:space="preserve">Parchovany </v>
      </c>
      <c r="G125" s="34"/>
      <c r="H125" s="34"/>
      <c r="I125" s="28" t="s">
        <v>20</v>
      </c>
      <c r="J125" s="66" t="str">
        <f>IF(J12="","",J12)</f>
        <v>15. 10. 2021</v>
      </c>
      <c r="K125" s="34"/>
      <c r="L125" s="52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2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22</v>
      </c>
      <c r="D127" s="34"/>
      <c r="E127" s="34"/>
      <c r="F127" s="23" t="str">
        <f>E15</f>
        <v xml:space="preserve">Obec Parchovany </v>
      </c>
      <c r="G127" s="34"/>
      <c r="H127" s="34"/>
      <c r="I127" s="28" t="s">
        <v>28</v>
      </c>
      <c r="J127" s="32" t="str">
        <f>E21</f>
        <v xml:space="preserve"> </v>
      </c>
      <c r="K127" s="34"/>
      <c r="L127" s="52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26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 xml:space="preserve"> </v>
      </c>
      <c r="K128" s="34"/>
      <c r="L128" s="52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2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65"/>
      <c r="B130" s="166"/>
      <c r="C130" s="167" t="s">
        <v>122</v>
      </c>
      <c r="D130" s="168" t="s">
        <v>59</v>
      </c>
      <c r="E130" s="168" t="s">
        <v>55</v>
      </c>
      <c r="F130" s="168" t="s">
        <v>56</v>
      </c>
      <c r="G130" s="168" t="s">
        <v>123</v>
      </c>
      <c r="H130" s="168" t="s">
        <v>124</v>
      </c>
      <c r="I130" s="168" t="s">
        <v>125</v>
      </c>
      <c r="J130" s="169" t="s">
        <v>100</v>
      </c>
      <c r="K130" s="170" t="s">
        <v>126</v>
      </c>
      <c r="L130" s="171"/>
      <c r="M130" s="83" t="s">
        <v>1</v>
      </c>
      <c r="N130" s="84" t="s">
        <v>38</v>
      </c>
      <c r="O130" s="84" t="s">
        <v>127</v>
      </c>
      <c r="P130" s="84" t="s">
        <v>128</v>
      </c>
      <c r="Q130" s="84" t="s">
        <v>129</v>
      </c>
      <c r="R130" s="84" t="s">
        <v>130</v>
      </c>
      <c r="S130" s="84" t="s">
        <v>131</v>
      </c>
      <c r="T130" s="85" t="s">
        <v>132</v>
      </c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</row>
    <row r="131" s="2" customFormat="1" ht="22.8" customHeight="1">
      <c r="A131" s="34"/>
      <c r="B131" s="35"/>
      <c r="C131" s="90" t="s">
        <v>96</v>
      </c>
      <c r="D131" s="34"/>
      <c r="E131" s="34"/>
      <c r="F131" s="34"/>
      <c r="G131" s="34"/>
      <c r="H131" s="34"/>
      <c r="I131" s="34"/>
      <c r="J131" s="172">
        <f>BK131</f>
        <v>0</v>
      </c>
      <c r="K131" s="34"/>
      <c r="L131" s="35"/>
      <c r="M131" s="86"/>
      <c r="N131" s="70"/>
      <c r="O131" s="87"/>
      <c r="P131" s="173">
        <f>P132</f>
        <v>0</v>
      </c>
      <c r="Q131" s="87"/>
      <c r="R131" s="173">
        <f>R132</f>
        <v>40.8192144</v>
      </c>
      <c r="S131" s="87"/>
      <c r="T131" s="174">
        <f>T132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73</v>
      </c>
      <c r="AU131" s="15" t="s">
        <v>102</v>
      </c>
      <c r="BK131" s="175">
        <f>BK132</f>
        <v>0</v>
      </c>
    </row>
    <row r="132" s="12" customFormat="1" ht="25.92" customHeight="1">
      <c r="A132" s="12"/>
      <c r="B132" s="176"/>
      <c r="C132" s="12"/>
      <c r="D132" s="177" t="s">
        <v>73</v>
      </c>
      <c r="E132" s="178" t="s">
        <v>133</v>
      </c>
      <c r="F132" s="178" t="s">
        <v>134</v>
      </c>
      <c r="G132" s="12"/>
      <c r="H132" s="12"/>
      <c r="I132" s="179"/>
      <c r="J132" s="180">
        <f>BK132</f>
        <v>0</v>
      </c>
      <c r="K132" s="12"/>
      <c r="L132" s="176"/>
      <c r="M132" s="181"/>
      <c r="N132" s="182"/>
      <c r="O132" s="182"/>
      <c r="P132" s="183">
        <f>P133+P137+P141+P145</f>
        <v>0</v>
      </c>
      <c r="Q132" s="182"/>
      <c r="R132" s="183">
        <f>R133+R137+R141+R145</f>
        <v>40.8192144</v>
      </c>
      <c r="S132" s="182"/>
      <c r="T132" s="184">
        <f>T133+T137+T141+T145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77" t="s">
        <v>82</v>
      </c>
      <c r="AT132" s="185" t="s">
        <v>73</v>
      </c>
      <c r="AU132" s="185" t="s">
        <v>74</v>
      </c>
      <c r="AY132" s="177" t="s">
        <v>135</v>
      </c>
      <c r="BK132" s="186">
        <f>BK133+BK137+BK141+BK145</f>
        <v>0</v>
      </c>
    </row>
    <row r="133" s="12" customFormat="1" ht="22.8" customHeight="1">
      <c r="A133" s="12"/>
      <c r="B133" s="176"/>
      <c r="C133" s="12"/>
      <c r="D133" s="177" t="s">
        <v>73</v>
      </c>
      <c r="E133" s="187" t="s">
        <v>82</v>
      </c>
      <c r="F133" s="187" t="s">
        <v>136</v>
      </c>
      <c r="G133" s="12"/>
      <c r="H133" s="12"/>
      <c r="I133" s="179"/>
      <c r="J133" s="188">
        <f>BK133</f>
        <v>0</v>
      </c>
      <c r="K133" s="12"/>
      <c r="L133" s="176"/>
      <c r="M133" s="181"/>
      <c r="N133" s="182"/>
      <c r="O133" s="182"/>
      <c r="P133" s="183">
        <f>SUM(P134:P136)</f>
        <v>0</v>
      </c>
      <c r="Q133" s="182"/>
      <c r="R133" s="183">
        <f>SUM(R134:R136)</f>
        <v>0</v>
      </c>
      <c r="S133" s="182"/>
      <c r="T133" s="184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77" t="s">
        <v>82</v>
      </c>
      <c r="AT133" s="185" t="s">
        <v>73</v>
      </c>
      <c r="AU133" s="185" t="s">
        <v>82</v>
      </c>
      <c r="AY133" s="177" t="s">
        <v>135</v>
      </c>
      <c r="BK133" s="186">
        <f>SUM(BK134:BK136)</f>
        <v>0</v>
      </c>
    </row>
    <row r="134" s="2" customFormat="1" ht="24.15" customHeight="1">
      <c r="A134" s="34"/>
      <c r="B134" s="153"/>
      <c r="C134" s="189" t="s">
        <v>82</v>
      </c>
      <c r="D134" s="189" t="s">
        <v>137</v>
      </c>
      <c r="E134" s="190" t="s">
        <v>320</v>
      </c>
      <c r="F134" s="191" t="s">
        <v>321</v>
      </c>
      <c r="G134" s="192" t="s">
        <v>150</v>
      </c>
      <c r="H134" s="193">
        <v>22.199999999999999</v>
      </c>
      <c r="I134" s="194"/>
      <c r="J134" s="193">
        <f>ROUND(I134*H134,3)</f>
        <v>0</v>
      </c>
      <c r="K134" s="195"/>
      <c r="L134" s="35"/>
      <c r="M134" s="196" t="s">
        <v>1</v>
      </c>
      <c r="N134" s="197" t="s">
        <v>40</v>
      </c>
      <c r="O134" s="74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0" t="s">
        <v>141</v>
      </c>
      <c r="AT134" s="200" t="s">
        <v>137</v>
      </c>
      <c r="AU134" s="200" t="s">
        <v>113</v>
      </c>
      <c r="AY134" s="15" t="s">
        <v>135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5" t="s">
        <v>113</v>
      </c>
      <c r="BK134" s="202">
        <f>ROUND(I134*H134,3)</f>
        <v>0</v>
      </c>
      <c r="BL134" s="15" t="s">
        <v>141</v>
      </c>
      <c r="BM134" s="200" t="s">
        <v>322</v>
      </c>
    </row>
    <row r="135" s="2" customFormat="1" ht="24.15" customHeight="1">
      <c r="A135" s="34"/>
      <c r="B135" s="153"/>
      <c r="C135" s="189" t="s">
        <v>113</v>
      </c>
      <c r="D135" s="189" t="s">
        <v>137</v>
      </c>
      <c r="E135" s="190" t="s">
        <v>323</v>
      </c>
      <c r="F135" s="191" t="s">
        <v>324</v>
      </c>
      <c r="G135" s="192" t="s">
        <v>150</v>
      </c>
      <c r="H135" s="193">
        <v>22.199999999999999</v>
      </c>
      <c r="I135" s="194"/>
      <c r="J135" s="193">
        <f>ROUND(I135*H135,3)</f>
        <v>0</v>
      </c>
      <c r="K135" s="195"/>
      <c r="L135" s="35"/>
      <c r="M135" s="196" t="s">
        <v>1</v>
      </c>
      <c r="N135" s="197" t="s">
        <v>40</v>
      </c>
      <c r="O135" s="74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0" t="s">
        <v>141</v>
      </c>
      <c r="AT135" s="200" t="s">
        <v>137</v>
      </c>
      <c r="AU135" s="200" t="s">
        <v>113</v>
      </c>
      <c r="AY135" s="15" t="s">
        <v>135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5" t="s">
        <v>113</v>
      </c>
      <c r="BK135" s="202">
        <f>ROUND(I135*H135,3)</f>
        <v>0</v>
      </c>
      <c r="BL135" s="15" t="s">
        <v>141</v>
      </c>
      <c r="BM135" s="200" t="s">
        <v>325</v>
      </c>
    </row>
    <row r="136" s="2" customFormat="1" ht="24.15" customHeight="1">
      <c r="A136" s="34"/>
      <c r="B136" s="153"/>
      <c r="C136" s="189" t="s">
        <v>147</v>
      </c>
      <c r="D136" s="189" t="s">
        <v>137</v>
      </c>
      <c r="E136" s="190" t="s">
        <v>326</v>
      </c>
      <c r="F136" s="191" t="s">
        <v>327</v>
      </c>
      <c r="G136" s="192" t="s">
        <v>150</v>
      </c>
      <c r="H136" s="193">
        <v>22.199999999999999</v>
      </c>
      <c r="I136" s="194"/>
      <c r="J136" s="193">
        <f>ROUND(I136*H136,3)</f>
        <v>0</v>
      </c>
      <c r="K136" s="195"/>
      <c r="L136" s="35"/>
      <c r="M136" s="196" t="s">
        <v>1</v>
      </c>
      <c r="N136" s="197" t="s">
        <v>40</v>
      </c>
      <c r="O136" s="74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0" t="s">
        <v>141</v>
      </c>
      <c r="AT136" s="200" t="s">
        <v>137</v>
      </c>
      <c r="AU136" s="200" t="s">
        <v>113</v>
      </c>
      <c r="AY136" s="15" t="s">
        <v>135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5" t="s">
        <v>113</v>
      </c>
      <c r="BK136" s="202">
        <f>ROUND(I136*H136,3)</f>
        <v>0</v>
      </c>
      <c r="BL136" s="15" t="s">
        <v>141</v>
      </c>
      <c r="BM136" s="200" t="s">
        <v>328</v>
      </c>
    </row>
    <row r="137" s="12" customFormat="1" ht="22.8" customHeight="1">
      <c r="A137" s="12"/>
      <c r="B137" s="176"/>
      <c r="C137" s="12"/>
      <c r="D137" s="177" t="s">
        <v>73</v>
      </c>
      <c r="E137" s="187" t="s">
        <v>155</v>
      </c>
      <c r="F137" s="187" t="s">
        <v>203</v>
      </c>
      <c r="G137" s="12"/>
      <c r="H137" s="12"/>
      <c r="I137" s="179"/>
      <c r="J137" s="188">
        <f>BK137</f>
        <v>0</v>
      </c>
      <c r="K137" s="12"/>
      <c r="L137" s="176"/>
      <c r="M137" s="181"/>
      <c r="N137" s="182"/>
      <c r="O137" s="182"/>
      <c r="P137" s="183">
        <f>SUM(P138:P140)</f>
        <v>0</v>
      </c>
      <c r="Q137" s="182"/>
      <c r="R137" s="183">
        <f>SUM(R138:R140)</f>
        <v>26.549720000000001</v>
      </c>
      <c r="S137" s="182"/>
      <c r="T137" s="184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7" t="s">
        <v>82</v>
      </c>
      <c r="AT137" s="185" t="s">
        <v>73</v>
      </c>
      <c r="AU137" s="185" t="s">
        <v>82</v>
      </c>
      <c r="AY137" s="177" t="s">
        <v>135</v>
      </c>
      <c r="BK137" s="186">
        <f>SUM(BK138:BK140)</f>
        <v>0</v>
      </c>
    </row>
    <row r="138" s="2" customFormat="1" ht="33" customHeight="1">
      <c r="A138" s="34"/>
      <c r="B138" s="153"/>
      <c r="C138" s="189" t="s">
        <v>141</v>
      </c>
      <c r="D138" s="189" t="s">
        <v>137</v>
      </c>
      <c r="E138" s="190" t="s">
        <v>329</v>
      </c>
      <c r="F138" s="191" t="s">
        <v>330</v>
      </c>
      <c r="G138" s="192" t="s">
        <v>140</v>
      </c>
      <c r="H138" s="193">
        <v>74</v>
      </c>
      <c r="I138" s="194"/>
      <c r="J138" s="193">
        <f>ROUND(I138*H138,3)</f>
        <v>0</v>
      </c>
      <c r="K138" s="195"/>
      <c r="L138" s="35"/>
      <c r="M138" s="196" t="s">
        <v>1</v>
      </c>
      <c r="N138" s="197" t="s">
        <v>40</v>
      </c>
      <c r="O138" s="74"/>
      <c r="P138" s="198">
        <f>O138*H138</f>
        <v>0</v>
      </c>
      <c r="Q138" s="198">
        <v>0.20016000000000001</v>
      </c>
      <c r="R138" s="198">
        <f>Q138*H138</f>
        <v>14.81184</v>
      </c>
      <c r="S138" s="198">
        <v>0</v>
      </c>
      <c r="T138" s="199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0" t="s">
        <v>141</v>
      </c>
      <c r="AT138" s="200" t="s">
        <v>137</v>
      </c>
      <c r="AU138" s="200" t="s">
        <v>113</v>
      </c>
      <c r="AY138" s="15" t="s">
        <v>135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5" t="s">
        <v>113</v>
      </c>
      <c r="BK138" s="202">
        <f>ROUND(I138*H138,3)</f>
        <v>0</v>
      </c>
      <c r="BL138" s="15" t="s">
        <v>141</v>
      </c>
      <c r="BM138" s="200" t="s">
        <v>331</v>
      </c>
    </row>
    <row r="139" s="2" customFormat="1" ht="24.15" customHeight="1">
      <c r="A139" s="34"/>
      <c r="B139" s="153"/>
      <c r="C139" s="189" t="s">
        <v>155</v>
      </c>
      <c r="D139" s="189" t="s">
        <v>137</v>
      </c>
      <c r="E139" s="190" t="s">
        <v>209</v>
      </c>
      <c r="F139" s="191" t="s">
        <v>210</v>
      </c>
      <c r="G139" s="192" t="s">
        <v>140</v>
      </c>
      <c r="H139" s="193">
        <v>74</v>
      </c>
      <c r="I139" s="194"/>
      <c r="J139" s="193">
        <f>ROUND(I139*H139,3)</f>
        <v>0</v>
      </c>
      <c r="K139" s="195"/>
      <c r="L139" s="35"/>
      <c r="M139" s="196" t="s">
        <v>1</v>
      </c>
      <c r="N139" s="197" t="s">
        <v>40</v>
      </c>
      <c r="O139" s="74"/>
      <c r="P139" s="198">
        <f>O139*H139</f>
        <v>0</v>
      </c>
      <c r="Q139" s="198">
        <v>0.0030300000000000001</v>
      </c>
      <c r="R139" s="198">
        <f>Q139*H139</f>
        <v>0.22422</v>
      </c>
      <c r="S139" s="198">
        <v>0</v>
      </c>
      <c r="T139" s="199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0" t="s">
        <v>141</v>
      </c>
      <c r="AT139" s="200" t="s">
        <v>137</v>
      </c>
      <c r="AU139" s="200" t="s">
        <v>113</v>
      </c>
      <c r="AY139" s="15" t="s">
        <v>135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5" t="s">
        <v>113</v>
      </c>
      <c r="BK139" s="202">
        <f>ROUND(I139*H139,3)</f>
        <v>0</v>
      </c>
      <c r="BL139" s="15" t="s">
        <v>141</v>
      </c>
      <c r="BM139" s="200" t="s">
        <v>332</v>
      </c>
    </row>
    <row r="140" s="2" customFormat="1" ht="33" customHeight="1">
      <c r="A140" s="34"/>
      <c r="B140" s="153"/>
      <c r="C140" s="189" t="s">
        <v>159</v>
      </c>
      <c r="D140" s="189" t="s">
        <v>137</v>
      </c>
      <c r="E140" s="190" t="s">
        <v>213</v>
      </c>
      <c r="F140" s="191" t="s">
        <v>214</v>
      </c>
      <c r="G140" s="192" t="s">
        <v>140</v>
      </c>
      <c r="H140" s="193">
        <v>74</v>
      </c>
      <c r="I140" s="194"/>
      <c r="J140" s="193">
        <f>ROUND(I140*H140,3)</f>
        <v>0</v>
      </c>
      <c r="K140" s="195"/>
      <c r="L140" s="35"/>
      <c r="M140" s="196" t="s">
        <v>1</v>
      </c>
      <c r="N140" s="197" t="s">
        <v>40</v>
      </c>
      <c r="O140" s="74"/>
      <c r="P140" s="198">
        <f>O140*H140</f>
        <v>0</v>
      </c>
      <c r="Q140" s="198">
        <v>0.15559000000000001</v>
      </c>
      <c r="R140" s="198">
        <f>Q140*H140</f>
        <v>11.51366</v>
      </c>
      <c r="S140" s="198">
        <v>0</v>
      </c>
      <c r="T140" s="199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0" t="s">
        <v>141</v>
      </c>
      <c r="AT140" s="200" t="s">
        <v>137</v>
      </c>
      <c r="AU140" s="200" t="s">
        <v>113</v>
      </c>
      <c r="AY140" s="15" t="s">
        <v>135</v>
      </c>
      <c r="BE140" s="201">
        <f>IF(N140="základná",J140,0)</f>
        <v>0</v>
      </c>
      <c r="BF140" s="201">
        <f>IF(N140="znížená",J140,0)</f>
        <v>0</v>
      </c>
      <c r="BG140" s="201">
        <f>IF(N140="zákl. prenesená",J140,0)</f>
        <v>0</v>
      </c>
      <c r="BH140" s="201">
        <f>IF(N140="zníž. prenesená",J140,0)</f>
        <v>0</v>
      </c>
      <c r="BI140" s="201">
        <f>IF(N140="nulová",J140,0)</f>
        <v>0</v>
      </c>
      <c r="BJ140" s="15" t="s">
        <v>113</v>
      </c>
      <c r="BK140" s="202">
        <f>ROUND(I140*H140,3)</f>
        <v>0</v>
      </c>
      <c r="BL140" s="15" t="s">
        <v>141</v>
      </c>
      <c r="BM140" s="200" t="s">
        <v>333</v>
      </c>
    </row>
    <row r="141" s="12" customFormat="1" ht="22.8" customHeight="1">
      <c r="A141" s="12"/>
      <c r="B141" s="176"/>
      <c r="C141" s="12"/>
      <c r="D141" s="177" t="s">
        <v>73</v>
      </c>
      <c r="E141" s="187" t="s">
        <v>174</v>
      </c>
      <c r="F141" s="187" t="s">
        <v>276</v>
      </c>
      <c r="G141" s="12"/>
      <c r="H141" s="12"/>
      <c r="I141" s="179"/>
      <c r="J141" s="188">
        <f>BK141</f>
        <v>0</v>
      </c>
      <c r="K141" s="12"/>
      <c r="L141" s="176"/>
      <c r="M141" s="181"/>
      <c r="N141" s="182"/>
      <c r="O141" s="182"/>
      <c r="P141" s="183">
        <f>SUM(P142:P144)</f>
        <v>0</v>
      </c>
      <c r="Q141" s="182"/>
      <c r="R141" s="183">
        <f>SUM(R142:R144)</f>
        <v>14.269494399999999</v>
      </c>
      <c r="S141" s="182"/>
      <c r="T141" s="184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7" t="s">
        <v>82</v>
      </c>
      <c r="AT141" s="185" t="s">
        <v>73</v>
      </c>
      <c r="AU141" s="185" t="s">
        <v>82</v>
      </c>
      <c r="AY141" s="177" t="s">
        <v>135</v>
      </c>
      <c r="BK141" s="186">
        <f>SUM(BK142:BK144)</f>
        <v>0</v>
      </c>
    </row>
    <row r="142" s="2" customFormat="1" ht="33" customHeight="1">
      <c r="A142" s="34"/>
      <c r="B142" s="153"/>
      <c r="C142" s="189" t="s">
        <v>163</v>
      </c>
      <c r="D142" s="189" t="s">
        <v>137</v>
      </c>
      <c r="E142" s="190" t="s">
        <v>278</v>
      </c>
      <c r="F142" s="191" t="s">
        <v>279</v>
      </c>
      <c r="G142" s="192" t="s">
        <v>145</v>
      </c>
      <c r="H142" s="193">
        <v>32</v>
      </c>
      <c r="I142" s="194"/>
      <c r="J142" s="193">
        <f>ROUND(I142*H142,3)</f>
        <v>0</v>
      </c>
      <c r="K142" s="195"/>
      <c r="L142" s="35"/>
      <c r="M142" s="196" t="s">
        <v>1</v>
      </c>
      <c r="N142" s="197" t="s">
        <v>40</v>
      </c>
      <c r="O142" s="74"/>
      <c r="P142" s="198">
        <f>O142*H142</f>
        <v>0</v>
      </c>
      <c r="Q142" s="198">
        <v>0.16556000000000001</v>
      </c>
      <c r="R142" s="198">
        <f>Q142*H142</f>
        <v>5.2979200000000004</v>
      </c>
      <c r="S142" s="198">
        <v>0</v>
      </c>
      <c r="T142" s="199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0" t="s">
        <v>141</v>
      </c>
      <c r="AT142" s="200" t="s">
        <v>137</v>
      </c>
      <c r="AU142" s="200" t="s">
        <v>113</v>
      </c>
      <c r="AY142" s="15" t="s">
        <v>135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5" t="s">
        <v>113</v>
      </c>
      <c r="BK142" s="202">
        <f>ROUND(I142*H142,3)</f>
        <v>0</v>
      </c>
      <c r="BL142" s="15" t="s">
        <v>141</v>
      </c>
      <c r="BM142" s="200" t="s">
        <v>334</v>
      </c>
    </row>
    <row r="143" s="2" customFormat="1" ht="24.15" customHeight="1">
      <c r="A143" s="34"/>
      <c r="B143" s="153"/>
      <c r="C143" s="203" t="s">
        <v>167</v>
      </c>
      <c r="D143" s="203" t="s">
        <v>168</v>
      </c>
      <c r="E143" s="204" t="s">
        <v>335</v>
      </c>
      <c r="F143" s="205" t="s">
        <v>336</v>
      </c>
      <c r="G143" s="206" t="s">
        <v>193</v>
      </c>
      <c r="H143" s="207">
        <v>32</v>
      </c>
      <c r="I143" s="208"/>
      <c r="J143" s="207">
        <f>ROUND(I143*H143,3)</f>
        <v>0</v>
      </c>
      <c r="K143" s="209"/>
      <c r="L143" s="210"/>
      <c r="M143" s="211" t="s">
        <v>1</v>
      </c>
      <c r="N143" s="212" t="s">
        <v>40</v>
      </c>
      <c r="O143" s="74"/>
      <c r="P143" s="198">
        <f>O143*H143</f>
        <v>0</v>
      </c>
      <c r="Q143" s="198">
        <v>0.081000000000000003</v>
      </c>
      <c r="R143" s="198">
        <f>Q143*H143</f>
        <v>2.5920000000000001</v>
      </c>
      <c r="S143" s="198">
        <v>0</v>
      </c>
      <c r="T143" s="199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0" t="s">
        <v>167</v>
      </c>
      <c r="AT143" s="200" t="s">
        <v>168</v>
      </c>
      <c r="AU143" s="200" t="s">
        <v>113</v>
      </c>
      <c r="AY143" s="15" t="s">
        <v>135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5" t="s">
        <v>113</v>
      </c>
      <c r="BK143" s="202">
        <f>ROUND(I143*H143,3)</f>
        <v>0</v>
      </c>
      <c r="BL143" s="15" t="s">
        <v>141</v>
      </c>
      <c r="BM143" s="200" t="s">
        <v>337</v>
      </c>
    </row>
    <row r="144" s="2" customFormat="1" ht="24.15" customHeight="1">
      <c r="A144" s="34"/>
      <c r="B144" s="153"/>
      <c r="C144" s="189" t="s">
        <v>174</v>
      </c>
      <c r="D144" s="189" t="s">
        <v>137</v>
      </c>
      <c r="E144" s="190" t="s">
        <v>286</v>
      </c>
      <c r="F144" s="191" t="s">
        <v>287</v>
      </c>
      <c r="G144" s="192" t="s">
        <v>150</v>
      </c>
      <c r="H144" s="193">
        <v>2.8799999999999999</v>
      </c>
      <c r="I144" s="194"/>
      <c r="J144" s="193">
        <f>ROUND(I144*H144,3)</f>
        <v>0</v>
      </c>
      <c r="K144" s="195"/>
      <c r="L144" s="35"/>
      <c r="M144" s="196" t="s">
        <v>1</v>
      </c>
      <c r="N144" s="197" t="s">
        <v>40</v>
      </c>
      <c r="O144" s="74"/>
      <c r="P144" s="198">
        <f>O144*H144</f>
        <v>0</v>
      </c>
      <c r="Q144" s="198">
        <v>2.2151299999999998</v>
      </c>
      <c r="R144" s="198">
        <f>Q144*H144</f>
        <v>6.3795743999999992</v>
      </c>
      <c r="S144" s="198">
        <v>0</v>
      </c>
      <c r="T144" s="199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0" t="s">
        <v>141</v>
      </c>
      <c r="AT144" s="200" t="s">
        <v>137</v>
      </c>
      <c r="AU144" s="200" t="s">
        <v>113</v>
      </c>
      <c r="AY144" s="15" t="s">
        <v>135</v>
      </c>
      <c r="BE144" s="201">
        <f>IF(N144="základná",J144,0)</f>
        <v>0</v>
      </c>
      <c r="BF144" s="201">
        <f>IF(N144="znížená",J144,0)</f>
        <v>0</v>
      </c>
      <c r="BG144" s="201">
        <f>IF(N144="zákl. prenesená",J144,0)</f>
        <v>0</v>
      </c>
      <c r="BH144" s="201">
        <f>IF(N144="zníž. prenesená",J144,0)</f>
        <v>0</v>
      </c>
      <c r="BI144" s="201">
        <f>IF(N144="nulová",J144,0)</f>
        <v>0</v>
      </c>
      <c r="BJ144" s="15" t="s">
        <v>113</v>
      </c>
      <c r="BK144" s="202">
        <f>ROUND(I144*H144,3)</f>
        <v>0</v>
      </c>
      <c r="BL144" s="15" t="s">
        <v>141</v>
      </c>
      <c r="BM144" s="200" t="s">
        <v>338</v>
      </c>
    </row>
    <row r="145" s="12" customFormat="1" ht="22.8" customHeight="1">
      <c r="A145" s="12"/>
      <c r="B145" s="176"/>
      <c r="C145" s="12"/>
      <c r="D145" s="177" t="s">
        <v>73</v>
      </c>
      <c r="E145" s="187" t="s">
        <v>313</v>
      </c>
      <c r="F145" s="187" t="s">
        <v>314</v>
      </c>
      <c r="G145" s="12"/>
      <c r="H145" s="12"/>
      <c r="I145" s="179"/>
      <c r="J145" s="188">
        <f>BK145</f>
        <v>0</v>
      </c>
      <c r="K145" s="12"/>
      <c r="L145" s="176"/>
      <c r="M145" s="181"/>
      <c r="N145" s="182"/>
      <c r="O145" s="182"/>
      <c r="P145" s="183">
        <f>P146</f>
        <v>0</v>
      </c>
      <c r="Q145" s="182"/>
      <c r="R145" s="183">
        <f>R146</f>
        <v>0</v>
      </c>
      <c r="S145" s="182"/>
      <c r="T145" s="184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77" t="s">
        <v>82</v>
      </c>
      <c r="AT145" s="185" t="s">
        <v>73</v>
      </c>
      <c r="AU145" s="185" t="s">
        <v>82</v>
      </c>
      <c r="AY145" s="177" t="s">
        <v>135</v>
      </c>
      <c r="BK145" s="186">
        <f>BK146</f>
        <v>0</v>
      </c>
    </row>
    <row r="146" s="2" customFormat="1" ht="33" customHeight="1">
      <c r="A146" s="34"/>
      <c r="B146" s="153"/>
      <c r="C146" s="189" t="s">
        <v>182</v>
      </c>
      <c r="D146" s="189" t="s">
        <v>137</v>
      </c>
      <c r="E146" s="190" t="s">
        <v>316</v>
      </c>
      <c r="F146" s="191" t="s">
        <v>317</v>
      </c>
      <c r="G146" s="192" t="s">
        <v>171</v>
      </c>
      <c r="H146" s="193">
        <v>40.819000000000003</v>
      </c>
      <c r="I146" s="194"/>
      <c r="J146" s="193">
        <f>ROUND(I146*H146,3)</f>
        <v>0</v>
      </c>
      <c r="K146" s="195"/>
      <c r="L146" s="35"/>
      <c r="M146" s="213" t="s">
        <v>1</v>
      </c>
      <c r="N146" s="214" t="s">
        <v>40</v>
      </c>
      <c r="O146" s="215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0" t="s">
        <v>141</v>
      </c>
      <c r="AT146" s="200" t="s">
        <v>137</v>
      </c>
      <c r="AU146" s="200" t="s">
        <v>113</v>
      </c>
      <c r="AY146" s="15" t="s">
        <v>135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5" t="s">
        <v>113</v>
      </c>
      <c r="BK146" s="202">
        <f>ROUND(I146*H146,3)</f>
        <v>0</v>
      </c>
      <c r="BL146" s="15" t="s">
        <v>141</v>
      </c>
      <c r="BM146" s="200" t="s">
        <v>339</v>
      </c>
    </row>
    <row r="147" s="2" customFormat="1" ht="6.96" customHeight="1">
      <c r="A147" s="34"/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35"/>
      <c r="M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</sheetData>
  <autoFilter ref="C130:K146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93</v>
      </c>
      <c r="L4" s="18"/>
      <c r="M4" s="117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8" t="str">
        <f>'Rekapitulácia stavby'!K6</f>
        <v>Zvýšenie kvality a bezpečnosti verejných priestranstiev Parchovany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94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4" t="s">
        <v>340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6" t="str">
        <f>'Rekapitulácia stavby'!AN8</f>
        <v>15. 10. 2021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9"/>
      <c r="B27" s="120"/>
      <c r="C27" s="119"/>
      <c r="D27" s="119"/>
      <c r="E27" s="32" t="s">
        <v>1</v>
      </c>
      <c r="F27" s="32"/>
      <c r="G27" s="32"/>
      <c r="H27" s="32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52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96</v>
      </c>
      <c r="E30" s="34"/>
      <c r="F30" s="34"/>
      <c r="G30" s="34"/>
      <c r="H30" s="34"/>
      <c r="I30" s="34"/>
      <c r="J30" s="124">
        <f>J96</f>
        <v>0</v>
      </c>
      <c r="K30" s="34"/>
      <c r="L30" s="52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5" t="s">
        <v>97</v>
      </c>
      <c r="E31" s="34"/>
      <c r="F31" s="34"/>
      <c r="G31" s="34"/>
      <c r="H31" s="34"/>
      <c r="I31" s="34"/>
      <c r="J31" s="124">
        <f>J106</f>
        <v>0</v>
      </c>
      <c r="K31" s="34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6" t="s">
        <v>34</v>
      </c>
      <c r="E32" s="34"/>
      <c r="F32" s="34"/>
      <c r="G32" s="34"/>
      <c r="H32" s="34"/>
      <c r="I32" s="34"/>
      <c r="J32" s="93">
        <f>ROUND(J30 + J31, 2)</f>
        <v>0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7"/>
      <c r="E33" s="87"/>
      <c r="F33" s="87"/>
      <c r="G33" s="87"/>
      <c r="H33" s="87"/>
      <c r="I33" s="87"/>
      <c r="J33" s="87"/>
      <c r="K33" s="87"/>
      <c r="L33" s="52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7" t="s">
        <v>38</v>
      </c>
      <c r="E35" s="41" t="s">
        <v>39</v>
      </c>
      <c r="F35" s="128">
        <f>ROUND((SUM(BE106:BE113) + SUM(BE133:BE186)),  2)</f>
        <v>0</v>
      </c>
      <c r="G35" s="123"/>
      <c r="H35" s="123"/>
      <c r="I35" s="129">
        <v>0.20000000000000001</v>
      </c>
      <c r="J35" s="128">
        <f>ROUND(((SUM(BE106:BE113) + SUM(BE133:BE186))*I35),  2)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28">
        <f>ROUND((SUM(BF106:BF113) + SUM(BF133:BF186)),  2)</f>
        <v>0</v>
      </c>
      <c r="G36" s="123"/>
      <c r="H36" s="123"/>
      <c r="I36" s="129">
        <v>0.20000000000000001</v>
      </c>
      <c r="J36" s="128">
        <f>ROUND(((SUM(BF106:BF113) + SUM(BF133:BF186))*I36),  2)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0">
        <f>ROUND((SUM(BG106:BG113) + SUM(BG133:BG186)),  2)</f>
        <v>0</v>
      </c>
      <c r="G37" s="34"/>
      <c r="H37" s="34"/>
      <c r="I37" s="131">
        <v>0.20000000000000001</v>
      </c>
      <c r="J37" s="130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0">
        <f>ROUND((SUM(BH106:BH113) + SUM(BH133:BH186)),  2)</f>
        <v>0</v>
      </c>
      <c r="G38" s="34"/>
      <c r="H38" s="34"/>
      <c r="I38" s="131">
        <v>0.20000000000000001</v>
      </c>
      <c r="J38" s="130">
        <f>0</f>
        <v>0</v>
      </c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28">
        <f>ROUND((SUM(BI106:BI113) + SUM(BI133:BI186)),  2)</f>
        <v>0</v>
      </c>
      <c r="G39" s="123"/>
      <c r="H39" s="123"/>
      <c r="I39" s="129">
        <v>0</v>
      </c>
      <c r="J39" s="128">
        <f>0</f>
        <v>0</v>
      </c>
      <c r="K39" s="34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2"/>
      <c r="D41" s="133" t="s">
        <v>44</v>
      </c>
      <c r="E41" s="78"/>
      <c r="F41" s="78"/>
      <c r="G41" s="134" t="s">
        <v>45</v>
      </c>
      <c r="H41" s="135" t="s">
        <v>46</v>
      </c>
      <c r="I41" s="78"/>
      <c r="J41" s="136">
        <f>SUM(J32:J39)</f>
        <v>0</v>
      </c>
      <c r="K41" s="137"/>
      <c r="L41" s="52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2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47</v>
      </c>
      <c r="E50" s="54"/>
      <c r="F50" s="54"/>
      <c r="G50" s="53" t="s">
        <v>48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49</v>
      </c>
      <c r="E61" s="37"/>
      <c r="F61" s="138" t="s">
        <v>50</v>
      </c>
      <c r="G61" s="55" t="s">
        <v>49</v>
      </c>
      <c r="H61" s="37"/>
      <c r="I61" s="37"/>
      <c r="J61" s="139" t="s">
        <v>50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51</v>
      </c>
      <c r="E65" s="56"/>
      <c r="F65" s="56"/>
      <c r="G65" s="53" t="s">
        <v>52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49</v>
      </c>
      <c r="E76" s="37"/>
      <c r="F76" s="138" t="s">
        <v>50</v>
      </c>
      <c r="G76" s="55" t="s">
        <v>49</v>
      </c>
      <c r="H76" s="37"/>
      <c r="I76" s="37"/>
      <c r="J76" s="139" t="s">
        <v>50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8" t="str">
        <f>E7</f>
        <v>Zvýšenie kvality a bezpečnosti verejných priestranstiev Parchovany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94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4" t="str">
        <f>E9</f>
        <v>03 - 01 - SO 03 Chodník č. 3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Parchovany </v>
      </c>
      <c r="G89" s="34"/>
      <c r="H89" s="34"/>
      <c r="I89" s="28" t="s">
        <v>20</v>
      </c>
      <c r="J89" s="66" t="str">
        <f>IF(J12="","",J12)</f>
        <v>15. 10. 2021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Parchovany </v>
      </c>
      <c r="G91" s="34"/>
      <c r="H91" s="34"/>
      <c r="I91" s="28" t="s">
        <v>28</v>
      </c>
      <c r="J91" s="32" t="str">
        <f>E21</f>
        <v xml:space="preserve"> 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0" t="s">
        <v>99</v>
      </c>
      <c r="D94" s="132"/>
      <c r="E94" s="132"/>
      <c r="F94" s="132"/>
      <c r="G94" s="132"/>
      <c r="H94" s="132"/>
      <c r="I94" s="132"/>
      <c r="J94" s="141" t="s">
        <v>100</v>
      </c>
      <c r="K94" s="132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2" t="s">
        <v>101</v>
      </c>
      <c r="D96" s="34"/>
      <c r="E96" s="34"/>
      <c r="F96" s="34"/>
      <c r="G96" s="34"/>
      <c r="H96" s="34"/>
      <c r="I96" s="34"/>
      <c r="J96" s="93">
        <f>J133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102</v>
      </c>
    </row>
    <row r="97" s="9" customFormat="1" ht="24.96" customHeight="1">
      <c r="A97" s="9"/>
      <c r="B97" s="143"/>
      <c r="C97" s="9"/>
      <c r="D97" s="144" t="s">
        <v>103</v>
      </c>
      <c r="E97" s="145"/>
      <c r="F97" s="145"/>
      <c r="G97" s="145"/>
      <c r="H97" s="145"/>
      <c r="I97" s="145"/>
      <c r="J97" s="146">
        <f>J134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7"/>
      <c r="C98" s="10"/>
      <c r="D98" s="148" t="s">
        <v>104</v>
      </c>
      <c r="E98" s="149"/>
      <c r="F98" s="149"/>
      <c r="G98" s="149"/>
      <c r="H98" s="149"/>
      <c r="I98" s="149"/>
      <c r="J98" s="150">
        <f>J135</f>
        <v>0</v>
      </c>
      <c r="K98" s="10"/>
      <c r="L98" s="14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7"/>
      <c r="C99" s="10"/>
      <c r="D99" s="148" t="s">
        <v>105</v>
      </c>
      <c r="E99" s="149"/>
      <c r="F99" s="149"/>
      <c r="G99" s="149"/>
      <c r="H99" s="149"/>
      <c r="I99" s="149"/>
      <c r="J99" s="150">
        <f>J144</f>
        <v>0</v>
      </c>
      <c r="K99" s="10"/>
      <c r="L99" s="14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7"/>
      <c r="C100" s="10"/>
      <c r="D100" s="148" t="s">
        <v>106</v>
      </c>
      <c r="E100" s="149"/>
      <c r="F100" s="149"/>
      <c r="G100" s="149"/>
      <c r="H100" s="149"/>
      <c r="I100" s="149"/>
      <c r="J100" s="150">
        <f>J152</f>
        <v>0</v>
      </c>
      <c r="K100" s="10"/>
      <c r="L100" s="14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7"/>
      <c r="C101" s="10"/>
      <c r="D101" s="148" t="s">
        <v>107</v>
      </c>
      <c r="E101" s="149"/>
      <c r="F101" s="149"/>
      <c r="G101" s="149"/>
      <c r="H101" s="149"/>
      <c r="I101" s="149"/>
      <c r="J101" s="150">
        <f>J156</f>
        <v>0</v>
      </c>
      <c r="K101" s="10"/>
      <c r="L101" s="14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7"/>
      <c r="C102" s="10"/>
      <c r="D102" s="148" t="s">
        <v>108</v>
      </c>
      <c r="E102" s="149"/>
      <c r="F102" s="149"/>
      <c r="G102" s="149"/>
      <c r="H102" s="149"/>
      <c r="I102" s="149"/>
      <c r="J102" s="150">
        <f>J172</f>
        <v>0</v>
      </c>
      <c r="K102" s="10"/>
      <c r="L102" s="14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7"/>
      <c r="C103" s="10"/>
      <c r="D103" s="148" t="s">
        <v>109</v>
      </c>
      <c r="E103" s="149"/>
      <c r="F103" s="149"/>
      <c r="G103" s="149"/>
      <c r="H103" s="149"/>
      <c r="I103" s="149"/>
      <c r="J103" s="150">
        <f>J185</f>
        <v>0</v>
      </c>
      <c r="K103" s="10"/>
      <c r="L103" s="14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2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2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9.28" customHeight="1">
      <c r="A106" s="34"/>
      <c r="B106" s="35"/>
      <c r="C106" s="142" t="s">
        <v>110</v>
      </c>
      <c r="D106" s="34"/>
      <c r="E106" s="34"/>
      <c r="F106" s="34"/>
      <c r="G106" s="34"/>
      <c r="H106" s="34"/>
      <c r="I106" s="34"/>
      <c r="J106" s="151">
        <f>ROUND(J107 + J108 + J109 + J110 + J111 + J112,2)</f>
        <v>0</v>
      </c>
      <c r="K106" s="34"/>
      <c r="L106" s="52"/>
      <c r="N106" s="152" t="s">
        <v>38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8" customHeight="1">
      <c r="A107" s="34"/>
      <c r="B107" s="153"/>
      <c r="C107" s="154"/>
      <c r="D107" s="155" t="s">
        <v>111</v>
      </c>
      <c r="E107" s="156"/>
      <c r="F107" s="156"/>
      <c r="G107" s="154"/>
      <c r="H107" s="154"/>
      <c r="I107" s="154"/>
      <c r="J107" s="157">
        <v>0</v>
      </c>
      <c r="K107" s="154"/>
      <c r="L107" s="158"/>
      <c r="M107" s="159"/>
      <c r="N107" s="160" t="s">
        <v>40</v>
      </c>
      <c r="O107" s="159"/>
      <c r="P107" s="159"/>
      <c r="Q107" s="159"/>
      <c r="R107" s="159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61" t="s">
        <v>112</v>
      </c>
      <c r="AZ107" s="159"/>
      <c r="BA107" s="159"/>
      <c r="BB107" s="159"/>
      <c r="BC107" s="159"/>
      <c r="BD107" s="159"/>
      <c r="BE107" s="162">
        <f>IF(N107="základná",J107,0)</f>
        <v>0</v>
      </c>
      <c r="BF107" s="162">
        <f>IF(N107="znížená",J107,0)</f>
        <v>0</v>
      </c>
      <c r="BG107" s="162">
        <f>IF(N107="zákl. prenesená",J107,0)</f>
        <v>0</v>
      </c>
      <c r="BH107" s="162">
        <f>IF(N107="zníž. prenesená",J107,0)</f>
        <v>0</v>
      </c>
      <c r="BI107" s="162">
        <f>IF(N107="nulová",J107,0)</f>
        <v>0</v>
      </c>
      <c r="BJ107" s="161" t="s">
        <v>113</v>
      </c>
      <c r="BK107" s="159"/>
      <c r="BL107" s="159"/>
      <c r="BM107" s="159"/>
    </row>
    <row r="108" s="2" customFormat="1" ht="18" customHeight="1">
      <c r="A108" s="34"/>
      <c r="B108" s="153"/>
      <c r="C108" s="154"/>
      <c r="D108" s="155" t="s">
        <v>114</v>
      </c>
      <c r="E108" s="156"/>
      <c r="F108" s="156"/>
      <c r="G108" s="154"/>
      <c r="H108" s="154"/>
      <c r="I108" s="154"/>
      <c r="J108" s="157">
        <v>0</v>
      </c>
      <c r="K108" s="154"/>
      <c r="L108" s="158"/>
      <c r="M108" s="159"/>
      <c r="N108" s="160" t="s">
        <v>40</v>
      </c>
      <c r="O108" s="159"/>
      <c r="P108" s="159"/>
      <c r="Q108" s="159"/>
      <c r="R108" s="159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61" t="s">
        <v>112</v>
      </c>
      <c r="AZ108" s="159"/>
      <c r="BA108" s="159"/>
      <c r="BB108" s="159"/>
      <c r="BC108" s="159"/>
      <c r="BD108" s="159"/>
      <c r="BE108" s="162">
        <f>IF(N108="základná",J108,0)</f>
        <v>0</v>
      </c>
      <c r="BF108" s="162">
        <f>IF(N108="znížená",J108,0)</f>
        <v>0</v>
      </c>
      <c r="BG108" s="162">
        <f>IF(N108="zákl. prenesená",J108,0)</f>
        <v>0</v>
      </c>
      <c r="BH108" s="162">
        <f>IF(N108="zníž. prenesená",J108,0)</f>
        <v>0</v>
      </c>
      <c r="BI108" s="162">
        <f>IF(N108="nulová",J108,0)</f>
        <v>0</v>
      </c>
      <c r="BJ108" s="161" t="s">
        <v>113</v>
      </c>
      <c r="BK108" s="159"/>
      <c r="BL108" s="159"/>
      <c r="BM108" s="159"/>
    </row>
    <row r="109" s="2" customFormat="1" ht="18" customHeight="1">
      <c r="A109" s="34"/>
      <c r="B109" s="153"/>
      <c r="C109" s="154"/>
      <c r="D109" s="155" t="s">
        <v>115</v>
      </c>
      <c r="E109" s="156"/>
      <c r="F109" s="156"/>
      <c r="G109" s="154"/>
      <c r="H109" s="154"/>
      <c r="I109" s="154"/>
      <c r="J109" s="157">
        <v>0</v>
      </c>
      <c r="K109" s="154"/>
      <c r="L109" s="158"/>
      <c r="M109" s="159"/>
      <c r="N109" s="160" t="s">
        <v>40</v>
      </c>
      <c r="O109" s="159"/>
      <c r="P109" s="159"/>
      <c r="Q109" s="159"/>
      <c r="R109" s="159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61" t="s">
        <v>112</v>
      </c>
      <c r="AZ109" s="159"/>
      <c r="BA109" s="159"/>
      <c r="BB109" s="159"/>
      <c r="BC109" s="159"/>
      <c r="BD109" s="159"/>
      <c r="BE109" s="162">
        <f>IF(N109="základná",J109,0)</f>
        <v>0</v>
      </c>
      <c r="BF109" s="162">
        <f>IF(N109="znížená",J109,0)</f>
        <v>0</v>
      </c>
      <c r="BG109" s="162">
        <f>IF(N109="zákl. prenesená",J109,0)</f>
        <v>0</v>
      </c>
      <c r="BH109" s="162">
        <f>IF(N109="zníž. prenesená",J109,0)</f>
        <v>0</v>
      </c>
      <c r="BI109" s="162">
        <f>IF(N109="nulová",J109,0)</f>
        <v>0</v>
      </c>
      <c r="BJ109" s="161" t="s">
        <v>113</v>
      </c>
      <c r="BK109" s="159"/>
      <c r="BL109" s="159"/>
      <c r="BM109" s="159"/>
    </row>
    <row r="110" s="2" customFormat="1" ht="18" customHeight="1">
      <c r="A110" s="34"/>
      <c r="B110" s="153"/>
      <c r="C110" s="154"/>
      <c r="D110" s="155" t="s">
        <v>116</v>
      </c>
      <c r="E110" s="156"/>
      <c r="F110" s="156"/>
      <c r="G110" s="154"/>
      <c r="H110" s="154"/>
      <c r="I110" s="154"/>
      <c r="J110" s="157">
        <v>0</v>
      </c>
      <c r="K110" s="154"/>
      <c r="L110" s="158"/>
      <c r="M110" s="159"/>
      <c r="N110" s="160" t="s">
        <v>40</v>
      </c>
      <c r="O110" s="159"/>
      <c r="P110" s="159"/>
      <c r="Q110" s="159"/>
      <c r="R110" s="159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61" t="s">
        <v>112</v>
      </c>
      <c r="AZ110" s="159"/>
      <c r="BA110" s="159"/>
      <c r="BB110" s="159"/>
      <c r="BC110" s="159"/>
      <c r="BD110" s="159"/>
      <c r="BE110" s="162">
        <f>IF(N110="základná",J110,0)</f>
        <v>0</v>
      </c>
      <c r="BF110" s="162">
        <f>IF(N110="znížená",J110,0)</f>
        <v>0</v>
      </c>
      <c r="BG110" s="162">
        <f>IF(N110="zákl. prenesená",J110,0)</f>
        <v>0</v>
      </c>
      <c r="BH110" s="162">
        <f>IF(N110="zníž. prenesená",J110,0)</f>
        <v>0</v>
      </c>
      <c r="BI110" s="162">
        <f>IF(N110="nulová",J110,0)</f>
        <v>0</v>
      </c>
      <c r="BJ110" s="161" t="s">
        <v>113</v>
      </c>
      <c r="BK110" s="159"/>
      <c r="BL110" s="159"/>
      <c r="BM110" s="159"/>
    </row>
    <row r="111" s="2" customFormat="1" ht="18" customHeight="1">
      <c r="A111" s="34"/>
      <c r="B111" s="153"/>
      <c r="C111" s="154"/>
      <c r="D111" s="155" t="s">
        <v>117</v>
      </c>
      <c r="E111" s="156"/>
      <c r="F111" s="156"/>
      <c r="G111" s="154"/>
      <c r="H111" s="154"/>
      <c r="I111" s="154"/>
      <c r="J111" s="157">
        <v>0</v>
      </c>
      <c r="K111" s="154"/>
      <c r="L111" s="158"/>
      <c r="M111" s="159"/>
      <c r="N111" s="160" t="s">
        <v>40</v>
      </c>
      <c r="O111" s="159"/>
      <c r="P111" s="159"/>
      <c r="Q111" s="159"/>
      <c r="R111" s="159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61" t="s">
        <v>112</v>
      </c>
      <c r="AZ111" s="159"/>
      <c r="BA111" s="159"/>
      <c r="BB111" s="159"/>
      <c r="BC111" s="159"/>
      <c r="BD111" s="159"/>
      <c r="BE111" s="162">
        <f>IF(N111="základná",J111,0)</f>
        <v>0</v>
      </c>
      <c r="BF111" s="162">
        <f>IF(N111="znížená",J111,0)</f>
        <v>0</v>
      </c>
      <c r="BG111" s="162">
        <f>IF(N111="zákl. prenesená",J111,0)</f>
        <v>0</v>
      </c>
      <c r="BH111" s="162">
        <f>IF(N111="zníž. prenesená",J111,0)</f>
        <v>0</v>
      </c>
      <c r="BI111" s="162">
        <f>IF(N111="nulová",J111,0)</f>
        <v>0</v>
      </c>
      <c r="BJ111" s="161" t="s">
        <v>113</v>
      </c>
      <c r="BK111" s="159"/>
      <c r="BL111" s="159"/>
      <c r="BM111" s="159"/>
    </row>
    <row r="112" s="2" customFormat="1" ht="18" customHeight="1">
      <c r="A112" s="34"/>
      <c r="B112" s="153"/>
      <c r="C112" s="154"/>
      <c r="D112" s="156" t="s">
        <v>118</v>
      </c>
      <c r="E112" s="154"/>
      <c r="F112" s="154"/>
      <c r="G112" s="154"/>
      <c r="H112" s="154"/>
      <c r="I112" s="154"/>
      <c r="J112" s="157">
        <f>ROUND(J30*T112,2)</f>
        <v>0</v>
      </c>
      <c r="K112" s="154"/>
      <c r="L112" s="158"/>
      <c r="M112" s="159"/>
      <c r="N112" s="160" t="s">
        <v>40</v>
      </c>
      <c r="O112" s="159"/>
      <c r="P112" s="159"/>
      <c r="Q112" s="159"/>
      <c r="R112" s="159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61" t="s">
        <v>119</v>
      </c>
      <c r="AZ112" s="159"/>
      <c r="BA112" s="159"/>
      <c r="BB112" s="159"/>
      <c r="BC112" s="159"/>
      <c r="BD112" s="159"/>
      <c r="BE112" s="162">
        <f>IF(N112="základná",J112,0)</f>
        <v>0</v>
      </c>
      <c r="BF112" s="162">
        <f>IF(N112="znížená",J112,0)</f>
        <v>0</v>
      </c>
      <c r="BG112" s="162">
        <f>IF(N112="zákl. prenesená",J112,0)</f>
        <v>0</v>
      </c>
      <c r="BH112" s="162">
        <f>IF(N112="zníž. prenesená",J112,0)</f>
        <v>0</v>
      </c>
      <c r="BI112" s="162">
        <f>IF(N112="nulová",J112,0)</f>
        <v>0</v>
      </c>
      <c r="BJ112" s="161" t="s">
        <v>113</v>
      </c>
      <c r="BK112" s="159"/>
      <c r="BL112" s="159"/>
      <c r="BM112" s="159"/>
    </row>
    <row r="113" s="2" customForma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9.28" customHeight="1">
      <c r="A114" s="34"/>
      <c r="B114" s="35"/>
      <c r="C114" s="163" t="s">
        <v>120</v>
      </c>
      <c r="D114" s="132"/>
      <c r="E114" s="132"/>
      <c r="F114" s="132"/>
      <c r="G114" s="132"/>
      <c r="H114" s="132"/>
      <c r="I114" s="132"/>
      <c r="J114" s="164">
        <f>ROUND(J96+J106,2)</f>
        <v>0</v>
      </c>
      <c r="K114" s="132"/>
      <c r="L114" s="52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="2" customFormat="1" ht="6.96" customHeight="1">
      <c r="A119" s="34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4.96" customHeight="1">
      <c r="A120" s="34"/>
      <c r="B120" s="35"/>
      <c r="C120" s="19" t="s">
        <v>121</v>
      </c>
      <c r="D120" s="34"/>
      <c r="E120" s="34"/>
      <c r="F120" s="34"/>
      <c r="G120" s="34"/>
      <c r="H120" s="34"/>
      <c r="I120" s="34"/>
      <c r="J120" s="34"/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14</v>
      </c>
      <c r="D122" s="34"/>
      <c r="E122" s="34"/>
      <c r="F122" s="34"/>
      <c r="G122" s="34"/>
      <c r="H122" s="34"/>
      <c r="I122" s="34"/>
      <c r="J122" s="34"/>
      <c r="K122" s="34"/>
      <c r="L122" s="52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118" t="str">
        <f>E7</f>
        <v>Zvýšenie kvality a bezpečnosti verejných priestranstiev Parchovany</v>
      </c>
      <c r="F123" s="28"/>
      <c r="G123" s="28"/>
      <c r="H123" s="28"/>
      <c r="I123" s="34"/>
      <c r="J123" s="34"/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94</v>
      </c>
      <c r="D124" s="34"/>
      <c r="E124" s="34"/>
      <c r="F124" s="34"/>
      <c r="G124" s="34"/>
      <c r="H124" s="34"/>
      <c r="I124" s="34"/>
      <c r="J124" s="34"/>
      <c r="K124" s="34"/>
      <c r="L124" s="52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64" t="str">
        <f>E9</f>
        <v>03 - 01 - SO 03 Chodník č. 3</v>
      </c>
      <c r="F125" s="34"/>
      <c r="G125" s="34"/>
      <c r="H125" s="34"/>
      <c r="I125" s="34"/>
      <c r="J125" s="34"/>
      <c r="K125" s="34"/>
      <c r="L125" s="52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2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18</v>
      </c>
      <c r="D127" s="34"/>
      <c r="E127" s="34"/>
      <c r="F127" s="23" t="str">
        <f>F12</f>
        <v xml:space="preserve">Parchovany </v>
      </c>
      <c r="G127" s="34"/>
      <c r="H127" s="34"/>
      <c r="I127" s="28" t="s">
        <v>20</v>
      </c>
      <c r="J127" s="66" t="str">
        <f>IF(J12="","",J12)</f>
        <v>15. 10. 2021</v>
      </c>
      <c r="K127" s="34"/>
      <c r="L127" s="52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2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22</v>
      </c>
      <c r="D129" s="34"/>
      <c r="E129" s="34"/>
      <c r="F129" s="23" t="str">
        <f>E15</f>
        <v xml:space="preserve">Obec Parchovany </v>
      </c>
      <c r="G129" s="34"/>
      <c r="H129" s="34"/>
      <c r="I129" s="28" t="s">
        <v>28</v>
      </c>
      <c r="J129" s="32" t="str">
        <f>E21</f>
        <v xml:space="preserve"> </v>
      </c>
      <c r="K129" s="34"/>
      <c r="L129" s="52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26</v>
      </c>
      <c r="D130" s="34"/>
      <c r="E130" s="34"/>
      <c r="F130" s="23" t="str">
        <f>IF(E18="","",E18)</f>
        <v>Vyplň údaj</v>
      </c>
      <c r="G130" s="34"/>
      <c r="H130" s="34"/>
      <c r="I130" s="28" t="s">
        <v>32</v>
      </c>
      <c r="J130" s="32" t="str">
        <f>E24</f>
        <v xml:space="preserve"> </v>
      </c>
      <c r="K130" s="34"/>
      <c r="L130" s="52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0.32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2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11" customFormat="1" ht="29.28" customHeight="1">
      <c r="A132" s="165"/>
      <c r="B132" s="166"/>
      <c r="C132" s="167" t="s">
        <v>122</v>
      </c>
      <c r="D132" s="168" t="s">
        <v>59</v>
      </c>
      <c r="E132" s="168" t="s">
        <v>55</v>
      </c>
      <c r="F132" s="168" t="s">
        <v>56</v>
      </c>
      <c r="G132" s="168" t="s">
        <v>123</v>
      </c>
      <c r="H132" s="168" t="s">
        <v>124</v>
      </c>
      <c r="I132" s="168" t="s">
        <v>125</v>
      </c>
      <c r="J132" s="169" t="s">
        <v>100</v>
      </c>
      <c r="K132" s="170" t="s">
        <v>126</v>
      </c>
      <c r="L132" s="171"/>
      <c r="M132" s="83" t="s">
        <v>1</v>
      </c>
      <c r="N132" s="84" t="s">
        <v>38</v>
      </c>
      <c r="O132" s="84" t="s">
        <v>127</v>
      </c>
      <c r="P132" s="84" t="s">
        <v>128</v>
      </c>
      <c r="Q132" s="84" t="s">
        <v>129</v>
      </c>
      <c r="R132" s="84" t="s">
        <v>130</v>
      </c>
      <c r="S132" s="84" t="s">
        <v>131</v>
      </c>
      <c r="T132" s="85" t="s">
        <v>132</v>
      </c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</row>
    <row r="133" s="2" customFormat="1" ht="22.8" customHeight="1">
      <c r="A133" s="34"/>
      <c r="B133" s="35"/>
      <c r="C133" s="90" t="s">
        <v>96</v>
      </c>
      <c r="D133" s="34"/>
      <c r="E133" s="34"/>
      <c r="F133" s="34"/>
      <c r="G133" s="34"/>
      <c r="H133" s="34"/>
      <c r="I133" s="34"/>
      <c r="J133" s="172">
        <f>BK133</f>
        <v>0</v>
      </c>
      <c r="K133" s="34"/>
      <c r="L133" s="35"/>
      <c r="M133" s="86"/>
      <c r="N133" s="70"/>
      <c r="O133" s="87"/>
      <c r="P133" s="173">
        <f>P134</f>
        <v>0</v>
      </c>
      <c r="Q133" s="87"/>
      <c r="R133" s="173">
        <f>R134</f>
        <v>1598.5533761800002</v>
      </c>
      <c r="S133" s="87"/>
      <c r="T133" s="174">
        <f>T134</f>
        <v>434.71499999999998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5" t="s">
        <v>73</v>
      </c>
      <c r="AU133" s="15" t="s">
        <v>102</v>
      </c>
      <c r="BK133" s="175">
        <f>BK134</f>
        <v>0</v>
      </c>
    </row>
    <row r="134" s="12" customFormat="1" ht="25.92" customHeight="1">
      <c r="A134" s="12"/>
      <c r="B134" s="176"/>
      <c r="C134" s="12"/>
      <c r="D134" s="177" t="s">
        <v>73</v>
      </c>
      <c r="E134" s="178" t="s">
        <v>133</v>
      </c>
      <c r="F134" s="178" t="s">
        <v>134</v>
      </c>
      <c r="G134" s="12"/>
      <c r="H134" s="12"/>
      <c r="I134" s="179"/>
      <c r="J134" s="180">
        <f>BK134</f>
        <v>0</v>
      </c>
      <c r="K134" s="12"/>
      <c r="L134" s="176"/>
      <c r="M134" s="181"/>
      <c r="N134" s="182"/>
      <c r="O134" s="182"/>
      <c r="P134" s="183">
        <f>P135+P144+P152+P156+P172+P185</f>
        <v>0</v>
      </c>
      <c r="Q134" s="182"/>
      <c r="R134" s="183">
        <f>R135+R144+R152+R156+R172+R185</f>
        <v>1598.5533761800002</v>
      </c>
      <c r="S134" s="182"/>
      <c r="T134" s="184">
        <f>T135+T144+T152+T156+T172+T185</f>
        <v>434.71499999999998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77" t="s">
        <v>82</v>
      </c>
      <c r="AT134" s="185" t="s">
        <v>73</v>
      </c>
      <c r="AU134" s="185" t="s">
        <v>74</v>
      </c>
      <c r="AY134" s="177" t="s">
        <v>135</v>
      </c>
      <c r="BK134" s="186">
        <f>BK135+BK144+BK152+BK156+BK172+BK185</f>
        <v>0</v>
      </c>
    </row>
    <row r="135" s="12" customFormat="1" ht="22.8" customHeight="1">
      <c r="A135" s="12"/>
      <c r="B135" s="176"/>
      <c r="C135" s="12"/>
      <c r="D135" s="177" t="s">
        <v>73</v>
      </c>
      <c r="E135" s="187" t="s">
        <v>82</v>
      </c>
      <c r="F135" s="187" t="s">
        <v>136</v>
      </c>
      <c r="G135" s="12"/>
      <c r="H135" s="12"/>
      <c r="I135" s="179"/>
      <c r="J135" s="188">
        <f>BK135</f>
        <v>0</v>
      </c>
      <c r="K135" s="12"/>
      <c r="L135" s="176"/>
      <c r="M135" s="181"/>
      <c r="N135" s="182"/>
      <c r="O135" s="182"/>
      <c r="P135" s="183">
        <f>SUM(P136:P143)</f>
        <v>0</v>
      </c>
      <c r="Q135" s="182"/>
      <c r="R135" s="183">
        <f>SUM(R136:R143)</f>
        <v>521.03999999999996</v>
      </c>
      <c r="S135" s="182"/>
      <c r="T135" s="184">
        <f>SUM(T136:T143)</f>
        <v>289.95999999999998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77" t="s">
        <v>82</v>
      </c>
      <c r="AT135" s="185" t="s">
        <v>73</v>
      </c>
      <c r="AU135" s="185" t="s">
        <v>82</v>
      </c>
      <c r="AY135" s="177" t="s">
        <v>135</v>
      </c>
      <c r="BK135" s="186">
        <f>SUM(BK136:BK143)</f>
        <v>0</v>
      </c>
    </row>
    <row r="136" s="2" customFormat="1" ht="24.15" customHeight="1">
      <c r="A136" s="34"/>
      <c r="B136" s="153"/>
      <c r="C136" s="189" t="s">
        <v>82</v>
      </c>
      <c r="D136" s="189" t="s">
        <v>137</v>
      </c>
      <c r="E136" s="190" t="s">
        <v>138</v>
      </c>
      <c r="F136" s="191" t="s">
        <v>139</v>
      </c>
      <c r="G136" s="192" t="s">
        <v>140</v>
      </c>
      <c r="H136" s="193">
        <v>1020</v>
      </c>
      <c r="I136" s="194"/>
      <c r="J136" s="193">
        <f>ROUND(I136*H136,3)</f>
        <v>0</v>
      </c>
      <c r="K136" s="195"/>
      <c r="L136" s="35"/>
      <c r="M136" s="196" t="s">
        <v>1</v>
      </c>
      <c r="N136" s="197" t="s">
        <v>40</v>
      </c>
      <c r="O136" s="74"/>
      <c r="P136" s="198">
        <f>O136*H136</f>
        <v>0</v>
      </c>
      <c r="Q136" s="198">
        <v>0</v>
      </c>
      <c r="R136" s="198">
        <f>Q136*H136</f>
        <v>0</v>
      </c>
      <c r="S136" s="198">
        <v>0.26000000000000001</v>
      </c>
      <c r="T136" s="199">
        <f>S136*H136</f>
        <v>265.19999999999999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0" t="s">
        <v>141</v>
      </c>
      <c r="AT136" s="200" t="s">
        <v>137</v>
      </c>
      <c r="AU136" s="200" t="s">
        <v>113</v>
      </c>
      <c r="AY136" s="15" t="s">
        <v>135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5" t="s">
        <v>113</v>
      </c>
      <c r="BK136" s="202">
        <f>ROUND(I136*H136,3)</f>
        <v>0</v>
      </c>
      <c r="BL136" s="15" t="s">
        <v>141</v>
      </c>
      <c r="BM136" s="200" t="s">
        <v>142</v>
      </c>
    </row>
    <row r="137" s="2" customFormat="1" ht="24.15" customHeight="1">
      <c r="A137" s="34"/>
      <c r="B137" s="153"/>
      <c r="C137" s="189" t="s">
        <v>113</v>
      </c>
      <c r="D137" s="189" t="s">
        <v>137</v>
      </c>
      <c r="E137" s="190" t="s">
        <v>143</v>
      </c>
      <c r="F137" s="191" t="s">
        <v>144</v>
      </c>
      <c r="G137" s="192" t="s">
        <v>145</v>
      </c>
      <c r="H137" s="193">
        <v>619</v>
      </c>
      <c r="I137" s="194"/>
      <c r="J137" s="193">
        <f>ROUND(I137*H137,3)</f>
        <v>0</v>
      </c>
      <c r="K137" s="195"/>
      <c r="L137" s="35"/>
      <c r="M137" s="196" t="s">
        <v>1</v>
      </c>
      <c r="N137" s="197" t="s">
        <v>40</v>
      </c>
      <c r="O137" s="74"/>
      <c r="P137" s="198">
        <f>O137*H137</f>
        <v>0</v>
      </c>
      <c r="Q137" s="198">
        <v>0</v>
      </c>
      <c r="R137" s="198">
        <f>Q137*H137</f>
        <v>0</v>
      </c>
      <c r="S137" s="198">
        <v>0.040000000000000001</v>
      </c>
      <c r="T137" s="199">
        <f>S137*H137</f>
        <v>24.760000000000002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0" t="s">
        <v>141</v>
      </c>
      <c r="AT137" s="200" t="s">
        <v>137</v>
      </c>
      <c r="AU137" s="200" t="s">
        <v>113</v>
      </c>
      <c r="AY137" s="15" t="s">
        <v>135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5" t="s">
        <v>113</v>
      </c>
      <c r="BK137" s="202">
        <f>ROUND(I137*H137,3)</f>
        <v>0</v>
      </c>
      <c r="BL137" s="15" t="s">
        <v>141</v>
      </c>
      <c r="BM137" s="200" t="s">
        <v>146</v>
      </c>
    </row>
    <row r="138" s="2" customFormat="1" ht="24.15" customHeight="1">
      <c r="A138" s="34"/>
      <c r="B138" s="153"/>
      <c r="C138" s="189" t="s">
        <v>147</v>
      </c>
      <c r="D138" s="189" t="s">
        <v>137</v>
      </c>
      <c r="E138" s="190" t="s">
        <v>148</v>
      </c>
      <c r="F138" s="191" t="s">
        <v>149</v>
      </c>
      <c r="G138" s="192" t="s">
        <v>150</v>
      </c>
      <c r="H138" s="193">
        <v>255</v>
      </c>
      <c r="I138" s="194"/>
      <c r="J138" s="193">
        <f>ROUND(I138*H138,3)</f>
        <v>0</v>
      </c>
      <c r="K138" s="195"/>
      <c r="L138" s="35"/>
      <c r="M138" s="196" t="s">
        <v>1</v>
      </c>
      <c r="N138" s="197" t="s">
        <v>40</v>
      </c>
      <c r="O138" s="74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0" t="s">
        <v>141</v>
      </c>
      <c r="AT138" s="200" t="s">
        <v>137</v>
      </c>
      <c r="AU138" s="200" t="s">
        <v>113</v>
      </c>
      <c r="AY138" s="15" t="s">
        <v>135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5" t="s">
        <v>113</v>
      </c>
      <c r="BK138" s="202">
        <f>ROUND(I138*H138,3)</f>
        <v>0</v>
      </c>
      <c r="BL138" s="15" t="s">
        <v>141</v>
      </c>
      <c r="BM138" s="200" t="s">
        <v>151</v>
      </c>
    </row>
    <row r="139" s="2" customFormat="1" ht="16.5" customHeight="1">
      <c r="A139" s="34"/>
      <c r="B139" s="153"/>
      <c r="C139" s="189" t="s">
        <v>141</v>
      </c>
      <c r="D139" s="189" t="s">
        <v>137</v>
      </c>
      <c r="E139" s="190" t="s">
        <v>152</v>
      </c>
      <c r="F139" s="191" t="s">
        <v>153</v>
      </c>
      <c r="G139" s="192" t="s">
        <v>150</v>
      </c>
      <c r="H139" s="193">
        <v>12.27</v>
      </c>
      <c r="I139" s="194"/>
      <c r="J139" s="193">
        <f>ROUND(I139*H139,3)</f>
        <v>0</v>
      </c>
      <c r="K139" s="195"/>
      <c r="L139" s="35"/>
      <c r="M139" s="196" t="s">
        <v>1</v>
      </c>
      <c r="N139" s="197" t="s">
        <v>40</v>
      </c>
      <c r="O139" s="74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0" t="s">
        <v>141</v>
      </c>
      <c r="AT139" s="200" t="s">
        <v>137</v>
      </c>
      <c r="AU139" s="200" t="s">
        <v>113</v>
      </c>
      <c r="AY139" s="15" t="s">
        <v>135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5" t="s">
        <v>113</v>
      </c>
      <c r="BK139" s="202">
        <f>ROUND(I139*H139,3)</f>
        <v>0</v>
      </c>
      <c r="BL139" s="15" t="s">
        <v>141</v>
      </c>
      <c r="BM139" s="200" t="s">
        <v>154</v>
      </c>
    </row>
    <row r="140" s="2" customFormat="1" ht="24.15" customHeight="1">
      <c r="A140" s="34"/>
      <c r="B140" s="153"/>
      <c r="C140" s="189" t="s">
        <v>155</v>
      </c>
      <c r="D140" s="189" t="s">
        <v>137</v>
      </c>
      <c r="E140" s="190" t="s">
        <v>156</v>
      </c>
      <c r="F140" s="191" t="s">
        <v>157</v>
      </c>
      <c r="G140" s="192" t="s">
        <v>150</v>
      </c>
      <c r="H140" s="193">
        <v>12.27</v>
      </c>
      <c r="I140" s="194"/>
      <c r="J140" s="193">
        <f>ROUND(I140*H140,3)</f>
        <v>0</v>
      </c>
      <c r="K140" s="195"/>
      <c r="L140" s="35"/>
      <c r="M140" s="196" t="s">
        <v>1</v>
      </c>
      <c r="N140" s="197" t="s">
        <v>40</v>
      </c>
      <c r="O140" s="74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0" t="s">
        <v>141</v>
      </c>
      <c r="AT140" s="200" t="s">
        <v>137</v>
      </c>
      <c r="AU140" s="200" t="s">
        <v>113</v>
      </c>
      <c r="AY140" s="15" t="s">
        <v>135</v>
      </c>
      <c r="BE140" s="201">
        <f>IF(N140="základná",J140,0)</f>
        <v>0</v>
      </c>
      <c r="BF140" s="201">
        <f>IF(N140="znížená",J140,0)</f>
        <v>0</v>
      </c>
      <c r="BG140" s="201">
        <f>IF(N140="zákl. prenesená",J140,0)</f>
        <v>0</v>
      </c>
      <c r="BH140" s="201">
        <f>IF(N140="zníž. prenesená",J140,0)</f>
        <v>0</v>
      </c>
      <c r="BI140" s="201">
        <f>IF(N140="nulová",J140,0)</f>
        <v>0</v>
      </c>
      <c r="BJ140" s="15" t="s">
        <v>113</v>
      </c>
      <c r="BK140" s="202">
        <f>ROUND(I140*H140,3)</f>
        <v>0</v>
      </c>
      <c r="BL140" s="15" t="s">
        <v>141</v>
      </c>
      <c r="BM140" s="200" t="s">
        <v>158</v>
      </c>
    </row>
    <row r="141" s="2" customFormat="1" ht="37.8" customHeight="1">
      <c r="A141" s="34"/>
      <c r="B141" s="153"/>
      <c r="C141" s="189" t="s">
        <v>159</v>
      </c>
      <c r="D141" s="189" t="s">
        <v>137</v>
      </c>
      <c r="E141" s="190" t="s">
        <v>160</v>
      </c>
      <c r="F141" s="191" t="s">
        <v>161</v>
      </c>
      <c r="G141" s="192" t="s">
        <v>150</v>
      </c>
      <c r="H141" s="193">
        <v>267.26999999999998</v>
      </c>
      <c r="I141" s="194"/>
      <c r="J141" s="193">
        <f>ROUND(I141*H141,3)</f>
        <v>0</v>
      </c>
      <c r="K141" s="195"/>
      <c r="L141" s="35"/>
      <c r="M141" s="196" t="s">
        <v>1</v>
      </c>
      <c r="N141" s="197" t="s">
        <v>40</v>
      </c>
      <c r="O141" s="74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0" t="s">
        <v>141</v>
      </c>
      <c r="AT141" s="200" t="s">
        <v>137</v>
      </c>
      <c r="AU141" s="200" t="s">
        <v>113</v>
      </c>
      <c r="AY141" s="15" t="s">
        <v>135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5" t="s">
        <v>113</v>
      </c>
      <c r="BK141" s="202">
        <f>ROUND(I141*H141,3)</f>
        <v>0</v>
      </c>
      <c r="BL141" s="15" t="s">
        <v>141</v>
      </c>
      <c r="BM141" s="200" t="s">
        <v>162</v>
      </c>
    </row>
    <row r="142" s="2" customFormat="1" ht="24.15" customHeight="1">
      <c r="A142" s="34"/>
      <c r="B142" s="153"/>
      <c r="C142" s="189" t="s">
        <v>163</v>
      </c>
      <c r="D142" s="189" t="s">
        <v>137</v>
      </c>
      <c r="E142" s="190" t="s">
        <v>164</v>
      </c>
      <c r="F142" s="191" t="s">
        <v>165</v>
      </c>
      <c r="G142" s="192" t="s">
        <v>150</v>
      </c>
      <c r="H142" s="193">
        <v>312</v>
      </c>
      <c r="I142" s="194"/>
      <c r="J142" s="193">
        <f>ROUND(I142*H142,3)</f>
        <v>0</v>
      </c>
      <c r="K142" s="195"/>
      <c r="L142" s="35"/>
      <c r="M142" s="196" t="s">
        <v>1</v>
      </c>
      <c r="N142" s="197" t="s">
        <v>40</v>
      </c>
      <c r="O142" s="74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0" t="s">
        <v>141</v>
      </c>
      <c r="AT142" s="200" t="s">
        <v>137</v>
      </c>
      <c r="AU142" s="200" t="s">
        <v>113</v>
      </c>
      <c r="AY142" s="15" t="s">
        <v>135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5" t="s">
        <v>113</v>
      </c>
      <c r="BK142" s="202">
        <f>ROUND(I142*H142,3)</f>
        <v>0</v>
      </c>
      <c r="BL142" s="15" t="s">
        <v>141</v>
      </c>
      <c r="BM142" s="200" t="s">
        <v>166</v>
      </c>
    </row>
    <row r="143" s="2" customFormat="1" ht="24.15" customHeight="1">
      <c r="A143" s="34"/>
      <c r="B143" s="153"/>
      <c r="C143" s="203" t="s">
        <v>167</v>
      </c>
      <c r="D143" s="203" t="s">
        <v>168</v>
      </c>
      <c r="E143" s="204" t="s">
        <v>169</v>
      </c>
      <c r="F143" s="205" t="s">
        <v>170</v>
      </c>
      <c r="G143" s="206" t="s">
        <v>171</v>
      </c>
      <c r="H143" s="207">
        <v>521.03999999999996</v>
      </c>
      <c r="I143" s="208"/>
      <c r="J143" s="207">
        <f>ROUND(I143*H143,3)</f>
        <v>0</v>
      </c>
      <c r="K143" s="209"/>
      <c r="L143" s="210"/>
      <c r="M143" s="211" t="s">
        <v>1</v>
      </c>
      <c r="N143" s="212" t="s">
        <v>40</v>
      </c>
      <c r="O143" s="74"/>
      <c r="P143" s="198">
        <f>O143*H143</f>
        <v>0</v>
      </c>
      <c r="Q143" s="198">
        <v>1</v>
      </c>
      <c r="R143" s="198">
        <f>Q143*H143</f>
        <v>521.03999999999996</v>
      </c>
      <c r="S143" s="198">
        <v>0</v>
      </c>
      <c r="T143" s="199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0" t="s">
        <v>167</v>
      </c>
      <c r="AT143" s="200" t="s">
        <v>168</v>
      </c>
      <c r="AU143" s="200" t="s">
        <v>113</v>
      </c>
      <c r="AY143" s="15" t="s">
        <v>135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5" t="s">
        <v>113</v>
      </c>
      <c r="BK143" s="202">
        <f>ROUND(I143*H143,3)</f>
        <v>0</v>
      </c>
      <c r="BL143" s="15" t="s">
        <v>141</v>
      </c>
      <c r="BM143" s="200" t="s">
        <v>172</v>
      </c>
    </row>
    <row r="144" s="12" customFormat="1" ht="22.8" customHeight="1">
      <c r="A144" s="12"/>
      <c r="B144" s="176"/>
      <c r="C144" s="12"/>
      <c r="D144" s="177" t="s">
        <v>73</v>
      </c>
      <c r="E144" s="187" t="s">
        <v>113</v>
      </c>
      <c r="F144" s="187" t="s">
        <v>173</v>
      </c>
      <c r="G144" s="12"/>
      <c r="H144" s="12"/>
      <c r="I144" s="179"/>
      <c r="J144" s="188">
        <f>BK144</f>
        <v>0</v>
      </c>
      <c r="K144" s="12"/>
      <c r="L144" s="176"/>
      <c r="M144" s="181"/>
      <c r="N144" s="182"/>
      <c r="O144" s="182"/>
      <c r="P144" s="183">
        <f>SUM(P145:P151)</f>
        <v>0</v>
      </c>
      <c r="Q144" s="182"/>
      <c r="R144" s="183">
        <f>SUM(R145:R151)</f>
        <v>24.185573980000001</v>
      </c>
      <c r="S144" s="182"/>
      <c r="T144" s="184">
        <f>SUM(T145:T151)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7" t="s">
        <v>82</v>
      </c>
      <c r="AT144" s="185" t="s">
        <v>73</v>
      </c>
      <c r="AU144" s="185" t="s">
        <v>82</v>
      </c>
      <c r="AY144" s="177" t="s">
        <v>135</v>
      </c>
      <c r="BK144" s="186">
        <f>SUM(BK145:BK151)</f>
        <v>0</v>
      </c>
    </row>
    <row r="145" s="2" customFormat="1" ht="24.15" customHeight="1">
      <c r="A145" s="34"/>
      <c r="B145" s="153"/>
      <c r="C145" s="189" t="s">
        <v>174</v>
      </c>
      <c r="D145" s="189" t="s">
        <v>137</v>
      </c>
      <c r="E145" s="190" t="s">
        <v>175</v>
      </c>
      <c r="F145" s="191" t="s">
        <v>176</v>
      </c>
      <c r="G145" s="192" t="s">
        <v>150</v>
      </c>
      <c r="H145" s="193">
        <v>1.2270000000000001</v>
      </c>
      <c r="I145" s="194"/>
      <c r="J145" s="193">
        <f>ROUND(I145*H145,3)</f>
        <v>0</v>
      </c>
      <c r="K145" s="195"/>
      <c r="L145" s="35"/>
      <c r="M145" s="196" t="s">
        <v>1</v>
      </c>
      <c r="N145" s="197" t="s">
        <v>40</v>
      </c>
      <c r="O145" s="74"/>
      <c r="P145" s="198">
        <f>O145*H145</f>
        <v>0</v>
      </c>
      <c r="Q145" s="198">
        <v>2.0699999999999998</v>
      </c>
      <c r="R145" s="198">
        <f>Q145*H145</f>
        <v>2.5398900000000002</v>
      </c>
      <c r="S145" s="198">
        <v>0</v>
      </c>
      <c r="T145" s="199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0" t="s">
        <v>141</v>
      </c>
      <c r="AT145" s="200" t="s">
        <v>137</v>
      </c>
      <c r="AU145" s="200" t="s">
        <v>113</v>
      </c>
      <c r="AY145" s="15" t="s">
        <v>135</v>
      </c>
      <c r="BE145" s="201">
        <f>IF(N145="základná",J145,0)</f>
        <v>0</v>
      </c>
      <c r="BF145" s="201">
        <f>IF(N145="znížená",J145,0)</f>
        <v>0</v>
      </c>
      <c r="BG145" s="201">
        <f>IF(N145="zákl. prenesená",J145,0)</f>
        <v>0</v>
      </c>
      <c r="BH145" s="201">
        <f>IF(N145="zníž. prenesená",J145,0)</f>
        <v>0</v>
      </c>
      <c r="BI145" s="201">
        <f>IF(N145="nulová",J145,0)</f>
        <v>0</v>
      </c>
      <c r="BJ145" s="15" t="s">
        <v>113</v>
      </c>
      <c r="BK145" s="202">
        <f>ROUND(I145*H145,3)</f>
        <v>0</v>
      </c>
      <c r="BL145" s="15" t="s">
        <v>141</v>
      </c>
      <c r="BM145" s="200" t="s">
        <v>177</v>
      </c>
    </row>
    <row r="146" s="2" customFormat="1" ht="16.5" customHeight="1">
      <c r="A146" s="34"/>
      <c r="B146" s="153"/>
      <c r="C146" s="189" t="s">
        <v>178</v>
      </c>
      <c r="D146" s="189" t="s">
        <v>137</v>
      </c>
      <c r="E146" s="190" t="s">
        <v>179</v>
      </c>
      <c r="F146" s="191" t="s">
        <v>180</v>
      </c>
      <c r="G146" s="192" t="s">
        <v>150</v>
      </c>
      <c r="H146" s="193">
        <v>2.4540000000000002</v>
      </c>
      <c r="I146" s="194"/>
      <c r="J146" s="193">
        <f>ROUND(I146*H146,3)</f>
        <v>0</v>
      </c>
      <c r="K146" s="195"/>
      <c r="L146" s="35"/>
      <c r="M146" s="196" t="s">
        <v>1</v>
      </c>
      <c r="N146" s="197" t="s">
        <v>40</v>
      </c>
      <c r="O146" s="74"/>
      <c r="P146" s="198">
        <f>O146*H146</f>
        <v>0</v>
      </c>
      <c r="Q146" s="198">
        <v>2.3143699999999998</v>
      </c>
      <c r="R146" s="198">
        <f>Q146*H146</f>
        <v>5.6794639800000004</v>
      </c>
      <c r="S146" s="198">
        <v>0</v>
      </c>
      <c r="T146" s="199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0" t="s">
        <v>141</v>
      </c>
      <c r="AT146" s="200" t="s">
        <v>137</v>
      </c>
      <c r="AU146" s="200" t="s">
        <v>113</v>
      </c>
      <c r="AY146" s="15" t="s">
        <v>135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5" t="s">
        <v>113</v>
      </c>
      <c r="BK146" s="202">
        <f>ROUND(I146*H146,3)</f>
        <v>0</v>
      </c>
      <c r="BL146" s="15" t="s">
        <v>141</v>
      </c>
      <c r="BM146" s="200" t="s">
        <v>181</v>
      </c>
    </row>
    <row r="147" s="2" customFormat="1" ht="33" customHeight="1">
      <c r="A147" s="34"/>
      <c r="B147" s="153"/>
      <c r="C147" s="189" t="s">
        <v>182</v>
      </c>
      <c r="D147" s="189" t="s">
        <v>137</v>
      </c>
      <c r="E147" s="190" t="s">
        <v>183</v>
      </c>
      <c r="F147" s="191" t="s">
        <v>184</v>
      </c>
      <c r="G147" s="192" t="s">
        <v>150</v>
      </c>
      <c r="H147" s="193">
        <v>4.7999999999999998</v>
      </c>
      <c r="I147" s="194"/>
      <c r="J147" s="193">
        <f>ROUND(I147*H147,3)</f>
        <v>0</v>
      </c>
      <c r="K147" s="195"/>
      <c r="L147" s="35"/>
      <c r="M147" s="196" t="s">
        <v>1</v>
      </c>
      <c r="N147" s="197" t="s">
        <v>40</v>
      </c>
      <c r="O147" s="74"/>
      <c r="P147" s="198">
        <f>O147*H147</f>
        <v>0</v>
      </c>
      <c r="Q147" s="198">
        <v>2.1190899999999999</v>
      </c>
      <c r="R147" s="198">
        <f>Q147*H147</f>
        <v>10.171631999999999</v>
      </c>
      <c r="S147" s="198">
        <v>0</v>
      </c>
      <c r="T147" s="199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0" t="s">
        <v>141</v>
      </c>
      <c r="AT147" s="200" t="s">
        <v>137</v>
      </c>
      <c r="AU147" s="200" t="s">
        <v>113</v>
      </c>
      <c r="AY147" s="15" t="s">
        <v>135</v>
      </c>
      <c r="BE147" s="201">
        <f>IF(N147="základná",J147,0)</f>
        <v>0</v>
      </c>
      <c r="BF147" s="201">
        <f>IF(N147="znížená",J147,0)</f>
        <v>0</v>
      </c>
      <c r="BG147" s="201">
        <f>IF(N147="zákl. prenesená",J147,0)</f>
        <v>0</v>
      </c>
      <c r="BH147" s="201">
        <f>IF(N147="zníž. prenesená",J147,0)</f>
        <v>0</v>
      </c>
      <c r="BI147" s="201">
        <f>IF(N147="nulová",J147,0)</f>
        <v>0</v>
      </c>
      <c r="BJ147" s="15" t="s">
        <v>113</v>
      </c>
      <c r="BK147" s="202">
        <f>ROUND(I147*H147,3)</f>
        <v>0</v>
      </c>
      <c r="BL147" s="15" t="s">
        <v>141</v>
      </c>
      <c r="BM147" s="200" t="s">
        <v>185</v>
      </c>
    </row>
    <row r="148" s="2" customFormat="1" ht="24.15" customHeight="1">
      <c r="A148" s="34"/>
      <c r="B148" s="153"/>
      <c r="C148" s="189" t="s">
        <v>186</v>
      </c>
      <c r="D148" s="189" t="s">
        <v>137</v>
      </c>
      <c r="E148" s="190" t="s">
        <v>187</v>
      </c>
      <c r="F148" s="191" t="s">
        <v>188</v>
      </c>
      <c r="G148" s="192" t="s">
        <v>171</v>
      </c>
      <c r="H148" s="193">
        <v>0.29399999999999998</v>
      </c>
      <c r="I148" s="194"/>
      <c r="J148" s="193">
        <f>ROUND(I148*H148,3)</f>
        <v>0</v>
      </c>
      <c r="K148" s="195"/>
      <c r="L148" s="35"/>
      <c r="M148" s="196" t="s">
        <v>1</v>
      </c>
      <c r="N148" s="197" t="s">
        <v>40</v>
      </c>
      <c r="O148" s="74"/>
      <c r="P148" s="198">
        <f>O148*H148</f>
        <v>0</v>
      </c>
      <c r="Q148" s="198">
        <v>1.002</v>
      </c>
      <c r="R148" s="198">
        <f>Q148*H148</f>
        <v>0.29458799999999996</v>
      </c>
      <c r="S148" s="198">
        <v>0</v>
      </c>
      <c r="T148" s="199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0" t="s">
        <v>141</v>
      </c>
      <c r="AT148" s="200" t="s">
        <v>137</v>
      </c>
      <c r="AU148" s="200" t="s">
        <v>113</v>
      </c>
      <c r="AY148" s="15" t="s">
        <v>135</v>
      </c>
      <c r="BE148" s="201">
        <f>IF(N148="základná",J148,0)</f>
        <v>0</v>
      </c>
      <c r="BF148" s="201">
        <f>IF(N148="znížená",J148,0)</f>
        <v>0</v>
      </c>
      <c r="BG148" s="201">
        <f>IF(N148="zákl. prenesená",J148,0)</f>
        <v>0</v>
      </c>
      <c r="BH148" s="201">
        <f>IF(N148="zníž. prenesená",J148,0)</f>
        <v>0</v>
      </c>
      <c r="BI148" s="201">
        <f>IF(N148="nulová",J148,0)</f>
        <v>0</v>
      </c>
      <c r="BJ148" s="15" t="s">
        <v>113</v>
      </c>
      <c r="BK148" s="202">
        <f>ROUND(I148*H148,3)</f>
        <v>0</v>
      </c>
      <c r="BL148" s="15" t="s">
        <v>141</v>
      </c>
      <c r="BM148" s="200" t="s">
        <v>189</v>
      </c>
    </row>
    <row r="149" s="2" customFormat="1" ht="24.15" customHeight="1">
      <c r="A149" s="34"/>
      <c r="B149" s="153"/>
      <c r="C149" s="203" t="s">
        <v>190</v>
      </c>
      <c r="D149" s="203" t="s">
        <v>168</v>
      </c>
      <c r="E149" s="204" t="s">
        <v>191</v>
      </c>
      <c r="F149" s="205" t="s">
        <v>192</v>
      </c>
      <c r="G149" s="206" t="s">
        <v>193</v>
      </c>
      <c r="H149" s="207">
        <v>1</v>
      </c>
      <c r="I149" s="208"/>
      <c r="J149" s="207">
        <f>ROUND(I149*H149,3)</f>
        <v>0</v>
      </c>
      <c r="K149" s="209"/>
      <c r="L149" s="210"/>
      <c r="M149" s="211" t="s">
        <v>1</v>
      </c>
      <c r="N149" s="212" t="s">
        <v>40</v>
      </c>
      <c r="O149" s="74"/>
      <c r="P149" s="198">
        <f>O149*H149</f>
        <v>0</v>
      </c>
      <c r="Q149" s="198">
        <v>1.2</v>
      </c>
      <c r="R149" s="198">
        <f>Q149*H149</f>
        <v>1.2</v>
      </c>
      <c r="S149" s="198">
        <v>0</v>
      </c>
      <c r="T149" s="199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0" t="s">
        <v>167</v>
      </c>
      <c r="AT149" s="200" t="s">
        <v>168</v>
      </c>
      <c r="AU149" s="200" t="s">
        <v>113</v>
      </c>
      <c r="AY149" s="15" t="s">
        <v>135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5" t="s">
        <v>113</v>
      </c>
      <c r="BK149" s="202">
        <f>ROUND(I149*H149,3)</f>
        <v>0</v>
      </c>
      <c r="BL149" s="15" t="s">
        <v>141</v>
      </c>
      <c r="BM149" s="200" t="s">
        <v>194</v>
      </c>
    </row>
    <row r="150" s="2" customFormat="1" ht="24.15" customHeight="1">
      <c r="A150" s="34"/>
      <c r="B150" s="153"/>
      <c r="C150" s="203" t="s">
        <v>195</v>
      </c>
      <c r="D150" s="203" t="s">
        <v>168</v>
      </c>
      <c r="E150" s="204" t="s">
        <v>196</v>
      </c>
      <c r="F150" s="205" t="s">
        <v>197</v>
      </c>
      <c r="G150" s="206" t="s">
        <v>193</v>
      </c>
      <c r="H150" s="207">
        <v>1</v>
      </c>
      <c r="I150" s="208"/>
      <c r="J150" s="207">
        <f>ROUND(I150*H150,3)</f>
        <v>0</v>
      </c>
      <c r="K150" s="209"/>
      <c r="L150" s="210"/>
      <c r="M150" s="211" t="s">
        <v>1</v>
      </c>
      <c r="N150" s="212" t="s">
        <v>40</v>
      </c>
      <c r="O150" s="74"/>
      <c r="P150" s="198">
        <f>O150*H150</f>
        <v>0</v>
      </c>
      <c r="Q150" s="198">
        <v>2.8199999999999998</v>
      </c>
      <c r="R150" s="198">
        <f>Q150*H150</f>
        <v>2.8199999999999998</v>
      </c>
      <c r="S150" s="198">
        <v>0</v>
      </c>
      <c r="T150" s="199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0" t="s">
        <v>167</v>
      </c>
      <c r="AT150" s="200" t="s">
        <v>168</v>
      </c>
      <c r="AU150" s="200" t="s">
        <v>113</v>
      </c>
      <c r="AY150" s="15" t="s">
        <v>135</v>
      </c>
      <c r="BE150" s="201">
        <f>IF(N150="základná",J150,0)</f>
        <v>0</v>
      </c>
      <c r="BF150" s="201">
        <f>IF(N150="znížená",J150,0)</f>
        <v>0</v>
      </c>
      <c r="BG150" s="201">
        <f>IF(N150="zákl. prenesená",J150,0)</f>
        <v>0</v>
      </c>
      <c r="BH150" s="201">
        <f>IF(N150="zníž. prenesená",J150,0)</f>
        <v>0</v>
      </c>
      <c r="BI150" s="201">
        <f>IF(N150="nulová",J150,0)</f>
        <v>0</v>
      </c>
      <c r="BJ150" s="15" t="s">
        <v>113</v>
      </c>
      <c r="BK150" s="202">
        <f>ROUND(I150*H150,3)</f>
        <v>0</v>
      </c>
      <c r="BL150" s="15" t="s">
        <v>141</v>
      </c>
      <c r="BM150" s="200" t="s">
        <v>198</v>
      </c>
    </row>
    <row r="151" s="2" customFormat="1" ht="37.8" customHeight="1">
      <c r="A151" s="34"/>
      <c r="B151" s="153"/>
      <c r="C151" s="203" t="s">
        <v>199</v>
      </c>
      <c r="D151" s="203" t="s">
        <v>168</v>
      </c>
      <c r="E151" s="204" t="s">
        <v>200</v>
      </c>
      <c r="F151" s="205" t="s">
        <v>201</v>
      </c>
      <c r="G151" s="206" t="s">
        <v>193</v>
      </c>
      <c r="H151" s="207">
        <v>4</v>
      </c>
      <c r="I151" s="208"/>
      <c r="J151" s="207">
        <f>ROUND(I151*H151,3)</f>
        <v>0</v>
      </c>
      <c r="K151" s="209"/>
      <c r="L151" s="210"/>
      <c r="M151" s="211" t="s">
        <v>1</v>
      </c>
      <c r="N151" s="212" t="s">
        <v>40</v>
      </c>
      <c r="O151" s="74"/>
      <c r="P151" s="198">
        <f>O151*H151</f>
        <v>0</v>
      </c>
      <c r="Q151" s="198">
        <v>0.37</v>
      </c>
      <c r="R151" s="198">
        <f>Q151*H151</f>
        <v>1.48</v>
      </c>
      <c r="S151" s="198">
        <v>0</v>
      </c>
      <c r="T151" s="199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0" t="s">
        <v>167</v>
      </c>
      <c r="AT151" s="200" t="s">
        <v>168</v>
      </c>
      <c r="AU151" s="200" t="s">
        <v>113</v>
      </c>
      <c r="AY151" s="15" t="s">
        <v>135</v>
      </c>
      <c r="BE151" s="201">
        <f>IF(N151="základná",J151,0)</f>
        <v>0</v>
      </c>
      <c r="BF151" s="201">
        <f>IF(N151="znížená",J151,0)</f>
        <v>0</v>
      </c>
      <c r="BG151" s="201">
        <f>IF(N151="zákl. prenesená",J151,0)</f>
        <v>0</v>
      </c>
      <c r="BH151" s="201">
        <f>IF(N151="zníž. prenesená",J151,0)</f>
        <v>0</v>
      </c>
      <c r="BI151" s="201">
        <f>IF(N151="nulová",J151,0)</f>
        <v>0</v>
      </c>
      <c r="BJ151" s="15" t="s">
        <v>113</v>
      </c>
      <c r="BK151" s="202">
        <f>ROUND(I151*H151,3)</f>
        <v>0</v>
      </c>
      <c r="BL151" s="15" t="s">
        <v>141</v>
      </c>
      <c r="BM151" s="200" t="s">
        <v>202</v>
      </c>
    </row>
    <row r="152" s="12" customFormat="1" ht="22.8" customHeight="1">
      <c r="A152" s="12"/>
      <c r="B152" s="176"/>
      <c r="C152" s="12"/>
      <c r="D152" s="177" t="s">
        <v>73</v>
      </c>
      <c r="E152" s="187" t="s">
        <v>155</v>
      </c>
      <c r="F152" s="187" t="s">
        <v>203</v>
      </c>
      <c r="G152" s="12"/>
      <c r="H152" s="12"/>
      <c r="I152" s="179"/>
      <c r="J152" s="188">
        <f>BK152</f>
        <v>0</v>
      </c>
      <c r="K152" s="12"/>
      <c r="L152" s="176"/>
      <c r="M152" s="181"/>
      <c r="N152" s="182"/>
      <c r="O152" s="182"/>
      <c r="P152" s="183">
        <f>SUM(P153:P155)</f>
        <v>0</v>
      </c>
      <c r="Q152" s="182"/>
      <c r="R152" s="183">
        <f>SUM(R153:R155)</f>
        <v>499.23588000000007</v>
      </c>
      <c r="S152" s="182"/>
      <c r="T152" s="184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77" t="s">
        <v>82</v>
      </c>
      <c r="AT152" s="185" t="s">
        <v>73</v>
      </c>
      <c r="AU152" s="185" t="s">
        <v>82</v>
      </c>
      <c r="AY152" s="177" t="s">
        <v>135</v>
      </c>
      <c r="BK152" s="186">
        <f>SUM(BK153:BK155)</f>
        <v>0</v>
      </c>
    </row>
    <row r="153" s="2" customFormat="1" ht="33" customHeight="1">
      <c r="A153" s="34"/>
      <c r="B153" s="153"/>
      <c r="C153" s="189" t="s">
        <v>204</v>
      </c>
      <c r="D153" s="189" t="s">
        <v>137</v>
      </c>
      <c r="E153" s="190" t="s">
        <v>205</v>
      </c>
      <c r="F153" s="191" t="s">
        <v>206</v>
      </c>
      <c r="G153" s="192" t="s">
        <v>140</v>
      </c>
      <c r="H153" s="193">
        <v>1238</v>
      </c>
      <c r="I153" s="194"/>
      <c r="J153" s="193">
        <f>ROUND(I153*H153,3)</f>
        <v>0</v>
      </c>
      <c r="K153" s="195"/>
      <c r="L153" s="35"/>
      <c r="M153" s="196" t="s">
        <v>1</v>
      </c>
      <c r="N153" s="197" t="s">
        <v>40</v>
      </c>
      <c r="O153" s="74"/>
      <c r="P153" s="198">
        <f>O153*H153</f>
        <v>0</v>
      </c>
      <c r="Q153" s="198">
        <v>0.24464</v>
      </c>
      <c r="R153" s="198">
        <f>Q153*H153</f>
        <v>302.86432000000002</v>
      </c>
      <c r="S153" s="198">
        <v>0</v>
      </c>
      <c r="T153" s="199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0" t="s">
        <v>141</v>
      </c>
      <c r="AT153" s="200" t="s">
        <v>137</v>
      </c>
      <c r="AU153" s="200" t="s">
        <v>113</v>
      </c>
      <c r="AY153" s="15" t="s">
        <v>135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5" t="s">
        <v>113</v>
      </c>
      <c r="BK153" s="202">
        <f>ROUND(I153*H153,3)</f>
        <v>0</v>
      </c>
      <c r="BL153" s="15" t="s">
        <v>141</v>
      </c>
      <c r="BM153" s="200" t="s">
        <v>207</v>
      </c>
    </row>
    <row r="154" s="2" customFormat="1" ht="24.15" customHeight="1">
      <c r="A154" s="34"/>
      <c r="B154" s="153"/>
      <c r="C154" s="189" t="s">
        <v>208</v>
      </c>
      <c r="D154" s="189" t="s">
        <v>137</v>
      </c>
      <c r="E154" s="190" t="s">
        <v>209</v>
      </c>
      <c r="F154" s="191" t="s">
        <v>210</v>
      </c>
      <c r="G154" s="192" t="s">
        <v>140</v>
      </c>
      <c r="H154" s="193">
        <v>1238</v>
      </c>
      <c r="I154" s="194"/>
      <c r="J154" s="193">
        <f>ROUND(I154*H154,3)</f>
        <v>0</v>
      </c>
      <c r="K154" s="195"/>
      <c r="L154" s="35"/>
      <c r="M154" s="196" t="s">
        <v>1</v>
      </c>
      <c r="N154" s="197" t="s">
        <v>40</v>
      </c>
      <c r="O154" s="74"/>
      <c r="P154" s="198">
        <f>O154*H154</f>
        <v>0</v>
      </c>
      <c r="Q154" s="198">
        <v>0.0030300000000000001</v>
      </c>
      <c r="R154" s="198">
        <f>Q154*H154</f>
        <v>3.7511400000000004</v>
      </c>
      <c r="S154" s="198">
        <v>0</v>
      </c>
      <c r="T154" s="199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0" t="s">
        <v>141</v>
      </c>
      <c r="AT154" s="200" t="s">
        <v>137</v>
      </c>
      <c r="AU154" s="200" t="s">
        <v>113</v>
      </c>
      <c r="AY154" s="15" t="s">
        <v>135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5" t="s">
        <v>113</v>
      </c>
      <c r="BK154" s="202">
        <f>ROUND(I154*H154,3)</f>
        <v>0</v>
      </c>
      <c r="BL154" s="15" t="s">
        <v>141</v>
      </c>
      <c r="BM154" s="200" t="s">
        <v>211</v>
      </c>
    </row>
    <row r="155" s="2" customFormat="1" ht="33" customHeight="1">
      <c r="A155" s="34"/>
      <c r="B155" s="153"/>
      <c r="C155" s="189" t="s">
        <v>212</v>
      </c>
      <c r="D155" s="189" t="s">
        <v>137</v>
      </c>
      <c r="E155" s="190" t="s">
        <v>213</v>
      </c>
      <c r="F155" s="191" t="s">
        <v>214</v>
      </c>
      <c r="G155" s="192" t="s">
        <v>140</v>
      </c>
      <c r="H155" s="193">
        <v>1238</v>
      </c>
      <c r="I155" s="194"/>
      <c r="J155" s="193">
        <f>ROUND(I155*H155,3)</f>
        <v>0</v>
      </c>
      <c r="K155" s="195"/>
      <c r="L155" s="35"/>
      <c r="M155" s="196" t="s">
        <v>1</v>
      </c>
      <c r="N155" s="197" t="s">
        <v>40</v>
      </c>
      <c r="O155" s="74"/>
      <c r="P155" s="198">
        <f>O155*H155</f>
        <v>0</v>
      </c>
      <c r="Q155" s="198">
        <v>0.15559000000000001</v>
      </c>
      <c r="R155" s="198">
        <f>Q155*H155</f>
        <v>192.62042</v>
      </c>
      <c r="S155" s="198">
        <v>0</v>
      </c>
      <c r="T155" s="199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0" t="s">
        <v>141</v>
      </c>
      <c r="AT155" s="200" t="s">
        <v>137</v>
      </c>
      <c r="AU155" s="200" t="s">
        <v>113</v>
      </c>
      <c r="AY155" s="15" t="s">
        <v>135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5" t="s">
        <v>113</v>
      </c>
      <c r="BK155" s="202">
        <f>ROUND(I155*H155,3)</f>
        <v>0</v>
      </c>
      <c r="BL155" s="15" t="s">
        <v>141</v>
      </c>
      <c r="BM155" s="200" t="s">
        <v>215</v>
      </c>
    </row>
    <row r="156" s="12" customFormat="1" ht="22.8" customHeight="1">
      <c r="A156" s="12"/>
      <c r="B156" s="176"/>
      <c r="C156" s="12"/>
      <c r="D156" s="177" t="s">
        <v>73</v>
      </c>
      <c r="E156" s="187" t="s">
        <v>167</v>
      </c>
      <c r="F156" s="187" t="s">
        <v>216</v>
      </c>
      <c r="G156" s="12"/>
      <c r="H156" s="12"/>
      <c r="I156" s="179"/>
      <c r="J156" s="188">
        <f>BK156</f>
        <v>0</v>
      </c>
      <c r="K156" s="12"/>
      <c r="L156" s="176"/>
      <c r="M156" s="181"/>
      <c r="N156" s="182"/>
      <c r="O156" s="182"/>
      <c r="P156" s="183">
        <f>SUM(P157:P171)</f>
        <v>0</v>
      </c>
      <c r="Q156" s="182"/>
      <c r="R156" s="183">
        <f>SUM(R157:R171)</f>
        <v>205.66139949999999</v>
      </c>
      <c r="S156" s="182"/>
      <c r="T156" s="184">
        <f>SUM(T157:T171)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77" t="s">
        <v>82</v>
      </c>
      <c r="AT156" s="185" t="s">
        <v>73</v>
      </c>
      <c r="AU156" s="185" t="s">
        <v>82</v>
      </c>
      <c r="AY156" s="177" t="s">
        <v>135</v>
      </c>
      <c r="BK156" s="186">
        <f>SUM(BK157:BK171)</f>
        <v>0</v>
      </c>
    </row>
    <row r="157" s="2" customFormat="1" ht="24.15" customHeight="1">
      <c r="A157" s="34"/>
      <c r="B157" s="153"/>
      <c r="C157" s="189" t="s">
        <v>217</v>
      </c>
      <c r="D157" s="189" t="s">
        <v>137</v>
      </c>
      <c r="E157" s="190" t="s">
        <v>218</v>
      </c>
      <c r="F157" s="191" t="s">
        <v>219</v>
      </c>
      <c r="G157" s="192" t="s">
        <v>145</v>
      </c>
      <c r="H157" s="193">
        <v>31</v>
      </c>
      <c r="I157" s="194"/>
      <c r="J157" s="193">
        <f>ROUND(I157*H157,3)</f>
        <v>0</v>
      </c>
      <c r="K157" s="195"/>
      <c r="L157" s="35"/>
      <c r="M157" s="196" t="s">
        <v>1</v>
      </c>
      <c r="N157" s="197" t="s">
        <v>40</v>
      </c>
      <c r="O157" s="74"/>
      <c r="P157" s="198">
        <f>O157*H157</f>
        <v>0</v>
      </c>
      <c r="Q157" s="198">
        <v>1.0000000000000001E-05</v>
      </c>
      <c r="R157" s="198">
        <f>Q157*H157</f>
        <v>0.00031</v>
      </c>
      <c r="S157" s="198">
        <v>0</v>
      </c>
      <c r="T157" s="199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0" t="s">
        <v>141</v>
      </c>
      <c r="AT157" s="200" t="s">
        <v>137</v>
      </c>
      <c r="AU157" s="200" t="s">
        <v>113</v>
      </c>
      <c r="AY157" s="15" t="s">
        <v>135</v>
      </c>
      <c r="BE157" s="201">
        <f>IF(N157="základná",J157,0)</f>
        <v>0</v>
      </c>
      <c r="BF157" s="201">
        <f>IF(N157="znížená",J157,0)</f>
        <v>0</v>
      </c>
      <c r="BG157" s="201">
        <f>IF(N157="zákl. prenesená",J157,0)</f>
        <v>0</v>
      </c>
      <c r="BH157" s="201">
        <f>IF(N157="zníž. prenesená",J157,0)</f>
        <v>0</v>
      </c>
      <c r="BI157" s="201">
        <f>IF(N157="nulová",J157,0)</f>
        <v>0</v>
      </c>
      <c r="BJ157" s="15" t="s">
        <v>113</v>
      </c>
      <c r="BK157" s="202">
        <f>ROUND(I157*H157,3)</f>
        <v>0</v>
      </c>
      <c r="BL157" s="15" t="s">
        <v>141</v>
      </c>
      <c r="BM157" s="200" t="s">
        <v>220</v>
      </c>
    </row>
    <row r="158" s="2" customFormat="1" ht="37.8" customHeight="1">
      <c r="A158" s="34"/>
      <c r="B158" s="153"/>
      <c r="C158" s="203" t="s">
        <v>7</v>
      </c>
      <c r="D158" s="203" t="s">
        <v>168</v>
      </c>
      <c r="E158" s="204" t="s">
        <v>221</v>
      </c>
      <c r="F158" s="205" t="s">
        <v>222</v>
      </c>
      <c r="G158" s="206" t="s">
        <v>193</v>
      </c>
      <c r="H158" s="207">
        <v>5.1769999999999996</v>
      </c>
      <c r="I158" s="208"/>
      <c r="J158" s="207">
        <f>ROUND(I158*H158,3)</f>
        <v>0</v>
      </c>
      <c r="K158" s="209"/>
      <c r="L158" s="210"/>
      <c r="M158" s="211" t="s">
        <v>1</v>
      </c>
      <c r="N158" s="212" t="s">
        <v>40</v>
      </c>
      <c r="O158" s="74"/>
      <c r="P158" s="198">
        <f>O158*H158</f>
        <v>0</v>
      </c>
      <c r="Q158" s="198">
        <v>0.0077999999999999996</v>
      </c>
      <c r="R158" s="198">
        <f>Q158*H158</f>
        <v>0.040380599999999996</v>
      </c>
      <c r="S158" s="198">
        <v>0</v>
      </c>
      <c r="T158" s="199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0" t="s">
        <v>167</v>
      </c>
      <c r="AT158" s="200" t="s">
        <v>168</v>
      </c>
      <c r="AU158" s="200" t="s">
        <v>113</v>
      </c>
      <c r="AY158" s="15" t="s">
        <v>135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5" t="s">
        <v>113</v>
      </c>
      <c r="BK158" s="202">
        <f>ROUND(I158*H158,3)</f>
        <v>0</v>
      </c>
      <c r="BL158" s="15" t="s">
        <v>141</v>
      </c>
      <c r="BM158" s="200" t="s">
        <v>223</v>
      </c>
    </row>
    <row r="159" s="2" customFormat="1" ht="24.15" customHeight="1">
      <c r="A159" s="34"/>
      <c r="B159" s="153"/>
      <c r="C159" s="189" t="s">
        <v>224</v>
      </c>
      <c r="D159" s="189" t="s">
        <v>137</v>
      </c>
      <c r="E159" s="190" t="s">
        <v>225</v>
      </c>
      <c r="F159" s="191" t="s">
        <v>226</v>
      </c>
      <c r="G159" s="192" t="s">
        <v>145</v>
      </c>
      <c r="H159" s="193">
        <v>619</v>
      </c>
      <c r="I159" s="194"/>
      <c r="J159" s="193">
        <f>ROUND(I159*H159,3)</f>
        <v>0</v>
      </c>
      <c r="K159" s="195"/>
      <c r="L159" s="35"/>
      <c r="M159" s="196" t="s">
        <v>1</v>
      </c>
      <c r="N159" s="197" t="s">
        <v>40</v>
      </c>
      <c r="O159" s="74"/>
      <c r="P159" s="198">
        <f>O159*H159</f>
        <v>0</v>
      </c>
      <c r="Q159" s="198">
        <v>2.0000000000000002E-05</v>
      </c>
      <c r="R159" s="198">
        <f>Q159*H159</f>
        <v>0.01238</v>
      </c>
      <c r="S159" s="198">
        <v>0</v>
      </c>
      <c r="T159" s="199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0" t="s">
        <v>141</v>
      </c>
      <c r="AT159" s="200" t="s">
        <v>137</v>
      </c>
      <c r="AU159" s="200" t="s">
        <v>113</v>
      </c>
      <c r="AY159" s="15" t="s">
        <v>135</v>
      </c>
      <c r="BE159" s="201">
        <f>IF(N159="základná",J159,0)</f>
        <v>0</v>
      </c>
      <c r="BF159" s="201">
        <f>IF(N159="znížená",J159,0)</f>
        <v>0</v>
      </c>
      <c r="BG159" s="201">
        <f>IF(N159="zákl. prenesená",J159,0)</f>
        <v>0</v>
      </c>
      <c r="BH159" s="201">
        <f>IF(N159="zníž. prenesená",J159,0)</f>
        <v>0</v>
      </c>
      <c r="BI159" s="201">
        <f>IF(N159="nulová",J159,0)</f>
        <v>0</v>
      </c>
      <c r="BJ159" s="15" t="s">
        <v>113</v>
      </c>
      <c r="BK159" s="202">
        <f>ROUND(I159*H159,3)</f>
        <v>0</v>
      </c>
      <c r="BL159" s="15" t="s">
        <v>141</v>
      </c>
      <c r="BM159" s="200" t="s">
        <v>227</v>
      </c>
    </row>
    <row r="160" s="2" customFormat="1" ht="37.8" customHeight="1">
      <c r="A160" s="34"/>
      <c r="B160" s="153"/>
      <c r="C160" s="203" t="s">
        <v>228</v>
      </c>
      <c r="D160" s="203" t="s">
        <v>168</v>
      </c>
      <c r="E160" s="204" t="s">
        <v>229</v>
      </c>
      <c r="F160" s="205" t="s">
        <v>230</v>
      </c>
      <c r="G160" s="206" t="s">
        <v>193</v>
      </c>
      <c r="H160" s="207">
        <v>103.37300000000001</v>
      </c>
      <c r="I160" s="208"/>
      <c r="J160" s="207">
        <f>ROUND(I160*H160,3)</f>
        <v>0</v>
      </c>
      <c r="K160" s="209"/>
      <c r="L160" s="210"/>
      <c r="M160" s="211" t="s">
        <v>1</v>
      </c>
      <c r="N160" s="212" t="s">
        <v>40</v>
      </c>
      <c r="O160" s="74"/>
      <c r="P160" s="198">
        <f>O160*H160</f>
        <v>0</v>
      </c>
      <c r="Q160" s="198">
        <v>0.031399999999999997</v>
      </c>
      <c r="R160" s="198">
        <f>Q160*H160</f>
        <v>3.2459121999999998</v>
      </c>
      <c r="S160" s="198">
        <v>0</v>
      </c>
      <c r="T160" s="199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0" t="s">
        <v>167</v>
      </c>
      <c r="AT160" s="200" t="s">
        <v>168</v>
      </c>
      <c r="AU160" s="200" t="s">
        <v>113</v>
      </c>
      <c r="AY160" s="15" t="s">
        <v>135</v>
      </c>
      <c r="BE160" s="201">
        <f>IF(N160="základná",J160,0)</f>
        <v>0</v>
      </c>
      <c r="BF160" s="201">
        <f>IF(N160="znížená",J160,0)</f>
        <v>0</v>
      </c>
      <c r="BG160" s="201">
        <f>IF(N160="zákl. prenesená",J160,0)</f>
        <v>0</v>
      </c>
      <c r="BH160" s="201">
        <f>IF(N160="zníž. prenesená",J160,0)</f>
        <v>0</v>
      </c>
      <c r="BI160" s="201">
        <f>IF(N160="nulová",J160,0)</f>
        <v>0</v>
      </c>
      <c r="BJ160" s="15" t="s">
        <v>113</v>
      </c>
      <c r="BK160" s="202">
        <f>ROUND(I160*H160,3)</f>
        <v>0</v>
      </c>
      <c r="BL160" s="15" t="s">
        <v>141</v>
      </c>
      <c r="BM160" s="200" t="s">
        <v>231</v>
      </c>
    </row>
    <row r="161" s="2" customFormat="1" ht="24.15" customHeight="1">
      <c r="A161" s="34"/>
      <c r="B161" s="153"/>
      <c r="C161" s="189" t="s">
        <v>232</v>
      </c>
      <c r="D161" s="189" t="s">
        <v>137</v>
      </c>
      <c r="E161" s="190" t="s">
        <v>233</v>
      </c>
      <c r="F161" s="191" t="s">
        <v>234</v>
      </c>
      <c r="G161" s="192" t="s">
        <v>193</v>
      </c>
      <c r="H161" s="193">
        <v>31</v>
      </c>
      <c r="I161" s="194"/>
      <c r="J161" s="193">
        <f>ROUND(I161*H161,3)</f>
        <v>0</v>
      </c>
      <c r="K161" s="195"/>
      <c r="L161" s="35"/>
      <c r="M161" s="196" t="s">
        <v>1</v>
      </c>
      <c r="N161" s="197" t="s">
        <v>40</v>
      </c>
      <c r="O161" s="74"/>
      <c r="P161" s="198">
        <f>O161*H161</f>
        <v>0</v>
      </c>
      <c r="Q161" s="198">
        <v>5.0000000000000002E-05</v>
      </c>
      <c r="R161" s="198">
        <f>Q161*H161</f>
        <v>0.0015500000000000002</v>
      </c>
      <c r="S161" s="198">
        <v>0</v>
      </c>
      <c r="T161" s="199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0" t="s">
        <v>141</v>
      </c>
      <c r="AT161" s="200" t="s">
        <v>137</v>
      </c>
      <c r="AU161" s="200" t="s">
        <v>113</v>
      </c>
      <c r="AY161" s="15" t="s">
        <v>135</v>
      </c>
      <c r="BE161" s="201">
        <f>IF(N161="základná",J161,0)</f>
        <v>0</v>
      </c>
      <c r="BF161" s="201">
        <f>IF(N161="znížená",J161,0)</f>
        <v>0</v>
      </c>
      <c r="BG161" s="201">
        <f>IF(N161="zákl. prenesená",J161,0)</f>
        <v>0</v>
      </c>
      <c r="BH161" s="201">
        <f>IF(N161="zníž. prenesená",J161,0)</f>
        <v>0</v>
      </c>
      <c r="BI161" s="201">
        <f>IF(N161="nulová",J161,0)</f>
        <v>0</v>
      </c>
      <c r="BJ161" s="15" t="s">
        <v>113</v>
      </c>
      <c r="BK161" s="202">
        <f>ROUND(I161*H161,3)</f>
        <v>0</v>
      </c>
      <c r="BL161" s="15" t="s">
        <v>141</v>
      </c>
      <c r="BM161" s="200" t="s">
        <v>235</v>
      </c>
    </row>
    <row r="162" s="2" customFormat="1" ht="24.15" customHeight="1">
      <c r="A162" s="34"/>
      <c r="B162" s="153"/>
      <c r="C162" s="203" t="s">
        <v>236</v>
      </c>
      <c r="D162" s="203" t="s">
        <v>168</v>
      </c>
      <c r="E162" s="204" t="s">
        <v>237</v>
      </c>
      <c r="F162" s="205" t="s">
        <v>238</v>
      </c>
      <c r="G162" s="206" t="s">
        <v>193</v>
      </c>
      <c r="H162" s="207">
        <v>31</v>
      </c>
      <c r="I162" s="208"/>
      <c r="J162" s="207">
        <f>ROUND(I162*H162,3)</f>
        <v>0</v>
      </c>
      <c r="K162" s="209"/>
      <c r="L162" s="210"/>
      <c r="M162" s="211" t="s">
        <v>1</v>
      </c>
      <c r="N162" s="212" t="s">
        <v>40</v>
      </c>
      <c r="O162" s="74"/>
      <c r="P162" s="198">
        <f>O162*H162</f>
        <v>0</v>
      </c>
      <c r="Q162" s="198">
        <v>0.00071000000000000002</v>
      </c>
      <c r="R162" s="198">
        <f>Q162*H162</f>
        <v>0.022010000000000002</v>
      </c>
      <c r="S162" s="198">
        <v>0</v>
      </c>
      <c r="T162" s="199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0" t="s">
        <v>167</v>
      </c>
      <c r="AT162" s="200" t="s">
        <v>168</v>
      </c>
      <c r="AU162" s="200" t="s">
        <v>113</v>
      </c>
      <c r="AY162" s="15" t="s">
        <v>135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5" t="s">
        <v>113</v>
      </c>
      <c r="BK162" s="202">
        <f>ROUND(I162*H162,3)</f>
        <v>0</v>
      </c>
      <c r="BL162" s="15" t="s">
        <v>141</v>
      </c>
      <c r="BM162" s="200" t="s">
        <v>239</v>
      </c>
    </row>
    <row r="163" s="2" customFormat="1" ht="24.15" customHeight="1">
      <c r="A163" s="34"/>
      <c r="B163" s="153"/>
      <c r="C163" s="189" t="s">
        <v>240</v>
      </c>
      <c r="D163" s="189" t="s">
        <v>137</v>
      </c>
      <c r="E163" s="190" t="s">
        <v>241</v>
      </c>
      <c r="F163" s="191" t="s">
        <v>242</v>
      </c>
      <c r="G163" s="192" t="s">
        <v>193</v>
      </c>
      <c r="H163" s="193">
        <v>31</v>
      </c>
      <c r="I163" s="194"/>
      <c r="J163" s="193">
        <f>ROUND(I163*H163,3)</f>
        <v>0</v>
      </c>
      <c r="K163" s="195"/>
      <c r="L163" s="35"/>
      <c r="M163" s="196" t="s">
        <v>1</v>
      </c>
      <c r="N163" s="197" t="s">
        <v>40</v>
      </c>
      <c r="O163" s="74"/>
      <c r="P163" s="198">
        <f>O163*H163</f>
        <v>0</v>
      </c>
      <c r="Q163" s="198">
        <v>0.00010000000000000001</v>
      </c>
      <c r="R163" s="198">
        <f>Q163*H163</f>
        <v>0.0031000000000000003</v>
      </c>
      <c r="S163" s="198">
        <v>0</v>
      </c>
      <c r="T163" s="199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0" t="s">
        <v>141</v>
      </c>
      <c r="AT163" s="200" t="s">
        <v>137</v>
      </c>
      <c r="AU163" s="200" t="s">
        <v>113</v>
      </c>
      <c r="AY163" s="15" t="s">
        <v>135</v>
      </c>
      <c r="BE163" s="201">
        <f>IF(N163="základná",J163,0)</f>
        <v>0</v>
      </c>
      <c r="BF163" s="201">
        <f>IF(N163="znížená",J163,0)</f>
        <v>0</v>
      </c>
      <c r="BG163" s="201">
        <f>IF(N163="zákl. prenesená",J163,0)</f>
        <v>0</v>
      </c>
      <c r="BH163" s="201">
        <f>IF(N163="zníž. prenesená",J163,0)</f>
        <v>0</v>
      </c>
      <c r="BI163" s="201">
        <f>IF(N163="nulová",J163,0)</f>
        <v>0</v>
      </c>
      <c r="BJ163" s="15" t="s">
        <v>113</v>
      </c>
      <c r="BK163" s="202">
        <f>ROUND(I163*H163,3)</f>
        <v>0</v>
      </c>
      <c r="BL163" s="15" t="s">
        <v>141</v>
      </c>
      <c r="BM163" s="200" t="s">
        <v>243</v>
      </c>
    </row>
    <row r="164" s="2" customFormat="1" ht="24.15" customHeight="1">
      <c r="A164" s="34"/>
      <c r="B164" s="153"/>
      <c r="C164" s="203" t="s">
        <v>244</v>
      </c>
      <c r="D164" s="203" t="s">
        <v>168</v>
      </c>
      <c r="E164" s="204" t="s">
        <v>245</v>
      </c>
      <c r="F164" s="205" t="s">
        <v>246</v>
      </c>
      <c r="G164" s="206" t="s">
        <v>193</v>
      </c>
      <c r="H164" s="207">
        <v>31</v>
      </c>
      <c r="I164" s="208"/>
      <c r="J164" s="207">
        <f>ROUND(I164*H164,3)</f>
        <v>0</v>
      </c>
      <c r="K164" s="209"/>
      <c r="L164" s="210"/>
      <c r="M164" s="211" t="s">
        <v>1</v>
      </c>
      <c r="N164" s="212" t="s">
        <v>40</v>
      </c>
      <c r="O164" s="74"/>
      <c r="P164" s="198">
        <f>O164*H164</f>
        <v>0</v>
      </c>
      <c r="Q164" s="198">
        <v>0.0045999999999999999</v>
      </c>
      <c r="R164" s="198">
        <f>Q164*H164</f>
        <v>0.14260000000000001</v>
      </c>
      <c r="S164" s="198">
        <v>0</v>
      </c>
      <c r="T164" s="199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0" t="s">
        <v>167</v>
      </c>
      <c r="AT164" s="200" t="s">
        <v>168</v>
      </c>
      <c r="AU164" s="200" t="s">
        <v>113</v>
      </c>
      <c r="AY164" s="15" t="s">
        <v>135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5" t="s">
        <v>113</v>
      </c>
      <c r="BK164" s="202">
        <f>ROUND(I164*H164,3)</f>
        <v>0</v>
      </c>
      <c r="BL164" s="15" t="s">
        <v>141</v>
      </c>
      <c r="BM164" s="200" t="s">
        <v>247</v>
      </c>
    </row>
    <row r="165" s="2" customFormat="1" ht="21.75" customHeight="1">
      <c r="A165" s="34"/>
      <c r="B165" s="153"/>
      <c r="C165" s="189" t="s">
        <v>248</v>
      </c>
      <c r="D165" s="189" t="s">
        <v>137</v>
      </c>
      <c r="E165" s="190" t="s">
        <v>249</v>
      </c>
      <c r="F165" s="191" t="s">
        <v>250</v>
      </c>
      <c r="G165" s="192" t="s">
        <v>193</v>
      </c>
      <c r="H165" s="193">
        <v>31</v>
      </c>
      <c r="I165" s="194"/>
      <c r="J165" s="193">
        <f>ROUND(I165*H165,3)</f>
        <v>0</v>
      </c>
      <c r="K165" s="195"/>
      <c r="L165" s="35"/>
      <c r="M165" s="196" t="s">
        <v>1</v>
      </c>
      <c r="N165" s="197" t="s">
        <v>40</v>
      </c>
      <c r="O165" s="74"/>
      <c r="P165" s="198">
        <f>O165*H165</f>
        <v>0</v>
      </c>
      <c r="Q165" s="198">
        <v>0.00010000000000000001</v>
      </c>
      <c r="R165" s="198">
        <f>Q165*H165</f>
        <v>0.0031000000000000003</v>
      </c>
      <c r="S165" s="198">
        <v>0</v>
      </c>
      <c r="T165" s="199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0" t="s">
        <v>141</v>
      </c>
      <c r="AT165" s="200" t="s">
        <v>137</v>
      </c>
      <c r="AU165" s="200" t="s">
        <v>113</v>
      </c>
      <c r="AY165" s="15" t="s">
        <v>135</v>
      </c>
      <c r="BE165" s="201">
        <f>IF(N165="základná",J165,0)</f>
        <v>0</v>
      </c>
      <c r="BF165" s="201">
        <f>IF(N165="znížená",J165,0)</f>
        <v>0</v>
      </c>
      <c r="BG165" s="201">
        <f>IF(N165="zákl. prenesená",J165,0)</f>
        <v>0</v>
      </c>
      <c r="BH165" s="201">
        <f>IF(N165="zníž. prenesená",J165,0)</f>
        <v>0</v>
      </c>
      <c r="BI165" s="201">
        <f>IF(N165="nulová",J165,0)</f>
        <v>0</v>
      </c>
      <c r="BJ165" s="15" t="s">
        <v>113</v>
      </c>
      <c r="BK165" s="202">
        <f>ROUND(I165*H165,3)</f>
        <v>0</v>
      </c>
      <c r="BL165" s="15" t="s">
        <v>141</v>
      </c>
      <c r="BM165" s="200" t="s">
        <v>251</v>
      </c>
    </row>
    <row r="166" s="2" customFormat="1" ht="24.15" customHeight="1">
      <c r="A166" s="34"/>
      <c r="B166" s="153"/>
      <c r="C166" s="203" t="s">
        <v>252</v>
      </c>
      <c r="D166" s="203" t="s">
        <v>168</v>
      </c>
      <c r="E166" s="204" t="s">
        <v>253</v>
      </c>
      <c r="F166" s="205" t="s">
        <v>254</v>
      </c>
      <c r="G166" s="206" t="s">
        <v>193</v>
      </c>
      <c r="H166" s="207">
        <v>31</v>
      </c>
      <c r="I166" s="208"/>
      <c r="J166" s="207">
        <f>ROUND(I166*H166,3)</f>
        <v>0</v>
      </c>
      <c r="K166" s="209"/>
      <c r="L166" s="210"/>
      <c r="M166" s="211" t="s">
        <v>1</v>
      </c>
      <c r="N166" s="212" t="s">
        <v>40</v>
      </c>
      <c r="O166" s="74"/>
      <c r="P166" s="198">
        <f>O166*H166</f>
        <v>0</v>
      </c>
      <c r="Q166" s="198">
        <v>0.0091999999999999998</v>
      </c>
      <c r="R166" s="198">
        <f>Q166*H166</f>
        <v>0.28520000000000001</v>
      </c>
      <c r="S166" s="198">
        <v>0</v>
      </c>
      <c r="T166" s="199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0" t="s">
        <v>167</v>
      </c>
      <c r="AT166" s="200" t="s">
        <v>168</v>
      </c>
      <c r="AU166" s="200" t="s">
        <v>113</v>
      </c>
      <c r="AY166" s="15" t="s">
        <v>135</v>
      </c>
      <c r="BE166" s="201">
        <f>IF(N166="základná",J166,0)</f>
        <v>0</v>
      </c>
      <c r="BF166" s="201">
        <f>IF(N166="znížená",J166,0)</f>
        <v>0</v>
      </c>
      <c r="BG166" s="201">
        <f>IF(N166="zákl. prenesená",J166,0)</f>
        <v>0</v>
      </c>
      <c r="BH166" s="201">
        <f>IF(N166="zníž. prenesená",J166,0)</f>
        <v>0</v>
      </c>
      <c r="BI166" s="201">
        <f>IF(N166="nulová",J166,0)</f>
        <v>0</v>
      </c>
      <c r="BJ166" s="15" t="s">
        <v>113</v>
      </c>
      <c r="BK166" s="202">
        <f>ROUND(I166*H166,3)</f>
        <v>0</v>
      </c>
      <c r="BL166" s="15" t="s">
        <v>141</v>
      </c>
      <c r="BM166" s="200" t="s">
        <v>255</v>
      </c>
    </row>
    <row r="167" s="2" customFormat="1" ht="24.15" customHeight="1">
      <c r="A167" s="34"/>
      <c r="B167" s="153"/>
      <c r="C167" s="189" t="s">
        <v>256</v>
      </c>
      <c r="D167" s="189" t="s">
        <v>137</v>
      </c>
      <c r="E167" s="190" t="s">
        <v>257</v>
      </c>
      <c r="F167" s="191" t="s">
        <v>258</v>
      </c>
      <c r="G167" s="192" t="s">
        <v>193</v>
      </c>
      <c r="H167" s="193">
        <v>31</v>
      </c>
      <c r="I167" s="194"/>
      <c r="J167" s="193">
        <f>ROUND(I167*H167,3)</f>
        <v>0</v>
      </c>
      <c r="K167" s="195"/>
      <c r="L167" s="35"/>
      <c r="M167" s="196" t="s">
        <v>1</v>
      </c>
      <c r="N167" s="197" t="s">
        <v>40</v>
      </c>
      <c r="O167" s="74"/>
      <c r="P167" s="198">
        <f>O167*H167</f>
        <v>0</v>
      </c>
      <c r="Q167" s="198">
        <v>0.34308</v>
      </c>
      <c r="R167" s="198">
        <f>Q167*H167</f>
        <v>10.635479999999999</v>
      </c>
      <c r="S167" s="198">
        <v>0</v>
      </c>
      <c r="T167" s="199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0" t="s">
        <v>141</v>
      </c>
      <c r="AT167" s="200" t="s">
        <v>137</v>
      </c>
      <c r="AU167" s="200" t="s">
        <v>113</v>
      </c>
      <c r="AY167" s="15" t="s">
        <v>135</v>
      </c>
      <c r="BE167" s="201">
        <f>IF(N167="základná",J167,0)</f>
        <v>0</v>
      </c>
      <c r="BF167" s="201">
        <f>IF(N167="znížená",J167,0)</f>
        <v>0</v>
      </c>
      <c r="BG167" s="201">
        <f>IF(N167="zákl. prenesená",J167,0)</f>
        <v>0</v>
      </c>
      <c r="BH167" s="201">
        <f>IF(N167="zníž. prenesená",J167,0)</f>
        <v>0</v>
      </c>
      <c r="BI167" s="201">
        <f>IF(N167="nulová",J167,0)</f>
        <v>0</v>
      </c>
      <c r="BJ167" s="15" t="s">
        <v>113</v>
      </c>
      <c r="BK167" s="202">
        <f>ROUND(I167*H167,3)</f>
        <v>0</v>
      </c>
      <c r="BL167" s="15" t="s">
        <v>141</v>
      </c>
      <c r="BM167" s="200" t="s">
        <v>259</v>
      </c>
    </row>
    <row r="168" s="2" customFormat="1" ht="33" customHeight="1">
      <c r="A168" s="34"/>
      <c r="B168" s="153"/>
      <c r="C168" s="203" t="s">
        <v>260</v>
      </c>
      <c r="D168" s="203" t="s">
        <v>168</v>
      </c>
      <c r="E168" s="204" t="s">
        <v>261</v>
      </c>
      <c r="F168" s="205" t="s">
        <v>262</v>
      </c>
      <c r="G168" s="206" t="s">
        <v>193</v>
      </c>
      <c r="H168" s="207">
        <v>31.309999999999999</v>
      </c>
      <c r="I168" s="208"/>
      <c r="J168" s="207">
        <f>ROUND(I168*H168,3)</f>
        <v>0</v>
      </c>
      <c r="K168" s="209"/>
      <c r="L168" s="210"/>
      <c r="M168" s="211" t="s">
        <v>1</v>
      </c>
      <c r="N168" s="212" t="s">
        <v>40</v>
      </c>
      <c r="O168" s="74"/>
      <c r="P168" s="198">
        <f>O168*H168</f>
        <v>0</v>
      </c>
      <c r="Q168" s="198">
        <v>0.10199999999999999</v>
      </c>
      <c r="R168" s="198">
        <f>Q168*H168</f>
        <v>3.1936199999999997</v>
      </c>
      <c r="S168" s="198">
        <v>0</v>
      </c>
      <c r="T168" s="199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0" t="s">
        <v>167</v>
      </c>
      <c r="AT168" s="200" t="s">
        <v>168</v>
      </c>
      <c r="AU168" s="200" t="s">
        <v>113</v>
      </c>
      <c r="AY168" s="15" t="s">
        <v>135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5" t="s">
        <v>113</v>
      </c>
      <c r="BK168" s="202">
        <f>ROUND(I168*H168,3)</f>
        <v>0</v>
      </c>
      <c r="BL168" s="15" t="s">
        <v>141</v>
      </c>
      <c r="BM168" s="200" t="s">
        <v>263</v>
      </c>
    </row>
    <row r="169" s="2" customFormat="1" ht="37.8" customHeight="1">
      <c r="A169" s="34"/>
      <c r="B169" s="153"/>
      <c r="C169" s="203" t="s">
        <v>264</v>
      </c>
      <c r="D169" s="203" t="s">
        <v>168</v>
      </c>
      <c r="E169" s="204" t="s">
        <v>265</v>
      </c>
      <c r="F169" s="205" t="s">
        <v>266</v>
      </c>
      <c r="G169" s="206" t="s">
        <v>193</v>
      </c>
      <c r="H169" s="207">
        <v>31.309999999999999</v>
      </c>
      <c r="I169" s="208"/>
      <c r="J169" s="207">
        <f>ROUND(I169*H169,3)</f>
        <v>0</v>
      </c>
      <c r="K169" s="209"/>
      <c r="L169" s="210"/>
      <c r="M169" s="211" t="s">
        <v>1</v>
      </c>
      <c r="N169" s="212" t="s">
        <v>40</v>
      </c>
      <c r="O169" s="74"/>
      <c r="P169" s="198">
        <f>O169*H169</f>
        <v>0</v>
      </c>
      <c r="Q169" s="198">
        <v>0.0091999999999999998</v>
      </c>
      <c r="R169" s="198">
        <f>Q169*H169</f>
        <v>0.28805199999999997</v>
      </c>
      <c r="S169" s="198">
        <v>0</v>
      </c>
      <c r="T169" s="199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0" t="s">
        <v>167</v>
      </c>
      <c r="AT169" s="200" t="s">
        <v>168</v>
      </c>
      <c r="AU169" s="200" t="s">
        <v>113</v>
      </c>
      <c r="AY169" s="15" t="s">
        <v>135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5" t="s">
        <v>113</v>
      </c>
      <c r="BK169" s="202">
        <f>ROUND(I169*H169,3)</f>
        <v>0</v>
      </c>
      <c r="BL169" s="15" t="s">
        <v>141</v>
      </c>
      <c r="BM169" s="200" t="s">
        <v>267</v>
      </c>
    </row>
    <row r="170" s="2" customFormat="1" ht="24.15" customHeight="1">
      <c r="A170" s="34"/>
      <c r="B170" s="153"/>
      <c r="C170" s="203" t="s">
        <v>268</v>
      </c>
      <c r="D170" s="203" t="s">
        <v>168</v>
      </c>
      <c r="E170" s="204" t="s">
        <v>269</v>
      </c>
      <c r="F170" s="205" t="s">
        <v>270</v>
      </c>
      <c r="G170" s="206" t="s">
        <v>193</v>
      </c>
      <c r="H170" s="207">
        <v>31.309999999999999</v>
      </c>
      <c r="I170" s="208"/>
      <c r="J170" s="207">
        <f>ROUND(I170*H170,3)</f>
        <v>0</v>
      </c>
      <c r="K170" s="209"/>
      <c r="L170" s="210"/>
      <c r="M170" s="211" t="s">
        <v>1</v>
      </c>
      <c r="N170" s="212" t="s">
        <v>40</v>
      </c>
      <c r="O170" s="74"/>
      <c r="P170" s="198">
        <f>O170*H170</f>
        <v>0</v>
      </c>
      <c r="Q170" s="198">
        <v>0.00036999999999999999</v>
      </c>
      <c r="R170" s="198">
        <f>Q170*H170</f>
        <v>0.0115847</v>
      </c>
      <c r="S170" s="198">
        <v>0</v>
      </c>
      <c r="T170" s="199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0" t="s">
        <v>167</v>
      </c>
      <c r="AT170" s="200" t="s">
        <v>168</v>
      </c>
      <c r="AU170" s="200" t="s">
        <v>113</v>
      </c>
      <c r="AY170" s="15" t="s">
        <v>135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5" t="s">
        <v>113</v>
      </c>
      <c r="BK170" s="202">
        <f>ROUND(I170*H170,3)</f>
        <v>0</v>
      </c>
      <c r="BL170" s="15" t="s">
        <v>141</v>
      </c>
      <c r="BM170" s="200" t="s">
        <v>271</v>
      </c>
    </row>
    <row r="171" s="2" customFormat="1" ht="33" customHeight="1">
      <c r="A171" s="34"/>
      <c r="B171" s="153"/>
      <c r="C171" s="189" t="s">
        <v>272</v>
      </c>
      <c r="D171" s="189" t="s">
        <v>137</v>
      </c>
      <c r="E171" s="190" t="s">
        <v>273</v>
      </c>
      <c r="F171" s="191" t="s">
        <v>274</v>
      </c>
      <c r="G171" s="192" t="s">
        <v>150</v>
      </c>
      <c r="H171" s="193">
        <v>84</v>
      </c>
      <c r="I171" s="194"/>
      <c r="J171" s="193">
        <f>ROUND(I171*H171,3)</f>
        <v>0</v>
      </c>
      <c r="K171" s="195"/>
      <c r="L171" s="35"/>
      <c r="M171" s="196" t="s">
        <v>1</v>
      </c>
      <c r="N171" s="197" t="s">
        <v>40</v>
      </c>
      <c r="O171" s="74"/>
      <c r="P171" s="198">
        <f>O171*H171</f>
        <v>0</v>
      </c>
      <c r="Q171" s="198">
        <v>2.23543</v>
      </c>
      <c r="R171" s="198">
        <f>Q171*H171</f>
        <v>187.77611999999999</v>
      </c>
      <c r="S171" s="198">
        <v>0</v>
      </c>
      <c r="T171" s="199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0" t="s">
        <v>141</v>
      </c>
      <c r="AT171" s="200" t="s">
        <v>137</v>
      </c>
      <c r="AU171" s="200" t="s">
        <v>113</v>
      </c>
      <c r="AY171" s="15" t="s">
        <v>135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5" t="s">
        <v>113</v>
      </c>
      <c r="BK171" s="202">
        <f>ROUND(I171*H171,3)</f>
        <v>0</v>
      </c>
      <c r="BL171" s="15" t="s">
        <v>141</v>
      </c>
      <c r="BM171" s="200" t="s">
        <v>275</v>
      </c>
    </row>
    <row r="172" s="12" customFormat="1" ht="22.8" customHeight="1">
      <c r="A172" s="12"/>
      <c r="B172" s="176"/>
      <c r="C172" s="12"/>
      <c r="D172" s="177" t="s">
        <v>73</v>
      </c>
      <c r="E172" s="187" t="s">
        <v>174</v>
      </c>
      <c r="F172" s="187" t="s">
        <v>276</v>
      </c>
      <c r="G172" s="12"/>
      <c r="H172" s="12"/>
      <c r="I172" s="179"/>
      <c r="J172" s="188">
        <f>BK172</f>
        <v>0</v>
      </c>
      <c r="K172" s="12"/>
      <c r="L172" s="176"/>
      <c r="M172" s="181"/>
      <c r="N172" s="182"/>
      <c r="O172" s="182"/>
      <c r="P172" s="183">
        <f>SUM(P173:P184)</f>
        <v>0</v>
      </c>
      <c r="Q172" s="182"/>
      <c r="R172" s="183">
        <f>SUM(R173:R184)</f>
        <v>348.4305227000001</v>
      </c>
      <c r="S172" s="182"/>
      <c r="T172" s="184">
        <f>SUM(T173:T184)</f>
        <v>144.755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77" t="s">
        <v>82</v>
      </c>
      <c r="AT172" s="185" t="s">
        <v>73</v>
      </c>
      <c r="AU172" s="185" t="s">
        <v>82</v>
      </c>
      <c r="AY172" s="177" t="s">
        <v>135</v>
      </c>
      <c r="BK172" s="186">
        <f>SUM(BK173:BK184)</f>
        <v>0</v>
      </c>
    </row>
    <row r="173" s="2" customFormat="1" ht="33" customHeight="1">
      <c r="A173" s="34"/>
      <c r="B173" s="153"/>
      <c r="C173" s="189" t="s">
        <v>277</v>
      </c>
      <c r="D173" s="189" t="s">
        <v>137</v>
      </c>
      <c r="E173" s="190" t="s">
        <v>278</v>
      </c>
      <c r="F173" s="191" t="s">
        <v>279</v>
      </c>
      <c r="G173" s="192" t="s">
        <v>145</v>
      </c>
      <c r="H173" s="193">
        <v>620</v>
      </c>
      <c r="I173" s="194"/>
      <c r="J173" s="193">
        <f>ROUND(I173*H173,3)</f>
        <v>0</v>
      </c>
      <c r="K173" s="195"/>
      <c r="L173" s="35"/>
      <c r="M173" s="196" t="s">
        <v>1</v>
      </c>
      <c r="N173" s="197" t="s">
        <v>40</v>
      </c>
      <c r="O173" s="74"/>
      <c r="P173" s="198">
        <f>O173*H173</f>
        <v>0</v>
      </c>
      <c r="Q173" s="198">
        <v>0.16556000000000001</v>
      </c>
      <c r="R173" s="198">
        <f>Q173*H173</f>
        <v>102.64720000000001</v>
      </c>
      <c r="S173" s="198">
        <v>0</v>
      </c>
      <c r="T173" s="199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0" t="s">
        <v>141</v>
      </c>
      <c r="AT173" s="200" t="s">
        <v>137</v>
      </c>
      <c r="AU173" s="200" t="s">
        <v>113</v>
      </c>
      <c r="AY173" s="15" t="s">
        <v>135</v>
      </c>
      <c r="BE173" s="201">
        <f>IF(N173="základná",J173,0)</f>
        <v>0</v>
      </c>
      <c r="BF173" s="201">
        <f>IF(N173="znížená",J173,0)</f>
        <v>0</v>
      </c>
      <c r="BG173" s="201">
        <f>IF(N173="zákl. prenesená",J173,0)</f>
        <v>0</v>
      </c>
      <c r="BH173" s="201">
        <f>IF(N173="zníž. prenesená",J173,0)</f>
        <v>0</v>
      </c>
      <c r="BI173" s="201">
        <f>IF(N173="nulová",J173,0)</f>
        <v>0</v>
      </c>
      <c r="BJ173" s="15" t="s">
        <v>113</v>
      </c>
      <c r="BK173" s="202">
        <f>ROUND(I173*H173,3)</f>
        <v>0</v>
      </c>
      <c r="BL173" s="15" t="s">
        <v>141</v>
      </c>
      <c r="BM173" s="200" t="s">
        <v>280</v>
      </c>
    </row>
    <row r="174" s="2" customFormat="1" ht="24.15" customHeight="1">
      <c r="A174" s="34"/>
      <c r="B174" s="153"/>
      <c r="C174" s="203" t="s">
        <v>281</v>
      </c>
      <c r="D174" s="203" t="s">
        <v>168</v>
      </c>
      <c r="E174" s="204" t="s">
        <v>282</v>
      </c>
      <c r="F174" s="205" t="s">
        <v>283</v>
      </c>
      <c r="G174" s="206" t="s">
        <v>193</v>
      </c>
      <c r="H174" s="207">
        <v>432</v>
      </c>
      <c r="I174" s="208"/>
      <c r="J174" s="207">
        <f>ROUND(I174*H174,3)</f>
        <v>0</v>
      </c>
      <c r="K174" s="209"/>
      <c r="L174" s="210"/>
      <c r="M174" s="211" t="s">
        <v>1</v>
      </c>
      <c r="N174" s="212" t="s">
        <v>40</v>
      </c>
      <c r="O174" s="74"/>
      <c r="P174" s="198">
        <f>O174*H174</f>
        <v>0</v>
      </c>
      <c r="Q174" s="198">
        <v>0.089999999999999997</v>
      </c>
      <c r="R174" s="198">
        <f>Q174*H174</f>
        <v>38.879999999999995</v>
      </c>
      <c r="S174" s="198">
        <v>0</v>
      </c>
      <c r="T174" s="199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0" t="s">
        <v>167</v>
      </c>
      <c r="AT174" s="200" t="s">
        <v>168</v>
      </c>
      <c r="AU174" s="200" t="s">
        <v>113</v>
      </c>
      <c r="AY174" s="15" t="s">
        <v>135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5" t="s">
        <v>113</v>
      </c>
      <c r="BK174" s="202">
        <f>ROUND(I174*H174,3)</f>
        <v>0</v>
      </c>
      <c r="BL174" s="15" t="s">
        <v>141</v>
      </c>
      <c r="BM174" s="200" t="s">
        <v>284</v>
      </c>
    </row>
    <row r="175" s="2" customFormat="1" ht="24.15" customHeight="1">
      <c r="A175" s="34"/>
      <c r="B175" s="153"/>
      <c r="C175" s="203" t="s">
        <v>341</v>
      </c>
      <c r="D175" s="203" t="s">
        <v>168</v>
      </c>
      <c r="E175" s="204" t="s">
        <v>342</v>
      </c>
      <c r="F175" s="205" t="s">
        <v>343</v>
      </c>
      <c r="G175" s="206" t="s">
        <v>193</v>
      </c>
      <c r="H175" s="207">
        <v>188</v>
      </c>
      <c r="I175" s="208"/>
      <c r="J175" s="207">
        <f>ROUND(I175*H175,3)</f>
        <v>0</v>
      </c>
      <c r="K175" s="209"/>
      <c r="L175" s="210"/>
      <c r="M175" s="211" t="s">
        <v>1</v>
      </c>
      <c r="N175" s="212" t="s">
        <v>40</v>
      </c>
      <c r="O175" s="74"/>
      <c r="P175" s="198">
        <f>O175*H175</f>
        <v>0</v>
      </c>
      <c r="Q175" s="198">
        <v>0.065000000000000002</v>
      </c>
      <c r="R175" s="198">
        <f>Q175*H175</f>
        <v>12.220000000000001</v>
      </c>
      <c r="S175" s="198">
        <v>0</v>
      </c>
      <c r="T175" s="199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0" t="s">
        <v>167</v>
      </c>
      <c r="AT175" s="200" t="s">
        <v>168</v>
      </c>
      <c r="AU175" s="200" t="s">
        <v>113</v>
      </c>
      <c r="AY175" s="15" t="s">
        <v>135</v>
      </c>
      <c r="BE175" s="201">
        <f>IF(N175="základná",J175,0)</f>
        <v>0</v>
      </c>
      <c r="BF175" s="201">
        <f>IF(N175="znížená",J175,0)</f>
        <v>0</v>
      </c>
      <c r="BG175" s="201">
        <f>IF(N175="zákl. prenesená",J175,0)</f>
        <v>0</v>
      </c>
      <c r="BH175" s="201">
        <f>IF(N175="zníž. prenesená",J175,0)</f>
        <v>0</v>
      </c>
      <c r="BI175" s="201">
        <f>IF(N175="nulová",J175,0)</f>
        <v>0</v>
      </c>
      <c r="BJ175" s="15" t="s">
        <v>113</v>
      </c>
      <c r="BK175" s="202">
        <f>ROUND(I175*H175,3)</f>
        <v>0</v>
      </c>
      <c r="BL175" s="15" t="s">
        <v>141</v>
      </c>
      <c r="BM175" s="200" t="s">
        <v>344</v>
      </c>
    </row>
    <row r="176" s="2" customFormat="1" ht="24.15" customHeight="1">
      <c r="A176" s="34"/>
      <c r="B176" s="153"/>
      <c r="C176" s="189" t="s">
        <v>285</v>
      </c>
      <c r="D176" s="189" t="s">
        <v>137</v>
      </c>
      <c r="E176" s="190" t="s">
        <v>286</v>
      </c>
      <c r="F176" s="191" t="s">
        <v>287</v>
      </c>
      <c r="G176" s="192" t="s">
        <v>150</v>
      </c>
      <c r="H176" s="193">
        <v>35.789999999999999</v>
      </c>
      <c r="I176" s="194"/>
      <c r="J176" s="193">
        <f>ROUND(I176*H176,3)</f>
        <v>0</v>
      </c>
      <c r="K176" s="195"/>
      <c r="L176" s="35"/>
      <c r="M176" s="196" t="s">
        <v>1</v>
      </c>
      <c r="N176" s="197" t="s">
        <v>40</v>
      </c>
      <c r="O176" s="74"/>
      <c r="P176" s="198">
        <f>O176*H176</f>
        <v>0</v>
      </c>
      <c r="Q176" s="198">
        <v>2.2151299999999998</v>
      </c>
      <c r="R176" s="198">
        <f>Q176*H176</f>
        <v>79.279502699999995</v>
      </c>
      <c r="S176" s="198">
        <v>0</v>
      </c>
      <c r="T176" s="199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0" t="s">
        <v>141</v>
      </c>
      <c r="AT176" s="200" t="s">
        <v>137</v>
      </c>
      <c r="AU176" s="200" t="s">
        <v>113</v>
      </c>
      <c r="AY176" s="15" t="s">
        <v>135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5" t="s">
        <v>113</v>
      </c>
      <c r="BK176" s="202">
        <f>ROUND(I176*H176,3)</f>
        <v>0</v>
      </c>
      <c r="BL176" s="15" t="s">
        <v>141</v>
      </c>
      <c r="BM176" s="200" t="s">
        <v>288</v>
      </c>
    </row>
    <row r="177" s="2" customFormat="1" ht="24.15" customHeight="1">
      <c r="A177" s="34"/>
      <c r="B177" s="153"/>
      <c r="C177" s="189" t="s">
        <v>289</v>
      </c>
      <c r="D177" s="189" t="s">
        <v>137</v>
      </c>
      <c r="E177" s="190" t="s">
        <v>290</v>
      </c>
      <c r="F177" s="191" t="s">
        <v>291</v>
      </c>
      <c r="G177" s="192" t="s">
        <v>145</v>
      </c>
      <c r="H177" s="193">
        <v>620</v>
      </c>
      <c r="I177" s="194"/>
      <c r="J177" s="193">
        <f>ROUND(I177*H177,3)</f>
        <v>0</v>
      </c>
      <c r="K177" s="195"/>
      <c r="L177" s="35"/>
      <c r="M177" s="196" t="s">
        <v>1</v>
      </c>
      <c r="N177" s="197" t="s">
        <v>40</v>
      </c>
      <c r="O177" s="74"/>
      <c r="P177" s="198">
        <f>O177*H177</f>
        <v>0</v>
      </c>
      <c r="Q177" s="198">
        <v>0.11812</v>
      </c>
      <c r="R177" s="198">
        <f>Q177*H177</f>
        <v>73.234400000000008</v>
      </c>
      <c r="S177" s="198">
        <v>0</v>
      </c>
      <c r="T177" s="199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0" t="s">
        <v>141</v>
      </c>
      <c r="AT177" s="200" t="s">
        <v>137</v>
      </c>
      <c r="AU177" s="200" t="s">
        <v>113</v>
      </c>
      <c r="AY177" s="15" t="s">
        <v>135</v>
      </c>
      <c r="BE177" s="201">
        <f>IF(N177="základná",J177,0)</f>
        <v>0</v>
      </c>
      <c r="BF177" s="201">
        <f>IF(N177="znížená",J177,0)</f>
        <v>0</v>
      </c>
      <c r="BG177" s="201">
        <f>IF(N177="zákl. prenesená",J177,0)</f>
        <v>0</v>
      </c>
      <c r="BH177" s="201">
        <f>IF(N177="zníž. prenesená",J177,0)</f>
        <v>0</v>
      </c>
      <c r="BI177" s="201">
        <f>IF(N177="nulová",J177,0)</f>
        <v>0</v>
      </c>
      <c r="BJ177" s="15" t="s">
        <v>113</v>
      </c>
      <c r="BK177" s="202">
        <f>ROUND(I177*H177,3)</f>
        <v>0</v>
      </c>
      <c r="BL177" s="15" t="s">
        <v>141</v>
      </c>
      <c r="BM177" s="200" t="s">
        <v>292</v>
      </c>
    </row>
    <row r="178" s="2" customFormat="1" ht="16.5" customHeight="1">
      <c r="A178" s="34"/>
      <c r="B178" s="153"/>
      <c r="C178" s="203" t="s">
        <v>293</v>
      </c>
      <c r="D178" s="203" t="s">
        <v>168</v>
      </c>
      <c r="E178" s="204" t="s">
        <v>294</v>
      </c>
      <c r="F178" s="205" t="s">
        <v>295</v>
      </c>
      <c r="G178" s="206" t="s">
        <v>193</v>
      </c>
      <c r="H178" s="207">
        <v>1240</v>
      </c>
      <c r="I178" s="208"/>
      <c r="J178" s="207">
        <f>ROUND(I178*H178,3)</f>
        <v>0</v>
      </c>
      <c r="K178" s="209"/>
      <c r="L178" s="210"/>
      <c r="M178" s="211" t="s">
        <v>1</v>
      </c>
      <c r="N178" s="212" t="s">
        <v>40</v>
      </c>
      <c r="O178" s="74"/>
      <c r="P178" s="198">
        <f>O178*H178</f>
        <v>0</v>
      </c>
      <c r="Q178" s="198">
        <v>0.034000000000000002</v>
      </c>
      <c r="R178" s="198">
        <f>Q178*H178</f>
        <v>42.160000000000004</v>
      </c>
      <c r="S178" s="198">
        <v>0</v>
      </c>
      <c r="T178" s="199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0" t="s">
        <v>167</v>
      </c>
      <c r="AT178" s="200" t="s">
        <v>168</v>
      </c>
      <c r="AU178" s="200" t="s">
        <v>113</v>
      </c>
      <c r="AY178" s="15" t="s">
        <v>135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5" t="s">
        <v>113</v>
      </c>
      <c r="BK178" s="202">
        <f>ROUND(I178*H178,3)</f>
        <v>0</v>
      </c>
      <c r="BL178" s="15" t="s">
        <v>141</v>
      </c>
      <c r="BM178" s="200" t="s">
        <v>296</v>
      </c>
    </row>
    <row r="179" s="2" customFormat="1" ht="16.5" customHeight="1">
      <c r="A179" s="34"/>
      <c r="B179" s="153"/>
      <c r="C179" s="189" t="s">
        <v>345</v>
      </c>
      <c r="D179" s="189" t="s">
        <v>137</v>
      </c>
      <c r="E179" s="190" t="s">
        <v>346</v>
      </c>
      <c r="F179" s="191" t="s">
        <v>347</v>
      </c>
      <c r="G179" s="192" t="s">
        <v>193</v>
      </c>
      <c r="H179" s="193">
        <v>1</v>
      </c>
      <c r="I179" s="194"/>
      <c r="J179" s="193">
        <f>ROUND(I179*H179,3)</f>
        <v>0</v>
      </c>
      <c r="K179" s="195"/>
      <c r="L179" s="35"/>
      <c r="M179" s="196" t="s">
        <v>1</v>
      </c>
      <c r="N179" s="197" t="s">
        <v>40</v>
      </c>
      <c r="O179" s="74"/>
      <c r="P179" s="198">
        <f>O179*H179</f>
        <v>0</v>
      </c>
      <c r="Q179" s="198">
        <v>0.0094199999999999996</v>
      </c>
      <c r="R179" s="198">
        <f>Q179*H179</f>
        <v>0.0094199999999999996</v>
      </c>
      <c r="S179" s="198">
        <v>0</v>
      </c>
      <c r="T179" s="199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0" t="s">
        <v>141</v>
      </c>
      <c r="AT179" s="200" t="s">
        <v>137</v>
      </c>
      <c r="AU179" s="200" t="s">
        <v>113</v>
      </c>
      <c r="AY179" s="15" t="s">
        <v>135</v>
      </c>
      <c r="BE179" s="201">
        <f>IF(N179="základná",J179,0)</f>
        <v>0</v>
      </c>
      <c r="BF179" s="201">
        <f>IF(N179="znížená",J179,0)</f>
        <v>0</v>
      </c>
      <c r="BG179" s="201">
        <f>IF(N179="zákl. prenesená",J179,0)</f>
        <v>0</v>
      </c>
      <c r="BH179" s="201">
        <f>IF(N179="zníž. prenesená",J179,0)</f>
        <v>0</v>
      </c>
      <c r="BI179" s="201">
        <f>IF(N179="nulová",J179,0)</f>
        <v>0</v>
      </c>
      <c r="BJ179" s="15" t="s">
        <v>113</v>
      </c>
      <c r="BK179" s="202">
        <f>ROUND(I179*H179,3)</f>
        <v>0</v>
      </c>
      <c r="BL179" s="15" t="s">
        <v>141</v>
      </c>
      <c r="BM179" s="200" t="s">
        <v>348</v>
      </c>
    </row>
    <row r="180" s="2" customFormat="1" ht="24.15" customHeight="1">
      <c r="A180" s="34"/>
      <c r="B180" s="153"/>
      <c r="C180" s="189" t="s">
        <v>349</v>
      </c>
      <c r="D180" s="189" t="s">
        <v>137</v>
      </c>
      <c r="E180" s="190" t="s">
        <v>350</v>
      </c>
      <c r="F180" s="191" t="s">
        <v>351</v>
      </c>
      <c r="G180" s="192" t="s">
        <v>193</v>
      </c>
      <c r="H180" s="193">
        <v>1</v>
      </c>
      <c r="I180" s="194"/>
      <c r="J180" s="193">
        <f>ROUND(I180*H180,3)</f>
        <v>0</v>
      </c>
      <c r="K180" s="195"/>
      <c r="L180" s="35"/>
      <c r="M180" s="196" t="s">
        <v>1</v>
      </c>
      <c r="N180" s="197" t="s">
        <v>40</v>
      </c>
      <c r="O180" s="74"/>
      <c r="P180" s="198">
        <f>O180*H180</f>
        <v>0</v>
      </c>
      <c r="Q180" s="198">
        <v>0</v>
      </c>
      <c r="R180" s="198">
        <f>Q180*H180</f>
        <v>0</v>
      </c>
      <c r="S180" s="198">
        <v>0.93200000000000005</v>
      </c>
      <c r="T180" s="199">
        <f>S180*H180</f>
        <v>0.93200000000000005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0" t="s">
        <v>141</v>
      </c>
      <c r="AT180" s="200" t="s">
        <v>137</v>
      </c>
      <c r="AU180" s="200" t="s">
        <v>113</v>
      </c>
      <c r="AY180" s="15" t="s">
        <v>135</v>
      </c>
      <c r="BE180" s="201">
        <f>IF(N180="základná",J180,0)</f>
        <v>0</v>
      </c>
      <c r="BF180" s="201">
        <f>IF(N180="znížená",J180,0)</f>
        <v>0</v>
      </c>
      <c r="BG180" s="201">
        <f>IF(N180="zákl. prenesená",J180,0)</f>
        <v>0</v>
      </c>
      <c r="BH180" s="201">
        <f>IF(N180="zníž. prenesená",J180,0)</f>
        <v>0</v>
      </c>
      <c r="BI180" s="201">
        <f>IF(N180="nulová",J180,0)</f>
        <v>0</v>
      </c>
      <c r="BJ180" s="15" t="s">
        <v>113</v>
      </c>
      <c r="BK180" s="202">
        <f>ROUND(I180*H180,3)</f>
        <v>0</v>
      </c>
      <c r="BL180" s="15" t="s">
        <v>141</v>
      </c>
      <c r="BM180" s="200" t="s">
        <v>352</v>
      </c>
    </row>
    <row r="181" s="2" customFormat="1" ht="24.15" customHeight="1">
      <c r="A181" s="34"/>
      <c r="B181" s="153"/>
      <c r="C181" s="189" t="s">
        <v>297</v>
      </c>
      <c r="D181" s="189" t="s">
        <v>137</v>
      </c>
      <c r="E181" s="190" t="s">
        <v>298</v>
      </c>
      <c r="F181" s="191" t="s">
        <v>299</v>
      </c>
      <c r="G181" s="192" t="s">
        <v>145</v>
      </c>
      <c r="H181" s="193">
        <v>191</v>
      </c>
      <c r="I181" s="194"/>
      <c r="J181" s="193">
        <f>ROUND(I181*H181,3)</f>
        <v>0</v>
      </c>
      <c r="K181" s="195"/>
      <c r="L181" s="35"/>
      <c r="M181" s="196" t="s">
        <v>1</v>
      </c>
      <c r="N181" s="197" t="s">
        <v>40</v>
      </c>
      <c r="O181" s="74"/>
      <c r="P181" s="198">
        <f>O181*H181</f>
        <v>0</v>
      </c>
      <c r="Q181" s="198">
        <v>0</v>
      </c>
      <c r="R181" s="198">
        <f>Q181*H181</f>
        <v>0</v>
      </c>
      <c r="S181" s="198">
        <v>0.753</v>
      </c>
      <c r="T181" s="199">
        <f>S181*H181</f>
        <v>143.82300000000001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0" t="s">
        <v>141</v>
      </c>
      <c r="AT181" s="200" t="s">
        <v>137</v>
      </c>
      <c r="AU181" s="200" t="s">
        <v>113</v>
      </c>
      <c r="AY181" s="15" t="s">
        <v>135</v>
      </c>
      <c r="BE181" s="201">
        <f>IF(N181="základná",J181,0)</f>
        <v>0</v>
      </c>
      <c r="BF181" s="201">
        <f>IF(N181="znížená",J181,0)</f>
        <v>0</v>
      </c>
      <c r="BG181" s="201">
        <f>IF(N181="zákl. prenesená",J181,0)</f>
        <v>0</v>
      </c>
      <c r="BH181" s="201">
        <f>IF(N181="zníž. prenesená",J181,0)</f>
        <v>0</v>
      </c>
      <c r="BI181" s="201">
        <f>IF(N181="nulová",J181,0)</f>
        <v>0</v>
      </c>
      <c r="BJ181" s="15" t="s">
        <v>113</v>
      </c>
      <c r="BK181" s="202">
        <f>ROUND(I181*H181,3)</f>
        <v>0</v>
      </c>
      <c r="BL181" s="15" t="s">
        <v>141</v>
      </c>
      <c r="BM181" s="200" t="s">
        <v>300</v>
      </c>
    </row>
    <row r="182" s="2" customFormat="1" ht="21.75" customHeight="1">
      <c r="A182" s="34"/>
      <c r="B182" s="153"/>
      <c r="C182" s="189" t="s">
        <v>301</v>
      </c>
      <c r="D182" s="189" t="s">
        <v>137</v>
      </c>
      <c r="E182" s="190" t="s">
        <v>302</v>
      </c>
      <c r="F182" s="191" t="s">
        <v>303</v>
      </c>
      <c r="G182" s="192" t="s">
        <v>171</v>
      </c>
      <c r="H182" s="193">
        <v>434.71499999999998</v>
      </c>
      <c r="I182" s="194"/>
      <c r="J182" s="193">
        <f>ROUND(I182*H182,3)</f>
        <v>0</v>
      </c>
      <c r="K182" s="195"/>
      <c r="L182" s="35"/>
      <c r="M182" s="196" t="s">
        <v>1</v>
      </c>
      <c r="N182" s="197" t="s">
        <v>40</v>
      </c>
      <c r="O182" s="74"/>
      <c r="P182" s="198">
        <f>O182*H182</f>
        <v>0</v>
      </c>
      <c r="Q182" s="198">
        <v>0</v>
      </c>
      <c r="R182" s="198">
        <f>Q182*H182</f>
        <v>0</v>
      </c>
      <c r="S182" s="198">
        <v>0</v>
      </c>
      <c r="T182" s="199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0" t="s">
        <v>141</v>
      </c>
      <c r="AT182" s="200" t="s">
        <v>137</v>
      </c>
      <c r="AU182" s="200" t="s">
        <v>113</v>
      </c>
      <c r="AY182" s="15" t="s">
        <v>135</v>
      </c>
      <c r="BE182" s="201">
        <f>IF(N182="základná",J182,0)</f>
        <v>0</v>
      </c>
      <c r="BF182" s="201">
        <f>IF(N182="znížená",J182,0)</f>
        <v>0</v>
      </c>
      <c r="BG182" s="201">
        <f>IF(N182="zákl. prenesená",J182,0)</f>
        <v>0</v>
      </c>
      <c r="BH182" s="201">
        <f>IF(N182="zníž. prenesená",J182,0)</f>
        <v>0</v>
      </c>
      <c r="BI182" s="201">
        <f>IF(N182="nulová",J182,0)</f>
        <v>0</v>
      </c>
      <c r="BJ182" s="15" t="s">
        <v>113</v>
      </c>
      <c r="BK182" s="202">
        <f>ROUND(I182*H182,3)</f>
        <v>0</v>
      </c>
      <c r="BL182" s="15" t="s">
        <v>141</v>
      </c>
      <c r="BM182" s="200" t="s">
        <v>304</v>
      </c>
    </row>
    <row r="183" s="2" customFormat="1" ht="24.15" customHeight="1">
      <c r="A183" s="34"/>
      <c r="B183" s="153"/>
      <c r="C183" s="189" t="s">
        <v>305</v>
      </c>
      <c r="D183" s="189" t="s">
        <v>137</v>
      </c>
      <c r="E183" s="190" t="s">
        <v>306</v>
      </c>
      <c r="F183" s="191" t="s">
        <v>307</v>
      </c>
      <c r="G183" s="192" t="s">
        <v>171</v>
      </c>
      <c r="H183" s="193">
        <v>8694.2999999999993</v>
      </c>
      <c r="I183" s="194"/>
      <c r="J183" s="193">
        <f>ROUND(I183*H183,3)</f>
        <v>0</v>
      </c>
      <c r="K183" s="195"/>
      <c r="L183" s="35"/>
      <c r="M183" s="196" t="s">
        <v>1</v>
      </c>
      <c r="N183" s="197" t="s">
        <v>40</v>
      </c>
      <c r="O183" s="74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0" t="s">
        <v>141</v>
      </c>
      <c r="AT183" s="200" t="s">
        <v>137</v>
      </c>
      <c r="AU183" s="200" t="s">
        <v>113</v>
      </c>
      <c r="AY183" s="15" t="s">
        <v>135</v>
      </c>
      <c r="BE183" s="201">
        <f>IF(N183="základná",J183,0)</f>
        <v>0</v>
      </c>
      <c r="BF183" s="201">
        <f>IF(N183="znížená",J183,0)</f>
        <v>0</v>
      </c>
      <c r="BG183" s="201">
        <f>IF(N183="zákl. prenesená",J183,0)</f>
        <v>0</v>
      </c>
      <c r="BH183" s="201">
        <f>IF(N183="zníž. prenesená",J183,0)</f>
        <v>0</v>
      </c>
      <c r="BI183" s="201">
        <f>IF(N183="nulová",J183,0)</f>
        <v>0</v>
      </c>
      <c r="BJ183" s="15" t="s">
        <v>113</v>
      </c>
      <c r="BK183" s="202">
        <f>ROUND(I183*H183,3)</f>
        <v>0</v>
      </c>
      <c r="BL183" s="15" t="s">
        <v>141</v>
      </c>
      <c r="BM183" s="200" t="s">
        <v>308</v>
      </c>
    </row>
    <row r="184" s="2" customFormat="1" ht="24.15" customHeight="1">
      <c r="A184" s="34"/>
      <c r="B184" s="153"/>
      <c r="C184" s="189" t="s">
        <v>309</v>
      </c>
      <c r="D184" s="189" t="s">
        <v>137</v>
      </c>
      <c r="E184" s="190" t="s">
        <v>310</v>
      </c>
      <c r="F184" s="191" t="s">
        <v>311</v>
      </c>
      <c r="G184" s="192" t="s">
        <v>171</v>
      </c>
      <c r="H184" s="193">
        <v>434.71499999999998</v>
      </c>
      <c r="I184" s="194"/>
      <c r="J184" s="193">
        <f>ROUND(I184*H184,3)</f>
        <v>0</v>
      </c>
      <c r="K184" s="195"/>
      <c r="L184" s="35"/>
      <c r="M184" s="196" t="s">
        <v>1</v>
      </c>
      <c r="N184" s="197" t="s">
        <v>40</v>
      </c>
      <c r="O184" s="74"/>
      <c r="P184" s="198">
        <f>O184*H184</f>
        <v>0</v>
      </c>
      <c r="Q184" s="198">
        <v>0</v>
      </c>
      <c r="R184" s="198">
        <f>Q184*H184</f>
        <v>0</v>
      </c>
      <c r="S184" s="198">
        <v>0</v>
      </c>
      <c r="T184" s="199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0" t="s">
        <v>141</v>
      </c>
      <c r="AT184" s="200" t="s">
        <v>137</v>
      </c>
      <c r="AU184" s="200" t="s">
        <v>113</v>
      </c>
      <c r="AY184" s="15" t="s">
        <v>135</v>
      </c>
      <c r="BE184" s="201">
        <f>IF(N184="základná",J184,0)</f>
        <v>0</v>
      </c>
      <c r="BF184" s="201">
        <f>IF(N184="znížená",J184,0)</f>
        <v>0</v>
      </c>
      <c r="BG184" s="201">
        <f>IF(N184="zákl. prenesená",J184,0)</f>
        <v>0</v>
      </c>
      <c r="BH184" s="201">
        <f>IF(N184="zníž. prenesená",J184,0)</f>
        <v>0</v>
      </c>
      <c r="BI184" s="201">
        <f>IF(N184="nulová",J184,0)</f>
        <v>0</v>
      </c>
      <c r="BJ184" s="15" t="s">
        <v>113</v>
      </c>
      <c r="BK184" s="202">
        <f>ROUND(I184*H184,3)</f>
        <v>0</v>
      </c>
      <c r="BL184" s="15" t="s">
        <v>141</v>
      </c>
      <c r="BM184" s="200" t="s">
        <v>312</v>
      </c>
    </row>
    <row r="185" s="12" customFormat="1" ht="22.8" customHeight="1">
      <c r="A185" s="12"/>
      <c r="B185" s="176"/>
      <c r="C185" s="12"/>
      <c r="D185" s="177" t="s">
        <v>73</v>
      </c>
      <c r="E185" s="187" t="s">
        <v>313</v>
      </c>
      <c r="F185" s="187" t="s">
        <v>314</v>
      </c>
      <c r="G185" s="12"/>
      <c r="H185" s="12"/>
      <c r="I185" s="179"/>
      <c r="J185" s="188">
        <f>BK185</f>
        <v>0</v>
      </c>
      <c r="K185" s="12"/>
      <c r="L185" s="176"/>
      <c r="M185" s="181"/>
      <c r="N185" s="182"/>
      <c r="O185" s="182"/>
      <c r="P185" s="183">
        <f>P186</f>
        <v>0</v>
      </c>
      <c r="Q185" s="182"/>
      <c r="R185" s="183">
        <f>R186</f>
        <v>0</v>
      </c>
      <c r="S185" s="182"/>
      <c r="T185" s="184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77" t="s">
        <v>82</v>
      </c>
      <c r="AT185" s="185" t="s">
        <v>73</v>
      </c>
      <c r="AU185" s="185" t="s">
        <v>82</v>
      </c>
      <c r="AY185" s="177" t="s">
        <v>135</v>
      </c>
      <c r="BK185" s="186">
        <f>BK186</f>
        <v>0</v>
      </c>
    </row>
    <row r="186" s="2" customFormat="1" ht="33" customHeight="1">
      <c r="A186" s="34"/>
      <c r="B186" s="153"/>
      <c r="C186" s="189" t="s">
        <v>315</v>
      </c>
      <c r="D186" s="189" t="s">
        <v>137</v>
      </c>
      <c r="E186" s="190" t="s">
        <v>316</v>
      </c>
      <c r="F186" s="191" t="s">
        <v>317</v>
      </c>
      <c r="G186" s="192" t="s">
        <v>171</v>
      </c>
      <c r="H186" s="193">
        <v>1598.5530000000001</v>
      </c>
      <c r="I186" s="194"/>
      <c r="J186" s="193">
        <f>ROUND(I186*H186,3)</f>
        <v>0</v>
      </c>
      <c r="K186" s="195"/>
      <c r="L186" s="35"/>
      <c r="M186" s="213" t="s">
        <v>1</v>
      </c>
      <c r="N186" s="214" t="s">
        <v>40</v>
      </c>
      <c r="O186" s="215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0" t="s">
        <v>141</v>
      </c>
      <c r="AT186" s="200" t="s">
        <v>137</v>
      </c>
      <c r="AU186" s="200" t="s">
        <v>113</v>
      </c>
      <c r="AY186" s="15" t="s">
        <v>135</v>
      </c>
      <c r="BE186" s="201">
        <f>IF(N186="základná",J186,0)</f>
        <v>0</v>
      </c>
      <c r="BF186" s="201">
        <f>IF(N186="znížená",J186,0)</f>
        <v>0</v>
      </c>
      <c r="BG186" s="201">
        <f>IF(N186="zákl. prenesená",J186,0)</f>
        <v>0</v>
      </c>
      <c r="BH186" s="201">
        <f>IF(N186="zníž. prenesená",J186,0)</f>
        <v>0</v>
      </c>
      <c r="BI186" s="201">
        <f>IF(N186="nulová",J186,0)</f>
        <v>0</v>
      </c>
      <c r="BJ186" s="15" t="s">
        <v>113</v>
      </c>
      <c r="BK186" s="202">
        <f>ROUND(I186*H186,3)</f>
        <v>0</v>
      </c>
      <c r="BL186" s="15" t="s">
        <v>141</v>
      </c>
      <c r="BM186" s="200" t="s">
        <v>318</v>
      </c>
    </row>
    <row r="187" s="2" customFormat="1" ht="6.96" customHeight="1">
      <c r="A187" s="34"/>
      <c r="B187" s="57"/>
      <c r="C187" s="58"/>
      <c r="D187" s="58"/>
      <c r="E187" s="58"/>
      <c r="F187" s="58"/>
      <c r="G187" s="58"/>
      <c r="H187" s="58"/>
      <c r="I187" s="58"/>
      <c r="J187" s="58"/>
      <c r="K187" s="58"/>
      <c r="L187" s="35"/>
      <c r="M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</row>
  </sheetData>
  <autoFilter ref="C132:K186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93</v>
      </c>
      <c r="L4" s="18"/>
      <c r="M4" s="117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18" t="str">
        <f>'Rekapitulácia stavby'!K6</f>
        <v>Zvýšenie kvality a bezpečnosti verejných priestranstiev Parchovany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94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4" t="s">
        <v>353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66" t="str">
        <f>'Rekapitulácia stavby'!AN8</f>
        <v>15. 10. 2021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9"/>
      <c r="B27" s="120"/>
      <c r="C27" s="119"/>
      <c r="D27" s="119"/>
      <c r="E27" s="32" t="s">
        <v>1</v>
      </c>
      <c r="F27" s="32"/>
      <c r="G27" s="32"/>
      <c r="H27" s="32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52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96</v>
      </c>
      <c r="E30" s="34"/>
      <c r="F30" s="34"/>
      <c r="G30" s="34"/>
      <c r="H30" s="34"/>
      <c r="I30" s="34"/>
      <c r="J30" s="124">
        <f>J96</f>
        <v>0</v>
      </c>
      <c r="K30" s="34"/>
      <c r="L30" s="52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5" t="s">
        <v>97</v>
      </c>
      <c r="E31" s="34"/>
      <c r="F31" s="34"/>
      <c r="G31" s="34"/>
      <c r="H31" s="34"/>
      <c r="I31" s="34"/>
      <c r="J31" s="124">
        <f>J104</f>
        <v>0</v>
      </c>
      <c r="K31" s="34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6" t="s">
        <v>34</v>
      </c>
      <c r="E32" s="34"/>
      <c r="F32" s="34"/>
      <c r="G32" s="34"/>
      <c r="H32" s="34"/>
      <c r="I32" s="34"/>
      <c r="J32" s="93">
        <f>ROUND(J30 + J31, 2)</f>
        <v>0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7"/>
      <c r="E33" s="87"/>
      <c r="F33" s="87"/>
      <c r="G33" s="87"/>
      <c r="H33" s="87"/>
      <c r="I33" s="87"/>
      <c r="J33" s="87"/>
      <c r="K33" s="87"/>
      <c r="L33" s="52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7" t="s">
        <v>38</v>
      </c>
      <c r="E35" s="41" t="s">
        <v>39</v>
      </c>
      <c r="F35" s="128">
        <f>ROUND((SUM(BE104:BE111) + SUM(BE131:BE146)),  2)</f>
        <v>0</v>
      </c>
      <c r="G35" s="123"/>
      <c r="H35" s="123"/>
      <c r="I35" s="129">
        <v>0.20000000000000001</v>
      </c>
      <c r="J35" s="128">
        <f>ROUND(((SUM(BE104:BE111) + SUM(BE131:BE146))*I35),  2)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28">
        <f>ROUND((SUM(BF104:BF111) + SUM(BF131:BF146)),  2)</f>
        <v>0</v>
      </c>
      <c r="G36" s="123"/>
      <c r="H36" s="123"/>
      <c r="I36" s="129">
        <v>0.20000000000000001</v>
      </c>
      <c r="J36" s="128">
        <f>ROUND(((SUM(BF104:BF111) + SUM(BF131:BF146))*I36),  2)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0">
        <f>ROUND((SUM(BG104:BG111) + SUM(BG131:BG146)),  2)</f>
        <v>0</v>
      </c>
      <c r="G37" s="34"/>
      <c r="H37" s="34"/>
      <c r="I37" s="131">
        <v>0.20000000000000001</v>
      </c>
      <c r="J37" s="130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0">
        <f>ROUND((SUM(BH104:BH111) + SUM(BH131:BH146)),  2)</f>
        <v>0</v>
      </c>
      <c r="G38" s="34"/>
      <c r="H38" s="34"/>
      <c r="I38" s="131">
        <v>0.20000000000000001</v>
      </c>
      <c r="J38" s="130">
        <f>0</f>
        <v>0</v>
      </c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28">
        <f>ROUND((SUM(BI104:BI111) + SUM(BI131:BI146)),  2)</f>
        <v>0</v>
      </c>
      <c r="G39" s="123"/>
      <c r="H39" s="123"/>
      <c r="I39" s="129">
        <v>0</v>
      </c>
      <c r="J39" s="128">
        <f>0</f>
        <v>0</v>
      </c>
      <c r="K39" s="34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2"/>
      <c r="D41" s="133" t="s">
        <v>44</v>
      </c>
      <c r="E41" s="78"/>
      <c r="F41" s="78"/>
      <c r="G41" s="134" t="s">
        <v>45</v>
      </c>
      <c r="H41" s="135" t="s">
        <v>46</v>
      </c>
      <c r="I41" s="78"/>
      <c r="J41" s="136">
        <f>SUM(J32:J39)</f>
        <v>0</v>
      </c>
      <c r="K41" s="137"/>
      <c r="L41" s="52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2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47</v>
      </c>
      <c r="E50" s="54"/>
      <c r="F50" s="54"/>
      <c r="G50" s="53" t="s">
        <v>48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49</v>
      </c>
      <c r="E61" s="37"/>
      <c r="F61" s="138" t="s">
        <v>50</v>
      </c>
      <c r="G61" s="55" t="s">
        <v>49</v>
      </c>
      <c r="H61" s="37"/>
      <c r="I61" s="37"/>
      <c r="J61" s="139" t="s">
        <v>50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51</v>
      </c>
      <c r="E65" s="56"/>
      <c r="F65" s="56"/>
      <c r="G65" s="53" t="s">
        <v>52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49</v>
      </c>
      <c r="E76" s="37"/>
      <c r="F76" s="138" t="s">
        <v>50</v>
      </c>
      <c r="G76" s="55" t="s">
        <v>49</v>
      </c>
      <c r="H76" s="37"/>
      <c r="I76" s="37"/>
      <c r="J76" s="139" t="s">
        <v>50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98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8" t="str">
        <f>E7</f>
        <v>Zvýšenie kvality a bezpečnosti verejných priestranstiev Parchovany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94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4" t="str">
        <f>E9</f>
        <v xml:space="preserve">04 - 01 - SO 03 Chodník č.3 - vjazdy 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 xml:space="preserve">Parchovany </v>
      </c>
      <c r="G89" s="34"/>
      <c r="H89" s="34"/>
      <c r="I89" s="28" t="s">
        <v>20</v>
      </c>
      <c r="J89" s="66" t="str">
        <f>IF(J12="","",J12)</f>
        <v>15. 10. 2021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 xml:space="preserve">Obec Parchovany </v>
      </c>
      <c r="G91" s="34"/>
      <c r="H91" s="34"/>
      <c r="I91" s="28" t="s">
        <v>28</v>
      </c>
      <c r="J91" s="32" t="str">
        <f>E21</f>
        <v xml:space="preserve"> 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0" t="s">
        <v>99</v>
      </c>
      <c r="D94" s="132"/>
      <c r="E94" s="132"/>
      <c r="F94" s="132"/>
      <c r="G94" s="132"/>
      <c r="H94" s="132"/>
      <c r="I94" s="132"/>
      <c r="J94" s="141" t="s">
        <v>100</v>
      </c>
      <c r="K94" s="132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2" t="s">
        <v>101</v>
      </c>
      <c r="D96" s="34"/>
      <c r="E96" s="34"/>
      <c r="F96" s="34"/>
      <c r="G96" s="34"/>
      <c r="H96" s="34"/>
      <c r="I96" s="34"/>
      <c r="J96" s="93">
        <f>J131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102</v>
      </c>
    </row>
    <row r="97" s="9" customFormat="1" ht="24.96" customHeight="1">
      <c r="A97" s="9"/>
      <c r="B97" s="143"/>
      <c r="C97" s="9"/>
      <c r="D97" s="144" t="s">
        <v>103</v>
      </c>
      <c r="E97" s="145"/>
      <c r="F97" s="145"/>
      <c r="G97" s="145"/>
      <c r="H97" s="145"/>
      <c r="I97" s="145"/>
      <c r="J97" s="146">
        <f>J132</f>
        <v>0</v>
      </c>
      <c r="K97" s="9"/>
      <c r="L97" s="14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7"/>
      <c r="C98" s="10"/>
      <c r="D98" s="148" t="s">
        <v>104</v>
      </c>
      <c r="E98" s="149"/>
      <c r="F98" s="149"/>
      <c r="G98" s="149"/>
      <c r="H98" s="149"/>
      <c r="I98" s="149"/>
      <c r="J98" s="150">
        <f>J133</f>
        <v>0</v>
      </c>
      <c r="K98" s="10"/>
      <c r="L98" s="14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7"/>
      <c r="C99" s="10"/>
      <c r="D99" s="148" t="s">
        <v>106</v>
      </c>
      <c r="E99" s="149"/>
      <c r="F99" s="149"/>
      <c r="G99" s="149"/>
      <c r="H99" s="149"/>
      <c r="I99" s="149"/>
      <c r="J99" s="150">
        <f>J137</f>
        <v>0</v>
      </c>
      <c r="K99" s="10"/>
      <c r="L99" s="14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7"/>
      <c r="C100" s="10"/>
      <c r="D100" s="148" t="s">
        <v>108</v>
      </c>
      <c r="E100" s="149"/>
      <c r="F100" s="149"/>
      <c r="G100" s="149"/>
      <c r="H100" s="149"/>
      <c r="I100" s="149"/>
      <c r="J100" s="150">
        <f>J141</f>
        <v>0</v>
      </c>
      <c r="K100" s="10"/>
      <c r="L100" s="14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7"/>
      <c r="C101" s="10"/>
      <c r="D101" s="148" t="s">
        <v>109</v>
      </c>
      <c r="E101" s="149"/>
      <c r="F101" s="149"/>
      <c r="G101" s="149"/>
      <c r="H101" s="149"/>
      <c r="I101" s="149"/>
      <c r="J101" s="150">
        <f>J145</f>
        <v>0</v>
      </c>
      <c r="K101" s="10"/>
      <c r="L101" s="14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2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2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9.28" customHeight="1">
      <c r="A104" s="34"/>
      <c r="B104" s="35"/>
      <c r="C104" s="142" t="s">
        <v>110</v>
      </c>
      <c r="D104" s="34"/>
      <c r="E104" s="34"/>
      <c r="F104" s="34"/>
      <c r="G104" s="34"/>
      <c r="H104" s="34"/>
      <c r="I104" s="34"/>
      <c r="J104" s="151">
        <f>ROUND(J105 + J106 + J107 + J108 + J109 + J110,2)</f>
        <v>0</v>
      </c>
      <c r="K104" s="34"/>
      <c r="L104" s="52"/>
      <c r="N104" s="152" t="s">
        <v>38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8" customHeight="1">
      <c r="A105" s="34"/>
      <c r="B105" s="153"/>
      <c r="C105" s="154"/>
      <c r="D105" s="155" t="s">
        <v>111</v>
      </c>
      <c r="E105" s="156"/>
      <c r="F105" s="156"/>
      <c r="G105" s="154"/>
      <c r="H105" s="154"/>
      <c r="I105" s="154"/>
      <c r="J105" s="157">
        <v>0</v>
      </c>
      <c r="K105" s="154"/>
      <c r="L105" s="158"/>
      <c r="M105" s="159"/>
      <c r="N105" s="160" t="s">
        <v>40</v>
      </c>
      <c r="O105" s="159"/>
      <c r="P105" s="159"/>
      <c r="Q105" s="159"/>
      <c r="R105" s="159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61" t="s">
        <v>112</v>
      </c>
      <c r="AZ105" s="159"/>
      <c r="BA105" s="159"/>
      <c r="BB105" s="159"/>
      <c r="BC105" s="159"/>
      <c r="BD105" s="159"/>
      <c r="BE105" s="162">
        <f>IF(N105="základná",J105,0)</f>
        <v>0</v>
      </c>
      <c r="BF105" s="162">
        <f>IF(N105="znížená",J105,0)</f>
        <v>0</v>
      </c>
      <c r="BG105" s="162">
        <f>IF(N105="zákl. prenesená",J105,0)</f>
        <v>0</v>
      </c>
      <c r="BH105" s="162">
        <f>IF(N105="zníž. prenesená",J105,0)</f>
        <v>0</v>
      </c>
      <c r="BI105" s="162">
        <f>IF(N105="nulová",J105,0)</f>
        <v>0</v>
      </c>
      <c r="BJ105" s="161" t="s">
        <v>113</v>
      </c>
      <c r="BK105" s="159"/>
      <c r="BL105" s="159"/>
      <c r="BM105" s="159"/>
    </row>
    <row r="106" s="2" customFormat="1" ht="18" customHeight="1">
      <c r="A106" s="34"/>
      <c r="B106" s="153"/>
      <c r="C106" s="154"/>
      <c r="D106" s="155" t="s">
        <v>114</v>
      </c>
      <c r="E106" s="156"/>
      <c r="F106" s="156"/>
      <c r="G106" s="154"/>
      <c r="H106" s="154"/>
      <c r="I106" s="154"/>
      <c r="J106" s="157">
        <v>0</v>
      </c>
      <c r="K106" s="154"/>
      <c r="L106" s="158"/>
      <c r="M106" s="159"/>
      <c r="N106" s="160" t="s">
        <v>40</v>
      </c>
      <c r="O106" s="159"/>
      <c r="P106" s="159"/>
      <c r="Q106" s="159"/>
      <c r="R106" s="159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61" t="s">
        <v>112</v>
      </c>
      <c r="AZ106" s="159"/>
      <c r="BA106" s="159"/>
      <c r="BB106" s="159"/>
      <c r="BC106" s="159"/>
      <c r="BD106" s="159"/>
      <c r="BE106" s="162">
        <f>IF(N106="základná",J106,0)</f>
        <v>0</v>
      </c>
      <c r="BF106" s="162">
        <f>IF(N106="znížená",J106,0)</f>
        <v>0</v>
      </c>
      <c r="BG106" s="162">
        <f>IF(N106="zákl. prenesená",J106,0)</f>
        <v>0</v>
      </c>
      <c r="BH106" s="162">
        <f>IF(N106="zníž. prenesená",J106,0)</f>
        <v>0</v>
      </c>
      <c r="BI106" s="162">
        <f>IF(N106="nulová",J106,0)</f>
        <v>0</v>
      </c>
      <c r="BJ106" s="161" t="s">
        <v>113</v>
      </c>
      <c r="BK106" s="159"/>
      <c r="BL106" s="159"/>
      <c r="BM106" s="159"/>
    </row>
    <row r="107" s="2" customFormat="1" ht="18" customHeight="1">
      <c r="A107" s="34"/>
      <c r="B107" s="153"/>
      <c r="C107" s="154"/>
      <c r="D107" s="155" t="s">
        <v>115</v>
      </c>
      <c r="E107" s="156"/>
      <c r="F107" s="156"/>
      <c r="G107" s="154"/>
      <c r="H107" s="154"/>
      <c r="I107" s="154"/>
      <c r="J107" s="157">
        <v>0</v>
      </c>
      <c r="K107" s="154"/>
      <c r="L107" s="158"/>
      <c r="M107" s="159"/>
      <c r="N107" s="160" t="s">
        <v>40</v>
      </c>
      <c r="O107" s="159"/>
      <c r="P107" s="159"/>
      <c r="Q107" s="159"/>
      <c r="R107" s="159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61" t="s">
        <v>112</v>
      </c>
      <c r="AZ107" s="159"/>
      <c r="BA107" s="159"/>
      <c r="BB107" s="159"/>
      <c r="BC107" s="159"/>
      <c r="BD107" s="159"/>
      <c r="BE107" s="162">
        <f>IF(N107="základná",J107,0)</f>
        <v>0</v>
      </c>
      <c r="BF107" s="162">
        <f>IF(N107="znížená",J107,0)</f>
        <v>0</v>
      </c>
      <c r="BG107" s="162">
        <f>IF(N107="zákl. prenesená",J107,0)</f>
        <v>0</v>
      </c>
      <c r="BH107" s="162">
        <f>IF(N107="zníž. prenesená",J107,0)</f>
        <v>0</v>
      </c>
      <c r="BI107" s="162">
        <f>IF(N107="nulová",J107,0)</f>
        <v>0</v>
      </c>
      <c r="BJ107" s="161" t="s">
        <v>113</v>
      </c>
      <c r="BK107" s="159"/>
      <c r="BL107" s="159"/>
      <c r="BM107" s="159"/>
    </row>
    <row r="108" s="2" customFormat="1" ht="18" customHeight="1">
      <c r="A108" s="34"/>
      <c r="B108" s="153"/>
      <c r="C108" s="154"/>
      <c r="D108" s="155" t="s">
        <v>116</v>
      </c>
      <c r="E108" s="156"/>
      <c r="F108" s="156"/>
      <c r="G108" s="154"/>
      <c r="H108" s="154"/>
      <c r="I108" s="154"/>
      <c r="J108" s="157">
        <v>0</v>
      </c>
      <c r="K108" s="154"/>
      <c r="L108" s="158"/>
      <c r="M108" s="159"/>
      <c r="N108" s="160" t="s">
        <v>40</v>
      </c>
      <c r="O108" s="159"/>
      <c r="P108" s="159"/>
      <c r="Q108" s="159"/>
      <c r="R108" s="159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61" t="s">
        <v>112</v>
      </c>
      <c r="AZ108" s="159"/>
      <c r="BA108" s="159"/>
      <c r="BB108" s="159"/>
      <c r="BC108" s="159"/>
      <c r="BD108" s="159"/>
      <c r="BE108" s="162">
        <f>IF(N108="základná",J108,0)</f>
        <v>0</v>
      </c>
      <c r="BF108" s="162">
        <f>IF(N108="znížená",J108,0)</f>
        <v>0</v>
      </c>
      <c r="BG108" s="162">
        <f>IF(N108="zákl. prenesená",J108,0)</f>
        <v>0</v>
      </c>
      <c r="BH108" s="162">
        <f>IF(N108="zníž. prenesená",J108,0)</f>
        <v>0</v>
      </c>
      <c r="BI108" s="162">
        <f>IF(N108="nulová",J108,0)</f>
        <v>0</v>
      </c>
      <c r="BJ108" s="161" t="s">
        <v>113</v>
      </c>
      <c r="BK108" s="159"/>
      <c r="BL108" s="159"/>
      <c r="BM108" s="159"/>
    </row>
    <row r="109" s="2" customFormat="1" ht="18" customHeight="1">
      <c r="A109" s="34"/>
      <c r="B109" s="153"/>
      <c r="C109" s="154"/>
      <c r="D109" s="155" t="s">
        <v>117</v>
      </c>
      <c r="E109" s="156"/>
      <c r="F109" s="156"/>
      <c r="G109" s="154"/>
      <c r="H109" s="154"/>
      <c r="I109" s="154"/>
      <c r="J109" s="157">
        <v>0</v>
      </c>
      <c r="K109" s="154"/>
      <c r="L109" s="158"/>
      <c r="M109" s="159"/>
      <c r="N109" s="160" t="s">
        <v>40</v>
      </c>
      <c r="O109" s="159"/>
      <c r="P109" s="159"/>
      <c r="Q109" s="159"/>
      <c r="R109" s="159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61" t="s">
        <v>112</v>
      </c>
      <c r="AZ109" s="159"/>
      <c r="BA109" s="159"/>
      <c r="BB109" s="159"/>
      <c r="BC109" s="159"/>
      <c r="BD109" s="159"/>
      <c r="BE109" s="162">
        <f>IF(N109="základná",J109,0)</f>
        <v>0</v>
      </c>
      <c r="BF109" s="162">
        <f>IF(N109="znížená",J109,0)</f>
        <v>0</v>
      </c>
      <c r="BG109" s="162">
        <f>IF(N109="zákl. prenesená",J109,0)</f>
        <v>0</v>
      </c>
      <c r="BH109" s="162">
        <f>IF(N109="zníž. prenesená",J109,0)</f>
        <v>0</v>
      </c>
      <c r="BI109" s="162">
        <f>IF(N109="nulová",J109,0)</f>
        <v>0</v>
      </c>
      <c r="BJ109" s="161" t="s">
        <v>113</v>
      </c>
      <c r="BK109" s="159"/>
      <c r="BL109" s="159"/>
      <c r="BM109" s="159"/>
    </row>
    <row r="110" s="2" customFormat="1" ht="18" customHeight="1">
      <c r="A110" s="34"/>
      <c r="B110" s="153"/>
      <c r="C110" s="154"/>
      <c r="D110" s="156" t="s">
        <v>118</v>
      </c>
      <c r="E110" s="154"/>
      <c r="F110" s="154"/>
      <c r="G110" s="154"/>
      <c r="H110" s="154"/>
      <c r="I110" s="154"/>
      <c r="J110" s="157">
        <f>ROUND(J30*T110,2)</f>
        <v>0</v>
      </c>
      <c r="K110" s="154"/>
      <c r="L110" s="158"/>
      <c r="M110" s="159"/>
      <c r="N110" s="160" t="s">
        <v>40</v>
      </c>
      <c r="O110" s="159"/>
      <c r="P110" s="159"/>
      <c r="Q110" s="159"/>
      <c r="R110" s="159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61" t="s">
        <v>119</v>
      </c>
      <c r="AZ110" s="159"/>
      <c r="BA110" s="159"/>
      <c r="BB110" s="159"/>
      <c r="BC110" s="159"/>
      <c r="BD110" s="159"/>
      <c r="BE110" s="162">
        <f>IF(N110="základná",J110,0)</f>
        <v>0</v>
      </c>
      <c r="BF110" s="162">
        <f>IF(N110="znížená",J110,0)</f>
        <v>0</v>
      </c>
      <c r="BG110" s="162">
        <f>IF(N110="zákl. prenesená",J110,0)</f>
        <v>0</v>
      </c>
      <c r="BH110" s="162">
        <f>IF(N110="zníž. prenesená",J110,0)</f>
        <v>0</v>
      </c>
      <c r="BI110" s="162">
        <f>IF(N110="nulová",J110,0)</f>
        <v>0</v>
      </c>
      <c r="BJ110" s="161" t="s">
        <v>113</v>
      </c>
      <c r="BK110" s="159"/>
      <c r="BL110" s="159"/>
      <c r="BM110" s="159"/>
    </row>
    <row r="111" s="2" customForma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2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63" t="s">
        <v>120</v>
      </c>
      <c r="D112" s="132"/>
      <c r="E112" s="132"/>
      <c r="F112" s="132"/>
      <c r="G112" s="132"/>
      <c r="H112" s="132"/>
      <c r="I112" s="132"/>
      <c r="J112" s="164">
        <f>ROUND(J96+J104,2)</f>
        <v>0</v>
      </c>
      <c r="K112" s="132"/>
      <c r="L112" s="52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52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121</v>
      </c>
      <c r="D118" s="34"/>
      <c r="E118" s="34"/>
      <c r="F118" s="34"/>
      <c r="G118" s="34"/>
      <c r="H118" s="34"/>
      <c r="I118" s="34"/>
      <c r="J118" s="34"/>
      <c r="K118" s="34"/>
      <c r="L118" s="52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14</v>
      </c>
      <c r="D120" s="34"/>
      <c r="E120" s="34"/>
      <c r="F120" s="34"/>
      <c r="G120" s="34"/>
      <c r="H120" s="34"/>
      <c r="I120" s="34"/>
      <c r="J120" s="34"/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18" t="str">
        <f>E7</f>
        <v>Zvýšenie kvality a bezpečnosti verejných priestranstiev Parchovany</v>
      </c>
      <c r="F121" s="28"/>
      <c r="G121" s="28"/>
      <c r="H121" s="28"/>
      <c r="I121" s="34"/>
      <c r="J121" s="34"/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94</v>
      </c>
      <c r="D122" s="34"/>
      <c r="E122" s="34"/>
      <c r="F122" s="34"/>
      <c r="G122" s="34"/>
      <c r="H122" s="34"/>
      <c r="I122" s="34"/>
      <c r="J122" s="34"/>
      <c r="K122" s="34"/>
      <c r="L122" s="52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4" t="str">
        <f>E9</f>
        <v xml:space="preserve">04 - 01 - SO 03 Chodník č.3 - vjazdy </v>
      </c>
      <c r="F123" s="34"/>
      <c r="G123" s="34"/>
      <c r="H123" s="34"/>
      <c r="I123" s="34"/>
      <c r="J123" s="34"/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2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18</v>
      </c>
      <c r="D125" s="34"/>
      <c r="E125" s="34"/>
      <c r="F125" s="23" t="str">
        <f>F12</f>
        <v xml:space="preserve">Parchovany </v>
      </c>
      <c r="G125" s="34"/>
      <c r="H125" s="34"/>
      <c r="I125" s="28" t="s">
        <v>20</v>
      </c>
      <c r="J125" s="66" t="str">
        <f>IF(J12="","",J12)</f>
        <v>15. 10. 2021</v>
      </c>
      <c r="K125" s="34"/>
      <c r="L125" s="52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2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22</v>
      </c>
      <c r="D127" s="34"/>
      <c r="E127" s="34"/>
      <c r="F127" s="23" t="str">
        <f>E15</f>
        <v xml:space="preserve">Obec Parchovany </v>
      </c>
      <c r="G127" s="34"/>
      <c r="H127" s="34"/>
      <c r="I127" s="28" t="s">
        <v>28</v>
      </c>
      <c r="J127" s="32" t="str">
        <f>E21</f>
        <v xml:space="preserve"> </v>
      </c>
      <c r="K127" s="34"/>
      <c r="L127" s="52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26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 xml:space="preserve"> </v>
      </c>
      <c r="K128" s="34"/>
      <c r="L128" s="52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2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65"/>
      <c r="B130" s="166"/>
      <c r="C130" s="167" t="s">
        <v>122</v>
      </c>
      <c r="D130" s="168" t="s">
        <v>59</v>
      </c>
      <c r="E130" s="168" t="s">
        <v>55</v>
      </c>
      <c r="F130" s="168" t="s">
        <v>56</v>
      </c>
      <c r="G130" s="168" t="s">
        <v>123</v>
      </c>
      <c r="H130" s="168" t="s">
        <v>124</v>
      </c>
      <c r="I130" s="168" t="s">
        <v>125</v>
      </c>
      <c r="J130" s="169" t="s">
        <v>100</v>
      </c>
      <c r="K130" s="170" t="s">
        <v>126</v>
      </c>
      <c r="L130" s="171"/>
      <c r="M130" s="83" t="s">
        <v>1</v>
      </c>
      <c r="N130" s="84" t="s">
        <v>38</v>
      </c>
      <c r="O130" s="84" t="s">
        <v>127</v>
      </c>
      <c r="P130" s="84" t="s">
        <v>128</v>
      </c>
      <c r="Q130" s="84" t="s">
        <v>129</v>
      </c>
      <c r="R130" s="84" t="s">
        <v>130</v>
      </c>
      <c r="S130" s="84" t="s">
        <v>131</v>
      </c>
      <c r="T130" s="85" t="s">
        <v>132</v>
      </c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</row>
    <row r="131" s="2" customFormat="1" ht="22.8" customHeight="1">
      <c r="A131" s="34"/>
      <c r="B131" s="35"/>
      <c r="C131" s="90" t="s">
        <v>96</v>
      </c>
      <c r="D131" s="34"/>
      <c r="E131" s="34"/>
      <c r="F131" s="34"/>
      <c r="G131" s="34"/>
      <c r="H131" s="34"/>
      <c r="I131" s="34"/>
      <c r="J131" s="172">
        <f>BK131</f>
        <v>0</v>
      </c>
      <c r="K131" s="34"/>
      <c r="L131" s="35"/>
      <c r="M131" s="86"/>
      <c r="N131" s="70"/>
      <c r="O131" s="87"/>
      <c r="P131" s="173">
        <f>P132</f>
        <v>0</v>
      </c>
      <c r="Q131" s="87"/>
      <c r="R131" s="173">
        <f>R132</f>
        <v>405.41382280000005</v>
      </c>
      <c r="S131" s="87"/>
      <c r="T131" s="174">
        <f>T132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73</v>
      </c>
      <c r="AU131" s="15" t="s">
        <v>102</v>
      </c>
      <c r="BK131" s="175">
        <f>BK132</f>
        <v>0</v>
      </c>
    </row>
    <row r="132" s="12" customFormat="1" ht="25.92" customHeight="1">
      <c r="A132" s="12"/>
      <c r="B132" s="176"/>
      <c r="C132" s="12"/>
      <c r="D132" s="177" t="s">
        <v>73</v>
      </c>
      <c r="E132" s="178" t="s">
        <v>133</v>
      </c>
      <c r="F132" s="178" t="s">
        <v>134</v>
      </c>
      <c r="G132" s="12"/>
      <c r="H132" s="12"/>
      <c r="I132" s="179"/>
      <c r="J132" s="180">
        <f>BK132</f>
        <v>0</v>
      </c>
      <c r="K132" s="12"/>
      <c r="L132" s="176"/>
      <c r="M132" s="181"/>
      <c r="N132" s="182"/>
      <c r="O132" s="182"/>
      <c r="P132" s="183">
        <f>P133+P137+P141+P145</f>
        <v>0</v>
      </c>
      <c r="Q132" s="182"/>
      <c r="R132" s="183">
        <f>R133+R137+R141+R145</f>
        <v>405.41382280000005</v>
      </c>
      <c r="S132" s="182"/>
      <c r="T132" s="184">
        <f>T133+T137+T141+T145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77" t="s">
        <v>82</v>
      </c>
      <c r="AT132" s="185" t="s">
        <v>73</v>
      </c>
      <c r="AU132" s="185" t="s">
        <v>74</v>
      </c>
      <c r="AY132" s="177" t="s">
        <v>135</v>
      </c>
      <c r="BK132" s="186">
        <f>BK133+BK137+BK141+BK145</f>
        <v>0</v>
      </c>
    </row>
    <row r="133" s="12" customFormat="1" ht="22.8" customHeight="1">
      <c r="A133" s="12"/>
      <c r="B133" s="176"/>
      <c r="C133" s="12"/>
      <c r="D133" s="177" t="s">
        <v>73</v>
      </c>
      <c r="E133" s="187" t="s">
        <v>82</v>
      </c>
      <c r="F133" s="187" t="s">
        <v>136</v>
      </c>
      <c r="G133" s="12"/>
      <c r="H133" s="12"/>
      <c r="I133" s="179"/>
      <c r="J133" s="188">
        <f>BK133</f>
        <v>0</v>
      </c>
      <c r="K133" s="12"/>
      <c r="L133" s="176"/>
      <c r="M133" s="181"/>
      <c r="N133" s="182"/>
      <c r="O133" s="182"/>
      <c r="P133" s="183">
        <f>SUM(P134:P136)</f>
        <v>0</v>
      </c>
      <c r="Q133" s="182"/>
      <c r="R133" s="183">
        <f>SUM(R134:R136)</f>
        <v>0</v>
      </c>
      <c r="S133" s="182"/>
      <c r="T133" s="184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77" t="s">
        <v>82</v>
      </c>
      <c r="AT133" s="185" t="s">
        <v>73</v>
      </c>
      <c r="AU133" s="185" t="s">
        <v>82</v>
      </c>
      <c r="AY133" s="177" t="s">
        <v>135</v>
      </c>
      <c r="BK133" s="186">
        <f>SUM(BK134:BK136)</f>
        <v>0</v>
      </c>
    </row>
    <row r="134" s="2" customFormat="1" ht="24.15" customHeight="1">
      <c r="A134" s="34"/>
      <c r="B134" s="153"/>
      <c r="C134" s="189" t="s">
        <v>82</v>
      </c>
      <c r="D134" s="189" t="s">
        <v>137</v>
      </c>
      <c r="E134" s="190" t="s">
        <v>320</v>
      </c>
      <c r="F134" s="191" t="s">
        <v>321</v>
      </c>
      <c r="G134" s="192" t="s">
        <v>150</v>
      </c>
      <c r="H134" s="193">
        <v>195</v>
      </c>
      <c r="I134" s="194"/>
      <c r="J134" s="193">
        <f>ROUND(I134*H134,3)</f>
        <v>0</v>
      </c>
      <c r="K134" s="195"/>
      <c r="L134" s="35"/>
      <c r="M134" s="196" t="s">
        <v>1</v>
      </c>
      <c r="N134" s="197" t="s">
        <v>40</v>
      </c>
      <c r="O134" s="74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0" t="s">
        <v>141</v>
      </c>
      <c r="AT134" s="200" t="s">
        <v>137</v>
      </c>
      <c r="AU134" s="200" t="s">
        <v>113</v>
      </c>
      <c r="AY134" s="15" t="s">
        <v>135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5" t="s">
        <v>113</v>
      </c>
      <c r="BK134" s="202">
        <f>ROUND(I134*H134,3)</f>
        <v>0</v>
      </c>
      <c r="BL134" s="15" t="s">
        <v>141</v>
      </c>
      <c r="BM134" s="200" t="s">
        <v>322</v>
      </c>
    </row>
    <row r="135" s="2" customFormat="1" ht="24.15" customHeight="1">
      <c r="A135" s="34"/>
      <c r="B135" s="153"/>
      <c r="C135" s="189" t="s">
        <v>113</v>
      </c>
      <c r="D135" s="189" t="s">
        <v>137</v>
      </c>
      <c r="E135" s="190" t="s">
        <v>323</v>
      </c>
      <c r="F135" s="191" t="s">
        <v>324</v>
      </c>
      <c r="G135" s="192" t="s">
        <v>150</v>
      </c>
      <c r="H135" s="193">
        <v>195</v>
      </c>
      <c r="I135" s="194"/>
      <c r="J135" s="193">
        <f>ROUND(I135*H135,3)</f>
        <v>0</v>
      </c>
      <c r="K135" s="195"/>
      <c r="L135" s="35"/>
      <c r="M135" s="196" t="s">
        <v>1</v>
      </c>
      <c r="N135" s="197" t="s">
        <v>40</v>
      </c>
      <c r="O135" s="74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0" t="s">
        <v>141</v>
      </c>
      <c r="AT135" s="200" t="s">
        <v>137</v>
      </c>
      <c r="AU135" s="200" t="s">
        <v>113</v>
      </c>
      <c r="AY135" s="15" t="s">
        <v>135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5" t="s">
        <v>113</v>
      </c>
      <c r="BK135" s="202">
        <f>ROUND(I135*H135,3)</f>
        <v>0</v>
      </c>
      <c r="BL135" s="15" t="s">
        <v>141</v>
      </c>
      <c r="BM135" s="200" t="s">
        <v>325</v>
      </c>
    </row>
    <row r="136" s="2" customFormat="1" ht="24.15" customHeight="1">
      <c r="A136" s="34"/>
      <c r="B136" s="153"/>
      <c r="C136" s="189" t="s">
        <v>147</v>
      </c>
      <c r="D136" s="189" t="s">
        <v>137</v>
      </c>
      <c r="E136" s="190" t="s">
        <v>326</v>
      </c>
      <c r="F136" s="191" t="s">
        <v>327</v>
      </c>
      <c r="G136" s="192" t="s">
        <v>150</v>
      </c>
      <c r="H136" s="193">
        <v>195</v>
      </c>
      <c r="I136" s="194"/>
      <c r="J136" s="193">
        <f>ROUND(I136*H136,3)</f>
        <v>0</v>
      </c>
      <c r="K136" s="195"/>
      <c r="L136" s="35"/>
      <c r="M136" s="196" t="s">
        <v>1</v>
      </c>
      <c r="N136" s="197" t="s">
        <v>40</v>
      </c>
      <c r="O136" s="74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0" t="s">
        <v>141</v>
      </c>
      <c r="AT136" s="200" t="s">
        <v>137</v>
      </c>
      <c r="AU136" s="200" t="s">
        <v>113</v>
      </c>
      <c r="AY136" s="15" t="s">
        <v>135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5" t="s">
        <v>113</v>
      </c>
      <c r="BK136" s="202">
        <f>ROUND(I136*H136,3)</f>
        <v>0</v>
      </c>
      <c r="BL136" s="15" t="s">
        <v>141</v>
      </c>
      <c r="BM136" s="200" t="s">
        <v>328</v>
      </c>
    </row>
    <row r="137" s="12" customFormat="1" ht="22.8" customHeight="1">
      <c r="A137" s="12"/>
      <c r="B137" s="176"/>
      <c r="C137" s="12"/>
      <c r="D137" s="177" t="s">
        <v>73</v>
      </c>
      <c r="E137" s="187" t="s">
        <v>155</v>
      </c>
      <c r="F137" s="187" t="s">
        <v>203</v>
      </c>
      <c r="G137" s="12"/>
      <c r="H137" s="12"/>
      <c r="I137" s="179"/>
      <c r="J137" s="188">
        <f>BK137</f>
        <v>0</v>
      </c>
      <c r="K137" s="12"/>
      <c r="L137" s="176"/>
      <c r="M137" s="181"/>
      <c r="N137" s="182"/>
      <c r="O137" s="182"/>
      <c r="P137" s="183">
        <f>SUM(P138:P140)</f>
        <v>0</v>
      </c>
      <c r="Q137" s="182"/>
      <c r="R137" s="183">
        <f>SUM(R138:R140)</f>
        <v>278.77206000000001</v>
      </c>
      <c r="S137" s="182"/>
      <c r="T137" s="184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7" t="s">
        <v>82</v>
      </c>
      <c r="AT137" s="185" t="s">
        <v>73</v>
      </c>
      <c r="AU137" s="185" t="s">
        <v>82</v>
      </c>
      <c r="AY137" s="177" t="s">
        <v>135</v>
      </c>
      <c r="BK137" s="186">
        <f>SUM(BK138:BK140)</f>
        <v>0</v>
      </c>
    </row>
    <row r="138" s="2" customFormat="1" ht="33" customHeight="1">
      <c r="A138" s="34"/>
      <c r="B138" s="153"/>
      <c r="C138" s="189" t="s">
        <v>141</v>
      </c>
      <c r="D138" s="189" t="s">
        <v>137</v>
      </c>
      <c r="E138" s="190" t="s">
        <v>329</v>
      </c>
      <c r="F138" s="191" t="s">
        <v>330</v>
      </c>
      <c r="G138" s="192" t="s">
        <v>140</v>
      </c>
      <c r="H138" s="193">
        <v>777</v>
      </c>
      <c r="I138" s="194"/>
      <c r="J138" s="193">
        <f>ROUND(I138*H138,3)</f>
        <v>0</v>
      </c>
      <c r="K138" s="195"/>
      <c r="L138" s="35"/>
      <c r="M138" s="196" t="s">
        <v>1</v>
      </c>
      <c r="N138" s="197" t="s">
        <v>40</v>
      </c>
      <c r="O138" s="74"/>
      <c r="P138" s="198">
        <f>O138*H138</f>
        <v>0</v>
      </c>
      <c r="Q138" s="198">
        <v>0.20016000000000001</v>
      </c>
      <c r="R138" s="198">
        <f>Q138*H138</f>
        <v>155.52432000000002</v>
      </c>
      <c r="S138" s="198">
        <v>0</v>
      </c>
      <c r="T138" s="199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0" t="s">
        <v>141</v>
      </c>
      <c r="AT138" s="200" t="s">
        <v>137</v>
      </c>
      <c r="AU138" s="200" t="s">
        <v>113</v>
      </c>
      <c r="AY138" s="15" t="s">
        <v>135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5" t="s">
        <v>113</v>
      </c>
      <c r="BK138" s="202">
        <f>ROUND(I138*H138,3)</f>
        <v>0</v>
      </c>
      <c r="BL138" s="15" t="s">
        <v>141</v>
      </c>
      <c r="BM138" s="200" t="s">
        <v>331</v>
      </c>
    </row>
    <row r="139" s="2" customFormat="1" ht="24.15" customHeight="1">
      <c r="A139" s="34"/>
      <c r="B139" s="153"/>
      <c r="C139" s="189" t="s">
        <v>155</v>
      </c>
      <c r="D139" s="189" t="s">
        <v>137</v>
      </c>
      <c r="E139" s="190" t="s">
        <v>209</v>
      </c>
      <c r="F139" s="191" t="s">
        <v>210</v>
      </c>
      <c r="G139" s="192" t="s">
        <v>140</v>
      </c>
      <c r="H139" s="193">
        <v>777</v>
      </c>
      <c r="I139" s="194"/>
      <c r="J139" s="193">
        <f>ROUND(I139*H139,3)</f>
        <v>0</v>
      </c>
      <c r="K139" s="195"/>
      <c r="L139" s="35"/>
      <c r="M139" s="196" t="s">
        <v>1</v>
      </c>
      <c r="N139" s="197" t="s">
        <v>40</v>
      </c>
      <c r="O139" s="74"/>
      <c r="P139" s="198">
        <f>O139*H139</f>
        <v>0</v>
      </c>
      <c r="Q139" s="198">
        <v>0.0030300000000000001</v>
      </c>
      <c r="R139" s="198">
        <f>Q139*H139</f>
        <v>2.3543099999999999</v>
      </c>
      <c r="S139" s="198">
        <v>0</v>
      </c>
      <c r="T139" s="199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0" t="s">
        <v>141</v>
      </c>
      <c r="AT139" s="200" t="s">
        <v>137</v>
      </c>
      <c r="AU139" s="200" t="s">
        <v>113</v>
      </c>
      <c r="AY139" s="15" t="s">
        <v>135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5" t="s">
        <v>113</v>
      </c>
      <c r="BK139" s="202">
        <f>ROUND(I139*H139,3)</f>
        <v>0</v>
      </c>
      <c r="BL139" s="15" t="s">
        <v>141</v>
      </c>
      <c r="BM139" s="200" t="s">
        <v>332</v>
      </c>
    </row>
    <row r="140" s="2" customFormat="1" ht="33" customHeight="1">
      <c r="A140" s="34"/>
      <c r="B140" s="153"/>
      <c r="C140" s="189" t="s">
        <v>159</v>
      </c>
      <c r="D140" s="189" t="s">
        <v>137</v>
      </c>
      <c r="E140" s="190" t="s">
        <v>213</v>
      </c>
      <c r="F140" s="191" t="s">
        <v>214</v>
      </c>
      <c r="G140" s="192" t="s">
        <v>140</v>
      </c>
      <c r="H140" s="193">
        <v>777</v>
      </c>
      <c r="I140" s="194"/>
      <c r="J140" s="193">
        <f>ROUND(I140*H140,3)</f>
        <v>0</v>
      </c>
      <c r="K140" s="195"/>
      <c r="L140" s="35"/>
      <c r="M140" s="196" t="s">
        <v>1</v>
      </c>
      <c r="N140" s="197" t="s">
        <v>40</v>
      </c>
      <c r="O140" s="74"/>
      <c r="P140" s="198">
        <f>O140*H140</f>
        <v>0</v>
      </c>
      <c r="Q140" s="198">
        <v>0.15559000000000001</v>
      </c>
      <c r="R140" s="198">
        <f>Q140*H140</f>
        <v>120.89343000000001</v>
      </c>
      <c r="S140" s="198">
        <v>0</v>
      </c>
      <c r="T140" s="199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0" t="s">
        <v>141</v>
      </c>
      <c r="AT140" s="200" t="s">
        <v>137</v>
      </c>
      <c r="AU140" s="200" t="s">
        <v>113</v>
      </c>
      <c r="AY140" s="15" t="s">
        <v>135</v>
      </c>
      <c r="BE140" s="201">
        <f>IF(N140="základná",J140,0)</f>
        <v>0</v>
      </c>
      <c r="BF140" s="201">
        <f>IF(N140="znížená",J140,0)</f>
        <v>0</v>
      </c>
      <c r="BG140" s="201">
        <f>IF(N140="zákl. prenesená",J140,0)</f>
        <v>0</v>
      </c>
      <c r="BH140" s="201">
        <f>IF(N140="zníž. prenesená",J140,0)</f>
        <v>0</v>
      </c>
      <c r="BI140" s="201">
        <f>IF(N140="nulová",J140,0)</f>
        <v>0</v>
      </c>
      <c r="BJ140" s="15" t="s">
        <v>113</v>
      </c>
      <c r="BK140" s="202">
        <f>ROUND(I140*H140,3)</f>
        <v>0</v>
      </c>
      <c r="BL140" s="15" t="s">
        <v>141</v>
      </c>
      <c r="BM140" s="200" t="s">
        <v>333</v>
      </c>
    </row>
    <row r="141" s="12" customFormat="1" ht="22.8" customHeight="1">
      <c r="A141" s="12"/>
      <c r="B141" s="176"/>
      <c r="C141" s="12"/>
      <c r="D141" s="177" t="s">
        <v>73</v>
      </c>
      <c r="E141" s="187" t="s">
        <v>174</v>
      </c>
      <c r="F141" s="187" t="s">
        <v>276</v>
      </c>
      <c r="G141" s="12"/>
      <c r="H141" s="12"/>
      <c r="I141" s="179"/>
      <c r="J141" s="188">
        <f>BK141</f>
        <v>0</v>
      </c>
      <c r="K141" s="12"/>
      <c r="L141" s="176"/>
      <c r="M141" s="181"/>
      <c r="N141" s="182"/>
      <c r="O141" s="182"/>
      <c r="P141" s="183">
        <f>SUM(P142:P144)</f>
        <v>0</v>
      </c>
      <c r="Q141" s="182"/>
      <c r="R141" s="183">
        <f>SUM(R142:R144)</f>
        <v>126.64176280000001</v>
      </c>
      <c r="S141" s="182"/>
      <c r="T141" s="184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77" t="s">
        <v>82</v>
      </c>
      <c r="AT141" s="185" t="s">
        <v>73</v>
      </c>
      <c r="AU141" s="185" t="s">
        <v>82</v>
      </c>
      <c r="AY141" s="177" t="s">
        <v>135</v>
      </c>
      <c r="BK141" s="186">
        <f>SUM(BK142:BK144)</f>
        <v>0</v>
      </c>
    </row>
    <row r="142" s="2" customFormat="1" ht="33" customHeight="1">
      <c r="A142" s="34"/>
      <c r="B142" s="153"/>
      <c r="C142" s="189" t="s">
        <v>163</v>
      </c>
      <c r="D142" s="189" t="s">
        <v>137</v>
      </c>
      <c r="E142" s="190" t="s">
        <v>278</v>
      </c>
      <c r="F142" s="191" t="s">
        <v>279</v>
      </c>
      <c r="G142" s="192" t="s">
        <v>145</v>
      </c>
      <c r="H142" s="193">
        <v>284</v>
      </c>
      <c r="I142" s="194"/>
      <c r="J142" s="193">
        <f>ROUND(I142*H142,3)</f>
        <v>0</v>
      </c>
      <c r="K142" s="195"/>
      <c r="L142" s="35"/>
      <c r="M142" s="196" t="s">
        <v>1</v>
      </c>
      <c r="N142" s="197" t="s">
        <v>40</v>
      </c>
      <c r="O142" s="74"/>
      <c r="P142" s="198">
        <f>O142*H142</f>
        <v>0</v>
      </c>
      <c r="Q142" s="198">
        <v>0.16556000000000001</v>
      </c>
      <c r="R142" s="198">
        <f>Q142*H142</f>
        <v>47.019040000000004</v>
      </c>
      <c r="S142" s="198">
        <v>0</v>
      </c>
      <c r="T142" s="199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0" t="s">
        <v>141</v>
      </c>
      <c r="AT142" s="200" t="s">
        <v>137</v>
      </c>
      <c r="AU142" s="200" t="s">
        <v>113</v>
      </c>
      <c r="AY142" s="15" t="s">
        <v>135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5" t="s">
        <v>113</v>
      </c>
      <c r="BK142" s="202">
        <f>ROUND(I142*H142,3)</f>
        <v>0</v>
      </c>
      <c r="BL142" s="15" t="s">
        <v>141</v>
      </c>
      <c r="BM142" s="200" t="s">
        <v>334</v>
      </c>
    </row>
    <row r="143" s="2" customFormat="1" ht="24.15" customHeight="1">
      <c r="A143" s="34"/>
      <c r="B143" s="153"/>
      <c r="C143" s="203" t="s">
        <v>167</v>
      </c>
      <c r="D143" s="203" t="s">
        <v>168</v>
      </c>
      <c r="E143" s="204" t="s">
        <v>335</v>
      </c>
      <c r="F143" s="205" t="s">
        <v>336</v>
      </c>
      <c r="G143" s="206" t="s">
        <v>193</v>
      </c>
      <c r="H143" s="207">
        <v>284</v>
      </c>
      <c r="I143" s="208"/>
      <c r="J143" s="207">
        <f>ROUND(I143*H143,3)</f>
        <v>0</v>
      </c>
      <c r="K143" s="209"/>
      <c r="L143" s="210"/>
      <c r="M143" s="211" t="s">
        <v>1</v>
      </c>
      <c r="N143" s="212" t="s">
        <v>40</v>
      </c>
      <c r="O143" s="74"/>
      <c r="P143" s="198">
        <f>O143*H143</f>
        <v>0</v>
      </c>
      <c r="Q143" s="198">
        <v>0.081000000000000003</v>
      </c>
      <c r="R143" s="198">
        <f>Q143*H143</f>
        <v>23.004000000000001</v>
      </c>
      <c r="S143" s="198">
        <v>0</v>
      </c>
      <c r="T143" s="199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0" t="s">
        <v>167</v>
      </c>
      <c r="AT143" s="200" t="s">
        <v>168</v>
      </c>
      <c r="AU143" s="200" t="s">
        <v>113</v>
      </c>
      <c r="AY143" s="15" t="s">
        <v>135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5" t="s">
        <v>113</v>
      </c>
      <c r="BK143" s="202">
        <f>ROUND(I143*H143,3)</f>
        <v>0</v>
      </c>
      <c r="BL143" s="15" t="s">
        <v>141</v>
      </c>
      <c r="BM143" s="200" t="s">
        <v>337</v>
      </c>
    </row>
    <row r="144" s="2" customFormat="1" ht="24.15" customHeight="1">
      <c r="A144" s="34"/>
      <c r="B144" s="153"/>
      <c r="C144" s="189" t="s">
        <v>174</v>
      </c>
      <c r="D144" s="189" t="s">
        <v>137</v>
      </c>
      <c r="E144" s="190" t="s">
        <v>286</v>
      </c>
      <c r="F144" s="191" t="s">
        <v>287</v>
      </c>
      <c r="G144" s="192" t="s">
        <v>150</v>
      </c>
      <c r="H144" s="193">
        <v>25.559999999999999</v>
      </c>
      <c r="I144" s="194"/>
      <c r="J144" s="193">
        <f>ROUND(I144*H144,3)</f>
        <v>0</v>
      </c>
      <c r="K144" s="195"/>
      <c r="L144" s="35"/>
      <c r="M144" s="196" t="s">
        <v>1</v>
      </c>
      <c r="N144" s="197" t="s">
        <v>40</v>
      </c>
      <c r="O144" s="74"/>
      <c r="P144" s="198">
        <f>O144*H144</f>
        <v>0</v>
      </c>
      <c r="Q144" s="198">
        <v>2.2151299999999998</v>
      </c>
      <c r="R144" s="198">
        <f>Q144*H144</f>
        <v>56.618722799999993</v>
      </c>
      <c r="S144" s="198">
        <v>0</v>
      </c>
      <c r="T144" s="199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0" t="s">
        <v>141</v>
      </c>
      <c r="AT144" s="200" t="s">
        <v>137</v>
      </c>
      <c r="AU144" s="200" t="s">
        <v>113</v>
      </c>
      <c r="AY144" s="15" t="s">
        <v>135</v>
      </c>
      <c r="BE144" s="201">
        <f>IF(N144="základná",J144,0)</f>
        <v>0</v>
      </c>
      <c r="BF144" s="201">
        <f>IF(N144="znížená",J144,0)</f>
        <v>0</v>
      </c>
      <c r="BG144" s="201">
        <f>IF(N144="zákl. prenesená",J144,0)</f>
        <v>0</v>
      </c>
      <c r="BH144" s="201">
        <f>IF(N144="zníž. prenesená",J144,0)</f>
        <v>0</v>
      </c>
      <c r="BI144" s="201">
        <f>IF(N144="nulová",J144,0)</f>
        <v>0</v>
      </c>
      <c r="BJ144" s="15" t="s">
        <v>113</v>
      </c>
      <c r="BK144" s="202">
        <f>ROUND(I144*H144,3)</f>
        <v>0</v>
      </c>
      <c r="BL144" s="15" t="s">
        <v>141</v>
      </c>
      <c r="BM144" s="200" t="s">
        <v>338</v>
      </c>
    </row>
    <row r="145" s="12" customFormat="1" ht="22.8" customHeight="1">
      <c r="A145" s="12"/>
      <c r="B145" s="176"/>
      <c r="C145" s="12"/>
      <c r="D145" s="177" t="s">
        <v>73</v>
      </c>
      <c r="E145" s="187" t="s">
        <v>313</v>
      </c>
      <c r="F145" s="187" t="s">
        <v>314</v>
      </c>
      <c r="G145" s="12"/>
      <c r="H145" s="12"/>
      <c r="I145" s="179"/>
      <c r="J145" s="188">
        <f>BK145</f>
        <v>0</v>
      </c>
      <c r="K145" s="12"/>
      <c r="L145" s="176"/>
      <c r="M145" s="181"/>
      <c r="N145" s="182"/>
      <c r="O145" s="182"/>
      <c r="P145" s="183">
        <f>P146</f>
        <v>0</v>
      </c>
      <c r="Q145" s="182"/>
      <c r="R145" s="183">
        <f>R146</f>
        <v>0</v>
      </c>
      <c r="S145" s="182"/>
      <c r="T145" s="184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77" t="s">
        <v>82</v>
      </c>
      <c r="AT145" s="185" t="s">
        <v>73</v>
      </c>
      <c r="AU145" s="185" t="s">
        <v>82</v>
      </c>
      <c r="AY145" s="177" t="s">
        <v>135</v>
      </c>
      <c r="BK145" s="186">
        <f>BK146</f>
        <v>0</v>
      </c>
    </row>
    <row r="146" s="2" customFormat="1" ht="33" customHeight="1">
      <c r="A146" s="34"/>
      <c r="B146" s="153"/>
      <c r="C146" s="189" t="s">
        <v>182</v>
      </c>
      <c r="D146" s="189" t="s">
        <v>137</v>
      </c>
      <c r="E146" s="190" t="s">
        <v>316</v>
      </c>
      <c r="F146" s="191" t="s">
        <v>317</v>
      </c>
      <c r="G146" s="192" t="s">
        <v>171</v>
      </c>
      <c r="H146" s="193">
        <v>405.41399999999999</v>
      </c>
      <c r="I146" s="194"/>
      <c r="J146" s="193">
        <f>ROUND(I146*H146,3)</f>
        <v>0</v>
      </c>
      <c r="K146" s="195"/>
      <c r="L146" s="35"/>
      <c r="M146" s="213" t="s">
        <v>1</v>
      </c>
      <c r="N146" s="214" t="s">
        <v>40</v>
      </c>
      <c r="O146" s="215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0" t="s">
        <v>141</v>
      </c>
      <c r="AT146" s="200" t="s">
        <v>137</v>
      </c>
      <c r="AU146" s="200" t="s">
        <v>113</v>
      </c>
      <c r="AY146" s="15" t="s">
        <v>135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5" t="s">
        <v>113</v>
      </c>
      <c r="BK146" s="202">
        <f>ROUND(I146*H146,3)</f>
        <v>0</v>
      </c>
      <c r="BL146" s="15" t="s">
        <v>141</v>
      </c>
      <c r="BM146" s="200" t="s">
        <v>339</v>
      </c>
    </row>
    <row r="147" s="2" customFormat="1" ht="6.96" customHeight="1">
      <c r="A147" s="34"/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35"/>
      <c r="M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</sheetData>
  <autoFilter ref="C130:K146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Anna-FSPC\Anna</dc:creator>
  <cp:lastModifiedBy>Anna-FSPC\Anna</cp:lastModifiedBy>
  <dcterms:created xsi:type="dcterms:W3CDTF">2021-10-22T11:51:01Z</dcterms:created>
  <dcterms:modified xsi:type="dcterms:W3CDTF">2021-10-22T11:51:05Z</dcterms:modified>
</cp:coreProperties>
</file>