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c_2/Desktop/VO MŠ Ďurčiná/Vysvetlenia SuPo/Vysvetlenie SP 4/"/>
    </mc:Choice>
  </mc:AlternateContent>
  <xr:revisionPtr revIDLastSave="0" documentId="13_ncr:1_{7A7F20D1-DA03-D143-B200-08B79711B1D2}" xr6:coauthVersionLast="36" xr6:coauthVersionMax="47" xr10:uidLastSave="{00000000-0000-0000-0000-000000000000}"/>
  <bookViews>
    <workbookView xWindow="0" yWindow="460" windowWidth="28800" windowHeight="15840" xr2:uid="{00000000-000D-0000-FFFF-FFFF00000000}"/>
  </bookViews>
  <sheets>
    <sheet name="Rekapitulácia stavby" sheetId="1" r:id="rId1"/>
    <sheet name="SO01 - Dostavba Materskej..." sheetId="2" r:id="rId2"/>
    <sheet name="b - zdravotechnika" sheetId="3" r:id="rId3"/>
    <sheet name="c - VYKUROVANIE" sheetId="4" r:id="rId4"/>
    <sheet name="x - Elektroinštalácia" sheetId="5" r:id="rId5"/>
  </sheets>
  <definedNames>
    <definedName name="_xlnm._FilterDatabase" localSheetId="2" hidden="1">'b - zdravotechnika'!$C$129:$K$271</definedName>
    <definedName name="_xlnm._FilterDatabase" localSheetId="3" hidden="1">'c - VYKUROVANIE'!$C$122:$K$205</definedName>
    <definedName name="_xlnm._FilterDatabase" localSheetId="1" hidden="1">'SO01 - Dostavba Materskej...'!$C$136:$K$412</definedName>
    <definedName name="_xlnm._FilterDatabase" localSheetId="4" hidden="1">'x - Elektroinštalácia'!$C$118:$K$155</definedName>
    <definedName name="_xlnm.Print_Titles" localSheetId="2">'b - zdravotechnika'!$129:$129</definedName>
    <definedName name="_xlnm.Print_Titles" localSheetId="3">'c - VYKUROVANIE'!$122:$122</definedName>
    <definedName name="_xlnm.Print_Titles" localSheetId="0">'Rekapitulácia stavby'!$92:$92</definedName>
    <definedName name="_xlnm.Print_Titles" localSheetId="1">'SO01 - Dostavba Materskej...'!$136:$136</definedName>
    <definedName name="_xlnm.Print_Titles" localSheetId="4">'x - Elektroinštalácia'!$118:$118</definedName>
    <definedName name="_xlnm.Print_Area" localSheetId="2">'b - zdravotechnika'!$C$4:$J$76,'b - zdravotechnika'!$C$82:$J$111,'b - zdravotechnika'!$C$117:$J$271</definedName>
    <definedName name="_xlnm.Print_Area" localSheetId="3">'c - VYKUROVANIE'!$C$4:$J$76,'c - VYKUROVANIE'!$C$82:$J$104,'c - VYKUROVANIE'!$C$110:$J$205</definedName>
    <definedName name="_xlnm.Print_Area" localSheetId="0">'Rekapitulácia stavby'!$D$4:$AO$76,'Rekapitulácia stavby'!$C$82:$AQ$99</definedName>
    <definedName name="_xlnm.Print_Area" localSheetId="1">'SO01 - Dostavba Materskej...'!$C$4:$J$76,'SO01 - Dostavba Materskej...'!$C$82:$J$118,'SO01 - Dostavba Materskej...'!$C$124:$J$412</definedName>
    <definedName name="_xlnm.Print_Area" localSheetId="4">'x - Elektroinštalácia'!$C$4:$J$76,'x - Elektroinštalácia'!$C$82:$J$100,'x - Elektroinštalácia'!$C$106:$J$155</definedName>
  </definedNames>
  <calcPr calcId="181029"/>
</workbook>
</file>

<file path=xl/calcChain.xml><?xml version="1.0" encoding="utf-8"?>
<calcChain xmlns="http://schemas.openxmlformats.org/spreadsheetml/2006/main">
  <c r="J14" i="3" l="1"/>
  <c r="J15" i="3"/>
  <c r="J17" i="3"/>
  <c r="J18" i="3"/>
  <c r="J20" i="3"/>
  <c r="J21" i="3"/>
  <c r="J23" i="3"/>
  <c r="J24" i="3"/>
  <c r="J30" i="3"/>
  <c r="J39" i="3" s="1"/>
  <c r="J33" i="3"/>
  <c r="J34" i="3"/>
  <c r="J35" i="3"/>
  <c r="J36" i="3"/>
  <c r="J37" i="3"/>
  <c r="J89" i="3"/>
  <c r="J91" i="3"/>
  <c r="J92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37" i="5" l="1"/>
  <c r="J36" i="5"/>
  <c r="AY98" i="1"/>
  <c r="J35" i="5"/>
  <c r="AX98" i="1" s="1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BI122" i="5"/>
  <c r="BH122" i="5"/>
  <c r="BG122" i="5"/>
  <c r="BE122" i="5"/>
  <c r="T122" i="5"/>
  <c r="R122" i="5"/>
  <c r="P122" i="5"/>
  <c r="F113" i="5"/>
  <c r="E111" i="5"/>
  <c r="F89" i="5"/>
  <c r="E87" i="5"/>
  <c r="J24" i="5"/>
  <c r="E24" i="5"/>
  <c r="J92" i="5"/>
  <c r="J23" i="5"/>
  <c r="J21" i="5"/>
  <c r="E21" i="5"/>
  <c r="J115" i="5"/>
  <c r="J20" i="5"/>
  <c r="J18" i="5"/>
  <c r="E18" i="5"/>
  <c r="F116" i="5"/>
  <c r="J17" i="5"/>
  <c r="J15" i="5"/>
  <c r="E15" i="5"/>
  <c r="F115" i="5"/>
  <c r="J14" i="5"/>
  <c r="J89" i="5"/>
  <c r="E7" i="5"/>
  <c r="E109" i="5"/>
  <c r="J37" i="4"/>
  <c r="J36" i="4"/>
  <c r="AY97" i="1"/>
  <c r="J35" i="4"/>
  <c r="AX97" i="1" s="1"/>
  <c r="BI205" i="4"/>
  <c r="BH205" i="4"/>
  <c r="BG205" i="4"/>
  <c r="BE205" i="4"/>
  <c r="T205" i="4"/>
  <c r="T204" i="4"/>
  <c r="R205" i="4"/>
  <c r="R204" i="4" s="1"/>
  <c r="P205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4" i="4"/>
  <c r="BH164" i="4"/>
  <c r="BG164" i="4"/>
  <c r="BE164" i="4"/>
  <c r="T164" i="4"/>
  <c r="R164" i="4"/>
  <c r="P164" i="4"/>
  <c r="BI161" i="4"/>
  <c r="BH161" i="4"/>
  <c r="BG161" i="4"/>
  <c r="BE161" i="4"/>
  <c r="T161" i="4"/>
  <c r="R161" i="4"/>
  <c r="P161" i="4"/>
  <c r="BI158" i="4"/>
  <c r="BH158" i="4"/>
  <c r="BG158" i="4"/>
  <c r="BE158" i="4"/>
  <c r="T158" i="4"/>
  <c r="R158" i="4"/>
  <c r="P158" i="4"/>
  <c r="BI155" i="4"/>
  <c r="BH155" i="4"/>
  <c r="BG155" i="4"/>
  <c r="BE155" i="4"/>
  <c r="T155" i="4"/>
  <c r="R155" i="4"/>
  <c r="P155" i="4"/>
  <c r="BI152" i="4"/>
  <c r="BH152" i="4"/>
  <c r="BG152" i="4"/>
  <c r="BE152" i="4"/>
  <c r="T152" i="4"/>
  <c r="R152" i="4"/>
  <c r="P152" i="4"/>
  <c r="BI148" i="4"/>
  <c r="BH148" i="4"/>
  <c r="BG148" i="4"/>
  <c r="BE148" i="4"/>
  <c r="T148" i="4"/>
  <c r="R148" i="4"/>
  <c r="P148" i="4"/>
  <c r="BI145" i="4"/>
  <c r="BH145" i="4"/>
  <c r="BG145" i="4"/>
  <c r="BE145" i="4"/>
  <c r="T145" i="4"/>
  <c r="R145" i="4"/>
  <c r="P145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F117" i="4"/>
  <c r="E115" i="4"/>
  <c r="F89" i="4"/>
  <c r="E87" i="4"/>
  <c r="J24" i="4"/>
  <c r="E24" i="4"/>
  <c r="J92" i="4"/>
  <c r="J23" i="4"/>
  <c r="J21" i="4"/>
  <c r="E21" i="4"/>
  <c r="J119" i="4"/>
  <c r="J20" i="4"/>
  <c r="J18" i="4"/>
  <c r="E18" i="4"/>
  <c r="F120" i="4"/>
  <c r="J17" i="4"/>
  <c r="J15" i="4"/>
  <c r="E15" i="4"/>
  <c r="F119" i="4"/>
  <c r="J14" i="4"/>
  <c r="J89" i="4"/>
  <c r="E7" i="4"/>
  <c r="E85" i="4"/>
  <c r="AY96" i="1"/>
  <c r="AX96" i="1"/>
  <c r="BI271" i="3"/>
  <c r="BH271" i="3"/>
  <c r="BG271" i="3"/>
  <c r="BE271" i="3"/>
  <c r="T271" i="3"/>
  <c r="R271" i="3"/>
  <c r="P271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8" i="3"/>
  <c r="BH268" i="3"/>
  <c r="BG268" i="3"/>
  <c r="BE268" i="3"/>
  <c r="T268" i="3"/>
  <c r="R268" i="3"/>
  <c r="P268" i="3"/>
  <c r="BI267" i="3"/>
  <c r="BH267" i="3"/>
  <c r="BG267" i="3"/>
  <c r="BE267" i="3"/>
  <c r="T267" i="3"/>
  <c r="R267" i="3"/>
  <c r="P267" i="3"/>
  <c r="BI266" i="3"/>
  <c r="BH266" i="3"/>
  <c r="BG266" i="3"/>
  <c r="BE266" i="3"/>
  <c r="T266" i="3"/>
  <c r="R266" i="3"/>
  <c r="P266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7" i="3"/>
  <c r="BH257" i="3"/>
  <c r="BG257" i="3"/>
  <c r="BE257" i="3"/>
  <c r="T257" i="3"/>
  <c r="R257" i="3"/>
  <c r="P257" i="3"/>
  <c r="BI256" i="3"/>
  <c r="BH256" i="3"/>
  <c r="BG256" i="3"/>
  <c r="BE256" i="3"/>
  <c r="T256" i="3"/>
  <c r="R256" i="3"/>
  <c r="P256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4" i="3"/>
  <c r="BH164" i="3"/>
  <c r="BG164" i="3"/>
  <c r="BE164" i="3"/>
  <c r="T164" i="3"/>
  <c r="T163" i="3" s="1"/>
  <c r="R164" i="3"/>
  <c r="R163" i="3"/>
  <c r="P164" i="3"/>
  <c r="P163" i="3" s="1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F124" i="3"/>
  <c r="E122" i="3"/>
  <c r="F89" i="3"/>
  <c r="E87" i="3"/>
  <c r="E24" i="3"/>
  <c r="J127" i="3"/>
  <c r="E21" i="3"/>
  <c r="E18" i="3"/>
  <c r="F127" i="3"/>
  <c r="E15" i="3"/>
  <c r="F126" i="3"/>
  <c r="E7" i="3"/>
  <c r="E85" i="3" s="1"/>
  <c r="J37" i="2"/>
  <c r="J36" i="2"/>
  <c r="AY95" i="1"/>
  <c r="J35" i="2"/>
  <c r="AX95" i="1"/>
  <c r="BI412" i="2"/>
  <c r="BH412" i="2"/>
  <c r="BG412" i="2"/>
  <c r="BE412" i="2"/>
  <c r="T412" i="2"/>
  <c r="T411" i="2"/>
  <c r="R412" i="2"/>
  <c r="R411" i="2"/>
  <c r="P412" i="2"/>
  <c r="P411" i="2"/>
  <c r="BI410" i="2"/>
  <c r="BH410" i="2"/>
  <c r="BG410" i="2"/>
  <c r="BE410" i="2"/>
  <c r="T410" i="2"/>
  <c r="R410" i="2"/>
  <c r="P410" i="2"/>
  <c r="BI408" i="2"/>
  <c r="BH408" i="2"/>
  <c r="BG408" i="2"/>
  <c r="BE408" i="2"/>
  <c r="T408" i="2"/>
  <c r="R408" i="2"/>
  <c r="P408" i="2"/>
  <c r="BI407" i="2"/>
  <c r="BH407" i="2"/>
  <c r="BG407" i="2"/>
  <c r="BE407" i="2"/>
  <c r="T407" i="2"/>
  <c r="R407" i="2"/>
  <c r="P407" i="2"/>
  <c r="BI405" i="2"/>
  <c r="BH405" i="2"/>
  <c r="BG405" i="2"/>
  <c r="BE405" i="2"/>
  <c r="T405" i="2"/>
  <c r="R405" i="2"/>
  <c r="P405" i="2"/>
  <c r="BI404" i="2"/>
  <c r="BH404" i="2"/>
  <c r="BG404" i="2"/>
  <c r="BE404" i="2"/>
  <c r="T404" i="2"/>
  <c r="R404" i="2"/>
  <c r="P404" i="2"/>
  <c r="BI402" i="2"/>
  <c r="BH402" i="2"/>
  <c r="BG402" i="2"/>
  <c r="BE402" i="2"/>
  <c r="T402" i="2"/>
  <c r="R402" i="2"/>
  <c r="P402" i="2"/>
  <c r="BI401" i="2"/>
  <c r="BH401" i="2"/>
  <c r="BG401" i="2"/>
  <c r="BE401" i="2"/>
  <c r="T401" i="2"/>
  <c r="R401" i="2"/>
  <c r="P401" i="2"/>
  <c r="BI399" i="2"/>
  <c r="BH399" i="2"/>
  <c r="BG399" i="2"/>
  <c r="BE399" i="2"/>
  <c r="T399" i="2"/>
  <c r="R399" i="2"/>
  <c r="P399" i="2"/>
  <c r="BI398" i="2"/>
  <c r="BH398" i="2"/>
  <c r="BG398" i="2"/>
  <c r="BE398" i="2"/>
  <c r="T398" i="2"/>
  <c r="R398" i="2"/>
  <c r="P398" i="2"/>
  <c r="BI397" i="2"/>
  <c r="BH397" i="2"/>
  <c r="BG397" i="2"/>
  <c r="BE397" i="2"/>
  <c r="T397" i="2"/>
  <c r="R397" i="2"/>
  <c r="P397" i="2"/>
  <c r="BI396" i="2"/>
  <c r="BH396" i="2"/>
  <c r="BG396" i="2"/>
  <c r="BE396" i="2"/>
  <c r="T396" i="2"/>
  <c r="R396" i="2"/>
  <c r="P396" i="2"/>
  <c r="BI393" i="2"/>
  <c r="BH393" i="2"/>
  <c r="BG393" i="2"/>
  <c r="BE393" i="2"/>
  <c r="T393" i="2"/>
  <c r="R393" i="2"/>
  <c r="P393" i="2"/>
  <c r="BI392" i="2"/>
  <c r="BH392" i="2"/>
  <c r="BG392" i="2"/>
  <c r="BE392" i="2"/>
  <c r="T392" i="2"/>
  <c r="R392" i="2"/>
  <c r="P392" i="2"/>
  <c r="BI391" i="2"/>
  <c r="BH391" i="2"/>
  <c r="BG391" i="2"/>
  <c r="BE391" i="2"/>
  <c r="T391" i="2"/>
  <c r="R391" i="2"/>
  <c r="P391" i="2"/>
  <c r="BI390" i="2"/>
  <c r="BH390" i="2"/>
  <c r="BG390" i="2"/>
  <c r="BE390" i="2"/>
  <c r="T390" i="2"/>
  <c r="R390" i="2"/>
  <c r="P390" i="2"/>
  <c r="BI384" i="2"/>
  <c r="BH384" i="2"/>
  <c r="BG384" i="2"/>
  <c r="BE384" i="2"/>
  <c r="T384" i="2"/>
  <c r="R384" i="2"/>
  <c r="P384" i="2"/>
  <c r="BI383" i="2"/>
  <c r="BH383" i="2"/>
  <c r="BG383" i="2"/>
  <c r="BE383" i="2"/>
  <c r="T383" i="2"/>
  <c r="R383" i="2"/>
  <c r="P383" i="2"/>
  <c r="BI382" i="2"/>
  <c r="BH382" i="2"/>
  <c r="BG382" i="2"/>
  <c r="BE382" i="2"/>
  <c r="T382" i="2"/>
  <c r="R382" i="2"/>
  <c r="P382" i="2"/>
  <c r="BI381" i="2"/>
  <c r="BH381" i="2"/>
  <c r="BG381" i="2"/>
  <c r="BE381" i="2"/>
  <c r="T381" i="2"/>
  <c r="R381" i="2"/>
  <c r="P381" i="2"/>
  <c r="BI379" i="2"/>
  <c r="BH379" i="2"/>
  <c r="BG379" i="2"/>
  <c r="BE379" i="2"/>
  <c r="T379" i="2"/>
  <c r="T378" i="2"/>
  <c r="R379" i="2"/>
  <c r="R378" i="2" s="1"/>
  <c r="P379" i="2"/>
  <c r="P378" i="2"/>
  <c r="BI377" i="2"/>
  <c r="BH377" i="2"/>
  <c r="BG377" i="2"/>
  <c r="BE377" i="2"/>
  <c r="T377" i="2"/>
  <c r="R377" i="2"/>
  <c r="P377" i="2"/>
  <c r="BI376" i="2"/>
  <c r="BH376" i="2"/>
  <c r="BG376" i="2"/>
  <c r="BE376" i="2"/>
  <c r="T376" i="2"/>
  <c r="R376" i="2"/>
  <c r="P376" i="2"/>
  <c r="BI375" i="2"/>
  <c r="BH375" i="2"/>
  <c r="BG375" i="2"/>
  <c r="BE375" i="2"/>
  <c r="T375" i="2"/>
  <c r="R375" i="2"/>
  <c r="P375" i="2"/>
  <c r="BI373" i="2"/>
  <c r="BH373" i="2"/>
  <c r="BG373" i="2"/>
  <c r="BE373" i="2"/>
  <c r="T373" i="2"/>
  <c r="R373" i="2"/>
  <c r="P373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6" i="2"/>
  <c r="BH366" i="2"/>
  <c r="BG366" i="2"/>
  <c r="BE366" i="2"/>
  <c r="T366" i="2"/>
  <c r="R366" i="2"/>
  <c r="P366" i="2"/>
  <c r="BI365" i="2"/>
  <c r="BH365" i="2"/>
  <c r="BG365" i="2"/>
  <c r="BE365" i="2"/>
  <c r="T365" i="2"/>
  <c r="R365" i="2"/>
  <c r="P365" i="2"/>
  <c r="BI364" i="2"/>
  <c r="BH364" i="2"/>
  <c r="BG364" i="2"/>
  <c r="BE364" i="2"/>
  <c r="T364" i="2"/>
  <c r="R364" i="2"/>
  <c r="P364" i="2"/>
  <c r="BI363" i="2"/>
  <c r="BH363" i="2"/>
  <c r="BG363" i="2"/>
  <c r="BE363" i="2"/>
  <c r="T363" i="2"/>
  <c r="R363" i="2"/>
  <c r="P363" i="2"/>
  <c r="BI362" i="2"/>
  <c r="BH362" i="2"/>
  <c r="BG362" i="2"/>
  <c r="BE362" i="2"/>
  <c r="T362" i="2"/>
  <c r="R362" i="2"/>
  <c r="P362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6" i="2"/>
  <c r="BH356" i="2"/>
  <c r="BG356" i="2"/>
  <c r="BE356" i="2"/>
  <c r="T356" i="2"/>
  <c r="R356" i="2"/>
  <c r="P356" i="2"/>
  <c r="BI354" i="2"/>
  <c r="BH354" i="2"/>
  <c r="BG354" i="2"/>
  <c r="BE354" i="2"/>
  <c r="T354" i="2"/>
  <c r="R354" i="2"/>
  <c r="P354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38" i="2"/>
  <c r="BH338" i="2"/>
  <c r="BG338" i="2"/>
  <c r="BE338" i="2"/>
  <c r="T338" i="2"/>
  <c r="R338" i="2"/>
  <c r="P338" i="2"/>
  <c r="BI336" i="2"/>
  <c r="BH336" i="2"/>
  <c r="BG336" i="2"/>
  <c r="BE336" i="2"/>
  <c r="T336" i="2"/>
  <c r="R336" i="2"/>
  <c r="P336" i="2"/>
  <c r="BI334" i="2"/>
  <c r="BH334" i="2"/>
  <c r="BG334" i="2"/>
  <c r="BE334" i="2"/>
  <c r="T334" i="2"/>
  <c r="R334" i="2"/>
  <c r="P334" i="2"/>
  <c r="BI332" i="2"/>
  <c r="BH332" i="2"/>
  <c r="BG332" i="2"/>
  <c r="BE332" i="2"/>
  <c r="T332" i="2"/>
  <c r="R332" i="2"/>
  <c r="P332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7" i="2"/>
  <c r="BH327" i="2"/>
  <c r="BG327" i="2"/>
  <c r="BE327" i="2"/>
  <c r="T327" i="2"/>
  <c r="R327" i="2"/>
  <c r="P327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19" i="2"/>
  <c r="BH319" i="2"/>
  <c r="BG319" i="2"/>
  <c r="BE319" i="2"/>
  <c r="T319" i="2"/>
  <c r="R319" i="2"/>
  <c r="P319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88" i="2"/>
  <c r="BH288" i="2"/>
  <c r="BG288" i="2"/>
  <c r="BE288" i="2"/>
  <c r="T288" i="2"/>
  <c r="R288" i="2"/>
  <c r="P288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78" i="2"/>
  <c r="BH278" i="2"/>
  <c r="BG278" i="2"/>
  <c r="BE278" i="2"/>
  <c r="T278" i="2"/>
  <c r="R278" i="2"/>
  <c r="P278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3" i="2"/>
  <c r="BH253" i="2"/>
  <c r="BG253" i="2"/>
  <c r="BE253" i="2"/>
  <c r="T253" i="2"/>
  <c r="R253" i="2"/>
  <c r="P253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27" i="2"/>
  <c r="BH227" i="2"/>
  <c r="BG227" i="2"/>
  <c r="BE227" i="2"/>
  <c r="T227" i="2"/>
  <c r="R227" i="2"/>
  <c r="P227" i="2"/>
  <c r="BI219" i="2"/>
  <c r="BH219" i="2"/>
  <c r="BG219" i="2"/>
  <c r="BE219" i="2"/>
  <c r="T219" i="2"/>
  <c r="R219" i="2"/>
  <c r="P219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7" i="2"/>
  <c r="BH207" i="2"/>
  <c r="BG207" i="2"/>
  <c r="BE207" i="2"/>
  <c r="T207" i="2"/>
  <c r="R207" i="2"/>
  <c r="P207" i="2"/>
  <c r="BI205" i="2"/>
  <c r="BH205" i="2"/>
  <c r="BG205" i="2"/>
  <c r="BE205" i="2"/>
  <c r="T205" i="2"/>
  <c r="T204" i="2"/>
  <c r="R205" i="2"/>
  <c r="R204" i="2"/>
  <c r="P205" i="2"/>
  <c r="P204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J134" i="2"/>
  <c r="F134" i="2"/>
  <c r="J133" i="2"/>
  <c r="F133" i="2"/>
  <c r="F131" i="2"/>
  <c r="E129" i="2"/>
  <c r="J92" i="2"/>
  <c r="F92" i="2"/>
  <c r="J91" i="2"/>
  <c r="F91" i="2"/>
  <c r="F89" i="2"/>
  <c r="E87" i="2"/>
  <c r="J89" i="2"/>
  <c r="E7" i="2"/>
  <c r="E127" i="2"/>
  <c r="L90" i="1"/>
  <c r="AM90" i="1"/>
  <c r="AM89" i="1"/>
  <c r="L89" i="1"/>
  <c r="L87" i="1"/>
  <c r="L85" i="1"/>
  <c r="L84" i="1"/>
  <c r="BK246" i="2"/>
  <c r="BK211" i="2"/>
  <c r="J201" i="2"/>
  <c r="BK195" i="2"/>
  <c r="BK190" i="2"/>
  <c r="BK186" i="2"/>
  <c r="BK181" i="2"/>
  <c r="BK173" i="2"/>
  <c r="BK167" i="2"/>
  <c r="J161" i="2"/>
  <c r="J153" i="2"/>
  <c r="J147" i="2"/>
  <c r="BK142" i="2"/>
  <c r="BK410" i="2"/>
  <c r="BK408" i="2"/>
  <c r="BK407" i="2"/>
  <c r="BK405" i="2"/>
  <c r="J402" i="2"/>
  <c r="J284" i="2"/>
  <c r="J271" i="2"/>
  <c r="BK266" i="2"/>
  <c r="BK264" i="2"/>
  <c r="J262" i="2"/>
  <c r="BK260" i="2"/>
  <c r="J253" i="2"/>
  <c r="J236" i="2"/>
  <c r="BK210" i="2"/>
  <c r="BK196" i="2"/>
  <c r="J191" i="2"/>
  <c r="BK185" i="2"/>
  <c r="J181" i="2"/>
  <c r="J176" i="2"/>
  <c r="BK172" i="2"/>
  <c r="J170" i="2"/>
  <c r="J163" i="2"/>
  <c r="BK154" i="2"/>
  <c r="BK152" i="2"/>
  <c r="BK143" i="2"/>
  <c r="AS94" i="1"/>
  <c r="J398" i="2"/>
  <c r="J397" i="2"/>
  <c r="BK393" i="2"/>
  <c r="J390" i="2"/>
  <c r="J382" i="2"/>
  <c r="BK377" i="2"/>
  <c r="J375" i="2"/>
  <c r="J370" i="2"/>
  <c r="BK366" i="2"/>
  <c r="J363" i="2"/>
  <c r="J358" i="2"/>
  <c r="BK353" i="2"/>
  <c r="BK349" i="2"/>
  <c r="J345" i="2"/>
  <c r="J341" i="2"/>
  <c r="BK336" i="2"/>
  <c r="J329" i="2"/>
  <c r="J324" i="2"/>
  <c r="J319" i="2"/>
  <c r="BK315" i="2"/>
  <c r="BK311" i="2"/>
  <c r="J305" i="2"/>
  <c r="J301" i="2"/>
  <c r="J298" i="2"/>
  <c r="BK278" i="2"/>
  <c r="J266" i="2"/>
  <c r="J264" i="2"/>
  <c r="BK261" i="2"/>
  <c r="BK258" i="2"/>
  <c r="BK236" i="2"/>
  <c r="BK233" i="2"/>
  <c r="J207" i="2"/>
  <c r="BK200" i="2"/>
  <c r="J194" i="2"/>
  <c r="J186" i="2"/>
  <c r="J179" i="2"/>
  <c r="BK165" i="2"/>
  <c r="BK157" i="2"/>
  <c r="J393" i="2"/>
  <c r="BK391" i="2"/>
  <c r="BK383" i="2"/>
  <c r="J381" i="2"/>
  <c r="BK373" i="2"/>
  <c r="J369" i="2"/>
  <c r="BK365" i="2"/>
  <c r="J362" i="2"/>
  <c r="BK356" i="2"/>
  <c r="J353" i="2"/>
  <c r="BK347" i="2"/>
  <c r="BK345" i="2"/>
  <c r="BK341" i="2"/>
  <c r="J334" i="2"/>
  <c r="J327" i="2"/>
  <c r="J322" i="2"/>
  <c r="BK317" i="2"/>
  <c r="BK312" i="2"/>
  <c r="J309" i="2"/>
  <c r="BK303" i="2"/>
  <c r="BK300" i="2"/>
  <c r="BK288" i="2"/>
  <c r="J278" i="2"/>
  <c r="BK248" i="2"/>
  <c r="BK235" i="2"/>
  <c r="BK227" i="2"/>
  <c r="J210" i="2"/>
  <c r="BK201" i="2"/>
  <c r="BK199" i="2"/>
  <c r="BK193" i="2"/>
  <c r="BK189" i="2"/>
  <c r="BK184" i="2"/>
  <c r="J180" i="2"/>
  <c r="BK174" i="2"/>
  <c r="BK169" i="2"/>
  <c r="J166" i="2"/>
  <c r="BK162" i="2"/>
  <c r="BK158" i="2"/>
  <c r="J151" i="2"/>
  <c r="J145" i="2"/>
  <c r="BK141" i="2"/>
  <c r="J271" i="3"/>
  <c r="BK268" i="3"/>
  <c r="J260" i="3"/>
  <c r="J250" i="3"/>
  <c r="J240" i="3"/>
  <c r="BK236" i="3"/>
  <c r="BK197" i="3"/>
  <c r="BK189" i="3"/>
  <c r="J183" i="3"/>
  <c r="BK181" i="3"/>
  <c r="BK178" i="3"/>
  <c r="BK174" i="3"/>
  <c r="J164" i="3"/>
  <c r="J160" i="3"/>
  <c r="J154" i="3"/>
  <c r="J151" i="3"/>
  <c r="BK142" i="3"/>
  <c r="J268" i="3"/>
  <c r="J266" i="3"/>
  <c r="BK251" i="3"/>
  <c r="BK247" i="3"/>
  <c r="BK241" i="3"/>
  <c r="J232" i="3"/>
  <c r="BK228" i="3"/>
  <c r="BK221" i="3"/>
  <c r="BK213" i="3"/>
  <c r="J210" i="3"/>
  <c r="BK207" i="3"/>
  <c r="BK204" i="3"/>
  <c r="BK194" i="3"/>
  <c r="BK187" i="3"/>
  <c r="J181" i="3"/>
  <c r="BK171" i="3"/>
  <c r="J157" i="3"/>
  <c r="BK154" i="3"/>
  <c r="BK149" i="3"/>
  <c r="J146" i="3"/>
  <c r="BK133" i="3"/>
  <c r="BK267" i="3"/>
  <c r="J262" i="3"/>
  <c r="BK259" i="3"/>
  <c r="BK254" i="3"/>
  <c r="J247" i="3"/>
  <c r="BK242" i="3"/>
  <c r="J234" i="3"/>
  <c r="BK232" i="3"/>
  <c r="J227" i="3"/>
  <c r="BK222" i="3"/>
  <c r="BK218" i="3"/>
  <c r="BK215" i="3"/>
  <c r="J213" i="3"/>
  <c r="J209" i="3"/>
  <c r="BK201" i="3"/>
  <c r="BK198" i="3"/>
  <c r="J194" i="3"/>
  <c r="J190" i="3"/>
  <c r="J184" i="3"/>
  <c r="J175" i="3"/>
  <c r="J172" i="3"/>
  <c r="BK164" i="3"/>
  <c r="BK150" i="3"/>
  <c r="BK146" i="3"/>
  <c r="J142" i="3"/>
  <c r="J136" i="3"/>
  <c r="J134" i="3"/>
  <c r="BK256" i="3"/>
  <c r="J251" i="3"/>
  <c r="J248" i="3"/>
  <c r="BK245" i="3"/>
  <c r="J242" i="3"/>
  <c r="J238" i="3"/>
  <c r="BK229" i="3"/>
  <c r="BK225" i="3"/>
  <c r="J218" i="3"/>
  <c r="J215" i="3"/>
  <c r="J208" i="3"/>
  <c r="BK205" i="3"/>
  <c r="BK200" i="3"/>
  <c r="BK195" i="3"/>
  <c r="J189" i="3"/>
  <c r="J171" i="3"/>
  <c r="J162" i="3"/>
  <c r="BK157" i="3"/>
  <c r="BK143" i="3"/>
  <c r="BK137" i="3"/>
  <c r="J203" i="4"/>
  <c r="J199" i="4"/>
  <c r="BK187" i="4"/>
  <c r="BK177" i="4"/>
  <c r="J170" i="4"/>
  <c r="J167" i="4"/>
  <c r="J155" i="4"/>
  <c r="BK133" i="4"/>
  <c r="J127" i="4"/>
  <c r="BK201" i="4"/>
  <c r="BK193" i="4"/>
  <c r="BK191" i="4"/>
  <c r="J189" i="4"/>
  <c r="J184" i="4"/>
  <c r="BK173" i="4"/>
  <c r="BK170" i="4"/>
  <c r="BK152" i="4"/>
  <c r="J137" i="4"/>
  <c r="BK128" i="4"/>
  <c r="J198" i="4"/>
  <c r="J192" i="4"/>
  <c r="BK189" i="4"/>
  <c r="BK179" i="4"/>
  <c r="J175" i="4"/>
  <c r="BK172" i="4"/>
  <c r="BK148" i="4"/>
  <c r="BK139" i="4"/>
  <c r="BK136" i="4"/>
  <c r="BK127" i="4"/>
  <c r="J205" i="4"/>
  <c r="BK197" i="4"/>
  <c r="BK184" i="4"/>
  <c r="J179" i="4"/>
  <c r="BK175" i="4"/>
  <c r="J161" i="4"/>
  <c r="J148" i="4"/>
  <c r="J139" i="4"/>
  <c r="J133" i="4"/>
  <c r="J153" i="5"/>
  <c r="J148" i="5"/>
  <c r="BK143" i="5"/>
  <c r="J141" i="5"/>
  <c r="J137" i="5"/>
  <c r="J129" i="5"/>
  <c r="BK148" i="5"/>
  <c r="J126" i="5"/>
  <c r="BK154" i="5"/>
  <c r="BK147" i="5"/>
  <c r="BK145" i="5"/>
  <c r="J144" i="5"/>
  <c r="J140" i="5"/>
  <c r="J124" i="5"/>
  <c r="J135" i="5"/>
  <c r="J132" i="5"/>
  <c r="BK129" i="5"/>
  <c r="BK127" i="5"/>
  <c r="J123" i="5"/>
  <c r="BK401" i="2"/>
  <c r="J205" i="2"/>
  <c r="J198" i="2"/>
  <c r="J193" i="2"/>
  <c r="BK187" i="2"/>
  <c r="J182" i="2"/>
  <c r="BK175" i="2"/>
  <c r="J172" i="2"/>
  <c r="BK163" i="2"/>
  <c r="J155" i="2"/>
  <c r="BK151" i="2"/>
  <c r="BK145" i="2"/>
  <c r="J140" i="2"/>
  <c r="J174" i="2"/>
  <c r="J169" i="2"/>
  <c r="J150" i="2"/>
  <c r="J142" i="2"/>
  <c r="BK412" i="2"/>
  <c r="BK404" i="2"/>
  <c r="BK399" i="2"/>
  <c r="BK398" i="2"/>
  <c r="J396" i="2"/>
  <c r="J391" i="2"/>
  <c r="J383" i="2"/>
  <c r="BK379" i="2"/>
  <c r="J376" i="2"/>
  <c r="J372" i="2"/>
  <c r="BK369" i="2"/>
  <c r="J365" i="2"/>
  <c r="BK362" i="2"/>
  <c r="J356" i="2"/>
  <c r="J352" i="2"/>
  <c r="J347" i="2"/>
  <c r="J344" i="2"/>
  <c r="BK338" i="2"/>
  <c r="J332" i="2"/>
  <c r="BK327" i="2"/>
  <c r="BK322" i="2"/>
  <c r="J317" i="2"/>
  <c r="BK314" i="2"/>
  <c r="BK309" i="2"/>
  <c r="J304" i="2"/>
  <c r="J302" i="2"/>
  <c r="BK299" i="2"/>
  <c r="J288" i="2"/>
  <c r="BK271" i="2"/>
  <c r="BK262" i="2"/>
  <c r="J260" i="2"/>
  <c r="J248" i="2"/>
  <c r="J235" i="2"/>
  <c r="J211" i="2"/>
  <c r="J202" i="2"/>
  <c r="J197" i="2"/>
  <c r="BK191" i="2"/>
  <c r="BK182" i="2"/>
  <c r="J178" i="2"/>
  <c r="BK160" i="2"/>
  <c r="BK155" i="2"/>
  <c r="BK390" i="2"/>
  <c r="BK382" i="2"/>
  <c r="J377" i="2"/>
  <c r="BK375" i="2"/>
  <c r="J371" i="2"/>
  <c r="BK368" i="2"/>
  <c r="J364" i="2"/>
  <c r="J359" i="2"/>
  <c r="J354" i="2"/>
  <c r="J350" i="2"/>
  <c r="BK346" i="2"/>
  <c r="J342" i="2"/>
  <c r="J336" i="2"/>
  <c r="J330" i="2"/>
  <c r="BK325" i="2"/>
  <c r="J321" i="2"/>
  <c r="J316" i="2"/>
  <c r="J314" i="2"/>
  <c r="J308" i="2"/>
  <c r="BK304" i="2"/>
  <c r="BK301" i="2"/>
  <c r="J299" i="2"/>
  <c r="BK284" i="2"/>
  <c r="BK253" i="2"/>
  <c r="BK247" i="2"/>
  <c r="J234" i="2"/>
  <c r="J219" i="2"/>
  <c r="BK202" i="2"/>
  <c r="J200" i="2"/>
  <c r="J196" i="2"/>
  <c r="J190" i="2"/>
  <c r="J187" i="2"/>
  <c r="BK178" i="2"/>
  <c r="BK171" i="2"/>
  <c r="J167" i="2"/>
  <c r="J165" i="2"/>
  <c r="J160" i="2"/>
  <c r="J157" i="2"/>
  <c r="BK150" i="2"/>
  <c r="BK147" i="2"/>
  <c r="J143" i="2"/>
  <c r="BK270" i="3"/>
  <c r="J263" i="3"/>
  <c r="J256" i="3"/>
  <c r="BK248" i="3"/>
  <c r="BK237" i="3"/>
  <c r="BK234" i="3"/>
  <c r="BK196" i="3"/>
  <c r="BK190" i="3"/>
  <c r="J185" i="3"/>
  <c r="J180" i="3"/>
  <c r="J177" i="3"/>
  <c r="J173" i="3"/>
  <c r="J167" i="3"/>
  <c r="BK162" i="3"/>
  <c r="BK153" i="3"/>
  <c r="BK147" i="3"/>
  <c r="J141" i="3"/>
  <c r="J270" i="3"/>
  <c r="BK262" i="3"/>
  <c r="J254" i="3"/>
  <c r="J245" i="3"/>
  <c r="J237" i="3"/>
  <c r="BK231" i="3"/>
  <c r="BK224" i="3"/>
  <c r="J222" i="3"/>
  <c r="J220" i="3"/>
  <c r="J212" i="3"/>
  <c r="BK209" i="3"/>
  <c r="BK206" i="3"/>
  <c r="BK203" i="3"/>
  <c r="J191" i="3"/>
  <c r="BK185" i="3"/>
  <c r="BK179" i="3"/>
  <c r="J170" i="3"/>
  <c r="J159" i="3"/>
  <c r="J156" i="3"/>
  <c r="J153" i="3"/>
  <c r="BK151" i="3"/>
  <c r="J147" i="3"/>
  <c r="J137" i="3"/>
  <c r="J269" i="3"/>
  <c r="BK263" i="3"/>
  <c r="BK260" i="3"/>
  <c r="J255" i="3"/>
  <c r="BK252" i="3"/>
  <c r="J244" i="3"/>
  <c r="J239" i="3"/>
  <c r="J233" i="3"/>
  <c r="J231" i="3"/>
  <c r="J224" i="3"/>
  <c r="BK220" i="3"/>
  <c r="BK217" i="3"/>
  <c r="BK214" i="3"/>
  <c r="BK210" i="3"/>
  <c r="BK202" i="3"/>
  <c r="J199" i="3"/>
  <c r="J195" i="3"/>
  <c r="BK191" i="3"/>
  <c r="BK186" i="3"/>
  <c r="BK180" i="3"/>
  <c r="BK173" i="3"/>
  <c r="J169" i="3"/>
  <c r="BK156" i="3"/>
  <c r="J148" i="3"/>
  <c r="J143" i="3"/>
  <c r="J138" i="3"/>
  <c r="BK257" i="3"/>
  <c r="BK253" i="3"/>
  <c r="BK250" i="3"/>
  <c r="BK246" i="3"/>
  <c r="BK244" i="3"/>
  <c r="BK240" i="3"/>
  <c r="J235" i="3"/>
  <c r="J228" i="3"/>
  <c r="BK223" i="3"/>
  <c r="J217" i="3"/>
  <c r="J214" i="3"/>
  <c r="J207" i="3"/>
  <c r="J203" i="3"/>
  <c r="J196" i="3"/>
  <c r="J193" i="3"/>
  <c r="BK184" i="3"/>
  <c r="BK172" i="3"/>
  <c r="BK169" i="3"/>
  <c r="BK160" i="3"/>
  <c r="J155" i="3"/>
  <c r="BK139" i="3"/>
  <c r="J135" i="3"/>
  <c r="J200" i="4"/>
  <c r="BK194" i="4"/>
  <c r="J181" i="4"/>
  <c r="BK174" i="4"/>
  <c r="J169" i="4"/>
  <c r="J164" i="4"/>
  <c r="J140" i="4"/>
  <c r="J131" i="4"/>
  <c r="J126" i="4"/>
  <c r="J197" i="4"/>
  <c r="J193" i="4"/>
  <c r="BK190" i="4"/>
  <c r="BK185" i="4"/>
  <c r="BK178" i="4"/>
  <c r="BK161" i="4"/>
  <c r="BK142" i="4"/>
  <c r="J129" i="4"/>
  <c r="BK200" i="4"/>
  <c r="BK195" i="4"/>
  <c r="J190" i="4"/>
  <c r="J185" i="4"/>
  <c r="J176" i="4"/>
  <c r="BK167" i="4"/>
  <c r="BK141" i="4"/>
  <c r="J138" i="4"/>
  <c r="J134" i="4"/>
  <c r="J130" i="4"/>
  <c r="BK205" i="4"/>
  <c r="BK199" i="4"/>
  <c r="BK188" i="4"/>
  <c r="J178" i="4"/>
  <c r="BK169" i="4"/>
  <c r="J168" i="4"/>
  <c r="BK164" i="4"/>
  <c r="J142" i="4"/>
  <c r="BK137" i="4"/>
  <c r="J128" i="4"/>
  <c r="J155" i="5"/>
  <c r="BK150" i="5"/>
  <c r="J147" i="5"/>
  <c r="BK139" i="5"/>
  <c r="J136" i="5"/>
  <c r="BK128" i="5"/>
  <c r="BK155" i="5"/>
  <c r="BK153" i="5"/>
  <c r="J151" i="5"/>
  <c r="BK141" i="5"/>
  <c r="J138" i="5"/>
  <c r="BK136" i="5"/>
  <c r="BK133" i="5"/>
  <c r="BK130" i="5"/>
  <c r="BK123" i="5"/>
  <c r="BK151" i="5"/>
  <c r="J142" i="5"/>
  <c r="J133" i="5"/>
  <c r="J130" i="5"/>
  <c r="BK126" i="5"/>
  <c r="J122" i="5"/>
  <c r="BK134" i="5"/>
  <c r="J227" i="2"/>
  <c r="BK207" i="2"/>
  <c r="J199" i="2"/>
  <c r="BK194" i="2"/>
  <c r="J188" i="2"/>
  <c r="J185" i="2"/>
  <c r="BK176" i="2"/>
  <c r="BK170" i="2"/>
  <c r="J162" i="2"/>
  <c r="J154" i="2"/>
  <c r="BK148" i="2"/>
  <c r="J144" i="2"/>
  <c r="J412" i="2"/>
  <c r="J410" i="2"/>
  <c r="J408" i="2"/>
  <c r="J407" i="2"/>
  <c r="J404" i="2"/>
  <c r="BK297" i="2"/>
  <c r="BK285" i="2"/>
  <c r="BK272" i="2"/>
  <c r="BK265" i="2"/>
  <c r="J263" i="2"/>
  <c r="J261" i="2"/>
  <c r="J258" i="2"/>
  <c r="J247" i="2"/>
  <c r="BK219" i="2"/>
  <c r="BK197" i="2"/>
  <c r="J195" i="2"/>
  <c r="BK188" i="2"/>
  <c r="J184" i="2"/>
  <c r="BK179" i="2"/>
  <c r="J173" i="2"/>
  <c r="J171" i="2"/>
  <c r="BK166" i="2"/>
  <c r="BK161" i="2"/>
  <c r="BK153" i="2"/>
  <c r="J148" i="2"/>
  <c r="J141" i="2"/>
  <c r="J405" i="2"/>
  <c r="BK402" i="2"/>
  <c r="J399" i="2"/>
  <c r="BK397" i="2"/>
  <c r="BK396" i="2"/>
  <c r="BK392" i="2"/>
  <c r="J384" i="2"/>
  <c r="BK381" i="2"/>
  <c r="BK376" i="2"/>
  <c r="J373" i="2"/>
  <c r="BK371" i="2"/>
  <c r="J368" i="2"/>
  <c r="BK364" i="2"/>
  <c r="BK359" i="2"/>
  <c r="BK354" i="2"/>
  <c r="BK350" i="2"/>
  <c r="J346" i="2"/>
  <c r="BK342" i="2"/>
  <c r="BK334" i="2"/>
  <c r="BK330" i="2"/>
  <c r="J325" i="2"/>
  <c r="BK321" i="2"/>
  <c r="BK316" i="2"/>
  <c r="J312" i="2"/>
  <c r="BK308" i="2"/>
  <c r="J303" i="2"/>
  <c r="J300" i="2"/>
  <c r="J297" i="2"/>
  <c r="J272" i="2"/>
  <c r="J265" i="2"/>
  <c r="BK263" i="2"/>
  <c r="BK259" i="2"/>
  <c r="J246" i="2"/>
  <c r="BK234" i="2"/>
  <c r="J233" i="2"/>
  <c r="BK205" i="2"/>
  <c r="BK198" i="2"/>
  <c r="J189" i="2"/>
  <c r="BK180" i="2"/>
  <c r="J175" i="2"/>
  <c r="J158" i="2"/>
  <c r="J401" i="2"/>
  <c r="J392" i="2"/>
  <c r="BK384" i="2"/>
  <c r="J379" i="2"/>
  <c r="BK372" i="2"/>
  <c r="BK370" i="2"/>
  <c r="J366" i="2"/>
  <c r="BK363" i="2"/>
  <c r="BK358" i="2"/>
  <c r="BK352" i="2"/>
  <c r="J349" i="2"/>
  <c r="BK344" i="2"/>
  <c r="J338" i="2"/>
  <c r="BK332" i="2"/>
  <c r="BK329" i="2"/>
  <c r="BK324" i="2"/>
  <c r="BK319" i="2"/>
  <c r="J315" i="2"/>
  <c r="J311" i="2"/>
  <c r="BK305" i="2"/>
  <c r="BK302" i="2"/>
  <c r="BK298" i="2"/>
  <c r="J285" i="2"/>
  <c r="J259" i="2"/>
  <c r="J152" i="2"/>
  <c r="BK144" i="2"/>
  <c r="BK140" i="2"/>
  <c r="BK269" i="3"/>
  <c r="J261" i="3"/>
  <c r="J252" i="3"/>
  <c r="BK243" i="3"/>
  <c r="BK238" i="3"/>
  <c r="J202" i="3"/>
  <c r="J186" i="3"/>
  <c r="J182" i="3"/>
  <c r="J179" i="3"/>
  <c r="BK175" i="3"/>
  <c r="J168" i="3"/>
  <c r="J161" i="3"/>
  <c r="BK159" i="3"/>
  <c r="BK152" i="3"/>
  <c r="BK145" i="3"/>
  <c r="BK136" i="3"/>
  <c r="J267" i="3"/>
  <c r="J259" i="3"/>
  <c r="BK249" i="3"/>
  <c r="J236" i="3"/>
  <c r="J229" i="3"/>
  <c r="J223" i="3"/>
  <c r="J219" i="3"/>
  <c r="J211" i="3"/>
  <c r="BK208" i="3"/>
  <c r="J205" i="3"/>
  <c r="BK199" i="3"/>
  <c r="J188" i="3"/>
  <c r="BK182" i="3"/>
  <c r="J178" i="3"/>
  <c r="BK168" i="3"/>
  <c r="BK158" i="3"/>
  <c r="BK155" i="3"/>
  <c r="J152" i="3"/>
  <c r="BK148" i="3"/>
  <c r="J139" i="3"/>
  <c r="BK271" i="3"/>
  <c r="BK266" i="3"/>
  <c r="BK261" i="3"/>
  <c r="J257" i="3"/>
  <c r="J253" i="3"/>
  <c r="J246" i="3"/>
  <c r="J241" i="3"/>
  <c r="BK235" i="3"/>
  <c r="J225" i="3"/>
  <c r="J221" i="3"/>
  <c r="J216" i="3"/>
  <c r="BK212" i="3"/>
  <c r="J204" i="3"/>
  <c r="J200" i="3"/>
  <c r="J197" i="3"/>
  <c r="BK193" i="3"/>
  <c r="BK188" i="3"/>
  <c r="BK183" i="3"/>
  <c r="J174" i="3"/>
  <c r="BK170" i="3"/>
  <c r="BK161" i="3"/>
  <c r="J149" i="3"/>
  <c r="J145" i="3"/>
  <c r="BK141" i="3"/>
  <c r="BK135" i="3"/>
  <c r="J133" i="3"/>
  <c r="BK255" i="3"/>
  <c r="J249" i="3"/>
  <c r="J243" i="3"/>
  <c r="BK239" i="3"/>
  <c r="BK233" i="3"/>
  <c r="BK227" i="3"/>
  <c r="BK219" i="3"/>
  <c r="BK216" i="3"/>
  <c r="BK211" i="3"/>
  <c r="J206" i="3"/>
  <c r="J201" i="3"/>
  <c r="J198" i="3"/>
  <c r="J187" i="3"/>
  <c r="BK177" i="3"/>
  <c r="BK167" i="3"/>
  <c r="J158" i="3"/>
  <c r="J150" i="3"/>
  <c r="BK138" i="3"/>
  <c r="BK134" i="3"/>
  <c r="J201" i="4"/>
  <c r="J195" i="4"/>
  <c r="J180" i="4"/>
  <c r="J173" i="4"/>
  <c r="BK168" i="4"/>
  <c r="J158" i="4"/>
  <c r="BK138" i="4"/>
  <c r="BK130" i="4"/>
  <c r="BK202" i="4"/>
  <c r="J194" i="4"/>
  <c r="BK192" i="4"/>
  <c r="J187" i="4"/>
  <c r="BK181" i="4"/>
  <c r="J172" i="4"/>
  <c r="BK155" i="4"/>
  <c r="J145" i="4"/>
  <c r="BK134" i="4"/>
  <c r="J202" i="4"/>
  <c r="BK196" i="4"/>
  <c r="J191" i="4"/>
  <c r="J188" i="4"/>
  <c r="J177" i="4"/>
  <c r="J174" i="4"/>
  <c r="J152" i="4"/>
  <c r="BK140" i="4"/>
  <c r="BK131" i="4"/>
  <c r="BK126" i="4"/>
  <c r="BK203" i="4"/>
  <c r="BK198" i="4"/>
  <c r="J196" i="4"/>
  <c r="BK180" i="4"/>
  <c r="BK176" i="4"/>
  <c r="BK158" i="4"/>
  <c r="BK145" i="4"/>
  <c r="J141" i="4"/>
  <c r="J136" i="4"/>
  <c r="BK129" i="4"/>
  <c r="J152" i="5"/>
  <c r="J146" i="5"/>
  <c r="J145" i="5"/>
  <c r="BK142" i="5"/>
  <c r="BK138" i="5"/>
  <c r="J131" i="5"/>
  <c r="BK124" i="5"/>
  <c r="J154" i="5"/>
  <c r="J150" i="5"/>
  <c r="BK144" i="5"/>
  <c r="J139" i="5"/>
  <c r="BK137" i="5"/>
  <c r="J134" i="5"/>
  <c r="BK131" i="5"/>
  <c r="BK152" i="5"/>
  <c r="BK146" i="5"/>
  <c r="J143" i="5"/>
  <c r="BK135" i="5"/>
  <c r="BK132" i="5"/>
  <c r="J127" i="5"/>
  <c r="J125" i="5"/>
  <c r="BK140" i="5"/>
  <c r="J128" i="5"/>
  <c r="BK125" i="5"/>
  <c r="BK122" i="5"/>
  <c r="R139" i="2" l="1"/>
  <c r="R146" i="2"/>
  <c r="P159" i="2"/>
  <c r="R168" i="2"/>
  <c r="R177" i="2"/>
  <c r="T192" i="2"/>
  <c r="P206" i="2"/>
  <c r="R307" i="2"/>
  <c r="BK320" i="2"/>
  <c r="J320" i="2" s="1"/>
  <c r="J108" i="2" s="1"/>
  <c r="R335" i="2"/>
  <c r="P357" i="2"/>
  <c r="R367" i="2"/>
  <c r="P374" i="2"/>
  <c r="T380" i="2"/>
  <c r="T400" i="2"/>
  <c r="T406" i="2"/>
  <c r="P132" i="3"/>
  <c r="P140" i="3"/>
  <c r="P144" i="3"/>
  <c r="BK166" i="3"/>
  <c r="J166" i="3" s="1"/>
  <c r="BK176" i="3"/>
  <c r="J176" i="3" s="1"/>
  <c r="R192" i="3"/>
  <c r="P226" i="3"/>
  <c r="R230" i="3"/>
  <c r="BK258" i="3"/>
  <c r="J258" i="3"/>
  <c r="R265" i="3"/>
  <c r="R264" i="3"/>
  <c r="P125" i="4"/>
  <c r="P132" i="4"/>
  <c r="BK135" i="4"/>
  <c r="J135" i="4" s="1"/>
  <c r="J100" i="4" s="1"/>
  <c r="BK171" i="4"/>
  <c r="J171" i="4" s="1"/>
  <c r="J101" i="4" s="1"/>
  <c r="BK186" i="4"/>
  <c r="J186" i="4" s="1"/>
  <c r="J102" i="4" s="1"/>
  <c r="BK121" i="5"/>
  <c r="BK149" i="5"/>
  <c r="J149" i="5" s="1"/>
  <c r="J99" i="5" s="1"/>
  <c r="T139" i="2"/>
  <c r="T146" i="2"/>
  <c r="R159" i="2"/>
  <c r="P168" i="2"/>
  <c r="P177" i="2"/>
  <c r="P192" i="2"/>
  <c r="T206" i="2"/>
  <c r="T307" i="2"/>
  <c r="T320" i="2"/>
  <c r="BK335" i="2"/>
  <c r="J335" i="2" s="1"/>
  <c r="J109" i="2" s="1"/>
  <c r="BK357" i="2"/>
  <c r="J357" i="2" s="1"/>
  <c r="J110" i="2" s="1"/>
  <c r="BK367" i="2"/>
  <c r="J367" i="2"/>
  <c r="J111" i="2" s="1"/>
  <c r="R374" i="2"/>
  <c r="P380" i="2"/>
  <c r="BK400" i="2"/>
  <c r="J400" i="2"/>
  <c r="J115" i="2" s="1"/>
  <c r="R406" i="2"/>
  <c r="BK132" i="3"/>
  <c r="J132" i="3"/>
  <c r="R140" i="3"/>
  <c r="BK144" i="3"/>
  <c r="J144" i="3" s="1"/>
  <c r="T166" i="3"/>
  <c r="T176" i="3"/>
  <c r="T192" i="3"/>
  <c r="T226" i="3"/>
  <c r="BK230" i="3"/>
  <c r="J230" i="3" s="1"/>
  <c r="T258" i="3"/>
  <c r="P265" i="3"/>
  <c r="P264" i="3"/>
  <c r="T125" i="4"/>
  <c r="R132" i="4"/>
  <c r="P135" i="4"/>
  <c r="R171" i="4"/>
  <c r="P186" i="4"/>
  <c r="P121" i="5"/>
  <c r="P120" i="5"/>
  <c r="P119" i="5"/>
  <c r="AU98" i="1"/>
  <c r="P149" i="5"/>
  <c r="P139" i="2"/>
  <c r="BK146" i="2"/>
  <c r="J146" i="2" s="1"/>
  <c r="J99" i="2" s="1"/>
  <c r="T159" i="2"/>
  <c r="T168" i="2"/>
  <c r="T177" i="2"/>
  <c r="R192" i="2"/>
  <c r="BK206" i="2"/>
  <c r="J206" i="2" s="1"/>
  <c r="J105" i="2" s="1"/>
  <c r="P307" i="2"/>
  <c r="R320" i="2"/>
  <c r="T335" i="2"/>
  <c r="T357" i="2"/>
  <c r="P367" i="2"/>
  <c r="BK374" i="2"/>
  <c r="J374" i="2"/>
  <c r="J112" i="2" s="1"/>
  <c r="BK380" i="2"/>
  <c r="J380" i="2"/>
  <c r="J114" i="2" s="1"/>
  <c r="R400" i="2"/>
  <c r="P406" i="2"/>
  <c r="T132" i="3"/>
  <c r="T140" i="3"/>
  <c r="T144" i="3"/>
  <c r="R166" i="3"/>
  <c r="P176" i="3"/>
  <c r="P192" i="3"/>
  <c r="R226" i="3"/>
  <c r="T230" i="3"/>
  <c r="R258" i="3"/>
  <c r="BK265" i="3"/>
  <c r="J265" i="3"/>
  <c r="R125" i="4"/>
  <c r="T132" i="4"/>
  <c r="R135" i="4"/>
  <c r="P171" i="4"/>
  <c r="T186" i="4"/>
  <c r="T121" i="5"/>
  <c r="T120" i="5"/>
  <c r="T119" i="5" s="1"/>
  <c r="T149" i="5"/>
  <c r="BK139" i="2"/>
  <c r="J139" i="2"/>
  <c r="J98" i="2" s="1"/>
  <c r="P146" i="2"/>
  <c r="BK159" i="2"/>
  <c r="J159" i="2" s="1"/>
  <c r="J100" i="2" s="1"/>
  <c r="BK168" i="2"/>
  <c r="J168" i="2" s="1"/>
  <c r="J101" i="2" s="1"/>
  <c r="BK177" i="2"/>
  <c r="J177" i="2" s="1"/>
  <c r="J102" i="2" s="1"/>
  <c r="BK192" i="2"/>
  <c r="J192" i="2" s="1"/>
  <c r="J103" i="2" s="1"/>
  <c r="R206" i="2"/>
  <c r="BK307" i="2"/>
  <c r="J307" i="2" s="1"/>
  <c r="J107" i="2" s="1"/>
  <c r="P320" i="2"/>
  <c r="P335" i="2"/>
  <c r="R357" i="2"/>
  <c r="T367" i="2"/>
  <c r="T374" i="2"/>
  <c r="R380" i="2"/>
  <c r="P400" i="2"/>
  <c r="BK406" i="2"/>
  <c r="J406" i="2" s="1"/>
  <c r="J116" i="2" s="1"/>
  <c r="R132" i="3"/>
  <c r="BK140" i="3"/>
  <c r="J140" i="3" s="1"/>
  <c r="R144" i="3"/>
  <c r="P166" i="3"/>
  <c r="R176" i="3"/>
  <c r="BK192" i="3"/>
  <c r="J192" i="3" s="1"/>
  <c r="BK226" i="3"/>
  <c r="J226" i="3" s="1"/>
  <c r="P230" i="3"/>
  <c r="P258" i="3"/>
  <c r="T265" i="3"/>
  <c r="T264" i="3" s="1"/>
  <c r="BK125" i="4"/>
  <c r="J125" i="4" s="1"/>
  <c r="J98" i="4" s="1"/>
  <c r="BK132" i="4"/>
  <c r="J132" i="4"/>
  <c r="J99" i="4" s="1"/>
  <c r="T135" i="4"/>
  <c r="T171" i="4"/>
  <c r="R186" i="4"/>
  <c r="R121" i="5"/>
  <c r="R120" i="5"/>
  <c r="R119" i="5" s="1"/>
  <c r="R149" i="5"/>
  <c r="BK204" i="2"/>
  <c r="J204" i="2"/>
  <c r="J104" i="2" s="1"/>
  <c r="BK163" i="3"/>
  <c r="J163" i="3"/>
  <c r="BK204" i="4"/>
  <c r="J204" i="4"/>
  <c r="J103" i="4" s="1"/>
  <c r="BK378" i="2"/>
  <c r="J378" i="2" s="1"/>
  <c r="J113" i="2" s="1"/>
  <c r="BK411" i="2"/>
  <c r="J411" i="2"/>
  <c r="J117" i="2" s="1"/>
  <c r="J91" i="5"/>
  <c r="J113" i="5"/>
  <c r="J116" i="5"/>
  <c r="BF125" i="5"/>
  <c r="BF127" i="5"/>
  <c r="BF129" i="5"/>
  <c r="BF131" i="5"/>
  <c r="F92" i="5"/>
  <c r="BF123" i="5"/>
  <c r="BF124" i="5"/>
  <c r="BF126" i="5"/>
  <c r="BF132" i="5"/>
  <c r="BF143" i="5"/>
  <c r="BF147" i="5"/>
  <c r="BF148" i="5"/>
  <c r="BF154" i="5"/>
  <c r="BF155" i="5"/>
  <c r="E85" i="5"/>
  <c r="BF128" i="5"/>
  <c r="BF133" i="5"/>
  <c r="BF137" i="5"/>
  <c r="BF138" i="5"/>
  <c r="BF140" i="5"/>
  <c r="BF142" i="5"/>
  <c r="BF144" i="5"/>
  <c r="BF145" i="5"/>
  <c r="BF146" i="5"/>
  <c r="BF151" i="5"/>
  <c r="F91" i="5"/>
  <c r="BF122" i="5"/>
  <c r="BF130" i="5"/>
  <c r="BF134" i="5"/>
  <c r="BF135" i="5"/>
  <c r="BF136" i="5"/>
  <c r="BF139" i="5"/>
  <c r="BF141" i="5"/>
  <c r="BF150" i="5"/>
  <c r="BF152" i="5"/>
  <c r="BF153" i="5"/>
  <c r="J91" i="4"/>
  <c r="F92" i="4"/>
  <c r="J120" i="4"/>
  <c r="BF127" i="4"/>
  <c r="BF131" i="4"/>
  <c r="BF134" i="4"/>
  <c r="BF140" i="4"/>
  <c r="BF141" i="4"/>
  <c r="BF152" i="4"/>
  <c r="BF158" i="4"/>
  <c r="BF164" i="4"/>
  <c r="BF184" i="4"/>
  <c r="BF188" i="4"/>
  <c r="BF189" i="4"/>
  <c r="BF190" i="4"/>
  <c r="BF205" i="4"/>
  <c r="BF126" i="4"/>
  <c r="BF130" i="4"/>
  <c r="BF136" i="4"/>
  <c r="BF137" i="4"/>
  <c r="BF175" i="4"/>
  <c r="BF176" i="4"/>
  <c r="BF177" i="4"/>
  <c r="BF178" i="4"/>
  <c r="BF180" i="4"/>
  <c r="BF185" i="4"/>
  <c r="BF187" i="4"/>
  <c r="BF196" i="4"/>
  <c r="BF197" i="4"/>
  <c r="F91" i="4"/>
  <c r="E113" i="4"/>
  <c r="J117" i="4"/>
  <c r="BF128" i="4"/>
  <c r="BF133" i="4"/>
  <c r="BF142" i="4"/>
  <c r="BF145" i="4"/>
  <c r="BF148" i="4"/>
  <c r="BF170" i="4"/>
  <c r="BF173" i="4"/>
  <c r="BF174" i="4"/>
  <c r="BF181" i="4"/>
  <c r="BF191" i="4"/>
  <c r="BF192" i="4"/>
  <c r="BF198" i="4"/>
  <c r="BF201" i="4"/>
  <c r="BF202" i="4"/>
  <c r="BF129" i="4"/>
  <c r="BF138" i="4"/>
  <c r="BF139" i="4"/>
  <c r="BF155" i="4"/>
  <c r="BF161" i="4"/>
  <c r="BF167" i="4"/>
  <c r="BF168" i="4"/>
  <c r="BF169" i="4"/>
  <c r="BF172" i="4"/>
  <c r="BF179" i="4"/>
  <c r="BF193" i="4"/>
  <c r="BF194" i="4"/>
  <c r="BF195" i="4"/>
  <c r="BF199" i="4"/>
  <c r="BF200" i="4"/>
  <c r="BF203" i="4"/>
  <c r="F92" i="3"/>
  <c r="BF133" i="3"/>
  <c r="BF134" i="3"/>
  <c r="BF149" i="3"/>
  <c r="BF150" i="3"/>
  <c r="BF154" i="3"/>
  <c r="BF170" i="3"/>
  <c r="BF174" i="3"/>
  <c r="BF187" i="3"/>
  <c r="BF188" i="3"/>
  <c r="BF189" i="3"/>
  <c r="BF191" i="3"/>
  <c r="BF193" i="3"/>
  <c r="BF195" i="3"/>
  <c r="BF197" i="3"/>
  <c r="BF201" i="3"/>
  <c r="BF202" i="3"/>
  <c r="BF207" i="3"/>
  <c r="BF209" i="3"/>
  <c r="BF211" i="3"/>
  <c r="BF212" i="3"/>
  <c r="BF217" i="3"/>
  <c r="BF219" i="3"/>
  <c r="BF220" i="3"/>
  <c r="BF221" i="3"/>
  <c r="BF223" i="3"/>
  <c r="BF225" i="3"/>
  <c r="BF229" i="3"/>
  <c r="BF231" i="3"/>
  <c r="BF234" i="3"/>
  <c r="BF241" i="3"/>
  <c r="BF242" i="3"/>
  <c r="BF247" i="3"/>
  <c r="BF248" i="3"/>
  <c r="BF250" i="3"/>
  <c r="BF256" i="3"/>
  <c r="BF262" i="3"/>
  <c r="BF263" i="3"/>
  <c r="BF267" i="3"/>
  <c r="F91" i="3"/>
  <c r="E120" i="3"/>
  <c r="J124" i="3"/>
  <c r="J126" i="3"/>
  <c r="BF135" i="3"/>
  <c r="BF136" i="3"/>
  <c r="BF137" i="3"/>
  <c r="BF141" i="3"/>
  <c r="BF142" i="3"/>
  <c r="BF148" i="3"/>
  <c r="BF155" i="3"/>
  <c r="BF158" i="3"/>
  <c r="BF161" i="3"/>
  <c r="BF162" i="3"/>
  <c r="BF168" i="3"/>
  <c r="BF171" i="3"/>
  <c r="BF173" i="3"/>
  <c r="BF177" i="3"/>
  <c r="BF178" i="3"/>
  <c r="BF180" i="3"/>
  <c r="BF181" i="3"/>
  <c r="BF194" i="3"/>
  <c r="BF199" i="3"/>
  <c r="BF204" i="3"/>
  <c r="BF205" i="3"/>
  <c r="BF206" i="3"/>
  <c r="BF214" i="3"/>
  <c r="BF218" i="3"/>
  <c r="BF222" i="3"/>
  <c r="BF227" i="3"/>
  <c r="BF232" i="3"/>
  <c r="BF233" i="3"/>
  <c r="BF237" i="3"/>
  <c r="BF238" i="3"/>
  <c r="BF243" i="3"/>
  <c r="BF245" i="3"/>
  <c r="BF246" i="3"/>
  <c r="BF254" i="3"/>
  <c r="BF255" i="3"/>
  <c r="BF259" i="3"/>
  <c r="BF261" i="3"/>
  <c r="BF266" i="3"/>
  <c r="BF268" i="3"/>
  <c r="BF271" i="3"/>
  <c r="BF138" i="3"/>
  <c r="BF145" i="3"/>
  <c r="BF151" i="3"/>
  <c r="BF152" i="3"/>
  <c r="BF156" i="3"/>
  <c r="BF164" i="3"/>
  <c r="BF179" i="3"/>
  <c r="BF182" i="3"/>
  <c r="BF185" i="3"/>
  <c r="BF190" i="3"/>
  <c r="BF196" i="3"/>
  <c r="BF203" i="3"/>
  <c r="BF208" i="3"/>
  <c r="BF210" i="3"/>
  <c r="BF213" i="3"/>
  <c r="BF215" i="3"/>
  <c r="BF216" i="3"/>
  <c r="BF224" i="3"/>
  <c r="BF228" i="3"/>
  <c r="BF236" i="3"/>
  <c r="BF239" i="3"/>
  <c r="BF253" i="3"/>
  <c r="BF257" i="3"/>
  <c r="BF260" i="3"/>
  <c r="BF269" i="3"/>
  <c r="BF270" i="3"/>
  <c r="BF139" i="3"/>
  <c r="BF143" i="3"/>
  <c r="BF146" i="3"/>
  <c r="BF147" i="3"/>
  <c r="BF153" i="3"/>
  <c r="BF157" i="3"/>
  <c r="BF159" i="3"/>
  <c r="BF160" i="3"/>
  <c r="BF167" i="3"/>
  <c r="BF169" i="3"/>
  <c r="BF172" i="3"/>
  <c r="BF175" i="3"/>
  <c r="BF183" i="3"/>
  <c r="BF184" i="3"/>
  <c r="BF186" i="3"/>
  <c r="BF198" i="3"/>
  <c r="BF200" i="3"/>
  <c r="BF235" i="3"/>
  <c r="BF240" i="3"/>
  <c r="BF244" i="3"/>
  <c r="BF249" i="3"/>
  <c r="BF251" i="3"/>
  <c r="BF252" i="3"/>
  <c r="E85" i="2"/>
  <c r="J131" i="2"/>
  <c r="BF142" i="2"/>
  <c r="BF144" i="2"/>
  <c r="BF145" i="2"/>
  <c r="BF147" i="2"/>
  <c r="BF151" i="2"/>
  <c r="BF155" i="2"/>
  <c r="BF158" i="2"/>
  <c r="BF165" i="2"/>
  <c r="BF166" i="2"/>
  <c r="BF167" i="2"/>
  <c r="BF172" i="2"/>
  <c r="BF180" i="2"/>
  <c r="BF201" i="2"/>
  <c r="BF207" i="2"/>
  <c r="BF211" i="2"/>
  <c r="BF219" i="2"/>
  <c r="BF253" i="2"/>
  <c r="BF258" i="2"/>
  <c r="BF260" i="2"/>
  <c r="BF261" i="2"/>
  <c r="BF264" i="2"/>
  <c r="BF265" i="2"/>
  <c r="BF271" i="2"/>
  <c r="BF288" i="2"/>
  <c r="BF297" i="2"/>
  <c r="BF305" i="2"/>
  <c r="BF308" i="2"/>
  <c r="BF309" i="2"/>
  <c r="BF311" i="2"/>
  <c r="BF314" i="2"/>
  <c r="BF315" i="2"/>
  <c r="BF316" i="2"/>
  <c r="BF317" i="2"/>
  <c r="BF321" i="2"/>
  <c r="BF322" i="2"/>
  <c r="BF325" i="2"/>
  <c r="BF329" i="2"/>
  <c r="BF332" i="2"/>
  <c r="BF334" i="2"/>
  <c r="BF336" i="2"/>
  <c r="BF338" i="2"/>
  <c r="BF341" i="2"/>
  <c r="BF347" i="2"/>
  <c r="BF349" i="2"/>
  <c r="BF352" i="2"/>
  <c r="BF353" i="2"/>
  <c r="BF358" i="2"/>
  <c r="BF359" i="2"/>
  <c r="BF363" i="2"/>
  <c r="BF365" i="2"/>
  <c r="BF366" i="2"/>
  <c r="BF368" i="2"/>
  <c r="BF370" i="2"/>
  <c r="BF373" i="2"/>
  <c r="BF375" i="2"/>
  <c r="BF379" i="2"/>
  <c r="BF381" i="2"/>
  <c r="BF393" i="2"/>
  <c r="BF412" i="2"/>
  <c r="BF140" i="2"/>
  <c r="BF157" i="2"/>
  <c r="BF163" i="2"/>
  <c r="BF174" i="2"/>
  <c r="BF176" i="2"/>
  <c r="BF178" i="2"/>
  <c r="BF188" i="2"/>
  <c r="BF193" i="2"/>
  <c r="BF205" i="2"/>
  <c r="BF227" i="2"/>
  <c r="BF234" i="2"/>
  <c r="BF246" i="2"/>
  <c r="BF248" i="2"/>
  <c r="BF259" i="2"/>
  <c r="BF262" i="2"/>
  <c r="BF263" i="2"/>
  <c r="BF272" i="2"/>
  <c r="BF278" i="2"/>
  <c r="BF284" i="2"/>
  <c r="BF298" i="2"/>
  <c r="BF299" i="2"/>
  <c r="BF300" i="2"/>
  <c r="BF301" i="2"/>
  <c r="BF302" i="2"/>
  <c r="BF303" i="2"/>
  <c r="BF304" i="2"/>
  <c r="BF312" i="2"/>
  <c r="BF319" i="2"/>
  <c r="BF324" i="2"/>
  <c r="BF327" i="2"/>
  <c r="BF330" i="2"/>
  <c r="BF342" i="2"/>
  <c r="BF344" i="2"/>
  <c r="BF345" i="2"/>
  <c r="BF346" i="2"/>
  <c r="BF350" i="2"/>
  <c r="BF354" i="2"/>
  <c r="BF356" i="2"/>
  <c r="BF362" i="2"/>
  <c r="BF364" i="2"/>
  <c r="BF369" i="2"/>
  <c r="BF371" i="2"/>
  <c r="BF372" i="2"/>
  <c r="BF376" i="2"/>
  <c r="BF377" i="2"/>
  <c r="BF382" i="2"/>
  <c r="BF383" i="2"/>
  <c r="BF384" i="2"/>
  <c r="BF390" i="2"/>
  <c r="BF391" i="2"/>
  <c r="BF392" i="2"/>
  <c r="BF396" i="2"/>
  <c r="BF397" i="2"/>
  <c r="BF398" i="2"/>
  <c r="BF399" i="2"/>
  <c r="BF141" i="2"/>
  <c r="BF148" i="2"/>
  <c r="BF150" i="2"/>
  <c r="BF162" i="2"/>
  <c r="BF169" i="2"/>
  <c r="BF170" i="2"/>
  <c r="BF173" i="2"/>
  <c r="BF175" i="2"/>
  <c r="BF182" i="2"/>
  <c r="BF184" i="2"/>
  <c r="BF186" i="2"/>
  <c r="BF189" i="2"/>
  <c r="BF190" i="2"/>
  <c r="BF194" i="2"/>
  <c r="BF195" i="2"/>
  <c r="BF196" i="2"/>
  <c r="BF202" i="2"/>
  <c r="BF210" i="2"/>
  <c r="BF233" i="2"/>
  <c r="BF235" i="2"/>
  <c r="BF236" i="2"/>
  <c r="BF247" i="2"/>
  <c r="BF266" i="2"/>
  <c r="BF285" i="2"/>
  <c r="BF401" i="2"/>
  <c r="BF402" i="2"/>
  <c r="BF404" i="2"/>
  <c r="BF405" i="2"/>
  <c r="BF407" i="2"/>
  <c r="BF408" i="2"/>
  <c r="BF410" i="2"/>
  <c r="BF143" i="2"/>
  <c r="BF152" i="2"/>
  <c r="BF153" i="2"/>
  <c r="BF154" i="2"/>
  <c r="BF160" i="2"/>
  <c r="BF161" i="2"/>
  <c r="BF171" i="2"/>
  <c r="BF179" i="2"/>
  <c r="BF181" i="2"/>
  <c r="BF185" i="2"/>
  <c r="BF187" i="2"/>
  <c r="BF191" i="2"/>
  <c r="BF197" i="2"/>
  <c r="BF198" i="2"/>
  <c r="BF199" i="2"/>
  <c r="BF200" i="2"/>
  <c r="F35" i="2"/>
  <c r="BB95" i="1" s="1"/>
  <c r="F37" i="3"/>
  <c r="BD96" i="1" s="1"/>
  <c r="F35" i="4"/>
  <c r="BB97" i="1" s="1"/>
  <c r="J33" i="4"/>
  <c r="AV97" i="1" s="1"/>
  <c r="F33" i="5"/>
  <c r="AZ98" i="1" s="1"/>
  <c r="F36" i="5"/>
  <c r="BC98" i="1" s="1"/>
  <c r="F37" i="2"/>
  <c r="BD95" i="1" s="1"/>
  <c r="F33" i="2"/>
  <c r="AZ95" i="1" s="1"/>
  <c r="F35" i="3"/>
  <c r="BB96" i="1" s="1"/>
  <c r="F37" i="4"/>
  <c r="BD97" i="1" s="1"/>
  <c r="F37" i="5"/>
  <c r="BD98" i="1"/>
  <c r="F36" i="2"/>
  <c r="BC95" i="1" s="1"/>
  <c r="F33" i="3"/>
  <c r="AZ96" i="1" s="1"/>
  <c r="AV96" i="1"/>
  <c r="F33" i="4"/>
  <c r="AZ97" i="1" s="1"/>
  <c r="F35" i="5"/>
  <c r="BB98" i="1" s="1"/>
  <c r="J33" i="2"/>
  <c r="AV95" i="1" s="1"/>
  <c r="F36" i="3"/>
  <c r="BC96" i="1" s="1"/>
  <c r="F36" i="4"/>
  <c r="BC97" i="1" s="1"/>
  <c r="J33" i="5"/>
  <c r="AV98" i="1" s="1"/>
  <c r="BK120" i="5" l="1"/>
  <c r="BK119" i="5" s="1"/>
  <c r="J119" i="5" s="1"/>
  <c r="J96" i="5" s="1"/>
  <c r="R131" i="3"/>
  <c r="R165" i="3"/>
  <c r="T306" i="2"/>
  <c r="T137" i="2" s="1"/>
  <c r="T138" i="2"/>
  <c r="P131" i="3"/>
  <c r="R306" i="2"/>
  <c r="R137" i="2" s="1"/>
  <c r="P165" i="3"/>
  <c r="P138" i="2"/>
  <c r="T124" i="4"/>
  <c r="T123" i="4"/>
  <c r="T165" i="3"/>
  <c r="R124" i="4"/>
  <c r="R123" i="4"/>
  <c r="T131" i="3"/>
  <c r="T130" i="3" s="1"/>
  <c r="P306" i="2"/>
  <c r="P124" i="4"/>
  <c r="P123" i="4"/>
  <c r="AU97" i="1" s="1"/>
  <c r="R138" i="2"/>
  <c r="BK138" i="2"/>
  <c r="BK131" i="3"/>
  <c r="J131" i="3" s="1"/>
  <c r="BK165" i="3"/>
  <c r="J165" i="3" s="1"/>
  <c r="BK264" i="3"/>
  <c r="J264" i="3"/>
  <c r="BK124" i="4"/>
  <c r="J124" i="4" s="1"/>
  <c r="J97" i="4" s="1"/>
  <c r="J121" i="5"/>
  <c r="J98" i="5"/>
  <c r="BK306" i="2"/>
  <c r="J306" i="2" s="1"/>
  <c r="J106" i="2" s="1"/>
  <c r="F34" i="2"/>
  <c r="BA95" i="1" s="1"/>
  <c r="BB94" i="1"/>
  <c r="W31" i="1" s="1"/>
  <c r="F34" i="5"/>
  <c r="BA98" i="1" s="1"/>
  <c r="F34" i="3"/>
  <c r="BA96" i="1" s="1"/>
  <c r="J34" i="4"/>
  <c r="AW97" i="1" s="1"/>
  <c r="AT97" i="1" s="1"/>
  <c r="BD94" i="1"/>
  <c r="W33" i="1" s="1"/>
  <c r="J34" i="2"/>
  <c r="AW95" i="1" s="1"/>
  <c r="AT95" i="1" s="1"/>
  <c r="J34" i="5"/>
  <c r="AW98" i="1" s="1"/>
  <c r="AT98" i="1" s="1"/>
  <c r="AW96" i="1"/>
  <c r="AT96" i="1" s="1"/>
  <c r="F34" i="4"/>
  <c r="BA97" i="1" s="1"/>
  <c r="AZ94" i="1"/>
  <c r="W29" i="1" s="1"/>
  <c r="BC94" i="1"/>
  <c r="W32" i="1" s="1"/>
  <c r="J120" i="5" l="1"/>
  <c r="J97" i="5" s="1"/>
  <c r="J30" i="5"/>
  <c r="AG98" i="1" s="1"/>
  <c r="AN98" i="1"/>
  <c r="P137" i="2"/>
  <c r="AU95" i="1"/>
  <c r="BK137" i="2"/>
  <c r="J137" i="2" s="1"/>
  <c r="J96" i="2" s="1"/>
  <c r="P130" i="3"/>
  <c r="AU96" i="1"/>
  <c r="R130" i="3"/>
  <c r="BK130" i="3"/>
  <c r="J130" i="3" s="1"/>
  <c r="AG96" i="1" s="1"/>
  <c r="BK123" i="4"/>
  <c r="J123" i="4" s="1"/>
  <c r="J96" i="4" s="1"/>
  <c r="J138" i="2"/>
  <c r="J97" i="2" s="1"/>
  <c r="AV94" i="1"/>
  <c r="AK29" i="1" s="1"/>
  <c r="BA94" i="1"/>
  <c r="AW94" i="1" s="1"/>
  <c r="AK30" i="1" s="1"/>
  <c r="AY94" i="1"/>
  <c r="AX94" i="1"/>
  <c r="J39" i="5" l="1"/>
  <c r="AN96" i="1"/>
  <c r="J30" i="4"/>
  <c r="AG97" i="1" s="1"/>
  <c r="AU94" i="1"/>
  <c r="W30" i="1"/>
  <c r="J30" i="2"/>
  <c r="AG95" i="1" s="1"/>
  <c r="AT94" i="1"/>
  <c r="J39" i="2" l="1"/>
  <c r="J39" i="4"/>
  <c r="AN97" i="1"/>
  <c r="AN95" i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<sst xmlns="http://schemas.openxmlformats.org/spreadsheetml/2006/main" count="7210" uniqueCount="1423">
  <si>
    <t>Export Komplet</t>
  </si>
  <si>
    <t/>
  </si>
  <si>
    <t>2.0</t>
  </si>
  <si>
    <t>False</t>
  </si>
  <si>
    <t>{99e8b853-ff0e-44e8-9c4c-38e9c3ac3402}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</si>
  <si>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</si>
  <si>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</si>
  <si>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</si>
  <si>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</si>
  <si>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</si>
  <si>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</si>
  <si>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</si>
  <si>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04008(1)</t>
  </si>
  <si>
    <t>Stavba:</t>
  </si>
  <si>
    <t>Dostavba Materskej škôlky_Ďurčiná</t>
  </si>
  <si>
    <t>JKSO:</t>
  </si>
  <si>
    <t>KS:</t>
  </si>
  <si>
    <t>Miesto:</t>
  </si>
  <si>
    <t>Ďurčiná</t>
  </si>
  <si>
    <t>Dátum:</t>
  </si>
  <si>
    <t>Objednávateľ:</t>
  </si>
  <si>
    <t>IČO:</t>
  </si>
  <si>
    <t>632732</t>
  </si>
  <si>
    <t xml:space="preserve"> </t>
  </si>
  <si>
    <t>IČ DPH:</t>
  </si>
  <si>
    <t>Zhotoviteľ:</t>
  </si>
  <si>
    <t>Projektant:</t>
  </si>
  <si>
    <t>True</t>
  </si>
  <si>
    <t>Spracovateľ:</t>
  </si>
  <si>
    <t>Ing.arch. Maroš Miko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</si>
  <si>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</si>
  <si>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</si>
  <si>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</si>
  <si>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</si>
  <si>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</si>
  <si>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</si>
  <si>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</si>
  <si>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</si>
  <si>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</si>
  <si>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</si>
  <si>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</si>
  <si>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</si>
  <si>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</si>
  <si>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</si>
  <si>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</si>
  <si>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</si>
  <si>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</si>
  <si>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</si>
  <si>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</si>
  <si>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</si>
  <si>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</si>
  <si>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</si>
  <si>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</si>
  <si>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</si>
  <si>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</si>
  <si>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</si>
  <si>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</si>
  <si>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</si>
  <si>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</si>
  <si>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</si>
  <si>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</si>
  <si>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</si>
  <si>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</si>
  <si>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</si>
  <si>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</si>
  <si>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</si>
  <si>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</si>
  <si>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</si>
  <si>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</si>
  <si>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</si>
  <si>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</si>
  <si>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</si>
  <si>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</si>
  <si>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</si>
  <si>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</si>
  <si>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</si>
  <si>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</si>
  <si>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>Dostavba Materskej škôlky_stavebné práce</t>
  </si>
  <si>
    <t>STA</t>
  </si>
  <si>
    <t>1</t>
  </si>
  <si>
    <t>{b3c07fc9-835b-4024-82f9-421902174321}</t>
  </si>
  <si>
    <t>b</t>
  </si>
  <si>
    <t>zdravotechnika</t>
  </si>
  <si>
    <t>{ac34345c-e039-4893-b57f-133acd990427}</t>
  </si>
  <si>
    <t>c</t>
  </si>
  <si>
    <t>VYKUROVANIE</t>
  </si>
  <si>
    <t>{64eaf654-47f1-40c1-9238-4ca802db1bb3}</t>
  </si>
  <si>
    <t>x</t>
  </si>
  <si>
    <t>Elektroinštalácia</t>
  </si>
  <si>
    <t>{65e64324-b10b-411d-8337-e0215080ee21}</t>
  </si>
  <si>
    <t>KRYCÍ LIST ROZPOČTU</t>
  </si>
  <si>
    <t>Objekt:</t>
  </si>
  <si>
    <t>SO01 - Dostavba Materskej škôlky_stavebné práce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</si>
  <si>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</si>
  <si>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</si>
  <si>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</si>
  <si>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</si>
  <si>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</si>
  <si>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</si>
  <si>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</si>
  <si>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</si>
  <si>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</si>
  <si>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</si>
  <si>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</si>
  <si>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</si>
  <si>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</si>
  <si>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766 - Konštrukcie stolárske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</si>
  <si>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</si>
  <si>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</si>
  <si>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</si>
  <si>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</si>
  <si>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</si>
  <si>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</si>
  <si>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</si>
  <si>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</si>
  <si>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767 - Konštrukcie doplnkové kovové</t>
  </si>
  <si>
    <t xml:space="preserve">    771 - Podlahy z dlaždíc</t>
  </si>
  <si>
    <t xml:space="preserve">    781 - Obklady</t>
  </si>
  <si>
    <t xml:space="preserve">    783 - Nátery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</si>
  <si>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</si>
  <si>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</si>
  <si>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</si>
  <si>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</si>
  <si>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</si>
  <si>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</si>
  <si>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</si>
  <si>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</si>
  <si>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</si>
  <si>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</si>
  <si>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</si>
  <si>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</si>
  <si>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</si>
  <si>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</si>
  <si>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</si>
  <si>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</si>
  <si>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</si>
  <si>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121101111.S</t>
  </si>
  <si>
    <t>Odstránenie ornice s vodor. premiestn. na hromady, so zložením na vzdialenosť do 100 m a do 100m3</t>
  </si>
  <si>
    <t>m3</t>
  </si>
  <si>
    <t>4</t>
  </si>
  <si>
    <t>2</t>
  </si>
  <si>
    <t>-813975364</t>
  </si>
  <si>
    <t>132101101.S</t>
  </si>
  <si>
    <t>Výkop ryhy do šírky 600 mm v horn.1a2 do 100 m3</t>
  </si>
  <si>
    <t>98411716</t>
  </si>
  <si>
    <t>3</t>
  </si>
  <si>
    <t>162301101.S</t>
  </si>
  <si>
    <t>Vodorovné premiestnenie výkopku po spevnenej ceste z horniny tr.1-4, do 100 m3 na vzdialenosť do 500 m</t>
  </si>
  <si>
    <t>-206309256</t>
  </si>
  <si>
    <t>167101101.S</t>
  </si>
  <si>
    <t>Nakladanie neuľahnutého výkopku z hornín tr.1-4 do 100 m3</t>
  </si>
  <si>
    <t>1100588499</t>
  </si>
  <si>
    <t>5</t>
  </si>
  <si>
    <t>171201201.S</t>
  </si>
  <si>
    <t>Uloženie sypaniny na skládky do 100 m3</t>
  </si>
  <si>
    <t>-597528782</t>
  </si>
  <si>
    <t>6</t>
  </si>
  <si>
    <t>175101201.S</t>
  </si>
  <si>
    <t>Obsyp objektov sypaninou z vhodných hornín 1 až 4 bez prehodenia sypaniny</t>
  </si>
  <si>
    <t>-1230808435</t>
  </si>
  <si>
    <t>Zakladanie</t>
  </si>
  <si>
    <t>7</t>
  </si>
  <si>
    <t>211971121.S</t>
  </si>
  <si>
    <t>Zhotov. oplášt. výplne z geotext. v ryhe alebo v záreze pri rozvinutej šírke oplášt. od 0 do 2, 5 m</t>
  </si>
  <si>
    <t>m2</t>
  </si>
  <si>
    <t>1039605903</t>
  </si>
  <si>
    <t>8</t>
  </si>
  <si>
    <t>M</t>
  </si>
  <si>
    <t>693110000500</t>
  </si>
  <si>
    <t>Geotextília polypropylénová Typar SF 40 (3407), šxl 5,2x150 m, separačná, filtračná, spevňovacia, IZOLA</t>
  </si>
  <si>
    <t>-1225904138</t>
  </si>
  <si>
    <t>VV</t>
  </si>
  <si>
    <t>294,117647058824*1,02 "Přepočítané koeficientom množstva</t>
  </si>
  <si>
    <t>9</t>
  </si>
  <si>
    <t>212532111.S</t>
  </si>
  <si>
    <t>Lôžko pre trativod z kameniva hrubého drveného frakcie 16-32 mm</t>
  </si>
  <si>
    <t>-438738094</t>
  </si>
  <si>
    <t>10</t>
  </si>
  <si>
    <t>212752211</t>
  </si>
  <si>
    <t>Montáž trativodu z drenážnych rúr PVC, tunelového tvaru DN 100 mm, so štrkovým lôžkom v otvorenom výkope</t>
  </si>
  <si>
    <t>m</t>
  </si>
  <si>
    <t>810306601</t>
  </si>
  <si>
    <t>11</t>
  </si>
  <si>
    <t>271533001.S</t>
  </si>
  <si>
    <t>Násyp pod základové konštrukcie so zhutnením z  kameniva hrubého drveného fr.32-63 mm</t>
  </si>
  <si>
    <t>-686024009</t>
  </si>
  <si>
    <t>12</t>
  </si>
  <si>
    <t>273313611.S</t>
  </si>
  <si>
    <t>Betón základových dosiek, prostý tr. C 16/20</t>
  </si>
  <si>
    <t>-1606820365</t>
  </si>
  <si>
    <t>13</t>
  </si>
  <si>
    <t>273362021.S</t>
  </si>
  <si>
    <t>Výstuž základových dosiek zo zvár. sietí KARI</t>
  </si>
  <si>
    <t>t</t>
  </si>
  <si>
    <t>-1137721044</t>
  </si>
  <si>
    <t>14</t>
  </si>
  <si>
    <t>274271041.S</t>
  </si>
  <si>
    <t>Murivo základových pásov (m3) z betónových debniacich tvárnic s betónovou výplňou C 16/20 hrúbky 300 mm</t>
  </si>
  <si>
    <t>-724750746</t>
  </si>
  <si>
    <t>164*0,3</t>
  </si>
  <si>
    <t>15</t>
  </si>
  <si>
    <t>274313611.S</t>
  </si>
  <si>
    <t>Betón základových pásov, prostý tr. C 16/20</t>
  </si>
  <si>
    <t>2130494490</t>
  </si>
  <si>
    <t>16</t>
  </si>
  <si>
    <t>279361821.S</t>
  </si>
  <si>
    <t>Výstuž základových múrov nosných z ocele 10505</t>
  </si>
  <si>
    <t>-2079989121</t>
  </si>
  <si>
    <t>Zvislé a kompletné konštrukcie</t>
  </si>
  <si>
    <t>17</t>
  </si>
  <si>
    <t>311275011.S</t>
  </si>
  <si>
    <t>Murivo nosné (m3) z pórobetónových tvárnic hladkých pevnosti P2 až P4, nad 400 do 600 kg/m3 hrúbky 200 mm</t>
  </si>
  <si>
    <t>-841259417</t>
  </si>
  <si>
    <t>18</t>
  </si>
  <si>
    <t>311275131.S</t>
  </si>
  <si>
    <t>Murivo nosné (m3) z pórobetónových tvárnic PD pevnosti P2 až P4, nad 400 do 600 kg/m3 hrúbky 300 mm</t>
  </si>
  <si>
    <t>1240645311</t>
  </si>
  <si>
    <t>19</t>
  </si>
  <si>
    <t>317121103</t>
  </si>
  <si>
    <t>Montáž prefabrikovaného prekladu pre svetlosť otvoru nad 1800 do 3750 mm</t>
  </si>
  <si>
    <t>ks</t>
  </si>
  <si>
    <t>1644896953</t>
  </si>
  <si>
    <t>596460001500</t>
  </si>
  <si>
    <t>Keramický preklad POROTHERM KP 7, lxšxv 2000x70x238 mm</t>
  </si>
  <si>
    <t>-869121069</t>
  </si>
  <si>
    <t>16,8316831683168*1,01 "Přepočítané koeficientom množstva</t>
  </si>
  <si>
    <t>21</t>
  </si>
  <si>
    <t>317161121.S</t>
  </si>
  <si>
    <t>Pórobetónový preklad nenosný šírky 100 mm, výšky 250 mm, dĺžky 1000 mm</t>
  </si>
  <si>
    <t>902598520</t>
  </si>
  <si>
    <t>22</t>
  </si>
  <si>
    <t>317321315.S</t>
  </si>
  <si>
    <t>Betón prekladov železový (bez výstuže) tr. C 20/25</t>
  </si>
  <si>
    <t>1248554609</t>
  </si>
  <si>
    <t>23</t>
  </si>
  <si>
    <t>342272031.S</t>
  </si>
  <si>
    <t>Priečky z pórobetónových tvárnic hladkých s objemovou hmotnosťou do 600 kg/m3 hrúbky 100 mm</t>
  </si>
  <si>
    <t>-1899900922</t>
  </si>
  <si>
    <t>Vodorovné konštrukcie</t>
  </si>
  <si>
    <t>24</t>
  </si>
  <si>
    <t>417321414.S</t>
  </si>
  <si>
    <t>Betón stužujúcich pásov a vencov železový tr. C 20/25</t>
  </si>
  <si>
    <t>2083190482</t>
  </si>
  <si>
    <t>25</t>
  </si>
  <si>
    <t>417351115.S</t>
  </si>
  <si>
    <t>Debnenie bočníc stužujúcich pásov a vencov vrátane vzpier zhotovenie</t>
  </si>
  <si>
    <t>-2005700556</t>
  </si>
  <si>
    <t>26</t>
  </si>
  <si>
    <t>417351116.S</t>
  </si>
  <si>
    <t>Debnenie bočníc stužujúcich pásov a vencov vrátane vzpier odstránenie</t>
  </si>
  <si>
    <t>351792079</t>
  </si>
  <si>
    <t>27</t>
  </si>
  <si>
    <t>417361821.S</t>
  </si>
  <si>
    <t>Výstuž stužujúcich pásov a vencov z betonárskej ocele 10505</t>
  </si>
  <si>
    <t>-1133124743</t>
  </si>
  <si>
    <t>28</t>
  </si>
  <si>
    <t>430321315.S</t>
  </si>
  <si>
    <t>Schodiskové konštrukcie, betón železový tr. C 20/25</t>
  </si>
  <si>
    <t>1048316513</t>
  </si>
  <si>
    <t>29</t>
  </si>
  <si>
    <t>430361821.S</t>
  </si>
  <si>
    <t>Výstuž schodiskových konštrukcií z betonárskej ocele 10505</t>
  </si>
  <si>
    <t>-1558358466</t>
  </si>
  <si>
    <t>30</t>
  </si>
  <si>
    <t>431351121.S</t>
  </si>
  <si>
    <t>Debnenie do 4 m výšky - podest a podstupňových dosiek pôdorysne priamočiarych zhotovenie</t>
  </si>
  <si>
    <t>26212182</t>
  </si>
  <si>
    <t>31</t>
  </si>
  <si>
    <t>431351122.S</t>
  </si>
  <si>
    <t>Debnenie do 4 m výšky - podest a podstupňových dosiek pôdorysne priamočiarych odstránenie</t>
  </si>
  <si>
    <t>-1109683392</t>
  </si>
  <si>
    <t>Úpravy povrchov, podlahy, osadenie</t>
  </si>
  <si>
    <t>32</t>
  </si>
  <si>
    <t>611460361.S</t>
  </si>
  <si>
    <t>Vnútorná omietka stropov vápennocementová jednovrstvová, hr. 5 mm</t>
  </si>
  <si>
    <t>-1852896477</t>
  </si>
  <si>
    <t>33</t>
  </si>
  <si>
    <t>611481119.S</t>
  </si>
  <si>
    <t>Potiahnutie vnútorných stropov sklotextílnou mriežkou s celoplošným prilepením</t>
  </si>
  <si>
    <t>481912674</t>
  </si>
  <si>
    <t>34</t>
  </si>
  <si>
    <t>612460121.S</t>
  </si>
  <si>
    <t>Príprava vnútorného podkladu stien penetráciou základnou</t>
  </si>
  <si>
    <t>1429158310</t>
  </si>
  <si>
    <t>35</t>
  </si>
  <si>
    <t>612460361.S</t>
  </si>
  <si>
    <t>Vnútorná omietka stien vápennocementová jednovrstvová, hr. 5 mm</t>
  </si>
  <si>
    <t>822558949</t>
  </si>
  <si>
    <t>36</t>
  </si>
  <si>
    <t>612481011.S</t>
  </si>
  <si>
    <t>Montáž omietkových plastových alebo pozinkovaných rohových profilov s tkaninou</t>
  </si>
  <si>
    <t>2139519800</t>
  </si>
  <si>
    <t>350</t>
  </si>
  <si>
    <t>37</t>
  </si>
  <si>
    <t>553610004100</t>
  </si>
  <si>
    <t>Profil rohový AL + tkanina 100x100, dĺ. 2500 mm, PCI</t>
  </si>
  <si>
    <t>961675851</t>
  </si>
  <si>
    <t>38</t>
  </si>
  <si>
    <t>612481119.S</t>
  </si>
  <si>
    <t>Potiahnutie vnútorných stien sklotextílnou mriežkou s celoplošným prilepením</t>
  </si>
  <si>
    <t>305841386</t>
  </si>
  <si>
    <t>39</t>
  </si>
  <si>
    <t>622460121.S</t>
  </si>
  <si>
    <t>Príprava vonkajšieho podkladu stien penetráciou základnou</t>
  </si>
  <si>
    <t>-1313420638</t>
  </si>
  <si>
    <t>40</t>
  </si>
  <si>
    <t>622460361.S</t>
  </si>
  <si>
    <t>Vonkajšia omietka stien vápennocementová jednovrstvová, hr. 5 mm</t>
  </si>
  <si>
    <t>48414005</t>
  </si>
  <si>
    <t>41</t>
  </si>
  <si>
    <t>622481119.S</t>
  </si>
  <si>
    <t>Potiahnutie vonkajších stien sklotextílnou mriežkou s celoplošným prilepením</t>
  </si>
  <si>
    <t>1925981528</t>
  </si>
  <si>
    <t>42</t>
  </si>
  <si>
    <t>625250711.S</t>
  </si>
  <si>
    <t>Kontaktný zatepľovací systém z minerálnej vlny hr. 160 mm, skrutkovacie kotvy</t>
  </si>
  <si>
    <t>-1221925240</t>
  </si>
  <si>
    <t>43</t>
  </si>
  <si>
    <t>631312661.S</t>
  </si>
  <si>
    <t>Mazanina z betónu prostého (m3) tr. C 20/25 hr.nad 50 do 80 mm</t>
  </si>
  <si>
    <t>1883965607</t>
  </si>
  <si>
    <t>44</t>
  </si>
  <si>
    <t>632452219.S</t>
  </si>
  <si>
    <t>Cementový poter, pevnosti v tlaku 20 MPa, hr. 50 mm</t>
  </si>
  <si>
    <t>1972814199</t>
  </si>
  <si>
    <t>Ostatné konštrukcie a práce-búranie</t>
  </si>
  <si>
    <t>45</t>
  </si>
  <si>
    <t>952901111.S</t>
  </si>
  <si>
    <t>Vyčistenie budov pri výške podlaží do 4 m</t>
  </si>
  <si>
    <t>-310670435</t>
  </si>
  <si>
    <t>46</t>
  </si>
  <si>
    <t>953945315.S</t>
  </si>
  <si>
    <t>Hliníkový soklový profil šírky 163 mm</t>
  </si>
  <si>
    <t>231226109</t>
  </si>
  <si>
    <t>47</t>
  </si>
  <si>
    <t>962031132</t>
  </si>
  <si>
    <t>Búranie priečok alebo vybúranie otvorov plochy nad 4 m2 z tehál pálených, plných alebo dutých hr. do 150 mm,  -0,19600t</t>
  </si>
  <si>
    <t>1461041152</t>
  </si>
  <si>
    <t>48</t>
  </si>
  <si>
    <t>962032231</t>
  </si>
  <si>
    <t>Búranie muriva alebo vybúranie otvorov plochy nad 4 m2 nadzákladového z tehál pálených, vápenopieskových, cementových na maltu,  -1,90500t</t>
  </si>
  <si>
    <t>-1133603095</t>
  </si>
  <si>
    <t>49</t>
  </si>
  <si>
    <t>963053935</t>
  </si>
  <si>
    <t>Búranie železobetónových schodiskových ramien monolitických,  -0,39200t</t>
  </si>
  <si>
    <t>-390176211</t>
  </si>
  <si>
    <t>50</t>
  </si>
  <si>
    <t>978011191</t>
  </si>
  <si>
    <t>Otlčenie omietok stropov vnútorných vápenných alebo vápennocementových v rozsahu do 100 %,  -0,05000t</t>
  </si>
  <si>
    <t>-1784187023</t>
  </si>
  <si>
    <t>51</t>
  </si>
  <si>
    <t>978013191</t>
  </si>
  <si>
    <t>Otlčenie omietok stien vnútorných vápenných alebo vápennocementových v rozsahu do 100 %,  -0,04600t</t>
  </si>
  <si>
    <t>741241932</t>
  </si>
  <si>
    <t>52</t>
  </si>
  <si>
    <t>978059531</t>
  </si>
  <si>
    <t>Odsekanie a odobratie obkladov stien z obkladačiek vnútorných vrátane podkladovej omietky nad 2 m2,  -0,06800t</t>
  </si>
  <si>
    <t>1156869719</t>
  </si>
  <si>
    <t>53</t>
  </si>
  <si>
    <t>979081111</t>
  </si>
  <si>
    <t>Odvoz sutiny a vybúraných hmôt na skládku do 1 km</t>
  </si>
  <si>
    <t>1076415076</t>
  </si>
  <si>
    <t>54</t>
  </si>
  <si>
    <t>979089012</t>
  </si>
  <si>
    <t>Poplatok za skladovanie - betón, tehly, dlaždice (17 01) ostatné</t>
  </si>
  <si>
    <t>-1193138761</t>
  </si>
  <si>
    <t>0,85+250</t>
  </si>
  <si>
    <t>99</t>
  </si>
  <si>
    <t>Presun hmôt HSV</t>
  </si>
  <si>
    <t>55</t>
  </si>
  <si>
    <t>998011001.S</t>
  </si>
  <si>
    <t>Presun hmôt pre budovy (801, 803, 812), zvislá konštr. z tehál, tvárnic, z kovu výšky do 6 m</t>
  </si>
  <si>
    <t>1617822815</t>
  </si>
  <si>
    <t>766</t>
  </si>
  <si>
    <t>Konštrukcie stolárske</t>
  </si>
  <si>
    <t>56</t>
  </si>
  <si>
    <t>766621081.S</t>
  </si>
  <si>
    <t>Montáž okna plastového na PUR penu</t>
  </si>
  <si>
    <t>-2088969345</t>
  </si>
  <si>
    <t>(2,68+2,40)*2*2</t>
  </si>
  <si>
    <t>Súčet</t>
  </si>
  <si>
    <t>57</t>
  </si>
  <si>
    <t>Plastové okno šesťkrídlové OS, 2680x2400 mm - pôvodné očistené a repasovené okná</t>
  </si>
  <si>
    <t>977211364</t>
  </si>
  <si>
    <t>58</t>
  </si>
  <si>
    <t>766621267.S</t>
  </si>
  <si>
    <t>Montáž nadsvetlíkov interiérových drevených</t>
  </si>
  <si>
    <t>-1603282195</t>
  </si>
  <si>
    <t>"škôlka" (5,125+0,60)*2*1</t>
  </si>
  <si>
    <t>"pri schodisku" (2,60+0,60)*2*1</t>
  </si>
  <si>
    <t>"kuchyňa a chodba" (3,455+0,60)*2*2</t>
  </si>
  <si>
    <t>Medzisúčet</t>
  </si>
  <si>
    <t>"schodisko 2NP" (2,68+0,60)*2*1</t>
  </si>
  <si>
    <t>59</t>
  </si>
  <si>
    <t>N</t>
  </si>
  <si>
    <t>Nadsvetlíky interiérové drevené jednoduché presklenie</t>
  </si>
  <si>
    <t>-1662537126</t>
  </si>
  <si>
    <t>"škôlka" 5,125*0,60*1</t>
  </si>
  <si>
    <t>"pri schodisku" 2,60*0,60*1</t>
  </si>
  <si>
    <t>"kuchyňa a chodba" 3,455*0,60*2</t>
  </si>
  <si>
    <t>"schodisko 2NP" 2,68*0,60*1</t>
  </si>
  <si>
    <t>60</t>
  </si>
  <si>
    <t>766621402.S</t>
  </si>
  <si>
    <t>Montáž okien plastových s hydroizolačnými páskami paropriepustnými, s variabilným difúznym odporom</t>
  </si>
  <si>
    <t>1898727009</t>
  </si>
  <si>
    <t>(0,65+1,75)*2*(12+12+7)</t>
  </si>
  <si>
    <t>(0,65+2,50)*2*4</t>
  </si>
  <si>
    <t>(0,65+1,65)*2*2</t>
  </si>
  <si>
    <t>61</t>
  </si>
  <si>
    <t>283290006800.S</t>
  </si>
  <si>
    <t>Tesniaca vzduchotesná fólia polymér-flísová, š. 100 mm, dĺ. 40 m, s 20 mm, širokým samolepiacim pásikom pre lepenie fólie na rám okna, tesnenie pripájacej škáry okenného rámu a muriva</t>
  </si>
  <si>
    <t>-1733459352</t>
  </si>
  <si>
    <t>62</t>
  </si>
  <si>
    <t>Plastové okno jednokrídlové OS, 640x1750 mm, izolačné trojsklo, 6 komorový profil</t>
  </si>
  <si>
    <t>-2091755943</t>
  </si>
  <si>
    <t>63</t>
  </si>
  <si>
    <t>Plastové okno jednokrídlové OS, 640x2500 mm, izolačné trojsklo, 6 komorový profil</t>
  </si>
  <si>
    <t>147953052</t>
  </si>
  <si>
    <t>64</t>
  </si>
  <si>
    <t>766629992.S</t>
  </si>
  <si>
    <t>Demontáž okien, zaskl. stien, alebo svetlíkov kompletizovaných s rámom do sutiny (v m2 plochy)</t>
  </si>
  <si>
    <t>-220110096</t>
  </si>
  <si>
    <t>"1NP" 2,68*2,40*3</t>
  </si>
  <si>
    <t>"1NP" 2,68*1,20*7</t>
  </si>
  <si>
    <t>"1NP" 0,90*1,20*3</t>
  </si>
  <si>
    <t>"1NP" 2,74*1,94*2</t>
  </si>
  <si>
    <t>"2NP" 2,68*2,40*1</t>
  </si>
  <si>
    <t>"2NP" 2,68*1,20*1</t>
  </si>
  <si>
    <t>65</t>
  </si>
  <si>
    <t>766629998.S</t>
  </si>
  <si>
    <t>Príplatok za demontáž doplnkových prvkov (parapetov, nadpraží, nosných a deliacich prvkov a.p.)</t>
  </si>
  <si>
    <t>-2129174380</t>
  </si>
  <si>
    <t>66</t>
  </si>
  <si>
    <t>766662112.S</t>
  </si>
  <si>
    <t>Montáž dverového krídla otočného jednokrídlového poldrážkového, do existujúcej zárubne, vrátane kovania</t>
  </si>
  <si>
    <t>1348079572</t>
  </si>
  <si>
    <t>67</t>
  </si>
  <si>
    <t>600</t>
  </si>
  <si>
    <t>Dvere drevené vnútorné kompletizované 600/1970 mm plné</t>
  </si>
  <si>
    <t>kus</t>
  </si>
  <si>
    <t>1225093279</t>
  </si>
  <si>
    <t>"skôlka" 5</t>
  </si>
  <si>
    <t>"kuchyňa a jedáleň" 8</t>
  </si>
  <si>
    <t>68</t>
  </si>
  <si>
    <t>700</t>
  </si>
  <si>
    <t>Dvere drevené vnútorné kompletizované 700/1970 mm plné</t>
  </si>
  <si>
    <t>-219373151</t>
  </si>
  <si>
    <t>"skôlka" 2</t>
  </si>
  <si>
    <t>"kuchyňa a jedáleň" 3</t>
  </si>
  <si>
    <t>69</t>
  </si>
  <si>
    <t>800</t>
  </si>
  <si>
    <t>Dvere drevené vnútorné kompletizované 800/1970 mm plné</t>
  </si>
  <si>
    <t>-923003756</t>
  </si>
  <si>
    <t>70</t>
  </si>
  <si>
    <t>900</t>
  </si>
  <si>
    <t>Dvere drevené vnútorné kompletizované 900/1970 mm plné</t>
  </si>
  <si>
    <t>-334970903</t>
  </si>
  <si>
    <t>71</t>
  </si>
  <si>
    <t>766662132.S</t>
  </si>
  <si>
    <t>Montáž dverového krídla otočného dvojkrídlového poldrážkového, do zárubne, vrátane kovania</t>
  </si>
  <si>
    <t>-1684182913</t>
  </si>
  <si>
    <t>72</t>
  </si>
  <si>
    <t>1450</t>
  </si>
  <si>
    <t>Dvere drevené vnútorné kompletizované 1450/1970 mm plné</t>
  </si>
  <si>
    <t>-290147126</t>
  </si>
  <si>
    <t>73</t>
  </si>
  <si>
    <t>1600</t>
  </si>
  <si>
    <t>Dvere drevené vnútorné kompletizované 1600/1970 mm plné</t>
  </si>
  <si>
    <t>79643464</t>
  </si>
  <si>
    <t>74</t>
  </si>
  <si>
    <t>1480</t>
  </si>
  <si>
    <t>Dvere drevené vnútorné kompletizované 1480/1970 mm plné</t>
  </si>
  <si>
    <t>-1623267849</t>
  </si>
  <si>
    <t>75</t>
  </si>
  <si>
    <t>1500</t>
  </si>
  <si>
    <t>Dvere drevené vnútorné kompletizované 1500/1970 mm plné</t>
  </si>
  <si>
    <t>914095322</t>
  </si>
  <si>
    <t>76</t>
  </si>
  <si>
    <t>1700</t>
  </si>
  <si>
    <t>Dvere drevené vnútorné kompletizované 1700/1970 mm plné</t>
  </si>
  <si>
    <t>-1342736521</t>
  </si>
  <si>
    <t>77</t>
  </si>
  <si>
    <t>766669993</t>
  </si>
  <si>
    <t>Demontáž dverí vnútorných kompletizovaných so zárubňou jednokrídlových do sutiny</t>
  </si>
  <si>
    <t>-1236108411</t>
  </si>
  <si>
    <t>"škôlka" 4</t>
  </si>
  <si>
    <t>"škola s telocvičňou" 15</t>
  </si>
  <si>
    <t>78</t>
  </si>
  <si>
    <t>766669995</t>
  </si>
  <si>
    <t>Demontáž dverí vnútorných jednokrídlových - príplatok za doplnkové prvky (prahy, nadsvetlíky, nosné prvky a.p.)</t>
  </si>
  <si>
    <t>1861297365</t>
  </si>
  <si>
    <t>79</t>
  </si>
  <si>
    <t>766694111.S</t>
  </si>
  <si>
    <t>Montáž parapetnej dosky drevenej šírky do 300 mm, dĺžky do 1000 mm</t>
  </si>
  <si>
    <t>422320948</t>
  </si>
  <si>
    <t>(12+12+7)</t>
  </si>
  <si>
    <t>80</t>
  </si>
  <si>
    <t>611560000400.S</t>
  </si>
  <si>
    <t>Parapetná doska plastová, šírka 300 mm, komôrková vnútorná</t>
  </si>
  <si>
    <t>1231762645</t>
  </si>
  <si>
    <t>(0,65)*(12+12+7)*1,04</t>
  </si>
  <si>
    <t>(0,65)*4*1,04</t>
  </si>
  <si>
    <t>(0,65)*2*1,04</t>
  </si>
  <si>
    <t>81</t>
  </si>
  <si>
    <t>611560000800.S</t>
  </si>
  <si>
    <t>Plastové krytky k vnútorným parapetom plastovým, pár</t>
  </si>
  <si>
    <t>-1181273549</t>
  </si>
  <si>
    <t>82</t>
  </si>
  <si>
    <t>766694980.S</t>
  </si>
  <si>
    <t>Demontáž parapetnej dosky drevenej šírky do 300 mm, dĺžky do 1600 mm, -0,003t</t>
  </si>
  <si>
    <t>560699817</t>
  </si>
  <si>
    <t>"1NP" 3</t>
  </si>
  <si>
    <t>83</t>
  </si>
  <si>
    <t>766694981.S</t>
  </si>
  <si>
    <t>Demontáž parapetnej dosky drevenej šírky do 300 mm, dĺžky nad 1600 mm, -0,006t</t>
  </si>
  <si>
    <t>1990906215</t>
  </si>
  <si>
    <t>"1NP" 7</t>
  </si>
  <si>
    <t>"1NP" 2</t>
  </si>
  <si>
    <t>"2NP" 1</t>
  </si>
  <si>
    <t>84</t>
  </si>
  <si>
    <t>766702111.S</t>
  </si>
  <si>
    <t>Montáž zárubní obložkových pre dvere jednokrídlové</t>
  </si>
  <si>
    <t>-1934556495</t>
  </si>
  <si>
    <t>85</t>
  </si>
  <si>
    <t>600z</t>
  </si>
  <si>
    <t>Zárubňa vnútorná obložková pre dvere jednokrídlové, 600x1970 mm</t>
  </si>
  <si>
    <t>133820606</t>
  </si>
  <si>
    <t>86</t>
  </si>
  <si>
    <t>700z</t>
  </si>
  <si>
    <t>Zárubňa vnútorná obložková pre dvere jednokrídlové, 700x1970 mm</t>
  </si>
  <si>
    <t>-1079931208</t>
  </si>
  <si>
    <t>87</t>
  </si>
  <si>
    <t>800z</t>
  </si>
  <si>
    <t>Zárubňa vnútorná obložková pre dvere jednokrídlové, 800x1970 mm</t>
  </si>
  <si>
    <t>-1920049270</t>
  </si>
  <si>
    <t>88</t>
  </si>
  <si>
    <t>900z</t>
  </si>
  <si>
    <t>Zárubňa vnútorná obložková pre dvere jednokrídlové, 900x1970 mm</t>
  </si>
  <si>
    <t>618039545</t>
  </si>
  <si>
    <t>89</t>
  </si>
  <si>
    <t>766702121.S</t>
  </si>
  <si>
    <t>Montáž zárubní obložkových pre dvere dvojkrídlové</t>
  </si>
  <si>
    <t>1130282067</t>
  </si>
  <si>
    <t>90</t>
  </si>
  <si>
    <t>1450z</t>
  </si>
  <si>
    <t>Zárubňa vnútorná obložková pre dvere dvojkrídlové, 1450 x1970 mm</t>
  </si>
  <si>
    <t>2120557254</t>
  </si>
  <si>
    <t>91</t>
  </si>
  <si>
    <t>1600z</t>
  </si>
  <si>
    <t>Zárubňa vnútorná obložková pre dvere dvojkrídlové, 1600 x1970 mm</t>
  </si>
  <si>
    <t>-212646977</t>
  </si>
  <si>
    <t>92</t>
  </si>
  <si>
    <t>998766202.S</t>
  </si>
  <si>
    <t>Presun hmot pre konštrukcie stolárske v objektoch výšky nad 6 do 12 m</t>
  </si>
  <si>
    <t>%</t>
  </si>
  <si>
    <t>-1057336049</t>
  </si>
  <si>
    <t>PSV</t>
  </si>
  <si>
    <t>Práce a dodávky PSV</t>
  </si>
  <si>
    <t>711</t>
  </si>
  <si>
    <t>Izolácie proti vode a vlhkosti</t>
  </si>
  <si>
    <t>93</t>
  </si>
  <si>
    <t>711111001.S</t>
  </si>
  <si>
    <t>Zhotovenie izolácie proti zemnej vlhkosti vodorovná náterom penetračným za studena</t>
  </si>
  <si>
    <t>550833089</t>
  </si>
  <si>
    <t>94</t>
  </si>
  <si>
    <t>246170000900.S</t>
  </si>
  <si>
    <t>Lak asfaltový penetračný</t>
  </si>
  <si>
    <t>1670275165</t>
  </si>
  <si>
    <t>280*0,0003 "Přepočítané koeficientom množstva</t>
  </si>
  <si>
    <t>95</t>
  </si>
  <si>
    <t>711131106.S</t>
  </si>
  <si>
    <t>Zhotovenie izolácie proti zemnej vlhkosti nopovou fóloiu položenou voľne na ploche vodorovnej</t>
  </si>
  <si>
    <t>-733763122</t>
  </si>
  <si>
    <t>96</t>
  </si>
  <si>
    <t>283230002700.S</t>
  </si>
  <si>
    <t>Nopová HDPE fólia hrúbky 0,5 mm, výška nopu 8 mm, proti zemnej vlhkosti s radónovou ochranou, pre spodnú stavbu</t>
  </si>
  <si>
    <t>-715433181</t>
  </si>
  <si>
    <t>98,4*1,15 "Přepočítané koeficientom množstva</t>
  </si>
  <si>
    <t>97</t>
  </si>
  <si>
    <t>711132107</t>
  </si>
  <si>
    <t>Zhotovenie izolácie proti zemnej vlhkosti nopovou fóloiu položenou voľne na ploche zvislej</t>
  </si>
  <si>
    <t>-1107136579</t>
  </si>
  <si>
    <t>98</t>
  </si>
  <si>
    <t>6288000630</t>
  </si>
  <si>
    <t>Nopová HDPE fólia FONDALINE 400, výška nopu 8 mm, proti zemnej vlhkosti s radónovou ochranou, pre spodnú stavbu, ONDULINE</t>
  </si>
  <si>
    <t>-1940890044</t>
  </si>
  <si>
    <t>711141559.S</t>
  </si>
  <si>
    <t>Zhotovenie  izolácie proti zemnej vlhkosti a tlakovej vode vodorovná NAIP pritavením</t>
  </si>
  <si>
    <t>1934840608</t>
  </si>
  <si>
    <t>100</t>
  </si>
  <si>
    <t>628320000100.S</t>
  </si>
  <si>
    <t>Pás asfaltový s jemným posypom hr. 3,8 mm vystužený sklenenou tkaninou pre spodné vrstvy hydroizolačných systémov</t>
  </si>
  <si>
    <t>1019889941</t>
  </si>
  <si>
    <t>560*1,15 "Přepočítané koeficientom množstva</t>
  </si>
  <si>
    <t>101</t>
  </si>
  <si>
    <t>998711101.S</t>
  </si>
  <si>
    <t>Presun hmôt pre izoláciu proti vode v objektoch výšky do 6 m</t>
  </si>
  <si>
    <t>-943301443</t>
  </si>
  <si>
    <t>712</t>
  </si>
  <si>
    <t>Izolácie striech, povlakové krytiny</t>
  </si>
  <si>
    <t>102</t>
  </si>
  <si>
    <t>712331101.S</t>
  </si>
  <si>
    <t>Zhotovenie povlak. krytiny striech plochých do 10° pásmi na sucho AIP, NAIP alebo tkaniny</t>
  </si>
  <si>
    <t>1366127593</t>
  </si>
  <si>
    <t>103</t>
  </si>
  <si>
    <t>628110000500.S</t>
  </si>
  <si>
    <t>Pás asfaltový bez krycej vrstvy, vložka strojná lepenka A 400/H</t>
  </si>
  <si>
    <t>-1864697005</t>
  </si>
  <si>
    <t>147,28*1,15 "Přepočítané koeficientom množstva</t>
  </si>
  <si>
    <t>104</t>
  </si>
  <si>
    <t>-781672809</t>
  </si>
  <si>
    <t>105</t>
  </si>
  <si>
    <t>283220002000</t>
  </si>
  <si>
    <t>Hydroizolačná fólia PVC-P FATRAFOL 810, hr. 1,5 mm, š. 1,3 m, izolácia plochých striech, farba sivá, FATRA IZOLFA</t>
  </si>
  <si>
    <t>740761023</t>
  </si>
  <si>
    <t>23,1*1,15 "Přepočítané koeficientom množstva</t>
  </si>
  <si>
    <t>106</t>
  </si>
  <si>
    <t>1192862650</t>
  </si>
  <si>
    <t>322*1,15 "Přepočítané koeficientom množstva</t>
  </si>
  <si>
    <t>107</t>
  </si>
  <si>
    <t>712391181.S</t>
  </si>
  <si>
    <t>Zhot. povlak. krytiny striech plochých do 10° násypom z hrubého kameniva hr. 50 mm</t>
  </si>
  <si>
    <t>1840786116</t>
  </si>
  <si>
    <t>108</t>
  </si>
  <si>
    <t>583410001200.S</t>
  </si>
  <si>
    <t>Kamenivo drvené hrubé frakcia 4-8 mm</t>
  </si>
  <si>
    <t>-859257967</t>
  </si>
  <si>
    <t>154,75*0,008 "Přepočítané koeficientom množstva</t>
  </si>
  <si>
    <t>109</t>
  </si>
  <si>
    <t>693110002600.S</t>
  </si>
  <si>
    <t>Geotextília polypropylénová tkaná 356 g/m2</t>
  </si>
  <si>
    <t>1068633521</t>
  </si>
  <si>
    <t>1959,375*0,008 "Přepočítané koeficientom množstva</t>
  </si>
  <si>
    <t>110</t>
  </si>
  <si>
    <t>998712101.S</t>
  </si>
  <si>
    <t>Presun hmôt pre izoláciu povlakovej krytiny v objektoch výšky do 6 m</t>
  </si>
  <si>
    <t>111781935</t>
  </si>
  <si>
    <t>713</t>
  </si>
  <si>
    <t>Izolácie tepelné</t>
  </si>
  <si>
    <t>111</t>
  </si>
  <si>
    <t>713122111</t>
  </si>
  <si>
    <t>Montáž tepelnej izolácie podláh polystyrénom, kladeným voľne v jednej vrstve</t>
  </si>
  <si>
    <t>300066954</t>
  </si>
  <si>
    <t>190+63</t>
  </si>
  <si>
    <t>112</t>
  </si>
  <si>
    <t>283720008300</t>
  </si>
  <si>
    <t>Doska EPS 100S hr. 160 mm, na zateplenie podláh a plochých striech, ISOVER</t>
  </si>
  <si>
    <t>1125221669</t>
  </si>
  <si>
    <t>P</t>
  </si>
  <si>
    <t>Poznámka k položke:_x000D_
Minimálna objemová hmotnosť: 19,5 kg/m3.</t>
  </si>
  <si>
    <t>190*1,02 "Přepočítané koeficientom množstva</t>
  </si>
  <si>
    <t>113</t>
  </si>
  <si>
    <t>713131134</t>
  </si>
  <si>
    <t>Montáž tepelnej izolácie stien minerálnou vlnou, vložením voľne v jednej vrstve</t>
  </si>
  <si>
    <t>-1902453177</t>
  </si>
  <si>
    <t>114</t>
  </si>
  <si>
    <t>631440042200</t>
  </si>
  <si>
    <t>Doska ISOVER UNI 15, 150x600x1200 mm izolácia z kamennej vlny vhodná pre nezaťažené ľahké priečky, šikmé strechy, stropy, podhľady</t>
  </si>
  <si>
    <t>602216533</t>
  </si>
  <si>
    <t>257*1,02 "Přepočítané koeficientom množstva</t>
  </si>
  <si>
    <t>115</t>
  </si>
  <si>
    <t>713131144</t>
  </si>
  <si>
    <t>Montáž paropriepustnej fólie na steny</t>
  </si>
  <si>
    <t>-1213715840</t>
  </si>
  <si>
    <t>116</t>
  </si>
  <si>
    <t>283230006550</t>
  </si>
  <si>
    <t>Poistná hydroizolačná fólia Tyvek Solid 2480B, š. 1500 mm, dĺ. 50 m, poistná hydroizolácia pre šikmé strechy, unikátna vysokodifúzna jednovrstvová fólia, HDPE</t>
  </si>
  <si>
    <t>-1565548123</t>
  </si>
  <si>
    <t>117</t>
  </si>
  <si>
    <t>713132211</t>
  </si>
  <si>
    <t>Montáž tepelnej izolácie podzemných stien a základov xps celoplošným prilepením</t>
  </si>
  <si>
    <t>-1026783694</t>
  </si>
  <si>
    <t>118</t>
  </si>
  <si>
    <t>283750000210.S</t>
  </si>
  <si>
    <t>Doska fasádna XPS hr. 100 mm nenasiakavá, pre zateplenie sokla</t>
  </si>
  <si>
    <t>154275874</t>
  </si>
  <si>
    <t>18,992*1,02 "Přepočítané koeficientom množstva</t>
  </si>
  <si>
    <t>119</t>
  </si>
  <si>
    <t>713141250</t>
  </si>
  <si>
    <t>Montáž tepelnej izolácie striech plochých do 10° minerálnou vlnou, dvojvrstvová kladenými voľne</t>
  </si>
  <si>
    <t>-1034170114</t>
  </si>
  <si>
    <t>120</t>
  </si>
  <si>
    <t>631640001500.S</t>
  </si>
  <si>
    <t>Pás tepelnoizolačný zo sklenej vlny vhodný pre šikmé strechy, podkrovia, stropy a ľahké podlahy, 200x1200x8400 mm</t>
  </si>
  <si>
    <t>2147271103</t>
  </si>
  <si>
    <t>280*1,02 "Přepočítané koeficientom množstva</t>
  </si>
  <si>
    <t>121</t>
  </si>
  <si>
    <t>631640001400.S</t>
  </si>
  <si>
    <t>Pás tepelnoizolačný zo sklenej vlny vhodný pre šikmé strechy, podkrovia, stropy a ľahké podlahy, 180x1200x8400 mm</t>
  </si>
  <si>
    <t>134606571</t>
  </si>
  <si>
    <t>122</t>
  </si>
  <si>
    <t>713141151</t>
  </si>
  <si>
    <t>Montáž tepelnej izolácie striech plochých do 10° minerálnou vlnou, jednovrstvová kladenými voľne</t>
  </si>
  <si>
    <t>-445141128</t>
  </si>
  <si>
    <t>123</t>
  </si>
  <si>
    <t>1935821759</t>
  </si>
  <si>
    <t>6*1,02 "Přepočítané koeficientom množstva</t>
  </si>
  <si>
    <t>124</t>
  </si>
  <si>
    <t>998713101</t>
  </si>
  <si>
    <t>Presun hmôt pre izolácie tepelné v objektoch výšky do 6 m</t>
  </si>
  <si>
    <t>-768621932</t>
  </si>
  <si>
    <t>762</t>
  </si>
  <si>
    <t>Konštrukcie tesárske</t>
  </si>
  <si>
    <t>125</t>
  </si>
  <si>
    <t>762332120.S</t>
  </si>
  <si>
    <t>Montáž viazaných konštrukcií krovov striech z reziva priemernej plochy 120 - 224 cm2</t>
  </si>
  <si>
    <t>-134659064</t>
  </si>
  <si>
    <t>126</t>
  </si>
  <si>
    <t>605120002500.S</t>
  </si>
  <si>
    <t>Hranoly zo smrekovca neopracované hranené akosť I</t>
  </si>
  <si>
    <t>-552792397</t>
  </si>
  <si>
    <t>20,5</t>
  </si>
  <si>
    <t>20,5*1,1 "Přepočítané koeficientom množstva</t>
  </si>
  <si>
    <t>127</t>
  </si>
  <si>
    <t>762395000.S</t>
  </si>
  <si>
    <t>Spojovacie prostriedky pre viazané konštrukcie krovov, debnenie a laťovanie, nadstrešné konštr., spádové kliny - svorky, dosky, klince, pásová oceľ, vruty</t>
  </si>
  <si>
    <t>1980299906</t>
  </si>
  <si>
    <t>128</t>
  </si>
  <si>
    <t>762810016.S</t>
  </si>
  <si>
    <t>Záklop stropov z dosiek OSB skrutkovaných na trámy na zraz hr. dosky 22 mm</t>
  </si>
  <si>
    <t>-1909791449</t>
  </si>
  <si>
    <t>129</t>
  </si>
  <si>
    <t>762895000.S</t>
  </si>
  <si>
    <t>Spojovacie prostriedky pre záklop, stropnice, podbíjanie - klince, svorky</t>
  </si>
  <si>
    <t>-770368166</t>
  </si>
  <si>
    <t>130</t>
  </si>
  <si>
    <t>762810012.S</t>
  </si>
  <si>
    <t>Podlahové konštrukcie podkladové z dosiek OSB hr. 22 mm na zraz, šrobované</t>
  </si>
  <si>
    <t>-1692417922</t>
  </si>
  <si>
    <t>131</t>
  </si>
  <si>
    <t>998762102.S</t>
  </si>
  <si>
    <t>Presun hmôt pre konštrukcie tesárske v objektoch výšky do 12 m</t>
  </si>
  <si>
    <t>1900562232</t>
  </si>
  <si>
    <t>763</t>
  </si>
  <si>
    <t>Konštrukcie - drevostavby</t>
  </si>
  <si>
    <t>132</t>
  </si>
  <si>
    <t>763131211</t>
  </si>
  <si>
    <t>SDK podhľad KNAUF D111, drevená spodná kca s priamym uchytením, dosky GKB hr. 12,5 mm</t>
  </si>
  <si>
    <t>1592202668</t>
  </si>
  <si>
    <t>133</t>
  </si>
  <si>
    <t>763710035</t>
  </si>
  <si>
    <t>Montáž inštalačného roštu pre stenu zo stĺpikovej konštrukcie v osovej vzdialenosti 33 cm</t>
  </si>
  <si>
    <t>-1920015355</t>
  </si>
  <si>
    <t>134</t>
  </si>
  <si>
    <t>605710000100</t>
  </si>
  <si>
    <t>Konštrukčné drevo - hranoly KVH, NSI priemyselná kvalita, šxvxdĺ. 40x25x5000 mm</t>
  </si>
  <si>
    <t>999404917</t>
  </si>
  <si>
    <t>135</t>
  </si>
  <si>
    <t>763714225</t>
  </si>
  <si>
    <t>Montáž dreveného obkladu zo sušeného dreva šírky 160 mm, pero + drážka</t>
  </si>
  <si>
    <t>202756009</t>
  </si>
  <si>
    <t>136</t>
  </si>
  <si>
    <t>611920007100.S</t>
  </si>
  <si>
    <t>Drevený obklad tatranský profil, hrúbka 19 mm, šírka 121 mm, smrek, I. trieda</t>
  </si>
  <si>
    <t>2120331282</t>
  </si>
  <si>
    <t>137</t>
  </si>
  <si>
    <t>998763301</t>
  </si>
  <si>
    <t>Presun hmôt pre sádrokartónové konštrukcie v objektoch výšky do 7 m</t>
  </si>
  <si>
    <t>-1800491919</t>
  </si>
  <si>
    <t>764</t>
  </si>
  <si>
    <t>Konštrukcie klampiarske</t>
  </si>
  <si>
    <t>138</t>
  </si>
  <si>
    <t>764322250</t>
  </si>
  <si>
    <t>Oplechovanie z pozinkovaného PZ plechu, odkvapov na strechách s tvrdou krytinou r.š. 660 mm</t>
  </si>
  <si>
    <t>1723010109</t>
  </si>
  <si>
    <t>139</t>
  </si>
  <si>
    <t>764451203</t>
  </si>
  <si>
    <t>Zvodové rúry z pozinkovaného PZ plechu, štvorcové s dĺžkou strany 120 mm</t>
  </si>
  <si>
    <t>-259606146</t>
  </si>
  <si>
    <t>140</t>
  </si>
  <si>
    <t>998764101</t>
  </si>
  <si>
    <t>Presun hmôt pre konštrukcie klampiarske v objektoch výšky do 6 m</t>
  </si>
  <si>
    <t>-1788283081</t>
  </si>
  <si>
    <t>765</t>
  </si>
  <si>
    <t>Konštrukcie - krytiny tvrdé</t>
  </si>
  <si>
    <t>141</t>
  </si>
  <si>
    <t>765355412</t>
  </si>
  <si>
    <t xml:space="preserve">Zastrešenie polykarbonátovou krytinou </t>
  </si>
  <si>
    <t>-410676926</t>
  </si>
  <si>
    <t>767</t>
  </si>
  <si>
    <t>Konštrukcie doplnkové kovové</t>
  </si>
  <si>
    <t>142</t>
  </si>
  <si>
    <t>767330001.S</t>
  </si>
  <si>
    <t>Montáž svetlovodu tubusového priemeru do 260 mm do šikmej strechy s profilovou krytinou</t>
  </si>
  <si>
    <t>súb.</t>
  </si>
  <si>
    <t>-1359405055</t>
  </si>
  <si>
    <t>143</t>
  </si>
  <si>
    <t>611510004300</t>
  </si>
  <si>
    <t>Svetlovod VELUX TWR 010 DN 250 mm, do šikmých striech, pre profilovanú strešnú krytinu</t>
  </si>
  <si>
    <t>-1741640165</t>
  </si>
  <si>
    <t>144</t>
  </si>
  <si>
    <t>611510004800</t>
  </si>
  <si>
    <t>Ventilačný prvok VELUX ZTV 014 pre svetlovod TWR 014</t>
  </si>
  <si>
    <t>749835364</t>
  </si>
  <si>
    <t>145</t>
  </si>
  <si>
    <t>767646520.S</t>
  </si>
  <si>
    <t>Montáž dverí kovových - hliníkových, vchodových, 1 m obvodu dverí</t>
  </si>
  <si>
    <t>238296140</t>
  </si>
  <si>
    <t>"dvere do škôlky" (1,65+2,51)*2*1</t>
  </si>
  <si>
    <t>"dvere do kuchyne" (1,65+2,51)*2*1</t>
  </si>
  <si>
    <t>"premiestnene dvere do telocvicne" (2,68+2,97)*2*1</t>
  </si>
  <si>
    <t>146</t>
  </si>
  <si>
    <t>X</t>
  </si>
  <si>
    <t>Dvere hliníkové vstupné 1650x2510 mm, trojité zasklenie</t>
  </si>
  <si>
    <t>-1411940090</t>
  </si>
  <si>
    <t>147</t>
  </si>
  <si>
    <t>Z</t>
  </si>
  <si>
    <t>Dvere hliníkové vstupné 1860x2700 mm, trojité zasklenie</t>
  </si>
  <si>
    <t>1329621803</t>
  </si>
  <si>
    <t>148</t>
  </si>
  <si>
    <t>Y</t>
  </si>
  <si>
    <t>Dvere hliníkové vstupné 2680x3000 mm - pôvodné očistené a repasovené dvere</t>
  </si>
  <si>
    <t>1195574197</t>
  </si>
  <si>
    <t>149</t>
  </si>
  <si>
    <t>767669992.S</t>
  </si>
  <si>
    <t>Demontáž dverí kompletizovaných s rámom alebo zárubňou na ďalšie použitie (v m2 plochy dverí)</t>
  </si>
  <si>
    <t>-1315469607</t>
  </si>
  <si>
    <t>"premiestnene dvere do telocvicne" 2,68*2,97*1</t>
  </si>
  <si>
    <t>150</t>
  </si>
  <si>
    <t>767669998.S</t>
  </si>
  <si>
    <t>Príplatok za demontáž doplnkových prvkov (prahov, nosných prvkov a.p.)</t>
  </si>
  <si>
    <t>-1198543539</t>
  </si>
  <si>
    <t>151</t>
  </si>
  <si>
    <t>767832100</t>
  </si>
  <si>
    <t>Montáž rebríkov do muriva s vodovodnou ochrannou rúrkou</t>
  </si>
  <si>
    <t>1834882799</t>
  </si>
  <si>
    <t>152</t>
  </si>
  <si>
    <t>01</t>
  </si>
  <si>
    <t>Bezpečnostný rebrík</t>
  </si>
  <si>
    <t>411720820</t>
  </si>
  <si>
    <t>153</t>
  </si>
  <si>
    <t>998767202.S</t>
  </si>
  <si>
    <t>Presun hmôt pre kovové stavebné doplnkové konštrukcie v objektoch výšky nad 6 do 12 m</t>
  </si>
  <si>
    <t>1454480786</t>
  </si>
  <si>
    <t>771</t>
  </si>
  <si>
    <t>Podlahy z dlaždíc</t>
  </si>
  <si>
    <t>154</t>
  </si>
  <si>
    <t>771571110</t>
  </si>
  <si>
    <t>Montáž podláh z dlaždíc keramických do malty veľ. 300 x 200 mm</t>
  </si>
  <si>
    <t>229599736</t>
  </si>
  <si>
    <t>155</t>
  </si>
  <si>
    <t>597740000600</t>
  </si>
  <si>
    <t>Dlaždice keramické s protišmykovým povrchom lxvxhr 100x100x8 mm, jednofarebné</t>
  </si>
  <si>
    <t>-1648068640</t>
  </si>
  <si>
    <t>230*1,02 "Přepočítané koeficientom množstva</t>
  </si>
  <si>
    <t>156</t>
  </si>
  <si>
    <t>965081712</t>
  </si>
  <si>
    <t>Búranie dlažieb, bez podklad. lôžka z xylolit., alebo keramických dlaždíc hr. do 10 mm,  -0,02000t</t>
  </si>
  <si>
    <t>-1041170070</t>
  </si>
  <si>
    <t>157</t>
  </si>
  <si>
    <t>998771101</t>
  </si>
  <si>
    <t>Presun hmôt pre podlahy z dlaždíc v objektoch výšky do 6m</t>
  </si>
  <si>
    <t>-281593906</t>
  </si>
  <si>
    <t>781</t>
  </si>
  <si>
    <t>Obklady</t>
  </si>
  <si>
    <t>158</t>
  </si>
  <si>
    <t>781411011</t>
  </si>
  <si>
    <t>Montáž obkladov vnútor. stien z obkladačiek kladených do malty veľ. 110x110 mm</t>
  </si>
  <si>
    <t>-431927910</t>
  </si>
  <si>
    <t>159</t>
  </si>
  <si>
    <t>597640000900</t>
  </si>
  <si>
    <t>Obkladačky keramické pórovinové jednofarebné hladké lxv 108x108 mm</t>
  </si>
  <si>
    <t>163280328</t>
  </si>
  <si>
    <t>160</t>
  </si>
  <si>
    <t>998781101</t>
  </si>
  <si>
    <t>Presun hmôt pre obklady keramické v objektoch výšky do 6 m</t>
  </si>
  <si>
    <t>1071593832</t>
  </si>
  <si>
    <t>783</t>
  </si>
  <si>
    <t>Nátery</t>
  </si>
  <si>
    <t>161</t>
  </si>
  <si>
    <t>783782404</t>
  </si>
  <si>
    <t>Nátery tesárskych konštrukcií, povrchová impregnácia proti drevokaznému hmyzu, hubám a plesniam, jednonásobná</t>
  </si>
  <si>
    <t>-279722291</t>
  </si>
  <si>
    <t>b - zdravotechnika</t>
  </si>
  <si>
    <t xml:space="preserve">    8 - Rúrové vedenie</t>
  </si>
  <si>
    <t xml:space="preserve">    721 - Zdravotechnika - vnútorná kanalizácia</t>
  </si>
  <si>
    <t xml:space="preserve">    722 - Zdravotechnika - vnútorný vodovod</t>
  </si>
  <si>
    <t xml:space="preserve">    724 - Zdravotechnika - strojné vybavenie</t>
  </si>
  <si>
    <t xml:space="preserve">    725 - Zdravotechnika - zariaďovacie predmety</t>
  </si>
  <si>
    <t xml:space="preserve">    732 - Ústredné kúrenie - strojovne</t>
  </si>
  <si>
    <t>M - Práce a dodávky M</t>
  </si>
  <si>
    <t xml:space="preserve">    23-M - Montáže potrubia</t>
  </si>
  <si>
    <t>131201202</t>
  </si>
  <si>
    <t>Hĺbenie jám zapaž. v horn. tr. 3 nad 100 do 1 000 m3</t>
  </si>
  <si>
    <t>161101101</t>
  </si>
  <si>
    <t>Zvislé premiestnenie výkopu horn. tr. 1-4 do 2,5 m</t>
  </si>
  <si>
    <t>162601102</t>
  </si>
  <si>
    <t>Vodorovné premiestnenie výkopu do 5000 m horn. tr. 1-4</t>
  </si>
  <si>
    <t>167101102</t>
  </si>
  <si>
    <t>Nakladanie výkopku nad 100 m3 v horn. tr. 1-4</t>
  </si>
  <si>
    <t>171101101</t>
  </si>
  <si>
    <t>Násypy z hornín súdržných zhutnených na 95% PS</t>
  </si>
  <si>
    <t>171201201</t>
  </si>
  <si>
    <t>Uloženie sypaniny na skládku</t>
  </si>
  <si>
    <t>174101101</t>
  </si>
  <si>
    <t>Zásyp zhutnený jám, rýh, šachiet alebo okolo objektu</t>
  </si>
  <si>
    <t>451573111</t>
  </si>
  <si>
    <t>Lôžko pod potrubie, stoky v otvorenom výkope z piesku a štrkopiesku</t>
  </si>
  <si>
    <t>451575111</t>
  </si>
  <si>
    <t>Podkladná vrstva z piesku pod šachty</t>
  </si>
  <si>
    <t>451575111S</t>
  </si>
  <si>
    <t>Štrkopieskový podklad pod LT</t>
  </si>
  <si>
    <t>Rúrové vedenie</t>
  </si>
  <si>
    <t>87116-1121</t>
  </si>
  <si>
    <t>Montáž potrubia z tlakových rúrok polyetylénových d 32</t>
  </si>
  <si>
    <t>286 1D0202</t>
  </si>
  <si>
    <t>Potrubie vodovodné PE100, PN16, SDR11 - 32 x 3,0</t>
  </si>
  <si>
    <t>87131-3121</t>
  </si>
  <si>
    <t>Montáž potrubia z kanaliz. rúr tvr. PVC otv. výk. do DN150</t>
  </si>
  <si>
    <t>286 110150</t>
  </si>
  <si>
    <t>Rúrka PVC kanalizačná spoj gum. krúžkom 125x3,7x5000</t>
  </si>
  <si>
    <t>286 110200</t>
  </si>
  <si>
    <t>Rúrka PVC kanalizačná spoj gum. krúžkom 160x4,7x5000</t>
  </si>
  <si>
    <t>87731-3123</t>
  </si>
  <si>
    <t>Montáž tvar. 1-osých na kanaliz. potr. z PVC otv. výk. DN150</t>
  </si>
  <si>
    <t>286 506320</t>
  </si>
  <si>
    <t>Koleno kanalizačné PVC d 125/45°</t>
  </si>
  <si>
    <t>286 506610</t>
  </si>
  <si>
    <t>Koleno kanalizačné PVC d160/45°</t>
  </si>
  <si>
    <t>87735-3121</t>
  </si>
  <si>
    <t>Montáž tvaroviek odbočných na potrubie z kanalizačných rúr z PVC v otvorenom výkope DN 200</t>
  </si>
  <si>
    <t>286 507080</t>
  </si>
  <si>
    <t>Odbočky kanalizačné PVC d 125/125mm</t>
  </si>
  <si>
    <t>89224-1111</t>
  </si>
  <si>
    <t>Tlaková skúška vodov. potrubia DN do 80</t>
  </si>
  <si>
    <t>89420-1193</t>
  </si>
  <si>
    <t>Príplatok za hrúbku dna do 200 mm</t>
  </si>
  <si>
    <t>89442-1121</t>
  </si>
  <si>
    <t>Osadenie prefabrikovaných šachiet 4 - 10 t -bez mechanizácie</t>
  </si>
  <si>
    <t>286 810639KL</t>
  </si>
  <si>
    <t>Lapač tuku Klartec L1 0,75m3 s poklopom + doprava</t>
  </si>
  <si>
    <t>kpl</t>
  </si>
  <si>
    <t>89442-1133a</t>
  </si>
  <si>
    <t>Napojenie do existujúcej žumpy</t>
  </si>
  <si>
    <t>89480-7215</t>
  </si>
  <si>
    <t>Montáž revíznej šachty z PVC, DN šachty 400, DN potrubia 160, tlak 40 t, hl. 1100 do 1500mm</t>
  </si>
  <si>
    <t>286 5A2715</t>
  </si>
  <si>
    <t>Dno šachtové d425 zberné X 160</t>
  </si>
  <si>
    <t>286 5A2745</t>
  </si>
  <si>
    <t>Rúra šachtová vlnovcová ID425 x 2000</t>
  </si>
  <si>
    <t>99827-6101</t>
  </si>
  <si>
    <t>Presun hmôt pre potrubie z rúr plastových alebo sklolaminátových v otvorenom výkope</t>
  </si>
  <si>
    <t>71346-2111</t>
  </si>
  <si>
    <t>Montáž tep. izolácie potrubia skružami PE upevn. sponou potr. DN 16</t>
  </si>
  <si>
    <t>283 775942P</t>
  </si>
  <si>
    <t>Izolácia potrubia z PE 22x20mm</t>
  </si>
  <si>
    <t>71346-2112</t>
  </si>
  <si>
    <t>Montáž tep. izolácie potrubia skružami PE upevn. sponou potr. DN 20+pre potr.DN15 v podlahe</t>
  </si>
  <si>
    <t>283 77T5701c</t>
  </si>
  <si>
    <t>Izolácia potrubia z PE 28x20mm</t>
  </si>
  <si>
    <t>71346-2113</t>
  </si>
  <si>
    <t>Montáž tep. izolácie potrubia skružami PE upevn. sponou potr. DN 25+pre potr.DN20 v podlahe</t>
  </si>
  <si>
    <t>283 77T5702c</t>
  </si>
  <si>
    <t>Izolácia potrubia z PE 35x20mm</t>
  </si>
  <si>
    <t>71346-2114</t>
  </si>
  <si>
    <t>Montáž tep. izolácie potrubia skružami PE upevn. sponou potr. DN 32-pre potr.DN25 v podlahe</t>
  </si>
  <si>
    <t>283 77T5703c</t>
  </si>
  <si>
    <t>Izolácia potrubia z PE 42x20mm</t>
  </si>
  <si>
    <t>99871-3101</t>
  </si>
  <si>
    <t>721</t>
  </si>
  <si>
    <t>Zdravotechnika - vnútorná kanalizácia</t>
  </si>
  <si>
    <t>72117-0965</t>
  </si>
  <si>
    <t>Opr. potrubia, prepojenie stávajúceho potrubia D 110</t>
  </si>
  <si>
    <t>72117-1109</t>
  </si>
  <si>
    <t>Potrubie kanal. z PVC-U rúr hrdlových odpadné D 110x2,2</t>
  </si>
  <si>
    <t>72117-1110</t>
  </si>
  <si>
    <t>Potrubie kanal. z PVC-U rúr hrdlových odpadné D 125x3,2</t>
  </si>
  <si>
    <t>72117-1112</t>
  </si>
  <si>
    <t>Potrubie kanal. z PVC-U rúr hrdlových odpadné D 160/3,2</t>
  </si>
  <si>
    <t>72117-4024</t>
  </si>
  <si>
    <t>Potrubie kanalizačné z PP odpadové DN 70, vrátane upevn.+3xČK70</t>
  </si>
  <si>
    <t>72117-4025</t>
  </si>
  <si>
    <t>Potrubie kanalizačné z PP odpadové DN 100,vrátane upevn.+6xČK100</t>
  </si>
  <si>
    <t>72117-4042</t>
  </si>
  <si>
    <t>Potrubie kanalizačné z PP pripojovacie DN 40</t>
  </si>
  <si>
    <t>72117-4043</t>
  </si>
  <si>
    <t>Potrubie kanalizačné z PP pripojovacie DN 50</t>
  </si>
  <si>
    <t>72117-4044</t>
  </si>
  <si>
    <t>Potrubie kanalizačné z PP pripojovacie DN 70</t>
  </si>
  <si>
    <t>72119-4105</t>
  </si>
  <si>
    <t>Vyvedenie a upevnenie kanal. výpustiek D 50x1.8</t>
  </si>
  <si>
    <t>72119-4109</t>
  </si>
  <si>
    <t>Vyvedenie a upevnenie kanal. výpustiek D 110x2.3</t>
  </si>
  <si>
    <t>72121-1HL317H</t>
  </si>
  <si>
    <t>Podlahový vpust DN110, vertikálny s izol.tanierom,zap.uz. s nerez. mriežkou+MTZ</t>
  </si>
  <si>
    <t>72127-3172P</t>
  </si>
  <si>
    <t>Súprava vetracej hlavice DN70 + MTZ</t>
  </si>
  <si>
    <t>72127-3173P</t>
  </si>
  <si>
    <t>Súprava vetracej hlavice DN100 + MTZ</t>
  </si>
  <si>
    <t>99872-1101</t>
  </si>
  <si>
    <t>Presun hmôt pre vnút. kanalizáciu v objektoch výšky do 6 m</t>
  </si>
  <si>
    <t>722</t>
  </si>
  <si>
    <t>Zdravotechnika - vnútorný vodovod</t>
  </si>
  <si>
    <t>72213-1932</t>
  </si>
  <si>
    <t>Opr. vodov.potr. prepojenie stáv. potrubia DN 20</t>
  </si>
  <si>
    <t>72217-0911</t>
  </si>
  <si>
    <t>Opr. vodov. potrubia z PE, prepojenie na potr. D 32</t>
  </si>
  <si>
    <t>72217-1213</t>
  </si>
  <si>
    <t>Potrubie vodov. z rúrok PE D 32/3,4 v základoch+stúpn.</t>
  </si>
  <si>
    <t>72217-3312</t>
  </si>
  <si>
    <t>Potrubie vodov. z plasthliníkových rúrok D 20x2,0</t>
  </si>
  <si>
    <t>286 1B0603</t>
  </si>
  <si>
    <t>Rúrka ochranná pre potrubie d 20 v podlahe</t>
  </si>
  <si>
    <t>72217-3313</t>
  </si>
  <si>
    <t>Potrubie vodov. z plasthliníkových rúrok D 26x3,0</t>
  </si>
  <si>
    <t>286 1B0604</t>
  </si>
  <si>
    <t>Rúrka ochranná pre potrubie d26 v podlahe</t>
  </si>
  <si>
    <t>72217-3314</t>
  </si>
  <si>
    <t>Potrubie vodov. z plasthliníkových rúrok D 32x3,0</t>
  </si>
  <si>
    <t>286 1B0605</t>
  </si>
  <si>
    <t>Rúrka ochranná pre potrubie d32 v podlahe</t>
  </si>
  <si>
    <t>72219-0401</t>
  </si>
  <si>
    <t>Prípojky vod. ocel. rúrky záv. poz. 11353 upev. výpust. DN 15</t>
  </si>
  <si>
    <t>72222-0111</t>
  </si>
  <si>
    <t>Arm. vod. s 1 závitom, nástenka G 1/2</t>
  </si>
  <si>
    <t>72222-2222</t>
  </si>
  <si>
    <t>Armat. vodov. s 1 závitom, ventil vypúšťací KE 275 G 1/2</t>
  </si>
  <si>
    <t>súbor</t>
  </si>
  <si>
    <t>72223-1163</t>
  </si>
  <si>
    <t>Armat. vod. s 2 závit. ventil poistný priamy ON 137030 G 1</t>
  </si>
  <si>
    <t>72223-9101</t>
  </si>
  <si>
    <t>Montáž vodov. armatúr s 2 závitmi G 1/2</t>
  </si>
  <si>
    <t>422 2V2015</t>
  </si>
  <si>
    <t>Filter DN15</t>
  </si>
  <si>
    <t>551 110060</t>
  </si>
  <si>
    <t>Ventil priamy G1/2</t>
  </si>
  <si>
    <t>551 111060</t>
  </si>
  <si>
    <t>Ventil priamy G 1/2 s vypúšťaním</t>
  </si>
  <si>
    <t>551 215260</t>
  </si>
  <si>
    <t>Ventil spätný G 1/2</t>
  </si>
  <si>
    <t>72223-9102</t>
  </si>
  <si>
    <t>Montáž vodov. armatúr s 2 závitmi G 3/4</t>
  </si>
  <si>
    <t>422 3K0204</t>
  </si>
  <si>
    <t>Uzáver guľový voda G 3/4"</t>
  </si>
  <si>
    <t>426 1G6022d</t>
  </si>
  <si>
    <t>Armatúra zmiešavacia DN20</t>
  </si>
  <si>
    <t>551 110080</t>
  </si>
  <si>
    <t>Ventil priamy G 3/4</t>
  </si>
  <si>
    <t>551 666100</t>
  </si>
  <si>
    <t>Ventil spätnopoistný G 3/4</t>
  </si>
  <si>
    <t>72223-9103</t>
  </si>
  <si>
    <t>Montáž vodov. armatúr s 2 závitmi G 1</t>
  </si>
  <si>
    <t>422 2V2017</t>
  </si>
  <si>
    <t>Filter DN25</t>
  </si>
  <si>
    <t>422 3K0403</t>
  </si>
  <si>
    <t>Uzáver guľový so spätnou klapkou 1"</t>
  </si>
  <si>
    <t>422 8C0373</t>
  </si>
  <si>
    <t>Ventil kontrolovateľný 1"</t>
  </si>
  <si>
    <t>426 1G6022b</t>
  </si>
  <si>
    <t>Armatúra zmiešavacia DN25</t>
  </si>
  <si>
    <t>162</t>
  </si>
  <si>
    <t>551 110100</t>
  </si>
  <si>
    <t>Ventil priamy G 1</t>
  </si>
  <si>
    <t>164</t>
  </si>
  <si>
    <t>551 111100</t>
  </si>
  <si>
    <t>Ventil priamy G1 s vypúšťaním</t>
  </si>
  <si>
    <t>166</t>
  </si>
  <si>
    <t>72223-9104</t>
  </si>
  <si>
    <t>Montáž vodov. armatúr s 2 závitmi G 5/4</t>
  </si>
  <si>
    <t>168</t>
  </si>
  <si>
    <t>422 2V2005</t>
  </si>
  <si>
    <t>Filter DN32</t>
  </si>
  <si>
    <t>170</t>
  </si>
  <si>
    <t>99872-2101</t>
  </si>
  <si>
    <t>Presun hmôt pre vnút. vodovod v objektoch výšky do 6 m</t>
  </si>
  <si>
    <t>172</t>
  </si>
  <si>
    <t>724</t>
  </si>
  <si>
    <t>Zdravotechnika - strojné vybavenie</t>
  </si>
  <si>
    <t>72413-9102</t>
  </si>
  <si>
    <t>Montáž čerpadiel cirkulačných</t>
  </si>
  <si>
    <t>174</t>
  </si>
  <si>
    <t>426 1A1704</t>
  </si>
  <si>
    <t>Čerpadlo cirkulačné</t>
  </si>
  <si>
    <t>176</t>
  </si>
  <si>
    <t>99872-4101</t>
  </si>
  <si>
    <t>Presun hmôt pre strojné vybavenie v objektoch výšky do 6 m</t>
  </si>
  <si>
    <t>178</t>
  </si>
  <si>
    <t>725</t>
  </si>
  <si>
    <t>Zdravotechnika - zariaďovacie predmety</t>
  </si>
  <si>
    <t>72511-6231</t>
  </si>
  <si>
    <t>Montáž predstenového systému záchodov do kombinovaných stien</t>
  </si>
  <si>
    <t>180</t>
  </si>
  <si>
    <t>642 862251</t>
  </si>
  <si>
    <t>Montážny prvok pre závesné WC</t>
  </si>
  <si>
    <t>komplet</t>
  </si>
  <si>
    <t>182</t>
  </si>
  <si>
    <t>642 862452G</t>
  </si>
  <si>
    <t>Ovládacia doska</t>
  </si>
  <si>
    <t>184</t>
  </si>
  <si>
    <t>72511-9213</t>
  </si>
  <si>
    <t>Montáž záchodových mís závesných</t>
  </si>
  <si>
    <t>186</t>
  </si>
  <si>
    <t>642 3K2032</t>
  </si>
  <si>
    <t>Závesné WC detské</t>
  </si>
  <si>
    <t>188</t>
  </si>
  <si>
    <t>72521-1111</t>
  </si>
  <si>
    <t>Montáž umývadla do predstenového syst.</t>
  </si>
  <si>
    <t>190</t>
  </si>
  <si>
    <t>642 1KO067</t>
  </si>
  <si>
    <t>Umývadlo detské,pravouhlé</t>
  </si>
  <si>
    <t>192</t>
  </si>
  <si>
    <t>72521-1221</t>
  </si>
  <si>
    <t>Montáž predstenového systému umývadiel do kombinovaných stien</t>
  </si>
  <si>
    <t>194</t>
  </si>
  <si>
    <t>642 862350a</t>
  </si>
  <si>
    <t>Montážny prvok pre umývadlo</t>
  </si>
  <si>
    <t>196</t>
  </si>
  <si>
    <t>642 1KO066</t>
  </si>
  <si>
    <t>Umývadlo,pravouhlé</t>
  </si>
  <si>
    <t>198</t>
  </si>
  <si>
    <t>72531-2111</t>
  </si>
  <si>
    <t>Montáž drezov ostatných rozmerov a typov</t>
  </si>
  <si>
    <t>200</t>
  </si>
  <si>
    <t>72531-9202</t>
  </si>
  <si>
    <t>Príplatok za použitie silikónového tmelu 0,2 kg/kus</t>
  </si>
  <si>
    <t>202</t>
  </si>
  <si>
    <t>72533-9101</t>
  </si>
  <si>
    <t>Montáž výleviek keramic., liat, a i. hmoty bez výtok armat. a splach nádrže</t>
  </si>
  <si>
    <t>204</t>
  </si>
  <si>
    <t>642 7A0101</t>
  </si>
  <si>
    <t>Výlevka s mrežou</t>
  </si>
  <si>
    <t>206</t>
  </si>
  <si>
    <t>72553-9255</t>
  </si>
  <si>
    <t>Montáž elektr.ohrievač 120 l</t>
  </si>
  <si>
    <t>208</t>
  </si>
  <si>
    <t>541 2E0534</t>
  </si>
  <si>
    <t>Ohrievač vody el. s rýchloohr. objem 120 l, 230V, 2-3kW,IP25</t>
  </si>
  <si>
    <t>210</t>
  </si>
  <si>
    <t>72581-9402</t>
  </si>
  <si>
    <t>Montáž ventilov rohových G 1/2</t>
  </si>
  <si>
    <t>212</t>
  </si>
  <si>
    <t>551 012660</t>
  </si>
  <si>
    <t>Ventil rohový G 1/2</t>
  </si>
  <si>
    <t>214</t>
  </si>
  <si>
    <t>551 440027</t>
  </si>
  <si>
    <t>Batéria umývadlová 1-páková do 1 otvoru s mech. vyp. štandardná kvalita 1/2"</t>
  </si>
  <si>
    <t>216</t>
  </si>
  <si>
    <t>551 431641</t>
  </si>
  <si>
    <t>Batéria drezová jednopáková nástenná G1/2-100 štandartná kvalita</t>
  </si>
  <si>
    <t>218</t>
  </si>
  <si>
    <t>72582-9802</t>
  </si>
  <si>
    <t>Montáž batérie drezovej 1-pákovej do 1 otvoru</t>
  </si>
  <si>
    <t>220</t>
  </si>
  <si>
    <t>551 431741</t>
  </si>
  <si>
    <t>Batéria drezová jednopáková do 1otvoru štandartná kvalita</t>
  </si>
  <si>
    <t>222</t>
  </si>
  <si>
    <t>551 456110</t>
  </si>
  <si>
    <t>Batéria sprchová štandartná kvalita</t>
  </si>
  <si>
    <t>224</t>
  </si>
  <si>
    <t>163</t>
  </si>
  <si>
    <t>72585-0110</t>
  </si>
  <si>
    <t>Ventil odpadový pre zariaď. predmety DN 32 štandardná kvalita</t>
  </si>
  <si>
    <t>226</t>
  </si>
  <si>
    <t>72586-9101</t>
  </si>
  <si>
    <t>Montáž zápach. uzávierok umývadlových D 40</t>
  </si>
  <si>
    <t>228</t>
  </si>
  <si>
    <t>72598-0122</t>
  </si>
  <si>
    <t>Dvierka prístupové k inštaláciám z plastov 15/30</t>
  </si>
  <si>
    <t>230</t>
  </si>
  <si>
    <t>169</t>
  </si>
  <si>
    <t>72598-0123</t>
  </si>
  <si>
    <t>Dvierka prístupové k inštaláciám z plastov 30/30</t>
  </si>
  <si>
    <t>232</t>
  </si>
  <si>
    <t>732</t>
  </si>
  <si>
    <t>Ústredné kúrenie - strojovne</t>
  </si>
  <si>
    <t>171</t>
  </si>
  <si>
    <t>73221-9315</t>
  </si>
  <si>
    <t>Montáž ohrievačov vody plynových a odťahu spalín</t>
  </si>
  <si>
    <t>234</t>
  </si>
  <si>
    <t>541 2A2120v</t>
  </si>
  <si>
    <t>Stac.plyn.kond.ohrievač vody s int.ohrevom a nút.odťahom spalín,obj.217 l, 3,1 m3/hod,45W</t>
  </si>
  <si>
    <t>236</t>
  </si>
  <si>
    <t>173</t>
  </si>
  <si>
    <t>541 2A9010v</t>
  </si>
  <si>
    <t>Koaxiálny odvod spalín D100/150,trubka koax. d100/150-1m</t>
  </si>
  <si>
    <t>238</t>
  </si>
  <si>
    <t>541 2A9020v</t>
  </si>
  <si>
    <t>Prechodka pre vodorovné strechy</t>
  </si>
  <si>
    <t>240</t>
  </si>
  <si>
    <t>175</t>
  </si>
  <si>
    <t>541 2A9030v</t>
  </si>
  <si>
    <t>Komínový nadstavec koaxiálny vertikálny,1000mm</t>
  </si>
  <si>
    <t>242</t>
  </si>
  <si>
    <t>Práce a dodávky M</t>
  </si>
  <si>
    <t>23-M</t>
  </si>
  <si>
    <t>Montáže potrubia</t>
  </si>
  <si>
    <t>177</t>
  </si>
  <si>
    <t>80231-0108</t>
  </si>
  <si>
    <t>Montáž chráničiek DN 100</t>
  </si>
  <si>
    <t>244</t>
  </si>
  <si>
    <t>141 308500</t>
  </si>
  <si>
    <t>Rúrky oceľ. bezošvé 11353.0 d 108 mm hr.steny 4,0 mm</t>
  </si>
  <si>
    <t>256</t>
  </si>
  <si>
    <t>246</t>
  </si>
  <si>
    <t>179</t>
  </si>
  <si>
    <t>80231-0324</t>
  </si>
  <si>
    <t>Montáž chráničiek DN 250-pre kanalizáciu</t>
  </si>
  <si>
    <t>248</t>
  </si>
  <si>
    <t>181</t>
  </si>
  <si>
    <t>80322-1010</t>
  </si>
  <si>
    <t>Vyhľadávací vodič na potrubí z PE D do 150</t>
  </si>
  <si>
    <t>250</t>
  </si>
  <si>
    <t>80322-2000</t>
  </si>
  <si>
    <t>Montáž vývodu signalizačného vodiča</t>
  </si>
  <si>
    <t>252</t>
  </si>
  <si>
    <t>183</t>
  </si>
  <si>
    <t>80322-3000</t>
  </si>
  <si>
    <t>Uloženie PE fólie na obsyp</t>
  </si>
  <si>
    <t>254</t>
  </si>
  <si>
    <t>c - VYKUROVANIE</t>
  </si>
  <si>
    <t>PSV - PSV</t>
  </si>
  <si>
    <t xml:space="preserve">    713 - Izolácie tepelné </t>
  </si>
  <si>
    <t xml:space="preserve">    731 - Ústredné kúrenie - kotolne</t>
  </si>
  <si>
    <t xml:space="preserve">    733 - Ústredné kúrenie, rozvodné potrubie</t>
  </si>
  <si>
    <t xml:space="preserve">    734 - Ústredné kúrenie, armatúry.</t>
  </si>
  <si>
    <t xml:space="preserve">    735 - Ústredné kúrenie, vykurov. telesá</t>
  </si>
  <si>
    <t xml:space="preserve">Izolácie tepelné </t>
  </si>
  <si>
    <t>713482121</t>
  </si>
  <si>
    <t>Montáž trubíc z PE, hr.15-20 mm,vnút.priemer do 38 mm</t>
  </si>
  <si>
    <t>283310004600</t>
  </si>
  <si>
    <t>Izolačná PE trubica DG 18x20 mm (d potrubia x hr. izolácie), nadrezaná</t>
  </si>
  <si>
    <t>283310004700</t>
  </si>
  <si>
    <t>Izolačná PE trubica DG 22x20 mm (d potrubia x hr. izolácie), nadrezaná</t>
  </si>
  <si>
    <t>283310004800</t>
  </si>
  <si>
    <t>Izolačná PE trubica DG 28x20 mm (d potrubia x hr. izolácie), nadrezaná</t>
  </si>
  <si>
    <t>283310004900</t>
  </si>
  <si>
    <t>Izolačná PE trubica DG 35x20 mm (d potrubia x hr. izolácie), nadrezaná</t>
  </si>
  <si>
    <t>998713201</t>
  </si>
  <si>
    <t>731</t>
  </si>
  <si>
    <t>Ústredné kúrenie - kotolne</t>
  </si>
  <si>
    <t>731361300</t>
  </si>
  <si>
    <t>Revízia tesnosti spalinovodu</t>
  </si>
  <si>
    <t>998731201</t>
  </si>
  <si>
    <t>Presun hmôt pre kotolne umiestnené vo výške (hĺbke) do 6 m</t>
  </si>
  <si>
    <t>733</t>
  </si>
  <si>
    <t>Ústredné kúrenie, rozvodné potrubie</t>
  </si>
  <si>
    <t>735494819</t>
  </si>
  <si>
    <t>Vypúšťanie vody z vykurovacích sústav; s objemom pôvodného systému</t>
  </si>
  <si>
    <t>733110802</t>
  </si>
  <si>
    <t>Prerezanie potrubia z oceľových rúrok závitových do DN 25,</t>
  </si>
  <si>
    <t>733110899</t>
  </si>
  <si>
    <t>Oprava potrubia - dočasné zavarenie vývodu počas montážnych prác</t>
  </si>
  <si>
    <t>733191923</t>
  </si>
  <si>
    <t>Oprava rozvodov potrubí -privarenie odbočky do DN 15</t>
  </si>
  <si>
    <t>733191924</t>
  </si>
  <si>
    <t>Oprava rozvodov potrubí -privarenie odbočky do DN 20</t>
  </si>
  <si>
    <t>733191925</t>
  </si>
  <si>
    <t>Oprava rozvodov potrubí -privarenie odbočky do DN 25</t>
  </si>
  <si>
    <t>733191913</t>
  </si>
  <si>
    <t>Oprava rozvodov potrubí z oceľových rúrok zaslepenie kovaním a zavarením DN 15</t>
  </si>
  <si>
    <t>2*7 "po demontáži pôvodných VT</t>
  </si>
  <si>
    <t>733111103</t>
  </si>
  <si>
    <t>Potrubie z rúrok závitových oceľových bezšvových bežných nízkotlakových DN 15</t>
  </si>
  <si>
    <t>2*(1+1)</t>
  </si>
  <si>
    <t>733167021</t>
  </si>
  <si>
    <t>Potrubie z rúr PE-RT, rúrka univerzálna D 16,0x2 mm v kotúčoch</t>
  </si>
  <si>
    <t>0,5*2*25  "stúpačky k telesám VK, v ochr.rúrke</t>
  </si>
  <si>
    <t>2*65 "potrubie= rúry, tvarovky, pomocný materiál, montáž a dodávka</t>
  </si>
  <si>
    <t>733167022</t>
  </si>
  <si>
    <t>Potrubie z rúr PE-RT, rúrka univerzálna D 20,0x2 mm v kotúčoch</t>
  </si>
  <si>
    <t>2*33 "potrubie= rúry, tvarovky, pomocný materiál, montáž a dodávka</t>
  </si>
  <si>
    <t>733167023</t>
  </si>
  <si>
    <t>Potrubie z rúr PE-RT, rúrka univerzálna D 26,0x3 mm v kotúčoch</t>
  </si>
  <si>
    <t>2*32 "potrubie= rúry, tvarovky, pomocný materiál, montáž a dodávka</t>
  </si>
  <si>
    <t>733167024</t>
  </si>
  <si>
    <t>Potrubie z rúr PE-RT, rúrka univerzálna D 32,0x3 mm v kotúčoch</t>
  </si>
  <si>
    <t>2*5 "potrubie= rúry, tvarovky, pomocný materiál, montáž a dodávka</t>
  </si>
  <si>
    <t>PVK00011417</t>
  </si>
  <si>
    <t>Chránička červenej farby pre rúrku DN 16, v oblúkoch pod VT</t>
  </si>
  <si>
    <t>734223261</t>
  </si>
  <si>
    <t>Montáž závitovej armatúry - prechodka na plastohliníkové rúry</t>
  </si>
  <si>
    <t>2*(3+1+1) " v bodoch prepoja s jestv.oceľ.rozvodom</t>
  </si>
  <si>
    <t>P701611</t>
  </si>
  <si>
    <t>Tvarovka lis. závitová - prechod 16 x 2 - R 1/2" vo.z.</t>
  </si>
  <si>
    <t>P702612</t>
  </si>
  <si>
    <t>Tvarovka lis. závitová - prechod 26 x 3 - R 3/4" vo.z.</t>
  </si>
  <si>
    <t>P703213</t>
  </si>
  <si>
    <t>Tvarovka lis. závitová - prechod 32 x 3 - R 1" vo.z.</t>
  </si>
  <si>
    <t>998733201</t>
  </si>
  <si>
    <t>Presun hmôt pre rozvody potrubia v objektoch výšky do 6 m</t>
  </si>
  <si>
    <t>734</t>
  </si>
  <si>
    <t>Ústredné kúrenie, armatúry.</t>
  </si>
  <si>
    <t>734221413m</t>
  </si>
  <si>
    <t>Montáž skrutkovania radiátorového závit, jednoduché/regulačné - priame/rohové G 1/2</t>
  </si>
  <si>
    <t>1392301</t>
  </si>
  <si>
    <t>Ventil do spiatočky RL-5 DN 15, priamy, s prednastavením, s možnosťou napúšťania, vypúšťania a uzavretia, prípojka na vykurovacie teleso s kužeľovým tesnením, pripojenie na rúru univerzálnym hrdlom</t>
  </si>
  <si>
    <t>734223121</t>
  </si>
  <si>
    <t>Montáž ventilu závitového termostatického rohového/priameho G 1/2</t>
  </si>
  <si>
    <t>1772367</t>
  </si>
  <si>
    <t>Ventil TS-90-V DN 15, termostatický, priamy, s plynulým skrytým prednastavením, prípojka na vykurovacie teleso s kužeľovým tesnením, pripojenie na rúru univerzálnym hrdlom</t>
  </si>
  <si>
    <t>734223255</t>
  </si>
  <si>
    <t>Montáž armatúr pre spodné pripojenie vykurovacích telies priamych/rohových</t>
  </si>
  <si>
    <t>1346612</t>
  </si>
  <si>
    <t>3000 Diel pripájací, Rp 1/2"x G 3/4" rohový, pre 2-rúrkové sústavy, obojstranné vypúšťanie a napúšťanie, uzatvárateľné, pripojenie vykurovacie telesa Rp 1/2", pripojenie na rúru vonkajším závitom G 3/4" s kužeľ. tesnením</t>
  </si>
  <si>
    <t>734223208</t>
  </si>
  <si>
    <t>Montáž termostatickej hlavice kvapalinovej jednoduchej</t>
  </si>
  <si>
    <t>1920060</t>
  </si>
  <si>
    <t>Termostatická hlavica "Design" "Mini" so závitom M 28 x 1,5, s kvapalinovým snímačom, automatická protimrazová ochrana pri cca 6°C, teplotný rozsah 6 - 28 °C</t>
  </si>
  <si>
    <t>1923098</t>
  </si>
  <si>
    <t>Hlavica termostat."Design" M30x1,5, s polohou "0", 6-30°C teplot.rozsah, s kvapalinovým snímačom , nastaviteľná protimraz.ochrana pri cca 6°C</t>
  </si>
  <si>
    <t>734223257</t>
  </si>
  <si>
    <t>Montáž zverného šróbenia pre vykurovacie telesá</t>
  </si>
  <si>
    <t>2*25   "pre doskové vykur. telesá ventil kompakt</t>
  </si>
  <si>
    <t>1609803</t>
  </si>
  <si>
    <t>Prechodka na plastovú rúrku 16 x 2, G 3/4", z PE-X-, PB a rúrky z kompozitných plastov, pozostáva z hadicovej prechodky, svorkového krúžku a prevlečnej matice G 3/4 s kužeľovým tesnením</t>
  </si>
  <si>
    <t>998734201</t>
  </si>
  <si>
    <t>Presun hmôt pre armatúry v objektoch výšky do 6 m</t>
  </si>
  <si>
    <t>735</t>
  </si>
  <si>
    <t>Ústredné kúrenie, vykurov. telesá</t>
  </si>
  <si>
    <t>735154140</t>
  </si>
  <si>
    <t>Montáž vykurovacieho telesa panelového dvojradového výšky 600 mm/ dĺžky 400-600 mm</t>
  </si>
  <si>
    <t>2246052013</t>
  </si>
  <si>
    <t>Oceľové panelové radiátory KORAD 22K 600x500, s bočným pripojením, s 2 panelmi a 2 konvektormi</t>
  </si>
  <si>
    <t>2136064013U</t>
  </si>
  <si>
    <t>Oceľové panelové radiátory KORAD 21VK 600x600, s pripojením vpravo/vľavo, s 2 panelmi a 1 konvektorom</t>
  </si>
  <si>
    <t>2236062013</t>
  </si>
  <si>
    <t>Oceľové panelové radiátory KORAD 22VK 600x600, s pripojením vpravo/vľavo, s 2 panelmi a 2 konvektormi</t>
  </si>
  <si>
    <t>735154141</t>
  </si>
  <si>
    <t>Montáž vykurovacieho telesa panelového dvojradového výšky 600 mm/ dĺžky 700-900 mm</t>
  </si>
  <si>
    <t>2236082013</t>
  </si>
  <si>
    <t>Oceľové panelové radiátory KORAD 22VK 600x800, s pripojením vpravo/vľavo, s 2 panelmi a 2 konvektormi</t>
  </si>
  <si>
    <t>735154142</t>
  </si>
  <si>
    <t>Montáž vykurovacieho telesa panelového dvojradového výšky 600 mm/ dĺžky 1000-1200 mm</t>
  </si>
  <si>
    <t>2246112013</t>
  </si>
  <si>
    <t>Oceľové panelové radiátory KORAD 22K 600x1100, s bočným pripojením, s 2 panelmi a 2 konvektormi</t>
  </si>
  <si>
    <t>2236102013</t>
  </si>
  <si>
    <t>Oceľové panelové radiátory KORAD 22VK 600x1000, s pripojením vpravo/vľavo, s 2 panelmi a 2 konvektormi</t>
  </si>
  <si>
    <t>2236122013</t>
  </si>
  <si>
    <t>Oceľové panelové radiátory KORAD 22VK 600x1200, s pripojením vpravo/vľavo, s 2 panelmi a 2 konvektormi</t>
  </si>
  <si>
    <t>735154143</t>
  </si>
  <si>
    <t>Montáž vykurovacieho telesa panelového dvojradového výšky 600 mm/ dĺžky 1400-1800 mm</t>
  </si>
  <si>
    <t>2236182013</t>
  </si>
  <si>
    <t>Oceľové panelové radiátory KORAD 22VK 600x1800, s pripojením vpravo/vľavo, s 2 panelmi a 2 konvektormi</t>
  </si>
  <si>
    <t>735154152</t>
  </si>
  <si>
    <t>Montáž vykurovacieho telesa panelového dvojradového výšky 900 mm/ dĺžky 1000-1200 mm</t>
  </si>
  <si>
    <t>2239102013</t>
  </si>
  <si>
    <t>Oceľové panelové radiátory KORAD 22VK 900x1000, s pripojením vpravo/vľavo, s 2 panelmi a 2 konvektormi</t>
  </si>
  <si>
    <t>2239122013</t>
  </si>
  <si>
    <t>Oceľové panelové radiátory KORAD 22VK 900x1200, s pripojením vpravo/vľavo, s 2 panelmi a 2 konvektormi</t>
  </si>
  <si>
    <t>735158120</t>
  </si>
  <si>
    <t>Vykurovacie telesá panelové, tlaková skúška telesa vodou dvojradového</t>
  </si>
  <si>
    <t>735000912</t>
  </si>
  <si>
    <t>Vyregulovanie regulačného ventilu s termostatickým ovládaním</t>
  </si>
  <si>
    <t>783424740</t>
  </si>
  <si>
    <t>Nátery kov.potr.a armatúr syntetické potrubie do DN 50 mm základné - 35µm</t>
  </si>
  <si>
    <t>x - Elektroinštalácia</t>
  </si>
  <si>
    <t xml:space="preserve">M - M   </t>
  </si>
  <si>
    <t xml:space="preserve">    21-M - Elektromontáže   </t>
  </si>
  <si>
    <t xml:space="preserve">    HZS - Cenník položiek HZS   </t>
  </si>
  <si>
    <t xml:space="preserve">M   </t>
  </si>
  <si>
    <t>21-M</t>
  </si>
  <si>
    <t xml:space="preserve">Elektromontáže   </t>
  </si>
  <si>
    <t>92101</t>
  </si>
  <si>
    <t>Ocelovo plastová rozvodnica s výbavou</t>
  </si>
  <si>
    <t>92102</t>
  </si>
  <si>
    <t>úprava rozvádzača RH</t>
  </si>
  <si>
    <t>92103</t>
  </si>
  <si>
    <t>Zásuvka jednoduchá</t>
  </si>
  <si>
    <t>92104</t>
  </si>
  <si>
    <t>vypínač č.1</t>
  </si>
  <si>
    <t>92105</t>
  </si>
  <si>
    <t>vypínač č.5</t>
  </si>
  <si>
    <t>92106</t>
  </si>
  <si>
    <t>vypínač č.6</t>
  </si>
  <si>
    <t>92107</t>
  </si>
  <si>
    <t>zásuvka FTP</t>
  </si>
  <si>
    <t>92108</t>
  </si>
  <si>
    <t>LED svietidlo A</t>
  </si>
  <si>
    <t>92109</t>
  </si>
  <si>
    <t>LED svietidlo B</t>
  </si>
  <si>
    <t>92110</t>
  </si>
  <si>
    <t>LED svietidlo C</t>
  </si>
  <si>
    <t>92111</t>
  </si>
  <si>
    <t>LED svietidlo D</t>
  </si>
  <si>
    <t>92112</t>
  </si>
  <si>
    <t>LED svietidlo E</t>
  </si>
  <si>
    <t>92113</t>
  </si>
  <si>
    <t>LED svietidlo F s pohyb. Snímačom</t>
  </si>
  <si>
    <t>92114</t>
  </si>
  <si>
    <t>núdzové svietidlo</t>
  </si>
  <si>
    <t>92115</t>
  </si>
  <si>
    <t>FTP cat 6e. LSOH</t>
  </si>
  <si>
    <t>92116</t>
  </si>
  <si>
    <t>kábel N2XH-J 5x16</t>
  </si>
  <si>
    <t>92117</t>
  </si>
  <si>
    <t>kábel N2XH-J 5x2.5</t>
  </si>
  <si>
    <t>92118</t>
  </si>
  <si>
    <t>kábel N2XH-J 3x2.5</t>
  </si>
  <si>
    <t>92119</t>
  </si>
  <si>
    <t>kábel N2XH-J 3x1.5</t>
  </si>
  <si>
    <t>92120</t>
  </si>
  <si>
    <t>kábel N2XH-O 3x1.5</t>
  </si>
  <si>
    <t>92121</t>
  </si>
  <si>
    <t>vodič ZŽ 6</t>
  </si>
  <si>
    <t>92122</t>
  </si>
  <si>
    <t>wago svorky 2</t>
  </si>
  <si>
    <t>92123</t>
  </si>
  <si>
    <t>wago svorky 3</t>
  </si>
  <si>
    <t>92124</t>
  </si>
  <si>
    <t>wago svorky 4</t>
  </si>
  <si>
    <t>92125</t>
  </si>
  <si>
    <t>prístrjová krabica</t>
  </si>
  <si>
    <t>92126</t>
  </si>
  <si>
    <t>príponica EPP</t>
  </si>
  <si>
    <t>92127</t>
  </si>
  <si>
    <t>pomocný motážny materiál</t>
  </si>
  <si>
    <t>pl.</t>
  </si>
  <si>
    <t>HZS</t>
  </si>
  <si>
    <t xml:space="preserve">Cenník položiek HZS   </t>
  </si>
  <si>
    <t>HZS-001</t>
  </si>
  <si>
    <t>Práca</t>
  </si>
  <si>
    <t>262144</t>
  </si>
  <si>
    <t>HZS-002</t>
  </si>
  <si>
    <t>Revízie</t>
  </si>
  <si>
    <t>HZS-003</t>
  </si>
  <si>
    <t>Vypracovanie PSV</t>
  </si>
  <si>
    <t>HZS-004</t>
  </si>
  <si>
    <t>Nešpecifikované práce</t>
  </si>
  <si>
    <t>hod</t>
  </si>
  <si>
    <t>HZS-005</t>
  </si>
  <si>
    <t>Príprava ku komplexnému vyskúšaniu</t>
  </si>
  <si>
    <t>HZS-006</t>
  </si>
  <si>
    <t>Kompletné vyskúšanie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</si>
</sst>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0" xfId="0" applyProtection="1"/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0" xfId="0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3" fillId="0" borderId="19" xfId="0" applyFont="1" applyBorder="1" applyAlignment="1">
      <alignment horizontal="left" vertical="center"/>
    </xf>
    <xf numFmtId="0" fontId="23" fillId="0" borderId="20" xfId="0" applyFont="1" applyBorder="1" applyAlignment="1">
      <alignment horizontal="center"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164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workbookViewId="0">
      <selection activeCell="AN8" sqref="AN8"/>
    </sheetView>
  </sheetViews>
  <sheetFormatPr baseColWidth="10" defaultColWidth="8.75" defaultRowHeight="11"/>
  <cols>
    <col min="1" max="1" width="8.25" style="1" customWidth="1"/>
    <col min="2" max="2" width="1.75" style="1" customWidth="1"/>
    <col min="3" max="3" width="4.25" style="1" customWidth="1"/>
    <col min="4" max="33" width="2.75" style="1" customWidth="1"/>
    <col min="34" max="34" width="3.25" style="1" customWidth="1"/>
    <col min="35" max="35" width="31.75" style="1" customWidth="1"/>
    <col min="36" max="37" width="2.5" style="1" customWidth="1"/>
    <col min="38" max="38" width="8.25" style="1" customWidth="1"/>
    <col min="39" max="39" width="3.25" style="1" customWidth="1"/>
    <col min="40" max="40" width="13.25" style="1" customWidth="1"/>
    <col min="41" max="41" width="7.5" style="1" customWidth="1"/>
    <col min="42" max="42" width="4.25" style="1" customWidth="1"/>
    <col min="43" max="43" width="15.75" style="1" hidden="1" customWidth="1"/>
    <col min="44" max="44" width="13.75" style="1" customWidth="1"/>
    <col min="45" max="47" width="25.75" style="1" hidden="1" customWidth="1"/>
    <col min="48" max="49" width="21.75" style="1" hidden="1" customWidth="1"/>
    <col min="50" max="51" width="25" style="1" hidden="1" customWidth="1"/>
    <col min="52" max="52" width="21.75" style="1" hidden="1" customWidth="1"/>
    <col min="53" max="53" width="19.25" style="1" hidden="1" customWidth="1"/>
    <col min="54" max="54" width="25" style="1" hidden="1" customWidth="1"/>
    <col min="55" max="55" width="21.75" style="1" hidden="1" customWidth="1"/>
    <col min="56" max="56" width="19.25" style="1" hidden="1" customWidth="1"/>
    <col min="57" max="57" width="66.5" style="1" customWidth="1"/>
    <col min="71" max="91" width="9.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7" customHeight="1">
      <c r="AR2" s="200" t="s">
        <v>5</v>
      </c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S2" s="17" t="s">
        <v>6</v>
      </c>
      <c r="BT2" s="17" t="s">
        <v>7</v>
      </c>
    </row>
    <row r="3" spans="1:74" s="1" customFormat="1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5" customHeight="1">
      <c r="B4" s="20"/>
      <c r="D4" s="21" t="s">
        <v>8</v>
      </c>
      <c r="AR4" s="20"/>
      <c r="AS4" s="22" t="s">
        <v>9</v>
      </c>
      <c r="BS4" s="17" t="s">
        <v>10</v>
      </c>
    </row>
    <row r="5" spans="1:74" s="1" customFormat="1" ht="12" customHeight="1">
      <c r="B5" s="20"/>
      <c r="D5" s="23" t="s">
        <v>11</v>
      </c>
      <c r="K5" s="212" t="s">
        <v>12</v>
      </c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R5" s="20"/>
      <c r="BS5" s="17" t="s">
        <v>6</v>
      </c>
    </row>
    <row r="6" spans="1:74" s="1" customFormat="1" ht="37" customHeight="1">
      <c r="B6" s="20"/>
      <c r="D6" s="25" t="s">
        <v>13</v>
      </c>
      <c r="K6" s="213" t="s">
        <v>14</v>
      </c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R6" s="20"/>
      <c r="BS6" s="17" t="s">
        <v>6</v>
      </c>
    </row>
    <row r="7" spans="1:74" s="1" customFormat="1" ht="12" customHeight="1">
      <c r="B7" s="20"/>
      <c r="D7" s="26" t="s">
        <v>15</v>
      </c>
      <c r="K7" s="24" t="s">
        <v>1</v>
      </c>
      <c r="AK7" s="26" t="s">
        <v>16</v>
      </c>
      <c r="AN7" s="24" t="s">
        <v>1</v>
      </c>
      <c r="AR7" s="20"/>
      <c r="BS7" s="17" t="s">
        <v>6</v>
      </c>
    </row>
    <row r="8" spans="1:74" s="1" customFormat="1" ht="12" customHeight="1">
      <c r="B8" s="20"/>
      <c r="D8" s="26" t="s">
        <v>17</v>
      </c>
      <c r="K8" s="24" t="s">
        <v>18</v>
      </c>
      <c r="AK8" s="26" t="s">
        <v>19</v>
      </c>
      <c r="AN8" s="24"/>
      <c r="AR8" s="20"/>
      <c r="BS8" s="17" t="s">
        <v>6</v>
      </c>
    </row>
    <row r="9" spans="1:74" s="1" customFormat="1" ht="14.5" customHeight="1">
      <c r="B9" s="20"/>
      <c r="AR9" s="20"/>
      <c r="BS9" s="17" t="s">
        <v>6</v>
      </c>
    </row>
    <row r="10" spans="1:74" s="1" customFormat="1" ht="12" customHeight="1">
      <c r="B10" s="20"/>
      <c r="D10" s="26" t="s">
        <v>20</v>
      </c>
      <c r="AK10" s="26" t="s">
        <v>21</v>
      </c>
      <c r="AN10" s="24" t="s">
        <v>22</v>
      </c>
      <c r="AR10" s="20"/>
      <c r="BS10" s="17" t="s">
        <v>6</v>
      </c>
    </row>
    <row r="11" spans="1:74" s="1" customFormat="1" ht="18.5" customHeight="1">
      <c r="B11" s="20"/>
      <c r="E11" s="24" t="s">
        <v>23</v>
      </c>
      <c r="AK11" s="26" t="s">
        <v>24</v>
      </c>
      <c r="AN11" s="24" t="s">
        <v>1</v>
      </c>
      <c r="AR11" s="20"/>
      <c r="BS11" s="17" t="s">
        <v>6</v>
      </c>
    </row>
    <row r="12" spans="1:74" s="1" customFormat="1" ht="7" customHeight="1">
      <c r="B12" s="20"/>
      <c r="AR12" s="20"/>
      <c r="BS12" s="17" t="s">
        <v>6</v>
      </c>
    </row>
    <row r="13" spans="1:74" s="1" customFormat="1" ht="12" customHeight="1">
      <c r="B13" s="20"/>
      <c r="D13" s="26" t="s">
        <v>25</v>
      </c>
      <c r="AK13" s="26" t="s">
        <v>21</v>
      </c>
      <c r="AN13" s="24" t="s">
        <v>1</v>
      </c>
      <c r="AR13" s="20"/>
      <c r="BS13" s="17" t="s">
        <v>6</v>
      </c>
    </row>
    <row r="14" spans="1:74" ht="13">
      <c r="B14" s="20"/>
      <c r="E14" s="24" t="s">
        <v>23</v>
      </c>
      <c r="AK14" s="26" t="s">
        <v>24</v>
      </c>
      <c r="AN14" s="24" t="s">
        <v>1</v>
      </c>
      <c r="AR14" s="20"/>
      <c r="BS14" s="17" t="s">
        <v>6</v>
      </c>
    </row>
    <row r="15" spans="1:74" s="1" customFormat="1" ht="7" customHeight="1">
      <c r="B15" s="20"/>
      <c r="AR15" s="20"/>
      <c r="BS15" s="17" t="s">
        <v>3</v>
      </c>
    </row>
    <row r="16" spans="1:74" s="1" customFormat="1" ht="12" customHeight="1">
      <c r="B16" s="20"/>
      <c r="D16" s="26" t="s">
        <v>26</v>
      </c>
      <c r="AK16" s="26" t="s">
        <v>21</v>
      </c>
      <c r="AN16" s="24" t="s">
        <v>1</v>
      </c>
      <c r="AR16" s="20"/>
      <c r="BS16" s="17" t="s">
        <v>3</v>
      </c>
    </row>
    <row r="17" spans="1:71" s="1" customFormat="1" ht="18.5" customHeight="1">
      <c r="B17" s="20"/>
      <c r="E17" s="24" t="s">
        <v>23</v>
      </c>
      <c r="AK17" s="26" t="s">
        <v>24</v>
      </c>
      <c r="AN17" s="24" t="s">
        <v>1</v>
      </c>
      <c r="AR17" s="20"/>
      <c r="BS17" s="17" t="s">
        <v>27</v>
      </c>
    </row>
    <row r="18" spans="1:71" s="1" customFormat="1" ht="7" customHeight="1">
      <c r="B18" s="20"/>
      <c r="AR18" s="20"/>
      <c r="BS18" s="17" t="s">
        <v>6</v>
      </c>
    </row>
    <row r="19" spans="1:71" s="1" customFormat="1" ht="12" customHeight="1">
      <c r="B19" s="20"/>
      <c r="D19" s="26" t="s">
        <v>28</v>
      </c>
      <c r="AK19" s="26" t="s">
        <v>21</v>
      </c>
      <c r="AN19" s="24" t="s">
        <v>1</v>
      </c>
      <c r="AR19" s="20"/>
      <c r="BS19" s="17" t="s">
        <v>6</v>
      </c>
    </row>
    <row r="20" spans="1:71" s="1" customFormat="1" ht="18.5" customHeight="1">
      <c r="B20" s="20"/>
      <c r="E20" s="24" t="s">
        <v>29</v>
      </c>
      <c r="AK20" s="26" t="s">
        <v>24</v>
      </c>
      <c r="AN20" s="24" t="s">
        <v>1</v>
      </c>
      <c r="AR20" s="20"/>
      <c r="BS20" s="17" t="s">
        <v>27</v>
      </c>
    </row>
    <row r="21" spans="1:71" s="1" customFormat="1" ht="7" customHeight="1">
      <c r="B21" s="20"/>
      <c r="AR21" s="20"/>
    </row>
    <row r="22" spans="1:71" s="1" customFormat="1" ht="12" customHeight="1">
      <c r="B22" s="20"/>
      <c r="D22" s="26" t="s">
        <v>30</v>
      </c>
      <c r="AR22" s="20"/>
    </row>
    <row r="23" spans="1:71" s="1" customFormat="1" ht="16.5" customHeight="1">
      <c r="B23" s="20"/>
      <c r="E23" s="214" t="s">
        <v>1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R23" s="20"/>
    </row>
    <row r="24" spans="1:71" s="1" customFormat="1" ht="7" customHeight="1">
      <c r="B24" s="20"/>
      <c r="AR24" s="20"/>
    </row>
    <row r="25" spans="1:71" s="1" customFormat="1" ht="7" customHeight="1">
      <c r="B25" s="2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20"/>
    </row>
    <row r="26" spans="1:71" s="2" customFormat="1" ht="26" customHeight="1">
      <c r="A26" s="29"/>
      <c r="B26" s="30"/>
      <c r="C26" s="29"/>
      <c r="D26" s="31" t="s">
        <v>31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5">
        <f>ROUND(AG94,2)</f>
        <v>0</v>
      </c>
      <c r="AL26" s="216"/>
      <c r="AM26" s="216"/>
      <c r="AN26" s="216"/>
      <c r="AO26" s="216"/>
      <c r="AP26" s="29"/>
      <c r="AQ26" s="29"/>
      <c r="AR26" s="30"/>
      <c r="BE26" s="29"/>
    </row>
    <row r="27" spans="1:71" s="2" customFormat="1" ht="7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9"/>
    </row>
    <row r="28" spans="1:71" s="2" customFormat="1" ht="13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7" t="s">
        <v>32</v>
      </c>
      <c r="M28" s="217"/>
      <c r="N28" s="217"/>
      <c r="O28" s="217"/>
      <c r="P28" s="217"/>
      <c r="Q28" s="29"/>
      <c r="R28" s="29"/>
      <c r="S28" s="29"/>
      <c r="T28" s="29"/>
      <c r="U28" s="29"/>
      <c r="V28" s="29"/>
      <c r="W28" s="217" t="s">
        <v>33</v>
      </c>
      <c r="X28" s="217"/>
      <c r="Y28" s="217"/>
      <c r="Z28" s="217"/>
      <c r="AA28" s="217"/>
      <c r="AB28" s="217"/>
      <c r="AC28" s="217"/>
      <c r="AD28" s="217"/>
      <c r="AE28" s="217"/>
      <c r="AF28" s="29"/>
      <c r="AG28" s="29"/>
      <c r="AH28" s="29"/>
      <c r="AI28" s="29"/>
      <c r="AJ28" s="29"/>
      <c r="AK28" s="217" t="s">
        <v>34</v>
      </c>
      <c r="AL28" s="217"/>
      <c r="AM28" s="217"/>
      <c r="AN28" s="217"/>
      <c r="AO28" s="217"/>
      <c r="AP28" s="29"/>
      <c r="AQ28" s="29"/>
      <c r="AR28" s="30"/>
      <c r="BE28" s="29"/>
    </row>
    <row r="29" spans="1:71" s="3" customFormat="1" ht="14.5" customHeight="1">
      <c r="B29" s="34"/>
      <c r="D29" s="26" t="s">
        <v>35</v>
      </c>
      <c r="F29" s="35" t="s">
        <v>36</v>
      </c>
      <c r="L29" s="202">
        <v>0.2</v>
      </c>
      <c r="M29" s="203"/>
      <c r="N29" s="203"/>
      <c r="O29" s="203"/>
      <c r="P29" s="203"/>
      <c r="Q29" s="36"/>
      <c r="R29" s="36"/>
      <c r="S29" s="36"/>
      <c r="T29" s="36"/>
      <c r="U29" s="36"/>
      <c r="V29" s="36"/>
      <c r="W29" s="204">
        <f>ROUND(AZ94, 2)</f>
        <v>0</v>
      </c>
      <c r="X29" s="203"/>
      <c r="Y29" s="203"/>
      <c r="Z29" s="203"/>
      <c r="AA29" s="203"/>
      <c r="AB29" s="203"/>
      <c r="AC29" s="203"/>
      <c r="AD29" s="203"/>
      <c r="AE29" s="203"/>
      <c r="AF29" s="36"/>
      <c r="AG29" s="36"/>
      <c r="AH29" s="36"/>
      <c r="AI29" s="36"/>
      <c r="AJ29" s="36"/>
      <c r="AK29" s="204">
        <f>ROUND(AV94, 2)</f>
        <v>0</v>
      </c>
      <c r="AL29" s="203"/>
      <c r="AM29" s="203"/>
      <c r="AN29" s="203"/>
      <c r="AO29" s="203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</row>
    <row r="30" spans="1:71" s="3" customFormat="1" ht="14.5" customHeight="1">
      <c r="B30" s="34"/>
      <c r="F30" s="35" t="s">
        <v>37</v>
      </c>
      <c r="L30" s="211">
        <v>0.2</v>
      </c>
      <c r="M30" s="210"/>
      <c r="N30" s="210"/>
      <c r="O30" s="210"/>
      <c r="P30" s="210"/>
      <c r="W30" s="209">
        <f>ROUND(BA94, 2)</f>
        <v>0</v>
      </c>
      <c r="X30" s="210"/>
      <c r="Y30" s="210"/>
      <c r="Z30" s="210"/>
      <c r="AA30" s="210"/>
      <c r="AB30" s="210"/>
      <c r="AC30" s="210"/>
      <c r="AD30" s="210"/>
      <c r="AE30" s="210"/>
      <c r="AK30" s="209">
        <f>ROUND(AW94, 2)</f>
        <v>0</v>
      </c>
      <c r="AL30" s="210"/>
      <c r="AM30" s="210"/>
      <c r="AN30" s="210"/>
      <c r="AO30" s="210"/>
      <c r="AR30" s="34"/>
    </row>
    <row r="31" spans="1:71" s="3" customFormat="1" ht="14.5" hidden="1" customHeight="1">
      <c r="B31" s="34"/>
      <c r="F31" s="26" t="s">
        <v>38</v>
      </c>
      <c r="L31" s="211">
        <v>0.2</v>
      </c>
      <c r="M31" s="210"/>
      <c r="N31" s="210"/>
      <c r="O31" s="210"/>
      <c r="P31" s="210"/>
      <c r="W31" s="209">
        <f>ROUND(BB94, 2)</f>
        <v>0</v>
      </c>
      <c r="X31" s="210"/>
      <c r="Y31" s="210"/>
      <c r="Z31" s="210"/>
      <c r="AA31" s="210"/>
      <c r="AB31" s="210"/>
      <c r="AC31" s="210"/>
      <c r="AD31" s="210"/>
      <c r="AE31" s="210"/>
      <c r="AK31" s="209">
        <v>0</v>
      </c>
      <c r="AL31" s="210"/>
      <c r="AM31" s="210"/>
      <c r="AN31" s="210"/>
      <c r="AO31" s="210"/>
      <c r="AR31" s="34"/>
    </row>
    <row r="32" spans="1:71" s="3" customFormat="1" ht="14.5" hidden="1" customHeight="1">
      <c r="B32" s="34"/>
      <c r="F32" s="26" t="s">
        <v>39</v>
      </c>
      <c r="L32" s="211">
        <v>0.2</v>
      </c>
      <c r="M32" s="210"/>
      <c r="N32" s="210"/>
      <c r="O32" s="210"/>
      <c r="P32" s="210"/>
      <c r="W32" s="209">
        <f>ROUND(BC94, 2)</f>
        <v>0</v>
      </c>
      <c r="X32" s="210"/>
      <c r="Y32" s="210"/>
      <c r="Z32" s="210"/>
      <c r="AA32" s="210"/>
      <c r="AB32" s="210"/>
      <c r="AC32" s="210"/>
      <c r="AD32" s="210"/>
      <c r="AE32" s="210"/>
      <c r="AK32" s="209">
        <v>0</v>
      </c>
      <c r="AL32" s="210"/>
      <c r="AM32" s="210"/>
      <c r="AN32" s="210"/>
      <c r="AO32" s="210"/>
      <c r="AR32" s="34"/>
    </row>
    <row r="33" spans="1:57" s="3" customFormat="1" ht="14.5" hidden="1" customHeight="1">
      <c r="B33" s="34"/>
      <c r="F33" s="35" t="s">
        <v>40</v>
      </c>
      <c r="L33" s="202">
        <v>0</v>
      </c>
      <c r="M33" s="203"/>
      <c r="N33" s="203"/>
      <c r="O33" s="203"/>
      <c r="P33" s="203"/>
      <c r="Q33" s="36"/>
      <c r="R33" s="36"/>
      <c r="S33" s="36"/>
      <c r="T33" s="36"/>
      <c r="U33" s="36"/>
      <c r="V33" s="36"/>
      <c r="W33" s="204">
        <f>ROUND(BD94, 2)</f>
        <v>0</v>
      </c>
      <c r="X33" s="203"/>
      <c r="Y33" s="203"/>
      <c r="Z33" s="203"/>
      <c r="AA33" s="203"/>
      <c r="AB33" s="203"/>
      <c r="AC33" s="203"/>
      <c r="AD33" s="203"/>
      <c r="AE33" s="203"/>
      <c r="AF33" s="36"/>
      <c r="AG33" s="36"/>
      <c r="AH33" s="36"/>
      <c r="AI33" s="36"/>
      <c r="AJ33" s="36"/>
      <c r="AK33" s="204">
        <v>0</v>
      </c>
      <c r="AL33" s="203"/>
      <c r="AM33" s="203"/>
      <c r="AN33" s="203"/>
      <c r="AO33" s="203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</row>
    <row r="34" spans="1:57" s="2" customFormat="1" ht="7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9"/>
    </row>
    <row r="35" spans="1:57" s="2" customFormat="1" ht="26" customHeight="1">
      <c r="A35" s="29"/>
      <c r="B35" s="30"/>
      <c r="C35" s="38"/>
      <c r="D35" s="39" t="s">
        <v>41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42</v>
      </c>
      <c r="U35" s="40"/>
      <c r="V35" s="40"/>
      <c r="W35" s="40"/>
      <c r="X35" s="208" t="s">
        <v>43</v>
      </c>
      <c r="Y35" s="206"/>
      <c r="Z35" s="206"/>
      <c r="AA35" s="206"/>
      <c r="AB35" s="206"/>
      <c r="AC35" s="40"/>
      <c r="AD35" s="40"/>
      <c r="AE35" s="40"/>
      <c r="AF35" s="40"/>
      <c r="AG35" s="40"/>
      <c r="AH35" s="40"/>
      <c r="AI35" s="40"/>
      <c r="AJ35" s="40"/>
      <c r="AK35" s="205">
        <f>SUM(AK26:AK33)</f>
        <v>0</v>
      </c>
      <c r="AL35" s="206"/>
      <c r="AM35" s="206"/>
      <c r="AN35" s="206"/>
      <c r="AO35" s="207"/>
      <c r="AP35" s="38"/>
      <c r="AQ35" s="38"/>
      <c r="AR35" s="30"/>
      <c r="BE35" s="29"/>
    </row>
    <row r="36" spans="1:57" s="2" customFormat="1" ht="7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5" customHeight="1">
      <c r="B38" s="20"/>
      <c r="AR38" s="20"/>
    </row>
    <row r="39" spans="1:57" s="1" customFormat="1" ht="14.5" customHeight="1">
      <c r="B39" s="20"/>
      <c r="AR39" s="20"/>
    </row>
    <row r="40" spans="1:57" s="1" customFormat="1" ht="14.5" customHeight="1">
      <c r="B40" s="20"/>
      <c r="AR40" s="20"/>
    </row>
    <row r="41" spans="1:57" s="1" customFormat="1" ht="14.5" customHeight="1">
      <c r="B41" s="20"/>
      <c r="AR41" s="20"/>
    </row>
    <row r="42" spans="1:57" s="1" customFormat="1" ht="14.5" customHeight="1">
      <c r="B42" s="20"/>
      <c r="AR42" s="20"/>
    </row>
    <row r="43" spans="1:57" s="1" customFormat="1" ht="14.5" customHeight="1">
      <c r="B43" s="20"/>
      <c r="AR43" s="20"/>
    </row>
    <row r="44" spans="1:57" s="1" customFormat="1" ht="14.5" customHeight="1">
      <c r="B44" s="20"/>
      <c r="AR44" s="20"/>
    </row>
    <row r="45" spans="1:57" s="1" customFormat="1" ht="14.5" customHeight="1">
      <c r="B45" s="20"/>
      <c r="AR45" s="20"/>
    </row>
    <row r="46" spans="1:57" s="1" customFormat="1" ht="14.5" customHeight="1">
      <c r="B46" s="20"/>
      <c r="AR46" s="20"/>
    </row>
    <row r="47" spans="1:57" s="1" customFormat="1" ht="14.5" customHeight="1">
      <c r="B47" s="20"/>
      <c r="AR47" s="20"/>
    </row>
    <row r="48" spans="1:57" s="1" customFormat="1" ht="14.5" customHeight="1">
      <c r="B48" s="20"/>
      <c r="AR48" s="20"/>
    </row>
    <row r="49" spans="1:57" s="2" customFormat="1" ht="14.5" customHeight="1">
      <c r="B49" s="42"/>
      <c r="D49" s="43" t="s">
        <v>44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45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3">
      <c r="A60" s="29"/>
      <c r="B60" s="30"/>
      <c r="C60" s="29"/>
      <c r="D60" s="45" t="s">
        <v>46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47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46</v>
      </c>
      <c r="AI60" s="32"/>
      <c r="AJ60" s="32"/>
      <c r="AK60" s="32"/>
      <c r="AL60" s="32"/>
      <c r="AM60" s="45" t="s">
        <v>47</v>
      </c>
      <c r="AN60" s="32"/>
      <c r="AO60" s="32"/>
      <c r="AP60" s="29"/>
      <c r="AQ60" s="29"/>
      <c r="AR60" s="30"/>
      <c r="BE60" s="29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3">
      <c r="A64" s="29"/>
      <c r="B64" s="30"/>
      <c r="C64" s="29"/>
      <c r="D64" s="43" t="s">
        <v>48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49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3">
      <c r="A75" s="29"/>
      <c r="B75" s="30"/>
      <c r="C75" s="29"/>
      <c r="D75" s="45" t="s">
        <v>46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47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46</v>
      </c>
      <c r="AI75" s="32"/>
      <c r="AJ75" s="32"/>
      <c r="AK75" s="32"/>
      <c r="AL75" s="32"/>
      <c r="AM75" s="45" t="s">
        <v>47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7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7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5" customHeight="1">
      <c r="A82" s="29"/>
      <c r="B82" s="30"/>
      <c r="C82" s="21" t="s">
        <v>50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7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6" t="s">
        <v>11</v>
      </c>
      <c r="L84" s="4" t="str">
        <f>K5</f>
        <v>04008(1)</v>
      </c>
      <c r="AR84" s="51"/>
    </row>
    <row r="85" spans="1:91" s="5" customFormat="1" ht="37" customHeight="1">
      <c r="B85" s="52"/>
      <c r="C85" s="53" t="s">
        <v>13</v>
      </c>
      <c r="L85" s="228" t="str">
        <f>K6</f>
        <v>Dostavba Materskej škôlky_Ďurčiná</v>
      </c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  <c r="AA85" s="229"/>
      <c r="AB85" s="229"/>
      <c r="AC85" s="229"/>
      <c r="AD85" s="229"/>
      <c r="AE85" s="229"/>
      <c r="AF85" s="229"/>
      <c r="AG85" s="229"/>
      <c r="AH85" s="229"/>
      <c r="AI85" s="229"/>
      <c r="AJ85" s="229"/>
      <c r="AK85" s="229"/>
      <c r="AL85" s="229"/>
      <c r="AM85" s="229"/>
      <c r="AN85" s="229"/>
      <c r="AO85" s="229"/>
      <c r="AR85" s="52"/>
    </row>
    <row r="86" spans="1:91" s="2" customFormat="1" ht="7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6" t="s">
        <v>17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>Ďurčiná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6" t="s">
        <v>19</v>
      </c>
      <c r="AJ87" s="29"/>
      <c r="AK87" s="29"/>
      <c r="AL87" s="29"/>
      <c r="AM87" s="230"/>
      <c r="AN87" s="230"/>
      <c r="AO87" s="29"/>
      <c r="AP87" s="29"/>
      <c r="AQ87" s="29"/>
      <c r="AR87" s="30"/>
      <c r="BE87" s="29"/>
    </row>
    <row r="88" spans="1:91" s="2" customFormat="1" ht="7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5" customHeight="1">
      <c r="A89" s="29"/>
      <c r="B89" s="30"/>
      <c r="C89" s="26" t="s">
        <v>20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6" t="s">
        <v>26</v>
      </c>
      <c r="AJ89" s="29"/>
      <c r="AK89" s="29"/>
      <c r="AL89" s="29"/>
      <c r="AM89" s="231" t="str">
        <f>IF(E17="","",E17)</f>
        <v xml:space="preserve"> </v>
      </c>
      <c r="AN89" s="232"/>
      <c r="AO89" s="232"/>
      <c r="AP89" s="232"/>
      <c r="AQ89" s="29"/>
      <c r="AR89" s="30"/>
      <c r="AS89" s="233" t="s">
        <v>51</v>
      </c>
      <c r="AT89" s="234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25" customHeight="1">
      <c r="A90" s="29"/>
      <c r="B90" s="30"/>
      <c r="C90" s="26" t="s">
        <v>25</v>
      </c>
      <c r="D90" s="29"/>
      <c r="E90" s="29"/>
      <c r="F90" s="29"/>
      <c r="G90" s="29"/>
      <c r="H90" s="29"/>
      <c r="I90" s="29"/>
      <c r="J90" s="29"/>
      <c r="K90" s="29"/>
      <c r="L90" s="4" t="str">
        <f>IF(E14="","",E14)</f>
        <v xml:space="preserve"> </v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6" t="s">
        <v>28</v>
      </c>
      <c r="AJ90" s="29"/>
      <c r="AK90" s="29"/>
      <c r="AL90" s="29"/>
      <c r="AM90" s="231" t="str">
        <f>IF(E20="","",E20)</f>
        <v>Ing.arch. Maroš Miko</v>
      </c>
      <c r="AN90" s="232"/>
      <c r="AO90" s="232"/>
      <c r="AP90" s="232"/>
      <c r="AQ90" s="29"/>
      <c r="AR90" s="30"/>
      <c r="AS90" s="235"/>
      <c r="AT90" s="236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75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35"/>
      <c r="AT91" s="236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223" t="s">
        <v>52</v>
      </c>
      <c r="D92" s="224"/>
      <c r="E92" s="224"/>
      <c r="F92" s="224"/>
      <c r="G92" s="224"/>
      <c r="H92" s="60"/>
      <c r="I92" s="225" t="s">
        <v>53</v>
      </c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7" t="s">
        <v>54</v>
      </c>
      <c r="AH92" s="224"/>
      <c r="AI92" s="224"/>
      <c r="AJ92" s="224"/>
      <c r="AK92" s="224"/>
      <c r="AL92" s="224"/>
      <c r="AM92" s="224"/>
      <c r="AN92" s="225" t="s">
        <v>55</v>
      </c>
      <c r="AO92" s="224"/>
      <c r="AP92" s="226"/>
      <c r="AQ92" s="61" t="s">
        <v>56</v>
      </c>
      <c r="AR92" s="30"/>
      <c r="AS92" s="62" t="s">
        <v>57</v>
      </c>
      <c r="AT92" s="63" t="s">
        <v>58</v>
      </c>
      <c r="AU92" s="63" t="s">
        <v>59</v>
      </c>
      <c r="AV92" s="63" t="s">
        <v>60</v>
      </c>
      <c r="AW92" s="63" t="s">
        <v>61</v>
      </c>
      <c r="AX92" s="63" t="s">
        <v>62</v>
      </c>
      <c r="AY92" s="63" t="s">
        <v>63</v>
      </c>
      <c r="AZ92" s="63" t="s">
        <v>64</v>
      </c>
      <c r="BA92" s="63" t="s">
        <v>65</v>
      </c>
      <c r="BB92" s="63" t="s">
        <v>66</v>
      </c>
      <c r="BC92" s="63" t="s">
        <v>67</v>
      </c>
      <c r="BD92" s="64" t="s">
        <v>68</v>
      </c>
      <c r="BE92" s="29"/>
    </row>
    <row r="93" spans="1:91" s="2" customFormat="1" ht="10.7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5" customHeight="1">
      <c r="B94" s="68"/>
      <c r="C94" s="69" t="s">
        <v>69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21">
        <f>ROUND(SUM(AG95:AG98),2)</f>
        <v>0</v>
      </c>
      <c r="AH94" s="221"/>
      <c r="AI94" s="221"/>
      <c r="AJ94" s="221"/>
      <c r="AK94" s="221"/>
      <c r="AL94" s="221"/>
      <c r="AM94" s="221"/>
      <c r="AN94" s="222">
        <f>SUM(AG94,AT94)</f>
        <v>0</v>
      </c>
      <c r="AO94" s="222"/>
      <c r="AP94" s="222"/>
      <c r="AQ94" s="72" t="s">
        <v>1</v>
      </c>
      <c r="AR94" s="68"/>
      <c r="AS94" s="73">
        <f>ROUND(SUM(AS95:AS98),2)</f>
        <v>0</v>
      </c>
      <c r="AT94" s="74">
        <f>ROUND(SUM(AV94:AW94),2)</f>
        <v>0</v>
      </c>
      <c r="AU94" s="75">
        <f>ROUND(SUM(AU95:AU98),5)</f>
        <v>4920.4568099999997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ROUND(SUM(AZ95:AZ98),2)</f>
        <v>0</v>
      </c>
      <c r="BA94" s="74">
        <f>ROUND(SUM(BA95:BA98),2)</f>
        <v>0</v>
      </c>
      <c r="BB94" s="74">
        <f>ROUND(SUM(BB95:BB98),2)</f>
        <v>0</v>
      </c>
      <c r="BC94" s="74">
        <f>ROUND(SUM(BC95:BC98),2)</f>
        <v>0</v>
      </c>
      <c r="BD94" s="76">
        <f>ROUND(SUM(BD95:BD98),2)</f>
        <v>0</v>
      </c>
      <c r="BS94" s="77" t="s">
        <v>70</v>
      </c>
      <c r="BT94" s="77" t="s">
        <v>71</v>
      </c>
      <c r="BU94" s="78" t="s">
        <v>72</v>
      </c>
      <c r="BV94" s="77" t="s">
        <v>73</v>
      </c>
      <c r="BW94" s="77" t="s">
        <v>4</v>
      </c>
      <c r="BX94" s="77" t="s">
        <v>74</v>
      </c>
      <c r="CL94" s="77" t="s">
        <v>1</v>
      </c>
    </row>
    <row r="95" spans="1:91" s="7" customFormat="1" ht="24.75" customHeight="1">
      <c r="A95" s="79" t="s">
        <v>75</v>
      </c>
      <c r="B95" s="80"/>
      <c r="C95" s="81"/>
      <c r="D95" s="220" t="s">
        <v>76</v>
      </c>
      <c r="E95" s="220"/>
      <c r="F95" s="220"/>
      <c r="G95" s="220"/>
      <c r="H95" s="220"/>
      <c r="I95" s="82"/>
      <c r="J95" s="220" t="s">
        <v>77</v>
      </c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218">
        <f>'SO01 - Dostavba Materskej...'!J30</f>
        <v>0</v>
      </c>
      <c r="AH95" s="219"/>
      <c r="AI95" s="219"/>
      <c r="AJ95" s="219"/>
      <c r="AK95" s="219"/>
      <c r="AL95" s="219"/>
      <c r="AM95" s="219"/>
      <c r="AN95" s="218">
        <f>SUM(AG95,AT95)</f>
        <v>0</v>
      </c>
      <c r="AO95" s="219"/>
      <c r="AP95" s="219"/>
      <c r="AQ95" s="83" t="s">
        <v>78</v>
      </c>
      <c r="AR95" s="80"/>
      <c r="AS95" s="84">
        <v>0</v>
      </c>
      <c r="AT95" s="85">
        <f>ROUND(SUM(AV95:AW95),2)</f>
        <v>0</v>
      </c>
      <c r="AU95" s="86">
        <f>'SO01 - Dostavba Materskej...'!P137</f>
        <v>4920.456806189999</v>
      </c>
      <c r="AV95" s="85">
        <f>'SO01 - Dostavba Materskej...'!J33</f>
        <v>0</v>
      </c>
      <c r="AW95" s="85">
        <f>'SO01 - Dostavba Materskej...'!J34</f>
        <v>0</v>
      </c>
      <c r="AX95" s="85">
        <f>'SO01 - Dostavba Materskej...'!J35</f>
        <v>0</v>
      </c>
      <c r="AY95" s="85">
        <f>'SO01 - Dostavba Materskej...'!J36</f>
        <v>0</v>
      </c>
      <c r="AZ95" s="85">
        <f>'SO01 - Dostavba Materskej...'!F33</f>
        <v>0</v>
      </c>
      <c r="BA95" s="85">
        <f>'SO01 - Dostavba Materskej...'!F34</f>
        <v>0</v>
      </c>
      <c r="BB95" s="85">
        <f>'SO01 - Dostavba Materskej...'!F35</f>
        <v>0</v>
      </c>
      <c r="BC95" s="85">
        <f>'SO01 - Dostavba Materskej...'!F36</f>
        <v>0</v>
      </c>
      <c r="BD95" s="87">
        <f>'SO01 - Dostavba Materskej...'!F37</f>
        <v>0</v>
      </c>
      <c r="BT95" s="88" t="s">
        <v>79</v>
      </c>
      <c r="BV95" s="88" t="s">
        <v>73</v>
      </c>
      <c r="BW95" s="88" t="s">
        <v>80</v>
      </c>
      <c r="BX95" s="88" t="s">
        <v>4</v>
      </c>
      <c r="CL95" s="88" t="s">
        <v>1</v>
      </c>
      <c r="CM95" s="88" t="s">
        <v>71</v>
      </c>
    </row>
    <row r="96" spans="1:91" s="7" customFormat="1" ht="16.5" customHeight="1">
      <c r="A96" s="79" t="s">
        <v>75</v>
      </c>
      <c r="B96" s="80"/>
      <c r="C96" s="81"/>
      <c r="D96" s="220" t="s">
        <v>81</v>
      </c>
      <c r="E96" s="220"/>
      <c r="F96" s="220"/>
      <c r="G96" s="220"/>
      <c r="H96" s="220"/>
      <c r="I96" s="82"/>
      <c r="J96" s="220" t="s">
        <v>82</v>
      </c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  <c r="AA96" s="220"/>
      <c r="AB96" s="220"/>
      <c r="AC96" s="220"/>
      <c r="AD96" s="220"/>
      <c r="AE96" s="220"/>
      <c r="AF96" s="220"/>
      <c r="AG96" s="218">
        <f>'b - zdravotechnika'!J30</f>
        <v>0</v>
      </c>
      <c r="AH96" s="219"/>
      <c r="AI96" s="219"/>
      <c r="AJ96" s="219"/>
      <c r="AK96" s="219"/>
      <c r="AL96" s="219"/>
      <c r="AM96" s="219"/>
      <c r="AN96" s="218">
        <f>SUM(AG96,AT96)</f>
        <v>0</v>
      </c>
      <c r="AO96" s="219"/>
      <c r="AP96" s="219"/>
      <c r="AQ96" s="83" t="s">
        <v>78</v>
      </c>
      <c r="AR96" s="80"/>
      <c r="AS96" s="84">
        <v>0</v>
      </c>
      <c r="AT96" s="85">
        <f>ROUND(SUM(AV96:AW96),2)</f>
        <v>0</v>
      </c>
      <c r="AU96" s="86">
        <f>'b - zdravotechnika'!P130</f>
        <v>0</v>
      </c>
      <c r="AV96" s="85">
        <f>'b - zdravotechnika'!J33</f>
        <v>0</v>
      </c>
      <c r="AW96" s="85">
        <f>'b - zdravotechnika'!J34</f>
        <v>0</v>
      </c>
      <c r="AX96" s="85">
        <f>'b - zdravotechnika'!J35</f>
        <v>0</v>
      </c>
      <c r="AY96" s="85">
        <f>'b - zdravotechnika'!J36</f>
        <v>0</v>
      </c>
      <c r="AZ96" s="85">
        <f>'b - zdravotechnika'!F33</f>
        <v>0</v>
      </c>
      <c r="BA96" s="85">
        <f>'b - zdravotechnika'!F34</f>
        <v>0</v>
      </c>
      <c r="BB96" s="85">
        <f>'b - zdravotechnika'!F35</f>
        <v>0</v>
      </c>
      <c r="BC96" s="85">
        <f>'b - zdravotechnika'!F36</f>
        <v>0</v>
      </c>
      <c r="BD96" s="87">
        <f>'b - zdravotechnika'!F37</f>
        <v>0</v>
      </c>
      <c r="BT96" s="88" t="s">
        <v>79</v>
      </c>
      <c r="BV96" s="88" t="s">
        <v>73</v>
      </c>
      <c r="BW96" s="88" t="s">
        <v>83</v>
      </c>
      <c r="BX96" s="88" t="s">
        <v>4</v>
      </c>
      <c r="CL96" s="88" t="s">
        <v>1</v>
      </c>
      <c r="CM96" s="88" t="s">
        <v>71</v>
      </c>
    </row>
    <row r="97" spans="1:91" s="7" customFormat="1" ht="16.5" customHeight="1">
      <c r="A97" s="79" t="s">
        <v>75</v>
      </c>
      <c r="B97" s="80"/>
      <c r="C97" s="81"/>
      <c r="D97" s="220" t="s">
        <v>84</v>
      </c>
      <c r="E97" s="220"/>
      <c r="F97" s="220"/>
      <c r="G97" s="220"/>
      <c r="H97" s="220"/>
      <c r="I97" s="82"/>
      <c r="J97" s="220" t="s">
        <v>85</v>
      </c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  <c r="AA97" s="220"/>
      <c r="AB97" s="220"/>
      <c r="AC97" s="220"/>
      <c r="AD97" s="220"/>
      <c r="AE97" s="220"/>
      <c r="AF97" s="220"/>
      <c r="AG97" s="218">
        <f>'c - VYKUROVANIE'!J30</f>
        <v>0</v>
      </c>
      <c r="AH97" s="219"/>
      <c r="AI97" s="219"/>
      <c r="AJ97" s="219"/>
      <c r="AK97" s="219"/>
      <c r="AL97" s="219"/>
      <c r="AM97" s="219"/>
      <c r="AN97" s="218">
        <f>SUM(AG97,AT97)</f>
        <v>0</v>
      </c>
      <c r="AO97" s="219"/>
      <c r="AP97" s="219"/>
      <c r="AQ97" s="83" t="s">
        <v>78</v>
      </c>
      <c r="AR97" s="80"/>
      <c r="AS97" s="84">
        <v>0</v>
      </c>
      <c r="AT97" s="85">
        <f>ROUND(SUM(AV97:AW97),2)</f>
        <v>0</v>
      </c>
      <c r="AU97" s="86">
        <f>'c - VYKUROVANIE'!P123</f>
        <v>0</v>
      </c>
      <c r="AV97" s="85">
        <f>'c - VYKUROVANIE'!J33</f>
        <v>0</v>
      </c>
      <c r="AW97" s="85">
        <f>'c - VYKUROVANIE'!J34</f>
        <v>0</v>
      </c>
      <c r="AX97" s="85">
        <f>'c - VYKUROVANIE'!J35</f>
        <v>0</v>
      </c>
      <c r="AY97" s="85">
        <f>'c - VYKUROVANIE'!J36</f>
        <v>0</v>
      </c>
      <c r="AZ97" s="85">
        <f>'c - VYKUROVANIE'!F33</f>
        <v>0</v>
      </c>
      <c r="BA97" s="85">
        <f>'c - VYKUROVANIE'!F34</f>
        <v>0</v>
      </c>
      <c r="BB97" s="85">
        <f>'c - VYKUROVANIE'!F35</f>
        <v>0</v>
      </c>
      <c r="BC97" s="85">
        <f>'c - VYKUROVANIE'!F36</f>
        <v>0</v>
      </c>
      <c r="BD97" s="87">
        <f>'c - VYKUROVANIE'!F37</f>
        <v>0</v>
      </c>
      <c r="BT97" s="88" t="s">
        <v>79</v>
      </c>
      <c r="BV97" s="88" t="s">
        <v>73</v>
      </c>
      <c r="BW97" s="88" t="s">
        <v>86</v>
      </c>
      <c r="BX97" s="88" t="s">
        <v>4</v>
      </c>
      <c r="CL97" s="88" t="s">
        <v>1</v>
      </c>
      <c r="CM97" s="88" t="s">
        <v>71</v>
      </c>
    </row>
    <row r="98" spans="1:91" s="7" customFormat="1" ht="16.5" customHeight="1">
      <c r="A98" s="79" t="s">
        <v>75</v>
      </c>
      <c r="B98" s="80"/>
      <c r="C98" s="81"/>
      <c r="D98" s="220" t="s">
        <v>87</v>
      </c>
      <c r="E98" s="220"/>
      <c r="F98" s="220"/>
      <c r="G98" s="220"/>
      <c r="H98" s="220"/>
      <c r="I98" s="82"/>
      <c r="J98" s="220" t="s">
        <v>88</v>
      </c>
      <c r="K98" s="220"/>
      <c r="L98" s="220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  <c r="Z98" s="220"/>
      <c r="AA98" s="220"/>
      <c r="AB98" s="220"/>
      <c r="AC98" s="220"/>
      <c r="AD98" s="220"/>
      <c r="AE98" s="220"/>
      <c r="AF98" s="220"/>
      <c r="AG98" s="218">
        <f>'x - Elektroinštalácia'!J30</f>
        <v>0</v>
      </c>
      <c r="AH98" s="219"/>
      <c r="AI98" s="219"/>
      <c r="AJ98" s="219"/>
      <c r="AK98" s="219"/>
      <c r="AL98" s="219"/>
      <c r="AM98" s="219"/>
      <c r="AN98" s="218">
        <f>SUM(AG98,AT98)</f>
        <v>0</v>
      </c>
      <c r="AO98" s="219"/>
      <c r="AP98" s="219"/>
      <c r="AQ98" s="83" t="s">
        <v>78</v>
      </c>
      <c r="AR98" s="80"/>
      <c r="AS98" s="89">
        <v>0</v>
      </c>
      <c r="AT98" s="90">
        <f>ROUND(SUM(AV98:AW98),2)</f>
        <v>0</v>
      </c>
      <c r="AU98" s="91">
        <f>'x - Elektroinštalácia'!P119</f>
        <v>0</v>
      </c>
      <c r="AV98" s="90">
        <f>'x - Elektroinštalácia'!J33</f>
        <v>0</v>
      </c>
      <c r="AW98" s="90">
        <f>'x - Elektroinštalácia'!J34</f>
        <v>0</v>
      </c>
      <c r="AX98" s="90">
        <f>'x - Elektroinštalácia'!J35</f>
        <v>0</v>
      </c>
      <c r="AY98" s="90">
        <f>'x - Elektroinštalácia'!J36</f>
        <v>0</v>
      </c>
      <c r="AZ98" s="90">
        <f>'x - Elektroinštalácia'!F33</f>
        <v>0</v>
      </c>
      <c r="BA98" s="90">
        <f>'x - Elektroinštalácia'!F34</f>
        <v>0</v>
      </c>
      <c r="BB98" s="90">
        <f>'x - Elektroinštalácia'!F35</f>
        <v>0</v>
      </c>
      <c r="BC98" s="90">
        <f>'x - Elektroinštalácia'!F36</f>
        <v>0</v>
      </c>
      <c r="BD98" s="92">
        <f>'x - Elektroinštalácia'!F37</f>
        <v>0</v>
      </c>
      <c r="BT98" s="88" t="s">
        <v>79</v>
      </c>
      <c r="BV98" s="88" t="s">
        <v>73</v>
      </c>
      <c r="BW98" s="88" t="s">
        <v>89</v>
      </c>
      <c r="BX98" s="88" t="s">
        <v>4</v>
      </c>
      <c r="CL98" s="88" t="s">
        <v>1</v>
      </c>
      <c r="CM98" s="88" t="s">
        <v>71</v>
      </c>
    </row>
    <row r="99" spans="1:91" s="2" customFormat="1" ht="30" customHeight="1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30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</row>
    <row r="100" spans="1:91" s="2" customFormat="1" ht="7" customHeight="1">
      <c r="A100" s="29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30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</row>
  </sheetData>
  <mergeCells count="52">
    <mergeCell ref="L85:AO85"/>
    <mergeCell ref="AM87:AN87"/>
    <mergeCell ref="AM89:AP89"/>
    <mergeCell ref="AS89:AT91"/>
    <mergeCell ref="AM90:AP90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N98:AP98"/>
    <mergeCell ref="AG98:AM98"/>
    <mergeCell ref="J98:AF98"/>
    <mergeCell ref="D98:H98"/>
    <mergeCell ref="AG94:AM94"/>
    <mergeCell ref="AN94:AP94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</mergeCells>
  <hyperlinks>
    <hyperlink ref="A95" location="'SO01 - Dostavba Materskej...'!C2" display="/" xr:uid="{00000000-0004-0000-0000-000000000000}"/>
    <hyperlink ref="A96" location="'b - zdravotechnika'!C2" display="/" xr:uid="{00000000-0004-0000-0000-000001000000}"/>
    <hyperlink ref="A97" location="'c - VYKUROVANIE'!C2" display="/" xr:uid="{00000000-0004-0000-0000-000002000000}"/>
    <hyperlink ref="A98" location="'x - Elektroinštalácia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413"/>
  <sheetViews>
    <sheetView showGridLines="0" workbookViewId="0">
      <selection activeCell="J12" sqref="J12"/>
    </sheetView>
  </sheetViews>
  <sheetFormatPr baseColWidth="10" defaultColWidth="8.75" defaultRowHeight="11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4" style="1" customWidth="1"/>
    <col min="9" max="9" width="15.75" style="1" customWidth="1"/>
    <col min="10" max="10" width="22.25" style="1" customWidth="1"/>
    <col min="11" max="11" width="22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93"/>
    </row>
    <row r="2" spans="1:46" s="1" customFormat="1" ht="37" customHeight="1"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7" t="s">
        <v>80</v>
      </c>
    </row>
    <row r="3" spans="1:46" s="1" customFormat="1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1:46" s="1" customFormat="1" ht="25" customHeight="1">
      <c r="B4" s="20"/>
      <c r="D4" s="21" t="s">
        <v>90</v>
      </c>
      <c r="L4" s="20"/>
      <c r="M4" s="94" t="s">
        <v>9</v>
      </c>
      <c r="AT4" s="17" t="s">
        <v>3</v>
      </c>
    </row>
    <row r="5" spans="1:46" s="1" customFormat="1" ht="7" customHeight="1">
      <c r="B5" s="20"/>
      <c r="L5" s="20"/>
    </row>
    <row r="6" spans="1:46" s="1" customFormat="1" ht="12" customHeight="1">
      <c r="B6" s="20"/>
      <c r="D6" s="26" t="s">
        <v>13</v>
      </c>
      <c r="L6" s="20"/>
    </row>
    <row r="7" spans="1:46" s="1" customFormat="1" ht="16.5" customHeight="1">
      <c r="B7" s="20"/>
      <c r="E7" s="237" t="str">
        <f>'Rekapitulácia stavby'!K6</f>
        <v>Dostavba Materskej škôlky_Ďurčiná</v>
      </c>
      <c r="F7" s="238"/>
      <c r="G7" s="238"/>
      <c r="H7" s="238"/>
      <c r="L7" s="20"/>
    </row>
    <row r="8" spans="1:46" s="2" customFormat="1" ht="12" customHeight="1">
      <c r="A8" s="29"/>
      <c r="B8" s="30"/>
      <c r="C8" s="29"/>
      <c r="D8" s="26" t="s">
        <v>91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28" t="s">
        <v>92</v>
      </c>
      <c r="F9" s="239"/>
      <c r="G9" s="239"/>
      <c r="H9" s="239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6" t="s">
        <v>15</v>
      </c>
      <c r="E11" s="29"/>
      <c r="F11" s="24" t="s">
        <v>1</v>
      </c>
      <c r="G11" s="29"/>
      <c r="H11" s="29"/>
      <c r="I11" s="26" t="s">
        <v>16</v>
      </c>
      <c r="J11" s="24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6" t="s">
        <v>17</v>
      </c>
      <c r="E12" s="29"/>
      <c r="F12" s="24" t="s">
        <v>18</v>
      </c>
      <c r="G12" s="29"/>
      <c r="H12" s="29"/>
      <c r="I12" s="26" t="s">
        <v>19</v>
      </c>
      <c r="J12" s="55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7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6" t="s">
        <v>20</v>
      </c>
      <c r="E14" s="29"/>
      <c r="F14" s="29"/>
      <c r="G14" s="29"/>
      <c r="H14" s="29"/>
      <c r="I14" s="26" t="s">
        <v>21</v>
      </c>
      <c r="J14" s="24" t="s">
        <v>22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4" t="s">
        <v>23</v>
      </c>
      <c r="F15" s="29"/>
      <c r="G15" s="29"/>
      <c r="H15" s="29"/>
      <c r="I15" s="26" t="s">
        <v>24</v>
      </c>
      <c r="J15" s="24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6" t="s">
        <v>25</v>
      </c>
      <c r="E17" s="29"/>
      <c r="F17" s="29"/>
      <c r="G17" s="29"/>
      <c r="H17" s="29"/>
      <c r="I17" s="26" t="s">
        <v>21</v>
      </c>
      <c r="J17" s="24" t="s">
        <v>1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" t="s">
        <v>23</v>
      </c>
      <c r="F18" s="29"/>
      <c r="G18" s="29"/>
      <c r="H18" s="29"/>
      <c r="I18" s="26" t="s">
        <v>24</v>
      </c>
      <c r="J18" s="24" t="s">
        <v>1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6" t="s">
        <v>26</v>
      </c>
      <c r="E20" s="29"/>
      <c r="F20" s="29"/>
      <c r="G20" s="29"/>
      <c r="H20" s="29"/>
      <c r="I20" s="26" t="s">
        <v>21</v>
      </c>
      <c r="J20" s="24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4" t="s">
        <v>23</v>
      </c>
      <c r="F21" s="29"/>
      <c r="G21" s="29"/>
      <c r="H21" s="29"/>
      <c r="I21" s="26" t="s">
        <v>24</v>
      </c>
      <c r="J21" s="24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6" t="s">
        <v>28</v>
      </c>
      <c r="E23" s="29"/>
      <c r="F23" s="29"/>
      <c r="G23" s="29"/>
      <c r="H23" s="29"/>
      <c r="I23" s="26" t="s">
        <v>21</v>
      </c>
      <c r="J23" s="24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4" t="s">
        <v>29</v>
      </c>
      <c r="F24" s="29"/>
      <c r="G24" s="29"/>
      <c r="H24" s="29"/>
      <c r="I24" s="26" t="s">
        <v>24</v>
      </c>
      <c r="J24" s="24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6" t="s">
        <v>30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4" t="s">
        <v>1</v>
      </c>
      <c r="F27" s="214"/>
      <c r="G27" s="214"/>
      <c r="H27" s="214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25" customHeight="1">
      <c r="A30" s="29"/>
      <c r="B30" s="30"/>
      <c r="C30" s="29"/>
      <c r="D30" s="98" t="s">
        <v>31</v>
      </c>
      <c r="E30" s="29"/>
      <c r="F30" s="29"/>
      <c r="G30" s="29"/>
      <c r="H30" s="29"/>
      <c r="I30" s="29"/>
      <c r="J30" s="71">
        <f>ROUND(J137,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9" t="s">
        <v>35</v>
      </c>
      <c r="E33" s="35" t="s">
        <v>36</v>
      </c>
      <c r="F33" s="100">
        <f>ROUND((SUM(BE137:BE412)),  2)</f>
        <v>0</v>
      </c>
      <c r="G33" s="101"/>
      <c r="H33" s="101"/>
      <c r="I33" s="102">
        <v>0.2</v>
      </c>
      <c r="J33" s="100">
        <f>ROUND(((SUM(BE137:BE412))*I33),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35" t="s">
        <v>37</v>
      </c>
      <c r="F34" s="103">
        <f>ROUND((SUM(BF137:BF412)),  2)</f>
        <v>0</v>
      </c>
      <c r="G34" s="29"/>
      <c r="H34" s="29"/>
      <c r="I34" s="104">
        <v>0.2</v>
      </c>
      <c r="J34" s="103">
        <f>ROUND(((SUM(BF137:BF412))*I34),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6" t="s">
        <v>38</v>
      </c>
      <c r="F35" s="103">
        <f>ROUND((SUM(BG137:BG412)),  2)</f>
        <v>0</v>
      </c>
      <c r="G35" s="29"/>
      <c r="H35" s="29"/>
      <c r="I35" s="104">
        <v>0.2</v>
      </c>
      <c r="J35" s="103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6" t="s">
        <v>39</v>
      </c>
      <c r="F36" s="103">
        <f>ROUND((SUM(BH137:BH412)),  2)</f>
        <v>0</v>
      </c>
      <c r="G36" s="29"/>
      <c r="H36" s="29"/>
      <c r="I36" s="104">
        <v>0.2</v>
      </c>
      <c r="J36" s="103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35" t="s">
        <v>40</v>
      </c>
      <c r="F37" s="100">
        <f>ROUND((SUM(BI137:BI412)),  2)</f>
        <v>0</v>
      </c>
      <c r="G37" s="101"/>
      <c r="H37" s="101"/>
      <c r="I37" s="102">
        <v>0</v>
      </c>
      <c r="J37" s="100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25" customHeight="1">
      <c r="A39" s="29"/>
      <c r="B39" s="30"/>
      <c r="C39" s="105"/>
      <c r="D39" s="106" t="s">
        <v>41</v>
      </c>
      <c r="E39" s="60"/>
      <c r="F39" s="60"/>
      <c r="G39" s="107" t="s">
        <v>42</v>
      </c>
      <c r="H39" s="108" t="s">
        <v>43</v>
      </c>
      <c r="I39" s="60"/>
      <c r="J39" s="109">
        <f>SUM(J30:J37)</f>
        <v>0</v>
      </c>
      <c r="K39" s="110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20"/>
      <c r="L41" s="20"/>
    </row>
    <row r="42" spans="1:31" s="1" customFormat="1" ht="14.5" customHeight="1">
      <c r="B42" s="20"/>
      <c r="L42" s="20"/>
    </row>
    <row r="43" spans="1:31" s="1" customFormat="1" ht="14.5" customHeight="1">
      <c r="B43" s="20"/>
      <c r="L43" s="20"/>
    </row>
    <row r="44" spans="1:31" s="1" customFormat="1" ht="14.5" customHeight="1">
      <c r="B44" s="20"/>
      <c r="L44" s="20"/>
    </row>
    <row r="45" spans="1:31" s="1" customFormat="1" ht="14.5" customHeight="1">
      <c r="B45" s="20"/>
      <c r="L45" s="20"/>
    </row>
    <row r="46" spans="1:31" s="1" customFormat="1" ht="14.5" customHeight="1">
      <c r="B46" s="20"/>
      <c r="L46" s="20"/>
    </row>
    <row r="47" spans="1:31" s="1" customFormat="1" ht="14.5" customHeight="1">
      <c r="B47" s="20"/>
      <c r="L47" s="20"/>
    </row>
    <row r="48" spans="1:31" s="1" customFormat="1" ht="14.5" customHeight="1">
      <c r="B48" s="20"/>
      <c r="L48" s="20"/>
    </row>
    <row r="49" spans="1:31" s="1" customFormat="1" ht="14.5" customHeight="1">
      <c r="B49" s="20"/>
      <c r="L49" s="20"/>
    </row>
    <row r="50" spans="1:31" s="2" customFormat="1" ht="14.5" customHeight="1">
      <c r="B50" s="42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">
      <c r="A61" s="29"/>
      <c r="B61" s="30"/>
      <c r="C61" s="29"/>
      <c r="D61" s="45" t="s">
        <v>46</v>
      </c>
      <c r="E61" s="32"/>
      <c r="F61" s="111" t="s">
        <v>47</v>
      </c>
      <c r="G61" s="45" t="s">
        <v>46</v>
      </c>
      <c r="H61" s="32"/>
      <c r="I61" s="32"/>
      <c r="J61" s="112" t="s">
        <v>47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">
      <c r="A65" s="29"/>
      <c r="B65" s="30"/>
      <c r="C65" s="29"/>
      <c r="D65" s="43" t="s">
        <v>48</v>
      </c>
      <c r="E65" s="46"/>
      <c r="F65" s="46"/>
      <c r="G65" s="43" t="s">
        <v>49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">
      <c r="A76" s="29"/>
      <c r="B76" s="30"/>
      <c r="C76" s="29"/>
      <c r="D76" s="45" t="s">
        <v>46</v>
      </c>
      <c r="E76" s="32"/>
      <c r="F76" s="111" t="s">
        <v>47</v>
      </c>
      <c r="G76" s="45" t="s">
        <v>46</v>
      </c>
      <c r="H76" s="32"/>
      <c r="I76" s="32"/>
      <c r="J76" s="112" t="s">
        <v>47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customHeight="1">
      <c r="A82" s="29"/>
      <c r="B82" s="30"/>
      <c r="C82" s="21" t="s">
        <v>93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6" t="s">
        <v>13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7" t="str">
        <f>E7</f>
        <v>Dostavba Materskej škôlky_Ďurčiná</v>
      </c>
      <c r="F85" s="238"/>
      <c r="G85" s="238"/>
      <c r="H85" s="238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6" t="s">
        <v>91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28" t="str">
        <f>E9</f>
        <v>SO01 - Dostavba Materskej škôlky_stavebné práce</v>
      </c>
      <c r="F87" s="239"/>
      <c r="G87" s="239"/>
      <c r="H87" s="239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6" t="s">
        <v>17</v>
      </c>
      <c r="D89" s="29"/>
      <c r="E89" s="29"/>
      <c r="F89" s="24" t="str">
        <f>F12</f>
        <v>Ďurčiná</v>
      </c>
      <c r="G89" s="29"/>
      <c r="H89" s="29"/>
      <c r="I89" s="26" t="s">
        <v>19</v>
      </c>
      <c r="J89" s="55" t="str">
        <f>IF(J12="","",J12)</f>
        <v/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5" customHeight="1">
      <c r="A91" s="29"/>
      <c r="B91" s="30"/>
      <c r="C91" s="26" t="s">
        <v>20</v>
      </c>
      <c r="D91" s="29"/>
      <c r="E91" s="29"/>
      <c r="F91" s="24" t="str">
        <f>E15</f>
        <v xml:space="preserve"> </v>
      </c>
      <c r="G91" s="29"/>
      <c r="H91" s="29"/>
      <c r="I91" s="26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customHeight="1">
      <c r="A92" s="29"/>
      <c r="B92" s="30"/>
      <c r="C92" s="26" t="s">
        <v>25</v>
      </c>
      <c r="D92" s="29"/>
      <c r="E92" s="29"/>
      <c r="F92" s="24" t="str">
        <f>IF(E18="","",E18)</f>
        <v xml:space="preserve"> </v>
      </c>
      <c r="G92" s="29"/>
      <c r="H92" s="29"/>
      <c r="I92" s="26" t="s">
        <v>28</v>
      </c>
      <c r="J92" s="27" t="str">
        <f>E24</f>
        <v>Ing.arch. Maroš Miko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2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3" t="s">
        <v>94</v>
      </c>
      <c r="D94" s="105"/>
      <c r="E94" s="105"/>
      <c r="F94" s="105"/>
      <c r="G94" s="105"/>
      <c r="H94" s="105"/>
      <c r="I94" s="105"/>
      <c r="J94" s="114" t="s">
        <v>95</v>
      </c>
      <c r="K94" s="105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2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75" customHeight="1">
      <c r="A96" s="29"/>
      <c r="B96" s="30"/>
      <c r="C96" s="115" t="s">
        <v>96</v>
      </c>
      <c r="D96" s="29"/>
      <c r="E96" s="29"/>
      <c r="F96" s="29"/>
      <c r="G96" s="29"/>
      <c r="H96" s="29"/>
      <c r="I96" s="29"/>
      <c r="J96" s="71">
        <f>J137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97</v>
      </c>
    </row>
    <row r="97" spans="2:12" s="9" customFormat="1" ht="25" customHeight="1">
      <c r="B97" s="116"/>
      <c r="D97" s="117" t="s">
        <v>98</v>
      </c>
      <c r="E97" s="118"/>
      <c r="F97" s="118"/>
      <c r="G97" s="118"/>
      <c r="H97" s="118"/>
      <c r="I97" s="118"/>
      <c r="J97" s="119">
        <f>J138</f>
        <v>0</v>
      </c>
      <c r="L97" s="116"/>
    </row>
    <row r="98" spans="2:12" s="10" customFormat="1" ht="20" customHeight="1">
      <c r="B98" s="120"/>
      <c r="D98" s="121" t="s">
        <v>99</v>
      </c>
      <c r="E98" s="122"/>
      <c r="F98" s="122"/>
      <c r="G98" s="122"/>
      <c r="H98" s="122"/>
      <c r="I98" s="122"/>
      <c r="J98" s="123">
        <f>J139</f>
        <v>0</v>
      </c>
      <c r="L98" s="120"/>
    </row>
    <row r="99" spans="2:12" s="10" customFormat="1" ht="20" customHeight="1">
      <c r="B99" s="120"/>
      <c r="D99" s="121" t="s">
        <v>100</v>
      </c>
      <c r="E99" s="122"/>
      <c r="F99" s="122"/>
      <c r="G99" s="122"/>
      <c r="H99" s="122"/>
      <c r="I99" s="122"/>
      <c r="J99" s="123">
        <f>J146</f>
        <v>0</v>
      </c>
      <c r="L99" s="120"/>
    </row>
    <row r="100" spans="2:12" s="10" customFormat="1" ht="20" customHeight="1">
      <c r="B100" s="120"/>
      <c r="D100" s="121" t="s">
        <v>101</v>
      </c>
      <c r="E100" s="122"/>
      <c r="F100" s="122"/>
      <c r="G100" s="122"/>
      <c r="H100" s="122"/>
      <c r="I100" s="122"/>
      <c r="J100" s="123">
        <f>J159</f>
        <v>0</v>
      </c>
      <c r="L100" s="120"/>
    </row>
    <row r="101" spans="2:12" s="10" customFormat="1" ht="20" customHeight="1">
      <c r="B101" s="120"/>
      <c r="D101" s="121" t="s">
        <v>102</v>
      </c>
      <c r="E101" s="122"/>
      <c r="F101" s="122"/>
      <c r="G101" s="122"/>
      <c r="H101" s="122"/>
      <c r="I101" s="122"/>
      <c r="J101" s="123">
        <f>J168</f>
        <v>0</v>
      </c>
      <c r="L101" s="120"/>
    </row>
    <row r="102" spans="2:12" s="10" customFormat="1" ht="20" customHeight="1">
      <c r="B102" s="120"/>
      <c r="D102" s="121" t="s">
        <v>103</v>
      </c>
      <c r="E102" s="122"/>
      <c r="F102" s="122"/>
      <c r="G102" s="122"/>
      <c r="H102" s="122"/>
      <c r="I102" s="122"/>
      <c r="J102" s="123">
        <f>J177</f>
        <v>0</v>
      </c>
      <c r="L102" s="120"/>
    </row>
    <row r="103" spans="2:12" s="10" customFormat="1" ht="20" customHeight="1">
      <c r="B103" s="120"/>
      <c r="D103" s="121" t="s">
        <v>104</v>
      </c>
      <c r="E103" s="122"/>
      <c r="F103" s="122"/>
      <c r="G103" s="122"/>
      <c r="H103" s="122"/>
      <c r="I103" s="122"/>
      <c r="J103" s="123">
        <f>J192</f>
        <v>0</v>
      </c>
      <c r="L103" s="120"/>
    </row>
    <row r="104" spans="2:12" s="10" customFormat="1" ht="20" customHeight="1">
      <c r="B104" s="120"/>
      <c r="D104" s="121" t="s">
        <v>105</v>
      </c>
      <c r="E104" s="122"/>
      <c r="F104" s="122"/>
      <c r="G104" s="122"/>
      <c r="H104" s="122"/>
      <c r="I104" s="122"/>
      <c r="J104" s="123">
        <f>J204</f>
        <v>0</v>
      </c>
      <c r="L104" s="120"/>
    </row>
    <row r="105" spans="2:12" s="9" customFormat="1" ht="25" customHeight="1">
      <c r="B105" s="116"/>
      <c r="D105" s="117" t="s">
        <v>106</v>
      </c>
      <c r="E105" s="118"/>
      <c r="F105" s="118"/>
      <c r="G105" s="118"/>
      <c r="H105" s="118"/>
      <c r="I105" s="118"/>
      <c r="J105" s="119">
        <f>J206</f>
        <v>0</v>
      </c>
      <c r="L105" s="116"/>
    </row>
    <row r="106" spans="2:12" s="9" customFormat="1" ht="25" customHeight="1">
      <c r="B106" s="116"/>
      <c r="D106" s="117" t="s">
        <v>107</v>
      </c>
      <c r="E106" s="118"/>
      <c r="F106" s="118"/>
      <c r="G106" s="118"/>
      <c r="H106" s="118"/>
      <c r="I106" s="118"/>
      <c r="J106" s="119">
        <f>J306</f>
        <v>0</v>
      </c>
      <c r="L106" s="116"/>
    </row>
    <row r="107" spans="2:12" s="10" customFormat="1" ht="20" customHeight="1">
      <c r="B107" s="120"/>
      <c r="D107" s="121" t="s">
        <v>108</v>
      </c>
      <c r="E107" s="122"/>
      <c r="F107" s="122"/>
      <c r="G107" s="122"/>
      <c r="H107" s="122"/>
      <c r="I107" s="122"/>
      <c r="J107" s="123">
        <f>J307</f>
        <v>0</v>
      </c>
      <c r="L107" s="120"/>
    </row>
    <row r="108" spans="2:12" s="10" customFormat="1" ht="20" customHeight="1">
      <c r="B108" s="120"/>
      <c r="D108" s="121" t="s">
        <v>109</v>
      </c>
      <c r="E108" s="122"/>
      <c r="F108" s="122"/>
      <c r="G108" s="122"/>
      <c r="H108" s="122"/>
      <c r="I108" s="122"/>
      <c r="J108" s="123">
        <f>J320</f>
        <v>0</v>
      </c>
      <c r="L108" s="120"/>
    </row>
    <row r="109" spans="2:12" s="10" customFormat="1" ht="20" customHeight="1">
      <c r="B109" s="120"/>
      <c r="D109" s="121" t="s">
        <v>110</v>
      </c>
      <c r="E109" s="122"/>
      <c r="F109" s="122"/>
      <c r="G109" s="122"/>
      <c r="H109" s="122"/>
      <c r="I109" s="122"/>
      <c r="J109" s="123">
        <f>J335</f>
        <v>0</v>
      </c>
      <c r="L109" s="120"/>
    </row>
    <row r="110" spans="2:12" s="10" customFormat="1" ht="20" customHeight="1">
      <c r="B110" s="120"/>
      <c r="D110" s="121" t="s">
        <v>111</v>
      </c>
      <c r="E110" s="122"/>
      <c r="F110" s="122"/>
      <c r="G110" s="122"/>
      <c r="H110" s="122"/>
      <c r="I110" s="122"/>
      <c r="J110" s="123">
        <f>J357</f>
        <v>0</v>
      </c>
      <c r="L110" s="120"/>
    </row>
    <row r="111" spans="2:12" s="10" customFormat="1" ht="20" customHeight="1">
      <c r="B111" s="120"/>
      <c r="D111" s="121" t="s">
        <v>112</v>
      </c>
      <c r="E111" s="122"/>
      <c r="F111" s="122"/>
      <c r="G111" s="122"/>
      <c r="H111" s="122"/>
      <c r="I111" s="122"/>
      <c r="J111" s="123">
        <f>J367</f>
        <v>0</v>
      </c>
      <c r="L111" s="120"/>
    </row>
    <row r="112" spans="2:12" s="10" customFormat="1" ht="20" customHeight="1">
      <c r="B112" s="120"/>
      <c r="D112" s="121" t="s">
        <v>113</v>
      </c>
      <c r="E112" s="122"/>
      <c r="F112" s="122"/>
      <c r="G112" s="122"/>
      <c r="H112" s="122"/>
      <c r="I112" s="122"/>
      <c r="J112" s="123">
        <f>J374</f>
        <v>0</v>
      </c>
      <c r="L112" s="120"/>
    </row>
    <row r="113" spans="1:31" s="10" customFormat="1" ht="20" customHeight="1">
      <c r="B113" s="120"/>
      <c r="D113" s="121" t="s">
        <v>114</v>
      </c>
      <c r="E113" s="122"/>
      <c r="F113" s="122"/>
      <c r="G113" s="122"/>
      <c r="H113" s="122"/>
      <c r="I113" s="122"/>
      <c r="J113" s="123">
        <f>J378</f>
        <v>0</v>
      </c>
      <c r="L113" s="120"/>
    </row>
    <row r="114" spans="1:31" s="10" customFormat="1" ht="20" customHeight="1">
      <c r="B114" s="120"/>
      <c r="D114" s="121" t="s">
        <v>115</v>
      </c>
      <c r="E114" s="122"/>
      <c r="F114" s="122"/>
      <c r="G114" s="122"/>
      <c r="H114" s="122"/>
      <c r="I114" s="122"/>
      <c r="J114" s="123">
        <f>J380</f>
        <v>0</v>
      </c>
      <c r="L114" s="120"/>
    </row>
    <row r="115" spans="1:31" s="10" customFormat="1" ht="20" customHeight="1">
      <c r="B115" s="120"/>
      <c r="D115" s="121" t="s">
        <v>116</v>
      </c>
      <c r="E115" s="122"/>
      <c r="F115" s="122"/>
      <c r="G115" s="122"/>
      <c r="H115" s="122"/>
      <c r="I115" s="122"/>
      <c r="J115" s="123">
        <f>J400</f>
        <v>0</v>
      </c>
      <c r="L115" s="120"/>
    </row>
    <row r="116" spans="1:31" s="10" customFormat="1" ht="20" customHeight="1">
      <c r="B116" s="120"/>
      <c r="D116" s="121" t="s">
        <v>117</v>
      </c>
      <c r="E116" s="122"/>
      <c r="F116" s="122"/>
      <c r="G116" s="122"/>
      <c r="H116" s="122"/>
      <c r="I116" s="122"/>
      <c r="J116" s="123">
        <f>J406</f>
        <v>0</v>
      </c>
      <c r="L116" s="120"/>
    </row>
    <row r="117" spans="1:31" s="10" customFormat="1" ht="20" customHeight="1">
      <c r="B117" s="120"/>
      <c r="D117" s="121" t="s">
        <v>118</v>
      </c>
      <c r="E117" s="122"/>
      <c r="F117" s="122"/>
      <c r="G117" s="122"/>
      <c r="H117" s="122"/>
      <c r="I117" s="122"/>
      <c r="J117" s="123">
        <f>J411</f>
        <v>0</v>
      </c>
      <c r="L117" s="120"/>
    </row>
    <row r="118" spans="1:31" s="2" customFormat="1" ht="21.7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7" customHeight="1">
      <c r="A119" s="29"/>
      <c r="B119" s="47"/>
      <c r="C119" s="48"/>
      <c r="D119" s="48"/>
      <c r="E119" s="48"/>
      <c r="F119" s="48"/>
      <c r="G119" s="48"/>
      <c r="H119" s="48"/>
      <c r="I119" s="48"/>
      <c r="J119" s="48"/>
      <c r="K119" s="48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3" spans="1:31" s="2" customFormat="1" ht="7" customHeight="1">
      <c r="A123" s="29"/>
      <c r="B123" s="49"/>
      <c r="C123" s="50"/>
      <c r="D123" s="50"/>
      <c r="E123" s="50"/>
      <c r="F123" s="50"/>
      <c r="G123" s="50"/>
      <c r="H123" s="50"/>
      <c r="I123" s="50"/>
      <c r="J123" s="50"/>
      <c r="K123" s="50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25" customHeight="1">
      <c r="A124" s="29"/>
      <c r="B124" s="30"/>
      <c r="C124" s="21" t="s">
        <v>119</v>
      </c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7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2" customHeight="1">
      <c r="A126" s="29"/>
      <c r="B126" s="30"/>
      <c r="C126" s="26" t="s">
        <v>13</v>
      </c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6.5" customHeight="1">
      <c r="A127" s="29"/>
      <c r="B127" s="30"/>
      <c r="C127" s="29"/>
      <c r="D127" s="29"/>
      <c r="E127" s="237" t="str">
        <f>E7</f>
        <v>Dostavba Materskej škôlky_Ďurčiná</v>
      </c>
      <c r="F127" s="238"/>
      <c r="G127" s="238"/>
      <c r="H127" s="238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2" customHeight="1">
      <c r="A128" s="29"/>
      <c r="B128" s="30"/>
      <c r="C128" s="26" t="s">
        <v>91</v>
      </c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6.5" customHeight="1">
      <c r="A129" s="29"/>
      <c r="B129" s="30"/>
      <c r="C129" s="29"/>
      <c r="D129" s="29"/>
      <c r="E129" s="228" t="str">
        <f>E9</f>
        <v>SO01 - Dostavba Materskej škôlky_stavebné práce</v>
      </c>
      <c r="F129" s="239"/>
      <c r="G129" s="239"/>
      <c r="H129" s="239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7" customHeight="1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2" customHeight="1">
      <c r="A131" s="29"/>
      <c r="B131" s="30"/>
      <c r="C131" s="26" t="s">
        <v>17</v>
      </c>
      <c r="D131" s="29"/>
      <c r="E131" s="29"/>
      <c r="F131" s="24" t="str">
        <f>F12</f>
        <v>Ďurčiná</v>
      </c>
      <c r="G131" s="29"/>
      <c r="H131" s="29"/>
      <c r="I131" s="26" t="s">
        <v>19</v>
      </c>
      <c r="J131" s="55" t="str">
        <f>IF(J12="","",J12)</f>
        <v/>
      </c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7" customHeight="1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5.25" customHeight="1">
      <c r="A133" s="29"/>
      <c r="B133" s="30"/>
      <c r="C133" s="26" t="s">
        <v>20</v>
      </c>
      <c r="D133" s="29"/>
      <c r="E133" s="29"/>
      <c r="F133" s="24" t="str">
        <f>E15</f>
        <v xml:space="preserve"> </v>
      </c>
      <c r="G133" s="29"/>
      <c r="H133" s="29"/>
      <c r="I133" s="26" t="s">
        <v>26</v>
      </c>
      <c r="J133" s="27" t="str">
        <f>E21</f>
        <v xml:space="preserve"> </v>
      </c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15.25" customHeight="1">
      <c r="A134" s="29"/>
      <c r="B134" s="30"/>
      <c r="C134" s="26" t="s">
        <v>25</v>
      </c>
      <c r="D134" s="29"/>
      <c r="E134" s="29"/>
      <c r="F134" s="24" t="str">
        <f>IF(E18="","",E18)</f>
        <v xml:space="preserve"> </v>
      </c>
      <c r="G134" s="29"/>
      <c r="H134" s="29"/>
      <c r="I134" s="26" t="s">
        <v>28</v>
      </c>
      <c r="J134" s="27" t="str">
        <f>E24</f>
        <v>Ing.arch. Maroš Miko</v>
      </c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2" customFormat="1" ht="10.25" customHeight="1">
      <c r="A135" s="29"/>
      <c r="B135" s="30"/>
      <c r="C135" s="29"/>
      <c r="D135" s="29"/>
      <c r="E135" s="29"/>
      <c r="F135" s="29"/>
      <c r="G135" s="29"/>
      <c r="H135" s="29"/>
      <c r="I135" s="29"/>
      <c r="J135" s="29"/>
      <c r="K135" s="29"/>
      <c r="L135" s="42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5" s="11" customFormat="1" ht="29.25" customHeight="1">
      <c r="A136" s="124"/>
      <c r="B136" s="125"/>
      <c r="C136" s="126" t="s">
        <v>120</v>
      </c>
      <c r="D136" s="127" t="s">
        <v>56</v>
      </c>
      <c r="E136" s="127" t="s">
        <v>52</v>
      </c>
      <c r="F136" s="127" t="s">
        <v>53</v>
      </c>
      <c r="G136" s="127" t="s">
        <v>121</v>
      </c>
      <c r="H136" s="127" t="s">
        <v>122</v>
      </c>
      <c r="I136" s="127" t="s">
        <v>123</v>
      </c>
      <c r="J136" s="128" t="s">
        <v>95</v>
      </c>
      <c r="K136" s="129" t="s">
        <v>124</v>
      </c>
      <c r="L136" s="130"/>
      <c r="M136" s="62" t="s">
        <v>1</v>
      </c>
      <c r="N136" s="63" t="s">
        <v>35</v>
      </c>
      <c r="O136" s="63" t="s">
        <v>125</v>
      </c>
      <c r="P136" s="63" t="s">
        <v>126</v>
      </c>
      <c r="Q136" s="63" t="s">
        <v>127</v>
      </c>
      <c r="R136" s="63" t="s">
        <v>128</v>
      </c>
      <c r="S136" s="63" t="s">
        <v>129</v>
      </c>
      <c r="T136" s="64" t="s">
        <v>130</v>
      </c>
      <c r="U136" s="124"/>
      <c r="V136" s="124"/>
      <c r="W136" s="124"/>
      <c r="X136" s="124"/>
      <c r="Y136" s="124"/>
      <c r="Z136" s="124"/>
      <c r="AA136" s="124"/>
      <c r="AB136" s="124"/>
      <c r="AC136" s="124"/>
      <c r="AD136" s="124"/>
      <c r="AE136" s="124"/>
    </row>
    <row r="137" spans="1:65" s="2" customFormat="1" ht="22.75" customHeight="1">
      <c r="A137" s="29"/>
      <c r="B137" s="30"/>
      <c r="C137" s="69" t="s">
        <v>96</v>
      </c>
      <c r="D137" s="29"/>
      <c r="E137" s="29"/>
      <c r="F137" s="29"/>
      <c r="G137" s="29"/>
      <c r="H137" s="29"/>
      <c r="I137" s="29"/>
      <c r="J137" s="131">
        <f>BK137</f>
        <v>0</v>
      </c>
      <c r="K137" s="29"/>
      <c r="L137" s="30"/>
      <c r="M137" s="65"/>
      <c r="N137" s="56"/>
      <c r="O137" s="66"/>
      <c r="P137" s="132">
        <f>P138+P206+P306</f>
        <v>4920.456806189999</v>
      </c>
      <c r="Q137" s="66"/>
      <c r="R137" s="132">
        <f>R138+R206+R306</f>
        <v>777.83090138999989</v>
      </c>
      <c r="S137" s="66"/>
      <c r="T137" s="133">
        <f>T138+T206+T306</f>
        <v>63.781480000000002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T137" s="17" t="s">
        <v>70</v>
      </c>
      <c r="AU137" s="17" t="s">
        <v>97</v>
      </c>
      <c r="BK137" s="134">
        <f>BK138+BK206+BK306</f>
        <v>0</v>
      </c>
    </row>
    <row r="138" spans="1:65" s="12" customFormat="1" ht="26" customHeight="1">
      <c r="B138" s="135"/>
      <c r="D138" s="136" t="s">
        <v>70</v>
      </c>
      <c r="E138" s="137" t="s">
        <v>131</v>
      </c>
      <c r="F138" s="137" t="s">
        <v>132</v>
      </c>
      <c r="J138" s="138">
        <f>BK138</f>
        <v>0</v>
      </c>
      <c r="L138" s="135"/>
      <c r="M138" s="139"/>
      <c r="N138" s="140"/>
      <c r="O138" s="140"/>
      <c r="P138" s="141">
        <f>P139+P146+P159+P168+P177+P192+P204</f>
        <v>2681.8585829899998</v>
      </c>
      <c r="Q138" s="140"/>
      <c r="R138" s="141">
        <f>R139+R146+R159+R168+R177+R192+R204</f>
        <v>720.03075510999986</v>
      </c>
      <c r="S138" s="140"/>
      <c r="T138" s="142">
        <f>T139+T146+T159+T168+T177+T192+T204</f>
        <v>61.161480000000005</v>
      </c>
      <c r="AR138" s="136" t="s">
        <v>79</v>
      </c>
      <c r="AT138" s="143" t="s">
        <v>70</v>
      </c>
      <c r="AU138" s="143" t="s">
        <v>71</v>
      </c>
      <c r="AY138" s="136" t="s">
        <v>133</v>
      </c>
      <c r="BK138" s="144">
        <f>BK139+BK146+BK159+BK168+BK177+BK192+BK204</f>
        <v>0</v>
      </c>
    </row>
    <row r="139" spans="1:65" s="12" customFormat="1" ht="22.75" customHeight="1">
      <c r="B139" s="135"/>
      <c r="D139" s="136" t="s">
        <v>70</v>
      </c>
      <c r="E139" s="145" t="s">
        <v>79</v>
      </c>
      <c r="F139" s="145" t="s">
        <v>134</v>
      </c>
      <c r="J139" s="146">
        <f>BK139</f>
        <v>0</v>
      </c>
      <c r="L139" s="135"/>
      <c r="M139" s="139"/>
      <c r="N139" s="140"/>
      <c r="O139" s="140"/>
      <c r="P139" s="141">
        <f>SUM(P140:P145)</f>
        <v>218.32737599999999</v>
      </c>
      <c r="Q139" s="140"/>
      <c r="R139" s="141">
        <f>SUM(R140:R145)</f>
        <v>0</v>
      </c>
      <c r="S139" s="140"/>
      <c r="T139" s="142">
        <f>SUM(T140:T145)</f>
        <v>0</v>
      </c>
      <c r="AR139" s="136" t="s">
        <v>79</v>
      </c>
      <c r="AT139" s="143" t="s">
        <v>70</v>
      </c>
      <c r="AU139" s="143" t="s">
        <v>79</v>
      </c>
      <c r="AY139" s="136" t="s">
        <v>133</v>
      </c>
      <c r="BK139" s="144">
        <f>SUM(BK140:BK145)</f>
        <v>0</v>
      </c>
    </row>
    <row r="140" spans="1:65" s="2" customFormat="1" ht="33" customHeight="1">
      <c r="A140" s="29"/>
      <c r="B140" s="147"/>
      <c r="C140" s="148" t="s">
        <v>79</v>
      </c>
      <c r="D140" s="148" t="s">
        <v>135</v>
      </c>
      <c r="E140" s="149" t="s">
        <v>136</v>
      </c>
      <c r="F140" s="150" t="s">
        <v>137</v>
      </c>
      <c r="G140" s="151" t="s">
        <v>138</v>
      </c>
      <c r="H140" s="152">
        <v>88.5</v>
      </c>
      <c r="I140" s="153">
        <v>0</v>
      </c>
      <c r="J140" s="153">
        <f t="shared" ref="J140:J145" si="0">ROUND(I140*H140,2)</f>
        <v>0</v>
      </c>
      <c r="K140" s="154"/>
      <c r="L140" s="30"/>
      <c r="M140" s="155" t="s">
        <v>1</v>
      </c>
      <c r="N140" s="156" t="s">
        <v>37</v>
      </c>
      <c r="O140" s="157">
        <v>1.2999999999999999E-2</v>
      </c>
      <c r="P140" s="157">
        <f t="shared" ref="P140:P145" si="1">O140*H140</f>
        <v>1.1504999999999999</v>
      </c>
      <c r="Q140" s="157">
        <v>0</v>
      </c>
      <c r="R140" s="157">
        <f t="shared" ref="R140:R145" si="2">Q140*H140</f>
        <v>0</v>
      </c>
      <c r="S140" s="157">
        <v>0</v>
      </c>
      <c r="T140" s="158">
        <f t="shared" ref="T140:T145" si="3"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9" t="s">
        <v>139</v>
      </c>
      <c r="AT140" s="159" t="s">
        <v>135</v>
      </c>
      <c r="AU140" s="159" t="s">
        <v>140</v>
      </c>
      <c r="AY140" s="17" t="s">
        <v>133</v>
      </c>
      <c r="BE140" s="160">
        <f t="shared" ref="BE140:BE145" si="4">IF(N140="základná",J140,0)</f>
        <v>0</v>
      </c>
      <c r="BF140" s="160">
        <f t="shared" ref="BF140:BF145" si="5">IF(N140="znížená",J140,0)</f>
        <v>0</v>
      </c>
      <c r="BG140" s="160">
        <f t="shared" ref="BG140:BG145" si="6">IF(N140="zákl. prenesená",J140,0)</f>
        <v>0</v>
      </c>
      <c r="BH140" s="160">
        <f t="shared" ref="BH140:BH145" si="7">IF(N140="zníž. prenesená",J140,0)</f>
        <v>0</v>
      </c>
      <c r="BI140" s="160">
        <f t="shared" ref="BI140:BI145" si="8">IF(N140="nulová",J140,0)</f>
        <v>0</v>
      </c>
      <c r="BJ140" s="17" t="s">
        <v>140</v>
      </c>
      <c r="BK140" s="160">
        <f t="shared" ref="BK140:BK145" si="9">ROUND(I140*H140,2)</f>
        <v>0</v>
      </c>
      <c r="BL140" s="17" t="s">
        <v>139</v>
      </c>
      <c r="BM140" s="159" t="s">
        <v>141</v>
      </c>
    </row>
    <row r="141" spans="1:65" s="2" customFormat="1" ht="21.75" customHeight="1">
      <c r="A141" s="29"/>
      <c r="B141" s="147"/>
      <c r="C141" s="148" t="s">
        <v>140</v>
      </c>
      <c r="D141" s="148" t="s">
        <v>135</v>
      </c>
      <c r="E141" s="149" t="s">
        <v>142</v>
      </c>
      <c r="F141" s="150" t="s">
        <v>143</v>
      </c>
      <c r="G141" s="151" t="s">
        <v>138</v>
      </c>
      <c r="H141" s="152">
        <v>51.26</v>
      </c>
      <c r="I141" s="153">
        <v>0</v>
      </c>
      <c r="J141" s="153">
        <f t="shared" si="0"/>
        <v>0</v>
      </c>
      <c r="K141" s="154"/>
      <c r="L141" s="30"/>
      <c r="M141" s="155" t="s">
        <v>1</v>
      </c>
      <c r="N141" s="156" t="s">
        <v>37</v>
      </c>
      <c r="O141" s="157">
        <v>1.2841</v>
      </c>
      <c r="P141" s="157">
        <f t="shared" si="1"/>
        <v>65.822965999999994</v>
      </c>
      <c r="Q141" s="157">
        <v>0</v>
      </c>
      <c r="R141" s="157">
        <f t="shared" si="2"/>
        <v>0</v>
      </c>
      <c r="S141" s="157">
        <v>0</v>
      </c>
      <c r="T141" s="158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139</v>
      </c>
      <c r="AT141" s="159" t="s">
        <v>135</v>
      </c>
      <c r="AU141" s="159" t="s">
        <v>140</v>
      </c>
      <c r="AY141" s="17" t="s">
        <v>133</v>
      </c>
      <c r="BE141" s="160">
        <f t="shared" si="4"/>
        <v>0</v>
      </c>
      <c r="BF141" s="160">
        <f t="shared" si="5"/>
        <v>0</v>
      </c>
      <c r="BG141" s="160">
        <f t="shared" si="6"/>
        <v>0</v>
      </c>
      <c r="BH141" s="160">
        <f t="shared" si="7"/>
        <v>0</v>
      </c>
      <c r="BI141" s="160">
        <f t="shared" si="8"/>
        <v>0</v>
      </c>
      <c r="BJ141" s="17" t="s">
        <v>140</v>
      </c>
      <c r="BK141" s="160">
        <f t="shared" si="9"/>
        <v>0</v>
      </c>
      <c r="BL141" s="17" t="s">
        <v>139</v>
      </c>
      <c r="BM141" s="159" t="s">
        <v>144</v>
      </c>
    </row>
    <row r="142" spans="1:65" s="2" customFormat="1" ht="33" customHeight="1">
      <c r="A142" s="29"/>
      <c r="B142" s="147"/>
      <c r="C142" s="148" t="s">
        <v>145</v>
      </c>
      <c r="D142" s="148" t="s">
        <v>135</v>
      </c>
      <c r="E142" s="149" t="s">
        <v>146</v>
      </c>
      <c r="F142" s="150" t="s">
        <v>147</v>
      </c>
      <c r="G142" s="151" t="s">
        <v>138</v>
      </c>
      <c r="H142" s="152">
        <v>88.5</v>
      </c>
      <c r="I142" s="153">
        <v>0</v>
      </c>
      <c r="J142" s="153">
        <f t="shared" si="0"/>
        <v>0</v>
      </c>
      <c r="K142" s="154"/>
      <c r="L142" s="30"/>
      <c r="M142" s="155" t="s">
        <v>1</v>
      </c>
      <c r="N142" s="156" t="s">
        <v>37</v>
      </c>
      <c r="O142" s="157">
        <v>2.69E-2</v>
      </c>
      <c r="P142" s="157">
        <f t="shared" si="1"/>
        <v>2.3806500000000002</v>
      </c>
      <c r="Q142" s="157">
        <v>0</v>
      </c>
      <c r="R142" s="157">
        <f t="shared" si="2"/>
        <v>0</v>
      </c>
      <c r="S142" s="157">
        <v>0</v>
      </c>
      <c r="T142" s="158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139</v>
      </c>
      <c r="AT142" s="159" t="s">
        <v>135</v>
      </c>
      <c r="AU142" s="159" t="s">
        <v>140</v>
      </c>
      <c r="AY142" s="17" t="s">
        <v>133</v>
      </c>
      <c r="BE142" s="160">
        <f t="shared" si="4"/>
        <v>0</v>
      </c>
      <c r="BF142" s="160">
        <f t="shared" si="5"/>
        <v>0</v>
      </c>
      <c r="BG142" s="160">
        <f t="shared" si="6"/>
        <v>0</v>
      </c>
      <c r="BH142" s="160">
        <f t="shared" si="7"/>
        <v>0</v>
      </c>
      <c r="BI142" s="160">
        <f t="shared" si="8"/>
        <v>0</v>
      </c>
      <c r="BJ142" s="17" t="s">
        <v>140</v>
      </c>
      <c r="BK142" s="160">
        <f t="shared" si="9"/>
        <v>0</v>
      </c>
      <c r="BL142" s="17" t="s">
        <v>139</v>
      </c>
      <c r="BM142" s="159" t="s">
        <v>148</v>
      </c>
    </row>
    <row r="143" spans="1:65" s="2" customFormat="1" ht="24.25" customHeight="1">
      <c r="A143" s="29"/>
      <c r="B143" s="147"/>
      <c r="C143" s="148" t="s">
        <v>139</v>
      </c>
      <c r="D143" s="148" t="s">
        <v>135</v>
      </c>
      <c r="E143" s="149" t="s">
        <v>149</v>
      </c>
      <c r="F143" s="150" t="s">
        <v>150</v>
      </c>
      <c r="G143" s="151" t="s">
        <v>138</v>
      </c>
      <c r="H143" s="152">
        <v>139.76</v>
      </c>
      <c r="I143" s="153">
        <v>0</v>
      </c>
      <c r="J143" s="153">
        <f t="shared" si="0"/>
        <v>0</v>
      </c>
      <c r="K143" s="154"/>
      <c r="L143" s="30"/>
      <c r="M143" s="155" t="s">
        <v>1</v>
      </c>
      <c r="N143" s="156" t="s">
        <v>37</v>
      </c>
      <c r="O143" s="157">
        <v>0.61699999999999999</v>
      </c>
      <c r="P143" s="157">
        <f t="shared" si="1"/>
        <v>86.231919999999988</v>
      </c>
      <c r="Q143" s="157">
        <v>0</v>
      </c>
      <c r="R143" s="157">
        <f t="shared" si="2"/>
        <v>0</v>
      </c>
      <c r="S143" s="157">
        <v>0</v>
      </c>
      <c r="T143" s="158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139</v>
      </c>
      <c r="AT143" s="159" t="s">
        <v>135</v>
      </c>
      <c r="AU143" s="159" t="s">
        <v>140</v>
      </c>
      <c r="AY143" s="17" t="s">
        <v>133</v>
      </c>
      <c r="BE143" s="160">
        <f t="shared" si="4"/>
        <v>0</v>
      </c>
      <c r="BF143" s="160">
        <f t="shared" si="5"/>
        <v>0</v>
      </c>
      <c r="BG143" s="160">
        <f t="shared" si="6"/>
        <v>0</v>
      </c>
      <c r="BH143" s="160">
        <f t="shared" si="7"/>
        <v>0</v>
      </c>
      <c r="BI143" s="160">
        <f t="shared" si="8"/>
        <v>0</v>
      </c>
      <c r="BJ143" s="17" t="s">
        <v>140</v>
      </c>
      <c r="BK143" s="160">
        <f t="shared" si="9"/>
        <v>0</v>
      </c>
      <c r="BL143" s="17" t="s">
        <v>139</v>
      </c>
      <c r="BM143" s="159" t="s">
        <v>151</v>
      </c>
    </row>
    <row r="144" spans="1:65" s="2" customFormat="1" ht="16.5" customHeight="1">
      <c r="A144" s="29"/>
      <c r="B144" s="147"/>
      <c r="C144" s="148" t="s">
        <v>152</v>
      </c>
      <c r="D144" s="148" t="s">
        <v>135</v>
      </c>
      <c r="E144" s="149" t="s">
        <v>153</v>
      </c>
      <c r="F144" s="150" t="s">
        <v>154</v>
      </c>
      <c r="G144" s="151" t="s">
        <v>138</v>
      </c>
      <c r="H144" s="152">
        <v>51.26</v>
      </c>
      <c r="I144" s="153">
        <v>0</v>
      </c>
      <c r="J144" s="153">
        <f t="shared" si="0"/>
        <v>0</v>
      </c>
      <c r="K144" s="154"/>
      <c r="L144" s="30"/>
      <c r="M144" s="155" t="s">
        <v>1</v>
      </c>
      <c r="N144" s="156" t="s">
        <v>37</v>
      </c>
      <c r="O144" s="157">
        <v>8.9999999999999993E-3</v>
      </c>
      <c r="P144" s="157">
        <f t="shared" si="1"/>
        <v>0.46133999999999997</v>
      </c>
      <c r="Q144" s="157">
        <v>0</v>
      </c>
      <c r="R144" s="157">
        <f t="shared" si="2"/>
        <v>0</v>
      </c>
      <c r="S144" s="157">
        <v>0</v>
      </c>
      <c r="T144" s="158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139</v>
      </c>
      <c r="AT144" s="159" t="s">
        <v>135</v>
      </c>
      <c r="AU144" s="159" t="s">
        <v>140</v>
      </c>
      <c r="AY144" s="17" t="s">
        <v>133</v>
      </c>
      <c r="BE144" s="160">
        <f t="shared" si="4"/>
        <v>0</v>
      </c>
      <c r="BF144" s="160">
        <f t="shared" si="5"/>
        <v>0</v>
      </c>
      <c r="BG144" s="160">
        <f t="shared" si="6"/>
        <v>0</v>
      </c>
      <c r="BH144" s="160">
        <f t="shared" si="7"/>
        <v>0</v>
      </c>
      <c r="BI144" s="160">
        <f t="shared" si="8"/>
        <v>0</v>
      </c>
      <c r="BJ144" s="17" t="s">
        <v>140</v>
      </c>
      <c r="BK144" s="160">
        <f t="shared" si="9"/>
        <v>0</v>
      </c>
      <c r="BL144" s="17" t="s">
        <v>139</v>
      </c>
      <c r="BM144" s="159" t="s">
        <v>155</v>
      </c>
    </row>
    <row r="145" spans="1:65" s="2" customFormat="1" ht="24.25" customHeight="1">
      <c r="A145" s="29"/>
      <c r="B145" s="147"/>
      <c r="C145" s="148" t="s">
        <v>156</v>
      </c>
      <c r="D145" s="148" t="s">
        <v>135</v>
      </c>
      <c r="E145" s="149" t="s">
        <v>157</v>
      </c>
      <c r="F145" s="150" t="s">
        <v>158</v>
      </c>
      <c r="G145" s="151" t="s">
        <v>138</v>
      </c>
      <c r="H145" s="152">
        <v>30</v>
      </c>
      <c r="I145" s="153">
        <v>0</v>
      </c>
      <c r="J145" s="153">
        <f t="shared" si="0"/>
        <v>0</v>
      </c>
      <c r="K145" s="154"/>
      <c r="L145" s="30"/>
      <c r="M145" s="155" t="s">
        <v>1</v>
      </c>
      <c r="N145" s="156" t="s">
        <v>37</v>
      </c>
      <c r="O145" s="157">
        <v>2.0760000000000001</v>
      </c>
      <c r="P145" s="157">
        <f t="shared" si="1"/>
        <v>62.28</v>
      </c>
      <c r="Q145" s="157">
        <v>0</v>
      </c>
      <c r="R145" s="157">
        <f t="shared" si="2"/>
        <v>0</v>
      </c>
      <c r="S145" s="157">
        <v>0</v>
      </c>
      <c r="T145" s="158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139</v>
      </c>
      <c r="AT145" s="159" t="s">
        <v>135</v>
      </c>
      <c r="AU145" s="159" t="s">
        <v>140</v>
      </c>
      <c r="AY145" s="17" t="s">
        <v>133</v>
      </c>
      <c r="BE145" s="160">
        <f t="shared" si="4"/>
        <v>0</v>
      </c>
      <c r="BF145" s="160">
        <f t="shared" si="5"/>
        <v>0</v>
      </c>
      <c r="BG145" s="160">
        <f t="shared" si="6"/>
        <v>0</v>
      </c>
      <c r="BH145" s="160">
        <f t="shared" si="7"/>
        <v>0</v>
      </c>
      <c r="BI145" s="160">
        <f t="shared" si="8"/>
        <v>0</v>
      </c>
      <c r="BJ145" s="17" t="s">
        <v>140</v>
      </c>
      <c r="BK145" s="160">
        <f t="shared" si="9"/>
        <v>0</v>
      </c>
      <c r="BL145" s="17" t="s">
        <v>139</v>
      </c>
      <c r="BM145" s="159" t="s">
        <v>159</v>
      </c>
    </row>
    <row r="146" spans="1:65" s="12" customFormat="1" ht="22.75" customHeight="1">
      <c r="B146" s="135"/>
      <c r="D146" s="136" t="s">
        <v>70</v>
      </c>
      <c r="E146" s="145" t="s">
        <v>140</v>
      </c>
      <c r="F146" s="145" t="s">
        <v>160</v>
      </c>
      <c r="I146" s="153"/>
      <c r="J146" s="146">
        <f>BK146</f>
        <v>0</v>
      </c>
      <c r="L146" s="135"/>
      <c r="M146" s="139"/>
      <c r="N146" s="140"/>
      <c r="O146" s="140"/>
      <c r="P146" s="141">
        <f>SUM(P147:P158)</f>
        <v>473.88597049999998</v>
      </c>
      <c r="Q146" s="140"/>
      <c r="R146" s="141">
        <f>SUM(R147:R158)</f>
        <v>587.11775864999993</v>
      </c>
      <c r="S146" s="140"/>
      <c r="T146" s="142">
        <f>SUM(T147:T158)</f>
        <v>0</v>
      </c>
      <c r="AR146" s="136" t="s">
        <v>79</v>
      </c>
      <c r="AT146" s="143" t="s">
        <v>70</v>
      </c>
      <c r="AU146" s="143" t="s">
        <v>79</v>
      </c>
      <c r="AY146" s="136" t="s">
        <v>133</v>
      </c>
      <c r="BK146" s="144">
        <f>SUM(BK147:BK158)</f>
        <v>0</v>
      </c>
    </row>
    <row r="147" spans="1:65" s="2" customFormat="1" ht="33" customHeight="1">
      <c r="A147" s="29"/>
      <c r="B147" s="147"/>
      <c r="C147" s="148" t="s">
        <v>161</v>
      </c>
      <c r="D147" s="148" t="s">
        <v>135</v>
      </c>
      <c r="E147" s="149" t="s">
        <v>162</v>
      </c>
      <c r="F147" s="150" t="s">
        <v>163</v>
      </c>
      <c r="G147" s="151" t="s">
        <v>164</v>
      </c>
      <c r="H147" s="152">
        <v>85</v>
      </c>
      <c r="I147" s="153">
        <v>0</v>
      </c>
      <c r="J147" s="153">
        <f>ROUND(I147*H147,2)</f>
        <v>0</v>
      </c>
      <c r="K147" s="154"/>
      <c r="L147" s="30"/>
      <c r="M147" s="155" t="s">
        <v>1</v>
      </c>
      <c r="N147" s="156" t="s">
        <v>37</v>
      </c>
      <c r="O147" s="157">
        <v>8.5000000000000006E-2</v>
      </c>
      <c r="P147" s="157">
        <f>O147*H147</f>
        <v>7.2250000000000005</v>
      </c>
      <c r="Q147" s="157">
        <v>3.5E-4</v>
      </c>
      <c r="R147" s="157">
        <f>Q147*H147</f>
        <v>2.9749999999999999E-2</v>
      </c>
      <c r="S147" s="157">
        <v>0</v>
      </c>
      <c r="T147" s="158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139</v>
      </c>
      <c r="AT147" s="159" t="s">
        <v>135</v>
      </c>
      <c r="AU147" s="159" t="s">
        <v>140</v>
      </c>
      <c r="AY147" s="17" t="s">
        <v>133</v>
      </c>
      <c r="BE147" s="160">
        <f>IF(N147="základná",J147,0)</f>
        <v>0</v>
      </c>
      <c r="BF147" s="160">
        <f>IF(N147="znížená",J147,0)</f>
        <v>0</v>
      </c>
      <c r="BG147" s="160">
        <f>IF(N147="zákl. prenesená",J147,0)</f>
        <v>0</v>
      </c>
      <c r="BH147" s="160">
        <f>IF(N147="zníž. prenesená",J147,0)</f>
        <v>0</v>
      </c>
      <c r="BI147" s="160">
        <f>IF(N147="nulová",J147,0)</f>
        <v>0</v>
      </c>
      <c r="BJ147" s="17" t="s">
        <v>140</v>
      </c>
      <c r="BK147" s="160">
        <f>ROUND(I147*H147,2)</f>
        <v>0</v>
      </c>
      <c r="BL147" s="17" t="s">
        <v>139</v>
      </c>
      <c r="BM147" s="159" t="s">
        <v>165</v>
      </c>
    </row>
    <row r="148" spans="1:65" s="2" customFormat="1" ht="33" customHeight="1">
      <c r="A148" s="29"/>
      <c r="B148" s="147"/>
      <c r="C148" s="161" t="s">
        <v>166</v>
      </c>
      <c r="D148" s="161" t="s">
        <v>167</v>
      </c>
      <c r="E148" s="162" t="s">
        <v>168</v>
      </c>
      <c r="F148" s="163" t="s">
        <v>169</v>
      </c>
      <c r="G148" s="164" t="s">
        <v>164</v>
      </c>
      <c r="H148" s="165">
        <v>300</v>
      </c>
      <c r="I148" s="153">
        <v>0</v>
      </c>
      <c r="J148" s="166">
        <f>ROUND(I148*H148,2)</f>
        <v>0</v>
      </c>
      <c r="K148" s="167"/>
      <c r="L148" s="168"/>
      <c r="M148" s="169" t="s">
        <v>1</v>
      </c>
      <c r="N148" s="170" t="s">
        <v>37</v>
      </c>
      <c r="O148" s="157">
        <v>0</v>
      </c>
      <c r="P148" s="157">
        <f>O148*H148</f>
        <v>0</v>
      </c>
      <c r="Q148" s="157">
        <v>2.9999999999999997E-4</v>
      </c>
      <c r="R148" s="157">
        <f>Q148*H148</f>
        <v>0.09</v>
      </c>
      <c r="S148" s="157">
        <v>0</v>
      </c>
      <c r="T148" s="158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166</v>
      </c>
      <c r="AT148" s="159" t="s">
        <v>167</v>
      </c>
      <c r="AU148" s="159" t="s">
        <v>140</v>
      </c>
      <c r="AY148" s="17" t="s">
        <v>133</v>
      </c>
      <c r="BE148" s="160">
        <f>IF(N148="základná",J148,0)</f>
        <v>0</v>
      </c>
      <c r="BF148" s="160">
        <f>IF(N148="znížená",J148,0)</f>
        <v>0</v>
      </c>
      <c r="BG148" s="160">
        <f>IF(N148="zákl. prenesená",J148,0)</f>
        <v>0</v>
      </c>
      <c r="BH148" s="160">
        <f>IF(N148="zníž. prenesená",J148,0)</f>
        <v>0</v>
      </c>
      <c r="BI148" s="160">
        <f>IF(N148="nulová",J148,0)</f>
        <v>0</v>
      </c>
      <c r="BJ148" s="17" t="s">
        <v>140</v>
      </c>
      <c r="BK148" s="160">
        <f>ROUND(I148*H148,2)</f>
        <v>0</v>
      </c>
      <c r="BL148" s="17" t="s">
        <v>139</v>
      </c>
      <c r="BM148" s="159" t="s">
        <v>170</v>
      </c>
    </row>
    <row r="149" spans="1:65" s="13" customFormat="1" ht="24">
      <c r="B149" s="171"/>
      <c r="D149" s="172" t="s">
        <v>171</v>
      </c>
      <c r="E149" s="173" t="s">
        <v>1</v>
      </c>
      <c r="F149" s="174" t="s">
        <v>172</v>
      </c>
      <c r="H149" s="175">
        <v>300</v>
      </c>
      <c r="L149" s="171"/>
      <c r="M149" s="176"/>
      <c r="N149" s="177"/>
      <c r="O149" s="177"/>
      <c r="P149" s="177"/>
      <c r="Q149" s="177"/>
      <c r="R149" s="177"/>
      <c r="S149" s="177"/>
      <c r="T149" s="178"/>
      <c r="AT149" s="173" t="s">
        <v>171</v>
      </c>
      <c r="AU149" s="173" t="s">
        <v>140</v>
      </c>
      <c r="AV149" s="13" t="s">
        <v>140</v>
      </c>
      <c r="AW149" s="13" t="s">
        <v>27</v>
      </c>
      <c r="AX149" s="13" t="s">
        <v>79</v>
      </c>
      <c r="AY149" s="173" t="s">
        <v>133</v>
      </c>
    </row>
    <row r="150" spans="1:65" s="2" customFormat="1" ht="24.25" customHeight="1">
      <c r="A150" s="29"/>
      <c r="B150" s="147"/>
      <c r="C150" s="148" t="s">
        <v>173</v>
      </c>
      <c r="D150" s="148" t="s">
        <v>135</v>
      </c>
      <c r="E150" s="149" t="s">
        <v>174</v>
      </c>
      <c r="F150" s="150" t="s">
        <v>175</v>
      </c>
      <c r="G150" s="151" t="s">
        <v>138</v>
      </c>
      <c r="H150" s="152">
        <v>30</v>
      </c>
      <c r="I150" s="153">
        <v>0</v>
      </c>
      <c r="J150" s="153">
        <f t="shared" ref="J150:J155" si="10">ROUND(I150*H150,2)</f>
        <v>0</v>
      </c>
      <c r="K150" s="154"/>
      <c r="L150" s="30"/>
      <c r="M150" s="155" t="s">
        <v>1</v>
      </c>
      <c r="N150" s="156" t="s">
        <v>37</v>
      </c>
      <c r="O150" s="157">
        <v>1.498</v>
      </c>
      <c r="P150" s="157">
        <f t="shared" ref="P150:P155" si="11">O150*H150</f>
        <v>44.94</v>
      </c>
      <c r="Q150" s="157">
        <v>1.63</v>
      </c>
      <c r="R150" s="157">
        <f t="shared" ref="R150:R155" si="12">Q150*H150</f>
        <v>48.9</v>
      </c>
      <c r="S150" s="157">
        <v>0</v>
      </c>
      <c r="T150" s="158">
        <f t="shared" ref="T150:T155" si="13"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139</v>
      </c>
      <c r="AT150" s="159" t="s">
        <v>135</v>
      </c>
      <c r="AU150" s="159" t="s">
        <v>140</v>
      </c>
      <c r="AY150" s="17" t="s">
        <v>133</v>
      </c>
      <c r="BE150" s="160">
        <f t="shared" ref="BE150:BE155" si="14">IF(N150="základná",J150,0)</f>
        <v>0</v>
      </c>
      <c r="BF150" s="160">
        <f t="shared" ref="BF150:BF155" si="15">IF(N150="znížená",J150,0)</f>
        <v>0</v>
      </c>
      <c r="BG150" s="160">
        <f t="shared" ref="BG150:BG155" si="16">IF(N150="zákl. prenesená",J150,0)</f>
        <v>0</v>
      </c>
      <c r="BH150" s="160">
        <f t="shared" ref="BH150:BH155" si="17">IF(N150="zníž. prenesená",J150,0)</f>
        <v>0</v>
      </c>
      <c r="BI150" s="160">
        <f t="shared" ref="BI150:BI155" si="18">IF(N150="nulová",J150,0)</f>
        <v>0</v>
      </c>
      <c r="BJ150" s="17" t="s">
        <v>140</v>
      </c>
      <c r="BK150" s="160">
        <f t="shared" ref="BK150:BK155" si="19">ROUND(I150*H150,2)</f>
        <v>0</v>
      </c>
      <c r="BL150" s="17" t="s">
        <v>139</v>
      </c>
      <c r="BM150" s="159" t="s">
        <v>176</v>
      </c>
    </row>
    <row r="151" spans="1:65" s="2" customFormat="1" ht="37.75" customHeight="1">
      <c r="A151" s="29"/>
      <c r="B151" s="147"/>
      <c r="C151" s="148" t="s">
        <v>177</v>
      </c>
      <c r="D151" s="148" t="s">
        <v>135</v>
      </c>
      <c r="E151" s="149" t="s">
        <v>178</v>
      </c>
      <c r="F151" s="150" t="s">
        <v>179</v>
      </c>
      <c r="G151" s="151" t="s">
        <v>180</v>
      </c>
      <c r="H151" s="152">
        <v>150</v>
      </c>
      <c r="I151" s="153">
        <v>0</v>
      </c>
      <c r="J151" s="153">
        <f t="shared" si="10"/>
        <v>0</v>
      </c>
      <c r="K151" s="154"/>
      <c r="L151" s="30"/>
      <c r="M151" s="155" t="s">
        <v>1</v>
      </c>
      <c r="N151" s="156" t="s">
        <v>37</v>
      </c>
      <c r="O151" s="157">
        <v>0.19</v>
      </c>
      <c r="P151" s="157">
        <f t="shared" si="11"/>
        <v>28.5</v>
      </c>
      <c r="Q151" s="157">
        <v>0.24639</v>
      </c>
      <c r="R151" s="157">
        <f t="shared" si="12"/>
        <v>36.958500000000001</v>
      </c>
      <c r="S151" s="157">
        <v>0</v>
      </c>
      <c r="T151" s="158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139</v>
      </c>
      <c r="AT151" s="159" t="s">
        <v>135</v>
      </c>
      <c r="AU151" s="159" t="s">
        <v>140</v>
      </c>
      <c r="AY151" s="17" t="s">
        <v>133</v>
      </c>
      <c r="BE151" s="160">
        <f t="shared" si="14"/>
        <v>0</v>
      </c>
      <c r="BF151" s="160">
        <f t="shared" si="15"/>
        <v>0</v>
      </c>
      <c r="BG151" s="160">
        <f t="shared" si="16"/>
        <v>0</v>
      </c>
      <c r="BH151" s="160">
        <f t="shared" si="17"/>
        <v>0</v>
      </c>
      <c r="BI151" s="160">
        <f t="shared" si="18"/>
        <v>0</v>
      </c>
      <c r="BJ151" s="17" t="s">
        <v>140</v>
      </c>
      <c r="BK151" s="160">
        <f t="shared" si="19"/>
        <v>0</v>
      </c>
      <c r="BL151" s="17" t="s">
        <v>139</v>
      </c>
      <c r="BM151" s="159" t="s">
        <v>181</v>
      </c>
    </row>
    <row r="152" spans="1:65" s="2" customFormat="1" ht="24.25" customHeight="1">
      <c r="A152" s="29"/>
      <c r="B152" s="147"/>
      <c r="C152" s="148" t="s">
        <v>182</v>
      </c>
      <c r="D152" s="148" t="s">
        <v>135</v>
      </c>
      <c r="E152" s="149" t="s">
        <v>183</v>
      </c>
      <c r="F152" s="150" t="s">
        <v>184</v>
      </c>
      <c r="G152" s="151" t="s">
        <v>138</v>
      </c>
      <c r="H152" s="152">
        <v>87</v>
      </c>
      <c r="I152" s="153">
        <v>0</v>
      </c>
      <c r="J152" s="153">
        <f t="shared" si="10"/>
        <v>0</v>
      </c>
      <c r="K152" s="154"/>
      <c r="L152" s="30"/>
      <c r="M152" s="155" t="s">
        <v>1</v>
      </c>
      <c r="N152" s="156" t="s">
        <v>37</v>
      </c>
      <c r="O152" s="157">
        <v>1.1317999999999999</v>
      </c>
      <c r="P152" s="157">
        <f t="shared" si="11"/>
        <v>98.4666</v>
      </c>
      <c r="Q152" s="157">
        <v>2.0699999999999998</v>
      </c>
      <c r="R152" s="157">
        <f t="shared" si="12"/>
        <v>180.08999999999997</v>
      </c>
      <c r="S152" s="157">
        <v>0</v>
      </c>
      <c r="T152" s="158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139</v>
      </c>
      <c r="AT152" s="159" t="s">
        <v>135</v>
      </c>
      <c r="AU152" s="159" t="s">
        <v>140</v>
      </c>
      <c r="AY152" s="17" t="s">
        <v>133</v>
      </c>
      <c r="BE152" s="160">
        <f t="shared" si="14"/>
        <v>0</v>
      </c>
      <c r="BF152" s="160">
        <f t="shared" si="15"/>
        <v>0</v>
      </c>
      <c r="BG152" s="160">
        <f t="shared" si="16"/>
        <v>0</v>
      </c>
      <c r="BH152" s="160">
        <f t="shared" si="17"/>
        <v>0</v>
      </c>
      <c r="BI152" s="160">
        <f t="shared" si="18"/>
        <v>0</v>
      </c>
      <c r="BJ152" s="17" t="s">
        <v>140</v>
      </c>
      <c r="BK152" s="160">
        <f t="shared" si="19"/>
        <v>0</v>
      </c>
      <c r="BL152" s="17" t="s">
        <v>139</v>
      </c>
      <c r="BM152" s="159" t="s">
        <v>185</v>
      </c>
    </row>
    <row r="153" spans="1:65" s="2" customFormat="1" ht="16.5" customHeight="1">
      <c r="A153" s="29"/>
      <c r="B153" s="147"/>
      <c r="C153" s="148" t="s">
        <v>186</v>
      </c>
      <c r="D153" s="148" t="s">
        <v>135</v>
      </c>
      <c r="E153" s="149" t="s">
        <v>187</v>
      </c>
      <c r="F153" s="150" t="s">
        <v>188</v>
      </c>
      <c r="G153" s="151" t="s">
        <v>138</v>
      </c>
      <c r="H153" s="152">
        <v>42</v>
      </c>
      <c r="I153" s="153">
        <v>0</v>
      </c>
      <c r="J153" s="153">
        <f t="shared" si="10"/>
        <v>0</v>
      </c>
      <c r="K153" s="154"/>
      <c r="L153" s="30"/>
      <c r="M153" s="155" t="s">
        <v>1</v>
      </c>
      <c r="N153" s="156" t="s">
        <v>37</v>
      </c>
      <c r="O153" s="157">
        <v>0.61770999999999998</v>
      </c>
      <c r="P153" s="157">
        <f t="shared" si="11"/>
        <v>25.943819999999999</v>
      </c>
      <c r="Q153" s="157">
        <v>2.19407</v>
      </c>
      <c r="R153" s="157">
        <f t="shared" si="12"/>
        <v>92.150939999999991</v>
      </c>
      <c r="S153" s="157">
        <v>0</v>
      </c>
      <c r="T153" s="158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139</v>
      </c>
      <c r="AT153" s="159" t="s">
        <v>135</v>
      </c>
      <c r="AU153" s="159" t="s">
        <v>140</v>
      </c>
      <c r="AY153" s="17" t="s">
        <v>133</v>
      </c>
      <c r="BE153" s="160">
        <f t="shared" si="14"/>
        <v>0</v>
      </c>
      <c r="BF153" s="160">
        <f t="shared" si="15"/>
        <v>0</v>
      </c>
      <c r="BG153" s="160">
        <f t="shared" si="16"/>
        <v>0</v>
      </c>
      <c r="BH153" s="160">
        <f t="shared" si="17"/>
        <v>0</v>
      </c>
      <c r="BI153" s="160">
        <f t="shared" si="18"/>
        <v>0</v>
      </c>
      <c r="BJ153" s="17" t="s">
        <v>140</v>
      </c>
      <c r="BK153" s="160">
        <f t="shared" si="19"/>
        <v>0</v>
      </c>
      <c r="BL153" s="17" t="s">
        <v>139</v>
      </c>
      <c r="BM153" s="159" t="s">
        <v>189</v>
      </c>
    </row>
    <row r="154" spans="1:65" s="2" customFormat="1" ht="16.5" customHeight="1">
      <c r="A154" s="29"/>
      <c r="B154" s="147"/>
      <c r="C154" s="148" t="s">
        <v>190</v>
      </c>
      <c r="D154" s="148" t="s">
        <v>135</v>
      </c>
      <c r="E154" s="149" t="s">
        <v>191</v>
      </c>
      <c r="F154" s="150" t="s">
        <v>192</v>
      </c>
      <c r="G154" s="151" t="s">
        <v>193</v>
      </c>
      <c r="H154" s="152">
        <v>1.68</v>
      </c>
      <c r="I154" s="153">
        <v>0</v>
      </c>
      <c r="J154" s="153">
        <f t="shared" si="10"/>
        <v>0</v>
      </c>
      <c r="K154" s="154"/>
      <c r="L154" s="30"/>
      <c r="M154" s="155" t="s">
        <v>1</v>
      </c>
      <c r="N154" s="156" t="s">
        <v>37</v>
      </c>
      <c r="O154" s="157">
        <v>15.11</v>
      </c>
      <c r="P154" s="157">
        <f t="shared" si="11"/>
        <v>25.384799999999998</v>
      </c>
      <c r="Q154" s="157">
        <v>1.20296</v>
      </c>
      <c r="R154" s="157">
        <f t="shared" si="12"/>
        <v>2.0209728</v>
      </c>
      <c r="S154" s="157">
        <v>0</v>
      </c>
      <c r="T154" s="158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139</v>
      </c>
      <c r="AT154" s="159" t="s">
        <v>135</v>
      </c>
      <c r="AU154" s="159" t="s">
        <v>140</v>
      </c>
      <c r="AY154" s="17" t="s">
        <v>133</v>
      </c>
      <c r="BE154" s="160">
        <f t="shared" si="14"/>
        <v>0</v>
      </c>
      <c r="BF154" s="160">
        <f t="shared" si="15"/>
        <v>0</v>
      </c>
      <c r="BG154" s="160">
        <f t="shared" si="16"/>
        <v>0</v>
      </c>
      <c r="BH154" s="160">
        <f t="shared" si="17"/>
        <v>0</v>
      </c>
      <c r="BI154" s="160">
        <f t="shared" si="18"/>
        <v>0</v>
      </c>
      <c r="BJ154" s="17" t="s">
        <v>140</v>
      </c>
      <c r="BK154" s="160">
        <f t="shared" si="19"/>
        <v>0</v>
      </c>
      <c r="BL154" s="17" t="s">
        <v>139</v>
      </c>
      <c r="BM154" s="159" t="s">
        <v>194</v>
      </c>
    </row>
    <row r="155" spans="1:65" s="2" customFormat="1" ht="37.75" customHeight="1">
      <c r="A155" s="29"/>
      <c r="B155" s="147"/>
      <c r="C155" s="148" t="s">
        <v>195</v>
      </c>
      <c r="D155" s="148" t="s">
        <v>135</v>
      </c>
      <c r="E155" s="149" t="s">
        <v>196</v>
      </c>
      <c r="F155" s="150" t="s">
        <v>197</v>
      </c>
      <c r="G155" s="151" t="s">
        <v>138</v>
      </c>
      <c r="H155" s="152">
        <v>49.2</v>
      </c>
      <c r="I155" s="153">
        <v>0</v>
      </c>
      <c r="J155" s="153">
        <f t="shared" si="10"/>
        <v>0</v>
      </c>
      <c r="K155" s="154"/>
      <c r="L155" s="30"/>
      <c r="M155" s="155" t="s">
        <v>1</v>
      </c>
      <c r="N155" s="156" t="s">
        <v>37</v>
      </c>
      <c r="O155" s="157">
        <v>3.0666199999999999</v>
      </c>
      <c r="P155" s="157">
        <f t="shared" si="11"/>
        <v>150.87770399999999</v>
      </c>
      <c r="Q155" s="157">
        <v>2.1170900000000001</v>
      </c>
      <c r="R155" s="157">
        <f t="shared" si="12"/>
        <v>104.16082800000001</v>
      </c>
      <c r="S155" s="157">
        <v>0</v>
      </c>
      <c r="T155" s="158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139</v>
      </c>
      <c r="AT155" s="159" t="s">
        <v>135</v>
      </c>
      <c r="AU155" s="159" t="s">
        <v>140</v>
      </c>
      <c r="AY155" s="17" t="s">
        <v>133</v>
      </c>
      <c r="BE155" s="160">
        <f t="shared" si="14"/>
        <v>0</v>
      </c>
      <c r="BF155" s="160">
        <f t="shared" si="15"/>
        <v>0</v>
      </c>
      <c r="BG155" s="160">
        <f t="shared" si="16"/>
        <v>0</v>
      </c>
      <c r="BH155" s="160">
        <f t="shared" si="17"/>
        <v>0</v>
      </c>
      <c r="BI155" s="160">
        <f t="shared" si="18"/>
        <v>0</v>
      </c>
      <c r="BJ155" s="17" t="s">
        <v>140</v>
      </c>
      <c r="BK155" s="160">
        <f t="shared" si="19"/>
        <v>0</v>
      </c>
      <c r="BL155" s="17" t="s">
        <v>139</v>
      </c>
      <c r="BM155" s="159" t="s">
        <v>198</v>
      </c>
    </row>
    <row r="156" spans="1:65" s="13" customFormat="1" ht="12">
      <c r="B156" s="171"/>
      <c r="D156" s="172" t="s">
        <v>171</v>
      </c>
      <c r="E156" s="173" t="s">
        <v>1</v>
      </c>
      <c r="F156" s="174" t="s">
        <v>199</v>
      </c>
      <c r="H156" s="175">
        <v>49.2</v>
      </c>
      <c r="I156" s="153">
        <v>0</v>
      </c>
      <c r="L156" s="171"/>
      <c r="M156" s="176"/>
      <c r="N156" s="177"/>
      <c r="O156" s="177"/>
      <c r="P156" s="177"/>
      <c r="Q156" s="177"/>
      <c r="R156" s="177"/>
      <c r="S156" s="177"/>
      <c r="T156" s="178"/>
      <c r="AT156" s="173" t="s">
        <v>171</v>
      </c>
      <c r="AU156" s="173" t="s">
        <v>140</v>
      </c>
      <c r="AV156" s="13" t="s">
        <v>140</v>
      </c>
      <c r="AW156" s="13" t="s">
        <v>27</v>
      </c>
      <c r="AX156" s="13" t="s">
        <v>79</v>
      </c>
      <c r="AY156" s="173" t="s">
        <v>133</v>
      </c>
    </row>
    <row r="157" spans="1:65" s="2" customFormat="1" ht="16.5" customHeight="1">
      <c r="A157" s="29"/>
      <c r="B157" s="147"/>
      <c r="C157" s="148" t="s">
        <v>200</v>
      </c>
      <c r="D157" s="148" t="s">
        <v>135</v>
      </c>
      <c r="E157" s="149" t="s">
        <v>201</v>
      </c>
      <c r="F157" s="150" t="s">
        <v>202</v>
      </c>
      <c r="G157" s="151" t="s">
        <v>138</v>
      </c>
      <c r="H157" s="152">
        <v>55.13</v>
      </c>
      <c r="I157" s="153">
        <v>0</v>
      </c>
      <c r="J157" s="153">
        <f>ROUND(I157*H157,2)</f>
        <v>0</v>
      </c>
      <c r="K157" s="154"/>
      <c r="L157" s="30"/>
      <c r="M157" s="155" t="s">
        <v>1</v>
      </c>
      <c r="N157" s="156" t="s">
        <v>37</v>
      </c>
      <c r="O157" s="157">
        <v>0.58055000000000001</v>
      </c>
      <c r="P157" s="157">
        <f>O157*H157</f>
        <v>32.0057215</v>
      </c>
      <c r="Q157" s="157">
        <v>2.19407</v>
      </c>
      <c r="R157" s="157">
        <f>Q157*H157</f>
        <v>120.9590791</v>
      </c>
      <c r="S157" s="157">
        <v>0</v>
      </c>
      <c r="T157" s="158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139</v>
      </c>
      <c r="AT157" s="159" t="s">
        <v>135</v>
      </c>
      <c r="AU157" s="159" t="s">
        <v>140</v>
      </c>
      <c r="AY157" s="17" t="s">
        <v>133</v>
      </c>
      <c r="BE157" s="160">
        <f>IF(N157="základná",J157,0)</f>
        <v>0</v>
      </c>
      <c r="BF157" s="160">
        <f>IF(N157="znížená",J157,0)</f>
        <v>0</v>
      </c>
      <c r="BG157" s="160">
        <f>IF(N157="zákl. prenesená",J157,0)</f>
        <v>0</v>
      </c>
      <c r="BH157" s="160">
        <f>IF(N157="zníž. prenesená",J157,0)</f>
        <v>0</v>
      </c>
      <c r="BI157" s="160">
        <f>IF(N157="nulová",J157,0)</f>
        <v>0</v>
      </c>
      <c r="BJ157" s="17" t="s">
        <v>140</v>
      </c>
      <c r="BK157" s="160">
        <f>ROUND(I157*H157,2)</f>
        <v>0</v>
      </c>
      <c r="BL157" s="17" t="s">
        <v>139</v>
      </c>
      <c r="BM157" s="159" t="s">
        <v>203</v>
      </c>
    </row>
    <row r="158" spans="1:65" s="2" customFormat="1" ht="21.75" customHeight="1">
      <c r="A158" s="29"/>
      <c r="B158" s="147"/>
      <c r="C158" s="148" t="s">
        <v>204</v>
      </c>
      <c r="D158" s="148" t="s">
        <v>135</v>
      </c>
      <c r="E158" s="149" t="s">
        <v>205</v>
      </c>
      <c r="F158" s="150" t="s">
        <v>206</v>
      </c>
      <c r="G158" s="151" t="s">
        <v>193</v>
      </c>
      <c r="H158" s="152">
        <v>1.7250000000000001</v>
      </c>
      <c r="I158" s="153">
        <v>0</v>
      </c>
      <c r="J158" s="153">
        <f>ROUND(I158*H158,2)</f>
        <v>0</v>
      </c>
      <c r="K158" s="154"/>
      <c r="L158" s="30"/>
      <c r="M158" s="155" t="s">
        <v>1</v>
      </c>
      <c r="N158" s="156" t="s">
        <v>37</v>
      </c>
      <c r="O158" s="157">
        <v>35.097000000000001</v>
      </c>
      <c r="P158" s="157">
        <f>O158*H158</f>
        <v>60.542325000000005</v>
      </c>
      <c r="Q158" s="157">
        <v>1.01895</v>
      </c>
      <c r="R158" s="157">
        <f>Q158*H158</f>
        <v>1.75768875</v>
      </c>
      <c r="S158" s="157">
        <v>0</v>
      </c>
      <c r="T158" s="158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139</v>
      </c>
      <c r="AT158" s="159" t="s">
        <v>135</v>
      </c>
      <c r="AU158" s="159" t="s">
        <v>140</v>
      </c>
      <c r="AY158" s="17" t="s">
        <v>133</v>
      </c>
      <c r="BE158" s="160">
        <f>IF(N158="základná",J158,0)</f>
        <v>0</v>
      </c>
      <c r="BF158" s="160">
        <f>IF(N158="znížená",J158,0)</f>
        <v>0</v>
      </c>
      <c r="BG158" s="160">
        <f>IF(N158="zákl. prenesená",J158,0)</f>
        <v>0</v>
      </c>
      <c r="BH158" s="160">
        <f>IF(N158="zníž. prenesená",J158,0)</f>
        <v>0</v>
      </c>
      <c r="BI158" s="160">
        <f>IF(N158="nulová",J158,0)</f>
        <v>0</v>
      </c>
      <c r="BJ158" s="17" t="s">
        <v>140</v>
      </c>
      <c r="BK158" s="160">
        <f>ROUND(I158*H158,2)</f>
        <v>0</v>
      </c>
      <c r="BL158" s="17" t="s">
        <v>139</v>
      </c>
      <c r="BM158" s="159" t="s">
        <v>207</v>
      </c>
    </row>
    <row r="159" spans="1:65" s="12" customFormat="1" ht="22.75" customHeight="1">
      <c r="B159" s="135"/>
      <c r="D159" s="136" t="s">
        <v>70</v>
      </c>
      <c r="E159" s="145" t="s">
        <v>145</v>
      </c>
      <c r="F159" s="145" t="s">
        <v>208</v>
      </c>
      <c r="J159" s="146">
        <f>BK159</f>
        <v>0</v>
      </c>
      <c r="L159" s="135"/>
      <c r="M159" s="139"/>
      <c r="N159" s="140"/>
      <c r="O159" s="140"/>
      <c r="P159" s="141">
        <f>SUM(P160:P167)</f>
        <v>137.18216348999999</v>
      </c>
      <c r="Q159" s="140"/>
      <c r="R159" s="141">
        <f>SUM(R160:R167)</f>
        <v>49.241182210000005</v>
      </c>
      <c r="S159" s="140"/>
      <c r="T159" s="142">
        <f>SUM(T160:T167)</f>
        <v>0</v>
      </c>
      <c r="AR159" s="136" t="s">
        <v>79</v>
      </c>
      <c r="AT159" s="143" t="s">
        <v>70</v>
      </c>
      <c r="AU159" s="143" t="s">
        <v>79</v>
      </c>
      <c r="AY159" s="136" t="s">
        <v>133</v>
      </c>
      <c r="BK159" s="144">
        <f>SUM(BK160:BK167)</f>
        <v>0</v>
      </c>
    </row>
    <row r="160" spans="1:65" s="2" customFormat="1" ht="37.75" customHeight="1">
      <c r="A160" s="29"/>
      <c r="B160" s="147"/>
      <c r="C160" s="148" t="s">
        <v>209</v>
      </c>
      <c r="D160" s="148" t="s">
        <v>135</v>
      </c>
      <c r="E160" s="149" t="s">
        <v>210</v>
      </c>
      <c r="F160" s="150" t="s">
        <v>211</v>
      </c>
      <c r="G160" s="151" t="s">
        <v>138</v>
      </c>
      <c r="H160" s="152">
        <v>6.5</v>
      </c>
      <c r="I160" s="153">
        <v>0</v>
      </c>
      <c r="J160" s="153">
        <f>ROUND(I160*H160,2)</f>
        <v>0</v>
      </c>
      <c r="K160" s="154"/>
      <c r="L160" s="30"/>
      <c r="M160" s="155" t="s">
        <v>1</v>
      </c>
      <c r="N160" s="156" t="s">
        <v>37</v>
      </c>
      <c r="O160" s="157">
        <v>2.64236</v>
      </c>
      <c r="P160" s="157">
        <f>O160*H160</f>
        <v>17.175339999999998</v>
      </c>
      <c r="Q160" s="157">
        <v>0.84748999999999997</v>
      </c>
      <c r="R160" s="157">
        <f>Q160*H160</f>
        <v>5.5086849999999998</v>
      </c>
      <c r="S160" s="157">
        <v>0</v>
      </c>
      <c r="T160" s="158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139</v>
      </c>
      <c r="AT160" s="159" t="s">
        <v>135</v>
      </c>
      <c r="AU160" s="159" t="s">
        <v>140</v>
      </c>
      <c r="AY160" s="17" t="s">
        <v>133</v>
      </c>
      <c r="BE160" s="160">
        <f>IF(N160="základná",J160,0)</f>
        <v>0</v>
      </c>
      <c r="BF160" s="160">
        <f>IF(N160="znížená",J160,0)</f>
        <v>0</v>
      </c>
      <c r="BG160" s="160">
        <f>IF(N160="zákl. prenesená",J160,0)</f>
        <v>0</v>
      </c>
      <c r="BH160" s="160">
        <f>IF(N160="zníž. prenesená",J160,0)</f>
        <v>0</v>
      </c>
      <c r="BI160" s="160">
        <f>IF(N160="nulová",J160,0)</f>
        <v>0</v>
      </c>
      <c r="BJ160" s="17" t="s">
        <v>140</v>
      </c>
      <c r="BK160" s="160">
        <f>ROUND(I160*H160,2)</f>
        <v>0</v>
      </c>
      <c r="BL160" s="17" t="s">
        <v>139</v>
      </c>
      <c r="BM160" s="159" t="s">
        <v>212</v>
      </c>
    </row>
    <row r="161" spans="1:65" s="2" customFormat="1" ht="37.75" customHeight="1">
      <c r="A161" s="29"/>
      <c r="B161" s="147"/>
      <c r="C161" s="148" t="s">
        <v>213</v>
      </c>
      <c r="D161" s="148" t="s">
        <v>135</v>
      </c>
      <c r="E161" s="149" t="s">
        <v>214</v>
      </c>
      <c r="F161" s="150" t="s">
        <v>215</v>
      </c>
      <c r="G161" s="151" t="s">
        <v>138</v>
      </c>
      <c r="H161" s="152">
        <v>25</v>
      </c>
      <c r="I161" s="153">
        <v>0</v>
      </c>
      <c r="J161" s="153">
        <f>ROUND(I161*H161,2)</f>
        <v>0</v>
      </c>
      <c r="K161" s="154"/>
      <c r="L161" s="30"/>
      <c r="M161" s="155" t="s">
        <v>1</v>
      </c>
      <c r="N161" s="156" t="s">
        <v>37</v>
      </c>
      <c r="O161" s="157">
        <v>2.22309</v>
      </c>
      <c r="P161" s="157">
        <f>O161*H161</f>
        <v>55.577249999999999</v>
      </c>
      <c r="Q161" s="157">
        <v>0.78510999999999997</v>
      </c>
      <c r="R161" s="157">
        <f>Q161*H161</f>
        <v>19.627749999999999</v>
      </c>
      <c r="S161" s="157">
        <v>0</v>
      </c>
      <c r="T161" s="158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139</v>
      </c>
      <c r="AT161" s="159" t="s">
        <v>135</v>
      </c>
      <c r="AU161" s="159" t="s">
        <v>140</v>
      </c>
      <c r="AY161" s="17" t="s">
        <v>133</v>
      </c>
      <c r="BE161" s="160">
        <f>IF(N161="základná",J161,0)</f>
        <v>0</v>
      </c>
      <c r="BF161" s="160">
        <f>IF(N161="znížená",J161,0)</f>
        <v>0</v>
      </c>
      <c r="BG161" s="160">
        <f>IF(N161="zákl. prenesená",J161,0)</f>
        <v>0</v>
      </c>
      <c r="BH161" s="160">
        <f>IF(N161="zníž. prenesená",J161,0)</f>
        <v>0</v>
      </c>
      <c r="BI161" s="160">
        <f>IF(N161="nulová",J161,0)</f>
        <v>0</v>
      </c>
      <c r="BJ161" s="17" t="s">
        <v>140</v>
      </c>
      <c r="BK161" s="160">
        <f>ROUND(I161*H161,2)</f>
        <v>0</v>
      </c>
      <c r="BL161" s="17" t="s">
        <v>139</v>
      </c>
      <c r="BM161" s="159" t="s">
        <v>216</v>
      </c>
    </row>
    <row r="162" spans="1:65" s="2" customFormat="1" ht="24.25" customHeight="1">
      <c r="A162" s="29"/>
      <c r="B162" s="147"/>
      <c r="C162" s="148" t="s">
        <v>217</v>
      </c>
      <c r="D162" s="148" t="s">
        <v>135</v>
      </c>
      <c r="E162" s="149" t="s">
        <v>218</v>
      </c>
      <c r="F162" s="150" t="s">
        <v>219</v>
      </c>
      <c r="G162" s="151" t="s">
        <v>220</v>
      </c>
      <c r="H162" s="152">
        <v>17</v>
      </c>
      <c r="I162" s="153">
        <v>0</v>
      </c>
      <c r="J162" s="153">
        <f>ROUND(I162*H162,2)</f>
        <v>0</v>
      </c>
      <c r="K162" s="154"/>
      <c r="L162" s="30"/>
      <c r="M162" s="155" t="s">
        <v>1</v>
      </c>
      <c r="N162" s="156" t="s">
        <v>37</v>
      </c>
      <c r="O162" s="157">
        <v>0.439</v>
      </c>
      <c r="P162" s="157">
        <f>O162*H162</f>
        <v>7.4630000000000001</v>
      </c>
      <c r="Q162" s="157">
        <v>9.9699999999999997E-3</v>
      </c>
      <c r="R162" s="157">
        <f>Q162*H162</f>
        <v>0.16949</v>
      </c>
      <c r="S162" s="157">
        <v>0</v>
      </c>
      <c r="T162" s="158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139</v>
      </c>
      <c r="AT162" s="159" t="s">
        <v>135</v>
      </c>
      <c r="AU162" s="159" t="s">
        <v>140</v>
      </c>
      <c r="AY162" s="17" t="s">
        <v>133</v>
      </c>
      <c r="BE162" s="160">
        <f>IF(N162="základná",J162,0)</f>
        <v>0</v>
      </c>
      <c r="BF162" s="160">
        <f>IF(N162="znížená",J162,0)</f>
        <v>0</v>
      </c>
      <c r="BG162" s="160">
        <f>IF(N162="zákl. prenesená",J162,0)</f>
        <v>0</v>
      </c>
      <c r="BH162" s="160">
        <f>IF(N162="zníž. prenesená",J162,0)</f>
        <v>0</v>
      </c>
      <c r="BI162" s="160">
        <f>IF(N162="nulová",J162,0)</f>
        <v>0</v>
      </c>
      <c r="BJ162" s="17" t="s">
        <v>140</v>
      </c>
      <c r="BK162" s="160">
        <f>ROUND(I162*H162,2)</f>
        <v>0</v>
      </c>
      <c r="BL162" s="17" t="s">
        <v>139</v>
      </c>
      <c r="BM162" s="159" t="s">
        <v>221</v>
      </c>
    </row>
    <row r="163" spans="1:65" s="2" customFormat="1" ht="24.25" customHeight="1">
      <c r="A163" s="29"/>
      <c r="B163" s="147"/>
      <c r="C163" s="161" t="s">
        <v>7</v>
      </c>
      <c r="D163" s="161" t="s">
        <v>167</v>
      </c>
      <c r="E163" s="162" t="s">
        <v>222</v>
      </c>
      <c r="F163" s="163" t="s">
        <v>223</v>
      </c>
      <c r="G163" s="164" t="s">
        <v>220</v>
      </c>
      <c r="H163" s="165">
        <v>17</v>
      </c>
      <c r="I163" s="153">
        <v>0</v>
      </c>
      <c r="J163" s="166">
        <f>ROUND(I163*H163,2)</f>
        <v>0</v>
      </c>
      <c r="K163" s="167"/>
      <c r="L163" s="168"/>
      <c r="M163" s="169" t="s">
        <v>1</v>
      </c>
      <c r="N163" s="170" t="s">
        <v>37</v>
      </c>
      <c r="O163" s="157">
        <v>0</v>
      </c>
      <c r="P163" s="157">
        <f>O163*H163</f>
        <v>0</v>
      </c>
      <c r="Q163" s="157">
        <v>7.5999999999999998E-2</v>
      </c>
      <c r="R163" s="157">
        <f>Q163*H163</f>
        <v>1.292</v>
      </c>
      <c r="S163" s="157">
        <v>0</v>
      </c>
      <c r="T163" s="158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9" t="s">
        <v>166</v>
      </c>
      <c r="AT163" s="159" t="s">
        <v>167</v>
      </c>
      <c r="AU163" s="159" t="s">
        <v>140</v>
      </c>
      <c r="AY163" s="17" t="s">
        <v>133</v>
      </c>
      <c r="BE163" s="160">
        <f>IF(N163="základná",J163,0)</f>
        <v>0</v>
      </c>
      <c r="BF163" s="160">
        <f>IF(N163="znížená",J163,0)</f>
        <v>0</v>
      </c>
      <c r="BG163" s="160">
        <f>IF(N163="zákl. prenesená",J163,0)</f>
        <v>0</v>
      </c>
      <c r="BH163" s="160">
        <f>IF(N163="zníž. prenesená",J163,0)</f>
        <v>0</v>
      </c>
      <c r="BI163" s="160">
        <f>IF(N163="nulová",J163,0)</f>
        <v>0</v>
      </c>
      <c r="BJ163" s="17" t="s">
        <v>140</v>
      </c>
      <c r="BK163" s="160">
        <f>ROUND(I163*H163,2)</f>
        <v>0</v>
      </c>
      <c r="BL163" s="17" t="s">
        <v>139</v>
      </c>
      <c r="BM163" s="159" t="s">
        <v>224</v>
      </c>
    </row>
    <row r="164" spans="1:65" s="13" customFormat="1" ht="24">
      <c r="B164" s="171"/>
      <c r="D164" s="172" t="s">
        <v>171</v>
      </c>
      <c r="E164" s="173" t="s">
        <v>1</v>
      </c>
      <c r="F164" s="174" t="s">
        <v>225</v>
      </c>
      <c r="H164" s="175">
        <v>17</v>
      </c>
      <c r="L164" s="171"/>
      <c r="M164" s="176"/>
      <c r="N164" s="177"/>
      <c r="O164" s="177"/>
      <c r="P164" s="177"/>
      <c r="Q164" s="177"/>
      <c r="R164" s="177"/>
      <c r="S164" s="177"/>
      <c r="T164" s="178"/>
      <c r="AT164" s="173" t="s">
        <v>171</v>
      </c>
      <c r="AU164" s="173" t="s">
        <v>140</v>
      </c>
      <c r="AV164" s="13" t="s">
        <v>140</v>
      </c>
      <c r="AW164" s="13" t="s">
        <v>27</v>
      </c>
      <c r="AX164" s="13" t="s">
        <v>79</v>
      </c>
      <c r="AY164" s="173" t="s">
        <v>133</v>
      </c>
    </row>
    <row r="165" spans="1:65" s="2" customFormat="1" ht="24.25" customHeight="1">
      <c r="A165" s="29"/>
      <c r="B165" s="147"/>
      <c r="C165" s="148" t="s">
        <v>226</v>
      </c>
      <c r="D165" s="148" t="s">
        <v>135</v>
      </c>
      <c r="E165" s="149" t="s">
        <v>227</v>
      </c>
      <c r="F165" s="150" t="s">
        <v>228</v>
      </c>
      <c r="G165" s="151" t="s">
        <v>220</v>
      </c>
      <c r="H165" s="152">
        <v>49</v>
      </c>
      <c r="I165" s="153">
        <v>0</v>
      </c>
      <c r="J165" s="153">
        <f>ROUND(I165*H165,2)</f>
        <v>0</v>
      </c>
      <c r="K165" s="154"/>
      <c r="L165" s="30"/>
      <c r="M165" s="155" t="s">
        <v>1</v>
      </c>
      <c r="N165" s="156" t="s">
        <v>37</v>
      </c>
      <c r="O165" s="157">
        <v>0.14765</v>
      </c>
      <c r="P165" s="157">
        <f>O165*H165</f>
        <v>7.2348499999999998</v>
      </c>
      <c r="Q165" s="157">
        <v>1.9990000000000001E-2</v>
      </c>
      <c r="R165" s="157">
        <f>Q165*H165</f>
        <v>0.97950999999999999</v>
      </c>
      <c r="S165" s="157">
        <v>0</v>
      </c>
      <c r="T165" s="158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139</v>
      </c>
      <c r="AT165" s="159" t="s">
        <v>135</v>
      </c>
      <c r="AU165" s="159" t="s">
        <v>140</v>
      </c>
      <c r="AY165" s="17" t="s">
        <v>133</v>
      </c>
      <c r="BE165" s="160">
        <f>IF(N165="základná",J165,0)</f>
        <v>0</v>
      </c>
      <c r="BF165" s="160">
        <f>IF(N165="znížená",J165,0)</f>
        <v>0</v>
      </c>
      <c r="BG165" s="160">
        <f>IF(N165="zákl. prenesená",J165,0)</f>
        <v>0</v>
      </c>
      <c r="BH165" s="160">
        <f>IF(N165="zníž. prenesená",J165,0)</f>
        <v>0</v>
      </c>
      <c r="BI165" s="160">
        <f>IF(N165="nulová",J165,0)</f>
        <v>0</v>
      </c>
      <c r="BJ165" s="17" t="s">
        <v>140</v>
      </c>
      <c r="BK165" s="160">
        <f>ROUND(I165*H165,2)</f>
        <v>0</v>
      </c>
      <c r="BL165" s="17" t="s">
        <v>139</v>
      </c>
      <c r="BM165" s="159" t="s">
        <v>229</v>
      </c>
    </row>
    <row r="166" spans="1:65" s="2" customFormat="1" ht="21.75" customHeight="1">
      <c r="A166" s="29"/>
      <c r="B166" s="147"/>
      <c r="C166" s="148" t="s">
        <v>230</v>
      </c>
      <c r="D166" s="148" t="s">
        <v>135</v>
      </c>
      <c r="E166" s="149" t="s">
        <v>231</v>
      </c>
      <c r="F166" s="150" t="s">
        <v>232</v>
      </c>
      <c r="G166" s="151" t="s">
        <v>138</v>
      </c>
      <c r="H166" s="152">
        <v>7.0309999999999997</v>
      </c>
      <c r="I166" s="153">
        <v>0</v>
      </c>
      <c r="J166" s="153">
        <f>ROUND(I166*H166,2)</f>
        <v>0</v>
      </c>
      <c r="K166" s="154"/>
      <c r="L166" s="30"/>
      <c r="M166" s="155" t="s">
        <v>1</v>
      </c>
      <c r="N166" s="156" t="s">
        <v>37</v>
      </c>
      <c r="O166" s="157">
        <v>1.5367900000000001</v>
      </c>
      <c r="P166" s="157">
        <f>O166*H166</f>
        <v>10.80517049</v>
      </c>
      <c r="Q166" s="157">
        <v>2.21191</v>
      </c>
      <c r="R166" s="157">
        <f>Q166*H166</f>
        <v>15.55193921</v>
      </c>
      <c r="S166" s="157">
        <v>0</v>
      </c>
      <c r="T166" s="158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9" t="s">
        <v>139</v>
      </c>
      <c r="AT166" s="159" t="s">
        <v>135</v>
      </c>
      <c r="AU166" s="159" t="s">
        <v>140</v>
      </c>
      <c r="AY166" s="17" t="s">
        <v>133</v>
      </c>
      <c r="BE166" s="160">
        <f>IF(N166="základná",J166,0)</f>
        <v>0</v>
      </c>
      <c r="BF166" s="160">
        <f>IF(N166="znížená",J166,0)</f>
        <v>0</v>
      </c>
      <c r="BG166" s="160">
        <f>IF(N166="zákl. prenesená",J166,0)</f>
        <v>0</v>
      </c>
      <c r="BH166" s="160">
        <f>IF(N166="zníž. prenesená",J166,0)</f>
        <v>0</v>
      </c>
      <c r="BI166" s="160">
        <f>IF(N166="nulová",J166,0)</f>
        <v>0</v>
      </c>
      <c r="BJ166" s="17" t="s">
        <v>140</v>
      </c>
      <c r="BK166" s="160">
        <f>ROUND(I166*H166,2)</f>
        <v>0</v>
      </c>
      <c r="BL166" s="17" t="s">
        <v>139</v>
      </c>
      <c r="BM166" s="159" t="s">
        <v>233</v>
      </c>
    </row>
    <row r="167" spans="1:65" s="2" customFormat="1" ht="33" customHeight="1">
      <c r="A167" s="29"/>
      <c r="B167" s="147"/>
      <c r="C167" s="148" t="s">
        <v>234</v>
      </c>
      <c r="D167" s="148" t="s">
        <v>135</v>
      </c>
      <c r="E167" s="149" t="s">
        <v>235</v>
      </c>
      <c r="F167" s="150" t="s">
        <v>236</v>
      </c>
      <c r="G167" s="151" t="s">
        <v>164</v>
      </c>
      <c r="H167" s="152">
        <v>82.325000000000003</v>
      </c>
      <c r="I167" s="153">
        <v>0</v>
      </c>
      <c r="J167" s="153">
        <f>ROUND(I167*H167,2)</f>
        <v>0</v>
      </c>
      <c r="K167" s="154"/>
      <c r="L167" s="30"/>
      <c r="M167" s="155" t="s">
        <v>1</v>
      </c>
      <c r="N167" s="156" t="s">
        <v>37</v>
      </c>
      <c r="O167" s="157">
        <v>0.47283999999999998</v>
      </c>
      <c r="P167" s="157">
        <f>O167*H167</f>
        <v>38.926552999999998</v>
      </c>
      <c r="Q167" s="157">
        <v>7.424E-2</v>
      </c>
      <c r="R167" s="157">
        <f>Q167*H167</f>
        <v>6.1118079999999999</v>
      </c>
      <c r="S167" s="157">
        <v>0</v>
      </c>
      <c r="T167" s="158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9" t="s">
        <v>139</v>
      </c>
      <c r="AT167" s="159" t="s">
        <v>135</v>
      </c>
      <c r="AU167" s="159" t="s">
        <v>140</v>
      </c>
      <c r="AY167" s="17" t="s">
        <v>133</v>
      </c>
      <c r="BE167" s="160">
        <f>IF(N167="základná",J167,0)</f>
        <v>0</v>
      </c>
      <c r="BF167" s="160">
        <f>IF(N167="znížená",J167,0)</f>
        <v>0</v>
      </c>
      <c r="BG167" s="160">
        <f>IF(N167="zákl. prenesená",J167,0)</f>
        <v>0</v>
      </c>
      <c r="BH167" s="160">
        <f>IF(N167="zníž. prenesená",J167,0)</f>
        <v>0</v>
      </c>
      <c r="BI167" s="160">
        <f>IF(N167="nulová",J167,0)</f>
        <v>0</v>
      </c>
      <c r="BJ167" s="17" t="s">
        <v>140</v>
      </c>
      <c r="BK167" s="160">
        <f>ROUND(I167*H167,2)</f>
        <v>0</v>
      </c>
      <c r="BL167" s="17" t="s">
        <v>139</v>
      </c>
      <c r="BM167" s="159" t="s">
        <v>237</v>
      </c>
    </row>
    <row r="168" spans="1:65" s="12" customFormat="1" ht="22.75" customHeight="1">
      <c r="B168" s="135"/>
      <c r="D168" s="136" t="s">
        <v>70</v>
      </c>
      <c r="E168" s="145" t="s">
        <v>139</v>
      </c>
      <c r="F168" s="145" t="s">
        <v>238</v>
      </c>
      <c r="J168" s="146">
        <f>BK168</f>
        <v>0</v>
      </c>
      <c r="L168" s="135"/>
      <c r="M168" s="139"/>
      <c r="N168" s="140"/>
      <c r="O168" s="140"/>
      <c r="P168" s="141">
        <f>SUM(P169:P176)</f>
        <v>131.02502399999997</v>
      </c>
      <c r="Q168" s="140"/>
      <c r="R168" s="141">
        <f>SUM(R169:R176)</f>
        <v>36.15603424999999</v>
      </c>
      <c r="S168" s="140"/>
      <c r="T168" s="142">
        <f>SUM(T169:T176)</f>
        <v>0</v>
      </c>
      <c r="AR168" s="136" t="s">
        <v>79</v>
      </c>
      <c r="AT168" s="143" t="s">
        <v>70</v>
      </c>
      <c r="AU168" s="143" t="s">
        <v>79</v>
      </c>
      <c r="AY168" s="136" t="s">
        <v>133</v>
      </c>
      <c r="BK168" s="144">
        <f>SUM(BK169:BK176)</f>
        <v>0</v>
      </c>
    </row>
    <row r="169" spans="1:65" s="2" customFormat="1" ht="21.75" customHeight="1">
      <c r="A169" s="29"/>
      <c r="B169" s="147"/>
      <c r="C169" s="148" t="s">
        <v>239</v>
      </c>
      <c r="D169" s="148" t="s">
        <v>135</v>
      </c>
      <c r="E169" s="149" t="s">
        <v>240</v>
      </c>
      <c r="F169" s="150" t="s">
        <v>241</v>
      </c>
      <c r="G169" s="151" t="s">
        <v>138</v>
      </c>
      <c r="H169" s="152">
        <v>10.199999999999999</v>
      </c>
      <c r="I169" s="153">
        <v>0</v>
      </c>
      <c r="J169" s="153">
        <f t="shared" ref="J169:J176" si="20">ROUND(I169*H169,2)</f>
        <v>0</v>
      </c>
      <c r="K169" s="154"/>
      <c r="L169" s="30"/>
      <c r="M169" s="155" t="s">
        <v>1</v>
      </c>
      <c r="N169" s="156" t="s">
        <v>37</v>
      </c>
      <c r="O169" s="157">
        <v>1.5711999999999999</v>
      </c>
      <c r="P169" s="157">
        <f t="shared" ref="P169:P176" si="21">O169*H169</f>
        <v>16.026239999999998</v>
      </c>
      <c r="Q169" s="157">
        <v>2.29698</v>
      </c>
      <c r="R169" s="157">
        <f t="shared" ref="R169:R176" si="22">Q169*H169</f>
        <v>23.429195999999997</v>
      </c>
      <c r="S169" s="157">
        <v>0</v>
      </c>
      <c r="T169" s="158">
        <f t="shared" ref="T169:T176" si="23"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139</v>
      </c>
      <c r="AT169" s="159" t="s">
        <v>135</v>
      </c>
      <c r="AU169" s="159" t="s">
        <v>140</v>
      </c>
      <c r="AY169" s="17" t="s">
        <v>133</v>
      </c>
      <c r="BE169" s="160">
        <f t="shared" ref="BE169:BE176" si="24">IF(N169="základná",J169,0)</f>
        <v>0</v>
      </c>
      <c r="BF169" s="160">
        <f t="shared" ref="BF169:BF176" si="25">IF(N169="znížená",J169,0)</f>
        <v>0</v>
      </c>
      <c r="BG169" s="160">
        <f t="shared" ref="BG169:BG176" si="26">IF(N169="zákl. prenesená",J169,0)</f>
        <v>0</v>
      </c>
      <c r="BH169" s="160">
        <f t="shared" ref="BH169:BH176" si="27">IF(N169="zníž. prenesená",J169,0)</f>
        <v>0</v>
      </c>
      <c r="BI169" s="160">
        <f t="shared" ref="BI169:BI176" si="28">IF(N169="nulová",J169,0)</f>
        <v>0</v>
      </c>
      <c r="BJ169" s="17" t="s">
        <v>140</v>
      </c>
      <c r="BK169" s="160">
        <f t="shared" ref="BK169:BK176" si="29">ROUND(I169*H169,2)</f>
        <v>0</v>
      </c>
      <c r="BL169" s="17" t="s">
        <v>139</v>
      </c>
      <c r="BM169" s="159" t="s">
        <v>242</v>
      </c>
    </row>
    <row r="170" spans="1:65" s="2" customFormat="1" ht="24.25" customHeight="1">
      <c r="A170" s="29"/>
      <c r="B170" s="147"/>
      <c r="C170" s="148" t="s">
        <v>243</v>
      </c>
      <c r="D170" s="148" t="s">
        <v>135</v>
      </c>
      <c r="E170" s="149" t="s">
        <v>244</v>
      </c>
      <c r="F170" s="150" t="s">
        <v>245</v>
      </c>
      <c r="G170" s="151" t="s">
        <v>164</v>
      </c>
      <c r="H170" s="152">
        <v>63.25</v>
      </c>
      <c r="I170" s="153">
        <v>0</v>
      </c>
      <c r="J170" s="153">
        <f t="shared" si="20"/>
        <v>0</v>
      </c>
      <c r="K170" s="154"/>
      <c r="L170" s="30"/>
      <c r="M170" s="155" t="s">
        <v>1</v>
      </c>
      <c r="N170" s="156" t="s">
        <v>37</v>
      </c>
      <c r="O170" s="157">
        <v>0.48230000000000001</v>
      </c>
      <c r="P170" s="157">
        <f t="shared" si="21"/>
        <v>30.505475000000001</v>
      </c>
      <c r="Q170" s="157">
        <v>3.4099999999999998E-3</v>
      </c>
      <c r="R170" s="157">
        <f t="shared" si="22"/>
        <v>0.2156825</v>
      </c>
      <c r="S170" s="157">
        <v>0</v>
      </c>
      <c r="T170" s="158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9" t="s">
        <v>139</v>
      </c>
      <c r="AT170" s="159" t="s">
        <v>135</v>
      </c>
      <c r="AU170" s="159" t="s">
        <v>140</v>
      </c>
      <c r="AY170" s="17" t="s">
        <v>133</v>
      </c>
      <c r="BE170" s="160">
        <f t="shared" si="24"/>
        <v>0</v>
      </c>
      <c r="BF170" s="160">
        <f t="shared" si="25"/>
        <v>0</v>
      </c>
      <c r="BG170" s="160">
        <f t="shared" si="26"/>
        <v>0</v>
      </c>
      <c r="BH170" s="160">
        <f t="shared" si="27"/>
        <v>0</v>
      </c>
      <c r="BI170" s="160">
        <f t="shared" si="28"/>
        <v>0</v>
      </c>
      <c r="BJ170" s="17" t="s">
        <v>140</v>
      </c>
      <c r="BK170" s="160">
        <f t="shared" si="29"/>
        <v>0</v>
      </c>
      <c r="BL170" s="17" t="s">
        <v>139</v>
      </c>
      <c r="BM170" s="159" t="s">
        <v>246</v>
      </c>
    </row>
    <row r="171" spans="1:65" s="2" customFormat="1" ht="24.25" customHeight="1">
      <c r="A171" s="29"/>
      <c r="B171" s="147"/>
      <c r="C171" s="148" t="s">
        <v>247</v>
      </c>
      <c r="D171" s="148" t="s">
        <v>135</v>
      </c>
      <c r="E171" s="149" t="s">
        <v>248</v>
      </c>
      <c r="F171" s="150" t="s">
        <v>249</v>
      </c>
      <c r="G171" s="151" t="s">
        <v>164</v>
      </c>
      <c r="H171" s="152">
        <v>63.25</v>
      </c>
      <c r="I171" s="153">
        <v>0</v>
      </c>
      <c r="J171" s="153">
        <f t="shared" si="20"/>
        <v>0</v>
      </c>
      <c r="K171" s="154"/>
      <c r="L171" s="30"/>
      <c r="M171" s="155" t="s">
        <v>1</v>
      </c>
      <c r="N171" s="156" t="s">
        <v>37</v>
      </c>
      <c r="O171" s="157">
        <v>0.23899999999999999</v>
      </c>
      <c r="P171" s="157">
        <f t="shared" si="21"/>
        <v>15.11675</v>
      </c>
      <c r="Q171" s="157">
        <v>0</v>
      </c>
      <c r="R171" s="157">
        <f t="shared" si="22"/>
        <v>0</v>
      </c>
      <c r="S171" s="157">
        <v>0</v>
      </c>
      <c r="T171" s="158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9" t="s">
        <v>139</v>
      </c>
      <c r="AT171" s="159" t="s">
        <v>135</v>
      </c>
      <c r="AU171" s="159" t="s">
        <v>140</v>
      </c>
      <c r="AY171" s="17" t="s">
        <v>133</v>
      </c>
      <c r="BE171" s="160">
        <f t="shared" si="24"/>
        <v>0</v>
      </c>
      <c r="BF171" s="160">
        <f t="shared" si="25"/>
        <v>0</v>
      </c>
      <c r="BG171" s="160">
        <f t="shared" si="26"/>
        <v>0</v>
      </c>
      <c r="BH171" s="160">
        <f t="shared" si="27"/>
        <v>0</v>
      </c>
      <c r="BI171" s="160">
        <f t="shared" si="28"/>
        <v>0</v>
      </c>
      <c r="BJ171" s="17" t="s">
        <v>140</v>
      </c>
      <c r="BK171" s="160">
        <f t="shared" si="29"/>
        <v>0</v>
      </c>
      <c r="BL171" s="17" t="s">
        <v>139</v>
      </c>
      <c r="BM171" s="159" t="s">
        <v>250</v>
      </c>
    </row>
    <row r="172" spans="1:65" s="2" customFormat="1" ht="24.25" customHeight="1">
      <c r="A172" s="29"/>
      <c r="B172" s="147"/>
      <c r="C172" s="148" t="s">
        <v>251</v>
      </c>
      <c r="D172" s="148" t="s">
        <v>135</v>
      </c>
      <c r="E172" s="149" t="s">
        <v>252</v>
      </c>
      <c r="F172" s="150" t="s">
        <v>253</v>
      </c>
      <c r="G172" s="151" t="s">
        <v>193</v>
      </c>
      <c r="H172" s="152">
        <v>1.1000000000000001</v>
      </c>
      <c r="I172" s="153">
        <v>0</v>
      </c>
      <c r="J172" s="153">
        <f t="shared" si="20"/>
        <v>0</v>
      </c>
      <c r="K172" s="154"/>
      <c r="L172" s="30"/>
      <c r="M172" s="155" t="s">
        <v>1</v>
      </c>
      <c r="N172" s="156" t="s">
        <v>37</v>
      </c>
      <c r="O172" s="157">
        <v>35.618609999999997</v>
      </c>
      <c r="P172" s="157">
        <f t="shared" si="21"/>
        <v>39.180470999999997</v>
      </c>
      <c r="Q172" s="157">
        <v>1.0165999999999999</v>
      </c>
      <c r="R172" s="157">
        <f t="shared" si="22"/>
        <v>1.11826</v>
      </c>
      <c r="S172" s="157">
        <v>0</v>
      </c>
      <c r="T172" s="158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9" t="s">
        <v>139</v>
      </c>
      <c r="AT172" s="159" t="s">
        <v>135</v>
      </c>
      <c r="AU172" s="159" t="s">
        <v>140</v>
      </c>
      <c r="AY172" s="17" t="s">
        <v>133</v>
      </c>
      <c r="BE172" s="160">
        <f t="shared" si="24"/>
        <v>0</v>
      </c>
      <c r="BF172" s="160">
        <f t="shared" si="25"/>
        <v>0</v>
      </c>
      <c r="BG172" s="160">
        <f t="shared" si="26"/>
        <v>0</v>
      </c>
      <c r="BH172" s="160">
        <f t="shared" si="27"/>
        <v>0</v>
      </c>
      <c r="BI172" s="160">
        <f t="shared" si="28"/>
        <v>0</v>
      </c>
      <c r="BJ172" s="17" t="s">
        <v>140</v>
      </c>
      <c r="BK172" s="160">
        <f t="shared" si="29"/>
        <v>0</v>
      </c>
      <c r="BL172" s="17" t="s">
        <v>139</v>
      </c>
      <c r="BM172" s="159" t="s">
        <v>254</v>
      </c>
    </row>
    <row r="173" spans="1:65" s="2" customFormat="1" ht="21.75" customHeight="1">
      <c r="A173" s="29"/>
      <c r="B173" s="147"/>
      <c r="C173" s="148" t="s">
        <v>255</v>
      </c>
      <c r="D173" s="148" t="s">
        <v>135</v>
      </c>
      <c r="E173" s="149" t="s">
        <v>256</v>
      </c>
      <c r="F173" s="150" t="s">
        <v>257</v>
      </c>
      <c r="G173" s="151" t="s">
        <v>138</v>
      </c>
      <c r="H173" s="152">
        <v>5</v>
      </c>
      <c r="I173" s="153">
        <v>0</v>
      </c>
      <c r="J173" s="153">
        <f t="shared" si="20"/>
        <v>0</v>
      </c>
      <c r="K173" s="154"/>
      <c r="L173" s="30"/>
      <c r="M173" s="155" t="s">
        <v>1</v>
      </c>
      <c r="N173" s="156" t="s">
        <v>37</v>
      </c>
      <c r="O173" s="157">
        <v>2.6282899999999998</v>
      </c>
      <c r="P173" s="157">
        <f t="shared" si="21"/>
        <v>13.141449999999999</v>
      </c>
      <c r="Q173" s="157">
        <v>2.2405599999999999</v>
      </c>
      <c r="R173" s="157">
        <f t="shared" si="22"/>
        <v>11.2028</v>
      </c>
      <c r="S173" s="157">
        <v>0</v>
      </c>
      <c r="T173" s="158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9" t="s">
        <v>139</v>
      </c>
      <c r="AT173" s="159" t="s">
        <v>135</v>
      </c>
      <c r="AU173" s="159" t="s">
        <v>140</v>
      </c>
      <c r="AY173" s="17" t="s">
        <v>133</v>
      </c>
      <c r="BE173" s="160">
        <f t="shared" si="24"/>
        <v>0</v>
      </c>
      <c r="BF173" s="160">
        <f t="shared" si="25"/>
        <v>0</v>
      </c>
      <c r="BG173" s="160">
        <f t="shared" si="26"/>
        <v>0</v>
      </c>
      <c r="BH173" s="160">
        <f t="shared" si="27"/>
        <v>0</v>
      </c>
      <c r="BI173" s="160">
        <f t="shared" si="28"/>
        <v>0</v>
      </c>
      <c r="BJ173" s="17" t="s">
        <v>140</v>
      </c>
      <c r="BK173" s="160">
        <f t="shared" si="29"/>
        <v>0</v>
      </c>
      <c r="BL173" s="17" t="s">
        <v>139</v>
      </c>
      <c r="BM173" s="159" t="s">
        <v>258</v>
      </c>
    </row>
    <row r="174" spans="1:65" s="2" customFormat="1" ht="24.25" customHeight="1">
      <c r="A174" s="29"/>
      <c r="B174" s="147"/>
      <c r="C174" s="148" t="s">
        <v>259</v>
      </c>
      <c r="D174" s="148" t="s">
        <v>135</v>
      </c>
      <c r="E174" s="149" t="s">
        <v>260</v>
      </c>
      <c r="F174" s="150" t="s">
        <v>261</v>
      </c>
      <c r="G174" s="151" t="s">
        <v>193</v>
      </c>
      <c r="H174" s="152">
        <v>0.125</v>
      </c>
      <c r="I174" s="153">
        <v>0</v>
      </c>
      <c r="J174" s="153">
        <f t="shared" si="20"/>
        <v>0</v>
      </c>
      <c r="K174" s="154"/>
      <c r="L174" s="30"/>
      <c r="M174" s="155" t="s">
        <v>1</v>
      </c>
      <c r="N174" s="156" t="s">
        <v>37</v>
      </c>
      <c r="O174" s="157">
        <v>40.198599999999999</v>
      </c>
      <c r="P174" s="157">
        <f t="shared" si="21"/>
        <v>5.0248249999999999</v>
      </c>
      <c r="Q174" s="157">
        <v>1.0165500000000001</v>
      </c>
      <c r="R174" s="157">
        <f t="shared" si="22"/>
        <v>0.12706875000000001</v>
      </c>
      <c r="S174" s="157">
        <v>0</v>
      </c>
      <c r="T174" s="158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9" t="s">
        <v>139</v>
      </c>
      <c r="AT174" s="159" t="s">
        <v>135</v>
      </c>
      <c r="AU174" s="159" t="s">
        <v>140</v>
      </c>
      <c r="AY174" s="17" t="s">
        <v>133</v>
      </c>
      <c r="BE174" s="160">
        <f t="shared" si="24"/>
        <v>0</v>
      </c>
      <c r="BF174" s="160">
        <f t="shared" si="25"/>
        <v>0</v>
      </c>
      <c r="BG174" s="160">
        <f t="shared" si="26"/>
        <v>0</v>
      </c>
      <c r="BH174" s="160">
        <f t="shared" si="27"/>
        <v>0</v>
      </c>
      <c r="BI174" s="160">
        <f t="shared" si="28"/>
        <v>0</v>
      </c>
      <c r="BJ174" s="17" t="s">
        <v>140</v>
      </c>
      <c r="BK174" s="160">
        <f t="shared" si="29"/>
        <v>0</v>
      </c>
      <c r="BL174" s="17" t="s">
        <v>139</v>
      </c>
      <c r="BM174" s="159" t="s">
        <v>262</v>
      </c>
    </row>
    <row r="175" spans="1:65" s="2" customFormat="1" ht="33" customHeight="1">
      <c r="A175" s="29"/>
      <c r="B175" s="147"/>
      <c r="C175" s="148" t="s">
        <v>263</v>
      </c>
      <c r="D175" s="148" t="s">
        <v>135</v>
      </c>
      <c r="E175" s="149" t="s">
        <v>264</v>
      </c>
      <c r="F175" s="150" t="s">
        <v>265</v>
      </c>
      <c r="G175" s="151" t="s">
        <v>164</v>
      </c>
      <c r="H175" s="152">
        <v>7.45</v>
      </c>
      <c r="I175" s="153">
        <v>0</v>
      </c>
      <c r="J175" s="153">
        <f t="shared" si="20"/>
        <v>0</v>
      </c>
      <c r="K175" s="154"/>
      <c r="L175" s="30"/>
      <c r="M175" s="155" t="s">
        <v>1</v>
      </c>
      <c r="N175" s="156" t="s">
        <v>37</v>
      </c>
      <c r="O175" s="157">
        <v>1.27874</v>
      </c>
      <c r="P175" s="157">
        <f t="shared" si="21"/>
        <v>9.5266129999999993</v>
      </c>
      <c r="Q175" s="157">
        <v>8.4600000000000005E-3</v>
      </c>
      <c r="R175" s="157">
        <f t="shared" si="22"/>
        <v>6.3027E-2</v>
      </c>
      <c r="S175" s="157">
        <v>0</v>
      </c>
      <c r="T175" s="158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9" t="s">
        <v>139</v>
      </c>
      <c r="AT175" s="159" t="s">
        <v>135</v>
      </c>
      <c r="AU175" s="159" t="s">
        <v>140</v>
      </c>
      <c r="AY175" s="17" t="s">
        <v>133</v>
      </c>
      <c r="BE175" s="160">
        <f t="shared" si="24"/>
        <v>0</v>
      </c>
      <c r="BF175" s="160">
        <f t="shared" si="25"/>
        <v>0</v>
      </c>
      <c r="BG175" s="160">
        <f t="shared" si="26"/>
        <v>0</v>
      </c>
      <c r="BH175" s="160">
        <f t="shared" si="27"/>
        <v>0</v>
      </c>
      <c r="BI175" s="160">
        <f t="shared" si="28"/>
        <v>0</v>
      </c>
      <c r="BJ175" s="17" t="s">
        <v>140</v>
      </c>
      <c r="BK175" s="160">
        <f t="shared" si="29"/>
        <v>0</v>
      </c>
      <c r="BL175" s="17" t="s">
        <v>139</v>
      </c>
      <c r="BM175" s="159" t="s">
        <v>266</v>
      </c>
    </row>
    <row r="176" spans="1:65" s="2" customFormat="1" ht="33" customHeight="1">
      <c r="A176" s="29"/>
      <c r="B176" s="147"/>
      <c r="C176" s="148" t="s">
        <v>267</v>
      </c>
      <c r="D176" s="148" t="s">
        <v>135</v>
      </c>
      <c r="E176" s="149" t="s">
        <v>268</v>
      </c>
      <c r="F176" s="150" t="s">
        <v>269</v>
      </c>
      <c r="G176" s="151" t="s">
        <v>164</v>
      </c>
      <c r="H176" s="152">
        <v>7.45</v>
      </c>
      <c r="I176" s="153">
        <v>0</v>
      </c>
      <c r="J176" s="153">
        <f t="shared" si="20"/>
        <v>0</v>
      </c>
      <c r="K176" s="154"/>
      <c r="L176" s="30"/>
      <c r="M176" s="155" t="s">
        <v>1</v>
      </c>
      <c r="N176" s="156" t="s">
        <v>37</v>
      </c>
      <c r="O176" s="157">
        <v>0.33600000000000002</v>
      </c>
      <c r="P176" s="157">
        <f t="shared" si="21"/>
        <v>2.5032000000000001</v>
      </c>
      <c r="Q176" s="157">
        <v>0</v>
      </c>
      <c r="R176" s="157">
        <f t="shared" si="22"/>
        <v>0</v>
      </c>
      <c r="S176" s="157">
        <v>0</v>
      </c>
      <c r="T176" s="158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9" t="s">
        <v>139</v>
      </c>
      <c r="AT176" s="159" t="s">
        <v>135</v>
      </c>
      <c r="AU176" s="159" t="s">
        <v>140</v>
      </c>
      <c r="AY176" s="17" t="s">
        <v>133</v>
      </c>
      <c r="BE176" s="160">
        <f t="shared" si="24"/>
        <v>0</v>
      </c>
      <c r="BF176" s="160">
        <f t="shared" si="25"/>
        <v>0</v>
      </c>
      <c r="BG176" s="160">
        <f t="shared" si="26"/>
        <v>0</v>
      </c>
      <c r="BH176" s="160">
        <f t="shared" si="27"/>
        <v>0</v>
      </c>
      <c r="BI176" s="160">
        <f t="shared" si="28"/>
        <v>0</v>
      </c>
      <c r="BJ176" s="17" t="s">
        <v>140</v>
      </c>
      <c r="BK176" s="160">
        <f t="shared" si="29"/>
        <v>0</v>
      </c>
      <c r="BL176" s="17" t="s">
        <v>139</v>
      </c>
      <c r="BM176" s="159" t="s">
        <v>270</v>
      </c>
    </row>
    <row r="177" spans="1:65" s="12" customFormat="1" ht="22.75" customHeight="1">
      <c r="B177" s="135"/>
      <c r="D177" s="136" t="s">
        <v>70</v>
      </c>
      <c r="E177" s="145" t="s">
        <v>156</v>
      </c>
      <c r="F177" s="145" t="s">
        <v>271</v>
      </c>
      <c r="J177" s="146">
        <f>BK177</f>
        <v>0</v>
      </c>
      <c r="L177" s="135"/>
      <c r="M177" s="139"/>
      <c r="N177" s="140"/>
      <c r="O177" s="140"/>
      <c r="P177" s="141">
        <f>SUM(P178:P191)</f>
        <v>815.69080499999995</v>
      </c>
      <c r="Q177" s="140"/>
      <c r="R177" s="141">
        <f>SUM(R178:R191)</f>
        <v>47.468580000000003</v>
      </c>
      <c r="S177" s="140"/>
      <c r="T177" s="142">
        <f>SUM(T178:T191)</f>
        <v>0</v>
      </c>
      <c r="AR177" s="136" t="s">
        <v>79</v>
      </c>
      <c r="AT177" s="143" t="s">
        <v>70</v>
      </c>
      <c r="AU177" s="143" t="s">
        <v>79</v>
      </c>
      <c r="AY177" s="136" t="s">
        <v>133</v>
      </c>
      <c r="BK177" s="144">
        <f>SUM(BK178:BK191)</f>
        <v>0</v>
      </c>
    </row>
    <row r="178" spans="1:65" s="2" customFormat="1" ht="24.25" customHeight="1">
      <c r="A178" s="29"/>
      <c r="B178" s="147"/>
      <c r="C178" s="148" t="s">
        <v>272</v>
      </c>
      <c r="D178" s="148" t="s">
        <v>135</v>
      </c>
      <c r="E178" s="149" t="s">
        <v>273</v>
      </c>
      <c r="F178" s="150" t="s">
        <v>274</v>
      </c>
      <c r="G178" s="151" t="s">
        <v>164</v>
      </c>
      <c r="H178" s="152">
        <v>70</v>
      </c>
      <c r="I178" s="153">
        <v>0</v>
      </c>
      <c r="J178" s="153">
        <f>ROUND(I178*H178,2)</f>
        <v>0</v>
      </c>
      <c r="K178" s="154"/>
      <c r="L178" s="30"/>
      <c r="M178" s="155" t="s">
        <v>1</v>
      </c>
      <c r="N178" s="156" t="s">
        <v>37</v>
      </c>
      <c r="O178" s="157">
        <v>0.36741000000000001</v>
      </c>
      <c r="P178" s="157">
        <f>O178*H178</f>
        <v>25.718700000000002</v>
      </c>
      <c r="Q178" s="157">
        <v>6.8799999999999998E-3</v>
      </c>
      <c r="R178" s="157">
        <f>Q178*H178</f>
        <v>0.48159999999999997</v>
      </c>
      <c r="S178" s="157">
        <v>0</v>
      </c>
      <c r="T178" s="158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9" t="s">
        <v>139</v>
      </c>
      <c r="AT178" s="159" t="s">
        <v>135</v>
      </c>
      <c r="AU178" s="159" t="s">
        <v>140</v>
      </c>
      <c r="AY178" s="17" t="s">
        <v>133</v>
      </c>
      <c r="BE178" s="160">
        <f>IF(N178="základná",J178,0)</f>
        <v>0</v>
      </c>
      <c r="BF178" s="160">
        <f>IF(N178="znížená",J178,0)</f>
        <v>0</v>
      </c>
      <c r="BG178" s="160">
        <f>IF(N178="zákl. prenesená",J178,0)</f>
        <v>0</v>
      </c>
      <c r="BH178" s="160">
        <f>IF(N178="zníž. prenesená",J178,0)</f>
        <v>0</v>
      </c>
      <c r="BI178" s="160">
        <f>IF(N178="nulová",J178,0)</f>
        <v>0</v>
      </c>
      <c r="BJ178" s="17" t="s">
        <v>140</v>
      </c>
      <c r="BK178" s="160">
        <f>ROUND(I178*H178,2)</f>
        <v>0</v>
      </c>
      <c r="BL178" s="17" t="s">
        <v>139</v>
      </c>
      <c r="BM178" s="159" t="s">
        <v>275</v>
      </c>
    </row>
    <row r="179" spans="1:65" s="2" customFormat="1" ht="24.25" customHeight="1">
      <c r="A179" s="29"/>
      <c r="B179" s="147"/>
      <c r="C179" s="148" t="s">
        <v>276</v>
      </c>
      <c r="D179" s="148" t="s">
        <v>135</v>
      </c>
      <c r="E179" s="149" t="s">
        <v>277</v>
      </c>
      <c r="F179" s="150" t="s">
        <v>278</v>
      </c>
      <c r="G179" s="151" t="s">
        <v>164</v>
      </c>
      <c r="H179" s="152">
        <v>70</v>
      </c>
      <c r="I179" s="153">
        <v>0</v>
      </c>
      <c r="J179" s="153">
        <f>ROUND(I179*H179,2)</f>
        <v>0</v>
      </c>
      <c r="K179" s="154"/>
      <c r="L179" s="30"/>
      <c r="M179" s="155" t="s">
        <v>1</v>
      </c>
      <c r="N179" s="156" t="s">
        <v>37</v>
      </c>
      <c r="O179" s="157">
        <v>0.12085</v>
      </c>
      <c r="P179" s="157">
        <f>O179*H179</f>
        <v>8.4595000000000002</v>
      </c>
      <c r="Q179" s="157">
        <v>4.15E-3</v>
      </c>
      <c r="R179" s="157">
        <f>Q179*H179</f>
        <v>0.29049999999999998</v>
      </c>
      <c r="S179" s="157">
        <v>0</v>
      </c>
      <c r="T179" s="158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9" t="s">
        <v>139</v>
      </c>
      <c r="AT179" s="159" t="s">
        <v>135</v>
      </c>
      <c r="AU179" s="159" t="s">
        <v>140</v>
      </c>
      <c r="AY179" s="17" t="s">
        <v>133</v>
      </c>
      <c r="BE179" s="160">
        <f>IF(N179="základná",J179,0)</f>
        <v>0</v>
      </c>
      <c r="BF179" s="160">
        <f>IF(N179="znížená",J179,0)</f>
        <v>0</v>
      </c>
      <c r="BG179" s="160">
        <f>IF(N179="zákl. prenesená",J179,0)</f>
        <v>0</v>
      </c>
      <c r="BH179" s="160">
        <f>IF(N179="zníž. prenesená",J179,0)</f>
        <v>0</v>
      </c>
      <c r="BI179" s="160">
        <f>IF(N179="nulová",J179,0)</f>
        <v>0</v>
      </c>
      <c r="BJ179" s="17" t="s">
        <v>140</v>
      </c>
      <c r="BK179" s="160">
        <f>ROUND(I179*H179,2)</f>
        <v>0</v>
      </c>
      <c r="BL179" s="17" t="s">
        <v>139</v>
      </c>
      <c r="BM179" s="159" t="s">
        <v>279</v>
      </c>
    </row>
    <row r="180" spans="1:65" s="2" customFormat="1" ht="24.25" customHeight="1">
      <c r="A180" s="29"/>
      <c r="B180" s="147"/>
      <c r="C180" s="148" t="s">
        <v>280</v>
      </c>
      <c r="D180" s="148" t="s">
        <v>135</v>
      </c>
      <c r="E180" s="149" t="s">
        <v>281</v>
      </c>
      <c r="F180" s="150" t="s">
        <v>282</v>
      </c>
      <c r="G180" s="151" t="s">
        <v>164</v>
      </c>
      <c r="H180" s="152">
        <v>250</v>
      </c>
      <c r="I180" s="153">
        <v>0</v>
      </c>
      <c r="J180" s="153">
        <f>ROUND(I180*H180,2)</f>
        <v>0</v>
      </c>
      <c r="K180" s="154"/>
      <c r="L180" s="30"/>
      <c r="M180" s="155" t="s">
        <v>1</v>
      </c>
      <c r="N180" s="156" t="s">
        <v>37</v>
      </c>
      <c r="O180" s="157">
        <v>5.2049999999999999E-2</v>
      </c>
      <c r="P180" s="157">
        <f>O180*H180</f>
        <v>13.012499999999999</v>
      </c>
      <c r="Q180" s="157">
        <v>2.3000000000000001E-4</v>
      </c>
      <c r="R180" s="157">
        <f>Q180*H180</f>
        <v>5.7500000000000002E-2</v>
      </c>
      <c r="S180" s="157">
        <v>0</v>
      </c>
      <c r="T180" s="158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9" t="s">
        <v>139</v>
      </c>
      <c r="AT180" s="159" t="s">
        <v>135</v>
      </c>
      <c r="AU180" s="159" t="s">
        <v>140</v>
      </c>
      <c r="AY180" s="17" t="s">
        <v>133</v>
      </c>
      <c r="BE180" s="160">
        <f>IF(N180="základná",J180,0)</f>
        <v>0</v>
      </c>
      <c r="BF180" s="160">
        <f>IF(N180="znížená",J180,0)</f>
        <v>0</v>
      </c>
      <c r="BG180" s="160">
        <f>IF(N180="zákl. prenesená",J180,0)</f>
        <v>0</v>
      </c>
      <c r="BH180" s="160">
        <f>IF(N180="zníž. prenesená",J180,0)</f>
        <v>0</v>
      </c>
      <c r="BI180" s="160">
        <f>IF(N180="nulová",J180,0)</f>
        <v>0</v>
      </c>
      <c r="BJ180" s="17" t="s">
        <v>140</v>
      </c>
      <c r="BK180" s="160">
        <f>ROUND(I180*H180,2)</f>
        <v>0</v>
      </c>
      <c r="BL180" s="17" t="s">
        <v>139</v>
      </c>
      <c r="BM180" s="159" t="s">
        <v>283</v>
      </c>
    </row>
    <row r="181" spans="1:65" s="2" customFormat="1" ht="24.25" customHeight="1">
      <c r="A181" s="29"/>
      <c r="B181" s="147"/>
      <c r="C181" s="148" t="s">
        <v>284</v>
      </c>
      <c r="D181" s="148" t="s">
        <v>135</v>
      </c>
      <c r="E181" s="149" t="s">
        <v>285</v>
      </c>
      <c r="F181" s="150" t="s">
        <v>286</v>
      </c>
      <c r="G181" s="151" t="s">
        <v>164</v>
      </c>
      <c r="H181" s="152">
        <v>250</v>
      </c>
      <c r="I181" s="153">
        <v>0</v>
      </c>
      <c r="J181" s="153">
        <f>ROUND(I181*H181,2)</f>
        <v>0</v>
      </c>
      <c r="K181" s="154"/>
      <c r="L181" s="30"/>
      <c r="M181" s="155" t="s">
        <v>1</v>
      </c>
      <c r="N181" s="156" t="s">
        <v>37</v>
      </c>
      <c r="O181" s="157">
        <v>0.27734999999999999</v>
      </c>
      <c r="P181" s="157">
        <f>O181*H181</f>
        <v>69.337499999999991</v>
      </c>
      <c r="Q181" s="157">
        <v>6.5599999999999999E-3</v>
      </c>
      <c r="R181" s="157">
        <f>Q181*H181</f>
        <v>1.64</v>
      </c>
      <c r="S181" s="157">
        <v>0</v>
      </c>
      <c r="T181" s="158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9" t="s">
        <v>139</v>
      </c>
      <c r="AT181" s="159" t="s">
        <v>135</v>
      </c>
      <c r="AU181" s="159" t="s">
        <v>140</v>
      </c>
      <c r="AY181" s="17" t="s">
        <v>133</v>
      </c>
      <c r="BE181" s="160">
        <f>IF(N181="základná",J181,0)</f>
        <v>0</v>
      </c>
      <c r="BF181" s="160">
        <f>IF(N181="znížená",J181,0)</f>
        <v>0</v>
      </c>
      <c r="BG181" s="160">
        <f>IF(N181="zákl. prenesená",J181,0)</f>
        <v>0</v>
      </c>
      <c r="BH181" s="160">
        <f>IF(N181="zníž. prenesená",J181,0)</f>
        <v>0</v>
      </c>
      <c r="BI181" s="160">
        <f>IF(N181="nulová",J181,0)</f>
        <v>0</v>
      </c>
      <c r="BJ181" s="17" t="s">
        <v>140</v>
      </c>
      <c r="BK181" s="160">
        <f>ROUND(I181*H181,2)</f>
        <v>0</v>
      </c>
      <c r="BL181" s="17" t="s">
        <v>139</v>
      </c>
      <c r="BM181" s="159" t="s">
        <v>287</v>
      </c>
    </row>
    <row r="182" spans="1:65" s="2" customFormat="1" ht="24.25" customHeight="1">
      <c r="A182" s="29"/>
      <c r="B182" s="147"/>
      <c r="C182" s="148" t="s">
        <v>288</v>
      </c>
      <c r="D182" s="148" t="s">
        <v>135</v>
      </c>
      <c r="E182" s="149" t="s">
        <v>289</v>
      </c>
      <c r="F182" s="150" t="s">
        <v>290</v>
      </c>
      <c r="G182" s="151" t="s">
        <v>180</v>
      </c>
      <c r="H182" s="152">
        <v>350</v>
      </c>
      <c r="I182" s="153">
        <v>0</v>
      </c>
      <c r="J182" s="153">
        <f>ROUND(I182*H182,2)</f>
        <v>0</v>
      </c>
      <c r="K182" s="154"/>
      <c r="L182" s="30"/>
      <c r="M182" s="155" t="s">
        <v>1</v>
      </c>
      <c r="N182" s="156" t="s">
        <v>37</v>
      </c>
      <c r="O182" s="157">
        <v>4.5999999999999999E-2</v>
      </c>
      <c r="P182" s="157">
        <f>O182*H182</f>
        <v>16.100000000000001</v>
      </c>
      <c r="Q182" s="157">
        <v>1.7700000000000001E-3</v>
      </c>
      <c r="R182" s="157">
        <f>Q182*H182</f>
        <v>0.61950000000000005</v>
      </c>
      <c r="S182" s="157">
        <v>0</v>
      </c>
      <c r="T182" s="158">
        <f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9" t="s">
        <v>139</v>
      </c>
      <c r="AT182" s="159" t="s">
        <v>135</v>
      </c>
      <c r="AU182" s="159" t="s">
        <v>140</v>
      </c>
      <c r="AY182" s="17" t="s">
        <v>133</v>
      </c>
      <c r="BE182" s="160">
        <f>IF(N182="základná",J182,0)</f>
        <v>0</v>
      </c>
      <c r="BF182" s="160">
        <f>IF(N182="znížená",J182,0)</f>
        <v>0</v>
      </c>
      <c r="BG182" s="160">
        <f>IF(N182="zákl. prenesená",J182,0)</f>
        <v>0</v>
      </c>
      <c r="BH182" s="160">
        <f>IF(N182="zníž. prenesená",J182,0)</f>
        <v>0</v>
      </c>
      <c r="BI182" s="160">
        <f>IF(N182="nulová",J182,0)</f>
        <v>0</v>
      </c>
      <c r="BJ182" s="17" t="s">
        <v>140</v>
      </c>
      <c r="BK182" s="160">
        <f>ROUND(I182*H182,2)</f>
        <v>0</v>
      </c>
      <c r="BL182" s="17" t="s">
        <v>139</v>
      </c>
      <c r="BM182" s="159" t="s">
        <v>291</v>
      </c>
    </row>
    <row r="183" spans="1:65" s="13" customFormat="1" ht="12">
      <c r="B183" s="171"/>
      <c r="D183" s="172" t="s">
        <v>171</v>
      </c>
      <c r="E183" s="173" t="s">
        <v>1</v>
      </c>
      <c r="F183" s="174" t="s">
        <v>292</v>
      </c>
      <c r="H183" s="175">
        <v>350</v>
      </c>
      <c r="L183" s="171"/>
      <c r="M183" s="176"/>
      <c r="N183" s="177"/>
      <c r="O183" s="177"/>
      <c r="P183" s="177"/>
      <c r="Q183" s="177"/>
      <c r="R183" s="177"/>
      <c r="S183" s="177"/>
      <c r="T183" s="178"/>
      <c r="AT183" s="173" t="s">
        <v>171</v>
      </c>
      <c r="AU183" s="173" t="s">
        <v>140</v>
      </c>
      <c r="AV183" s="13" t="s">
        <v>140</v>
      </c>
      <c r="AW183" s="13" t="s">
        <v>27</v>
      </c>
      <c r="AX183" s="13" t="s">
        <v>79</v>
      </c>
      <c r="AY183" s="173" t="s">
        <v>133</v>
      </c>
    </row>
    <row r="184" spans="1:65" s="2" customFormat="1" ht="21.75" customHeight="1">
      <c r="A184" s="29"/>
      <c r="B184" s="147"/>
      <c r="C184" s="161" t="s">
        <v>293</v>
      </c>
      <c r="D184" s="161" t="s">
        <v>167</v>
      </c>
      <c r="E184" s="162" t="s">
        <v>294</v>
      </c>
      <c r="F184" s="163" t="s">
        <v>295</v>
      </c>
      <c r="G184" s="164" t="s">
        <v>180</v>
      </c>
      <c r="H184" s="165">
        <v>91.5</v>
      </c>
      <c r="I184" s="166">
        <v>0</v>
      </c>
      <c r="J184" s="166">
        <f t="shared" ref="J184:J191" si="30">ROUND(I184*H184,2)</f>
        <v>0</v>
      </c>
      <c r="K184" s="167"/>
      <c r="L184" s="168"/>
      <c r="M184" s="169" t="s">
        <v>1</v>
      </c>
      <c r="N184" s="170" t="s">
        <v>37</v>
      </c>
      <c r="O184" s="157">
        <v>0</v>
      </c>
      <c r="P184" s="157">
        <f t="shared" ref="P184:P191" si="31">O184*H184</f>
        <v>0</v>
      </c>
      <c r="Q184" s="157">
        <v>2.0000000000000001E-4</v>
      </c>
      <c r="R184" s="157">
        <f t="shared" ref="R184:R191" si="32">Q184*H184</f>
        <v>1.83E-2</v>
      </c>
      <c r="S184" s="157">
        <v>0</v>
      </c>
      <c r="T184" s="158">
        <f t="shared" ref="T184:T191" si="33"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9" t="s">
        <v>166</v>
      </c>
      <c r="AT184" s="159" t="s">
        <v>167</v>
      </c>
      <c r="AU184" s="159" t="s">
        <v>140</v>
      </c>
      <c r="AY184" s="17" t="s">
        <v>133</v>
      </c>
      <c r="BE184" s="160">
        <f t="shared" ref="BE184:BE191" si="34">IF(N184="základná",J184,0)</f>
        <v>0</v>
      </c>
      <c r="BF184" s="160">
        <f t="shared" ref="BF184:BF191" si="35">IF(N184="znížená",J184,0)</f>
        <v>0</v>
      </c>
      <c r="BG184" s="160">
        <f t="shared" ref="BG184:BG191" si="36">IF(N184="zákl. prenesená",J184,0)</f>
        <v>0</v>
      </c>
      <c r="BH184" s="160">
        <f t="shared" ref="BH184:BH191" si="37">IF(N184="zníž. prenesená",J184,0)</f>
        <v>0</v>
      </c>
      <c r="BI184" s="160">
        <f t="shared" ref="BI184:BI191" si="38">IF(N184="nulová",J184,0)</f>
        <v>0</v>
      </c>
      <c r="BJ184" s="17" t="s">
        <v>140</v>
      </c>
      <c r="BK184" s="160">
        <f t="shared" ref="BK184:BK191" si="39">ROUND(I184*H184,2)</f>
        <v>0</v>
      </c>
      <c r="BL184" s="17" t="s">
        <v>139</v>
      </c>
      <c r="BM184" s="159" t="s">
        <v>296</v>
      </c>
    </row>
    <row r="185" spans="1:65" s="2" customFormat="1" ht="24.25" customHeight="1">
      <c r="A185" s="29"/>
      <c r="B185" s="147"/>
      <c r="C185" s="148" t="s">
        <v>297</v>
      </c>
      <c r="D185" s="148" t="s">
        <v>135</v>
      </c>
      <c r="E185" s="149" t="s">
        <v>298</v>
      </c>
      <c r="F185" s="150" t="s">
        <v>299</v>
      </c>
      <c r="G185" s="151" t="s">
        <v>164</v>
      </c>
      <c r="H185" s="152">
        <v>250</v>
      </c>
      <c r="I185" s="166">
        <v>0</v>
      </c>
      <c r="J185" s="153">
        <f t="shared" si="30"/>
        <v>0</v>
      </c>
      <c r="K185" s="154"/>
      <c r="L185" s="30"/>
      <c r="M185" s="155" t="s">
        <v>1</v>
      </c>
      <c r="N185" s="156" t="s">
        <v>37</v>
      </c>
      <c r="O185" s="157">
        <v>0.11085</v>
      </c>
      <c r="P185" s="157">
        <f t="shared" si="31"/>
        <v>27.712500000000002</v>
      </c>
      <c r="Q185" s="157">
        <v>4.15E-3</v>
      </c>
      <c r="R185" s="157">
        <f t="shared" si="32"/>
        <v>1.0375000000000001</v>
      </c>
      <c r="S185" s="157">
        <v>0</v>
      </c>
      <c r="T185" s="158">
        <f t="shared" si="3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9" t="s">
        <v>139</v>
      </c>
      <c r="AT185" s="159" t="s">
        <v>135</v>
      </c>
      <c r="AU185" s="159" t="s">
        <v>140</v>
      </c>
      <c r="AY185" s="17" t="s">
        <v>133</v>
      </c>
      <c r="BE185" s="160">
        <f t="shared" si="34"/>
        <v>0</v>
      </c>
      <c r="BF185" s="160">
        <f t="shared" si="35"/>
        <v>0</v>
      </c>
      <c r="BG185" s="160">
        <f t="shared" si="36"/>
        <v>0</v>
      </c>
      <c r="BH185" s="160">
        <f t="shared" si="37"/>
        <v>0</v>
      </c>
      <c r="BI185" s="160">
        <f t="shared" si="38"/>
        <v>0</v>
      </c>
      <c r="BJ185" s="17" t="s">
        <v>140</v>
      </c>
      <c r="BK185" s="160">
        <f t="shared" si="39"/>
        <v>0</v>
      </c>
      <c r="BL185" s="17" t="s">
        <v>139</v>
      </c>
      <c r="BM185" s="159" t="s">
        <v>300</v>
      </c>
    </row>
    <row r="186" spans="1:65" s="2" customFormat="1" ht="24.25" customHeight="1">
      <c r="A186" s="29"/>
      <c r="B186" s="147"/>
      <c r="C186" s="148" t="s">
        <v>301</v>
      </c>
      <c r="D186" s="148" t="s">
        <v>135</v>
      </c>
      <c r="E186" s="149" t="s">
        <v>302</v>
      </c>
      <c r="F186" s="150" t="s">
        <v>303</v>
      </c>
      <c r="G186" s="151" t="s">
        <v>164</v>
      </c>
      <c r="H186" s="152">
        <v>320</v>
      </c>
      <c r="I186" s="166">
        <v>0</v>
      </c>
      <c r="J186" s="153">
        <f t="shared" si="30"/>
        <v>0</v>
      </c>
      <c r="K186" s="154"/>
      <c r="L186" s="30"/>
      <c r="M186" s="155" t="s">
        <v>1</v>
      </c>
      <c r="N186" s="156" t="s">
        <v>37</v>
      </c>
      <c r="O186" s="157">
        <v>9.2050000000000007E-2</v>
      </c>
      <c r="P186" s="157">
        <f t="shared" si="31"/>
        <v>29.456000000000003</v>
      </c>
      <c r="Q186" s="157">
        <v>2.3000000000000001E-4</v>
      </c>
      <c r="R186" s="157">
        <f t="shared" si="32"/>
        <v>7.3599999999999999E-2</v>
      </c>
      <c r="S186" s="157">
        <v>0</v>
      </c>
      <c r="T186" s="158">
        <f t="shared" si="3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9" t="s">
        <v>139</v>
      </c>
      <c r="AT186" s="159" t="s">
        <v>135</v>
      </c>
      <c r="AU186" s="159" t="s">
        <v>140</v>
      </c>
      <c r="AY186" s="17" t="s">
        <v>133</v>
      </c>
      <c r="BE186" s="160">
        <f t="shared" si="34"/>
        <v>0</v>
      </c>
      <c r="BF186" s="160">
        <f t="shared" si="35"/>
        <v>0</v>
      </c>
      <c r="BG186" s="160">
        <f t="shared" si="36"/>
        <v>0</v>
      </c>
      <c r="BH186" s="160">
        <f t="shared" si="37"/>
        <v>0</v>
      </c>
      <c r="BI186" s="160">
        <f t="shared" si="38"/>
        <v>0</v>
      </c>
      <c r="BJ186" s="17" t="s">
        <v>140</v>
      </c>
      <c r="BK186" s="160">
        <f t="shared" si="39"/>
        <v>0</v>
      </c>
      <c r="BL186" s="17" t="s">
        <v>139</v>
      </c>
      <c r="BM186" s="159" t="s">
        <v>304</v>
      </c>
    </row>
    <row r="187" spans="1:65" s="2" customFormat="1" ht="24.25" customHeight="1">
      <c r="A187" s="29"/>
      <c r="B187" s="147"/>
      <c r="C187" s="148" t="s">
        <v>305</v>
      </c>
      <c r="D187" s="148" t="s">
        <v>135</v>
      </c>
      <c r="E187" s="149" t="s">
        <v>306</v>
      </c>
      <c r="F187" s="150" t="s">
        <v>307</v>
      </c>
      <c r="G187" s="151" t="s">
        <v>164</v>
      </c>
      <c r="H187" s="152">
        <v>510</v>
      </c>
      <c r="I187" s="166">
        <v>0</v>
      </c>
      <c r="J187" s="153">
        <f t="shared" si="30"/>
        <v>0</v>
      </c>
      <c r="K187" s="154"/>
      <c r="L187" s="30"/>
      <c r="M187" s="155" t="s">
        <v>1</v>
      </c>
      <c r="N187" s="156" t="s">
        <v>37</v>
      </c>
      <c r="O187" s="157">
        <v>0.34734999999999999</v>
      </c>
      <c r="P187" s="157">
        <f t="shared" si="31"/>
        <v>177.14849999999998</v>
      </c>
      <c r="Q187" s="157">
        <v>6.5599999999999999E-3</v>
      </c>
      <c r="R187" s="157">
        <f t="shared" si="32"/>
        <v>3.3456000000000001</v>
      </c>
      <c r="S187" s="157">
        <v>0</v>
      </c>
      <c r="T187" s="158">
        <f t="shared" si="3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9" t="s">
        <v>139</v>
      </c>
      <c r="AT187" s="159" t="s">
        <v>135</v>
      </c>
      <c r="AU187" s="159" t="s">
        <v>140</v>
      </c>
      <c r="AY187" s="17" t="s">
        <v>133</v>
      </c>
      <c r="BE187" s="160">
        <f t="shared" si="34"/>
        <v>0</v>
      </c>
      <c r="BF187" s="160">
        <f t="shared" si="35"/>
        <v>0</v>
      </c>
      <c r="BG187" s="160">
        <f t="shared" si="36"/>
        <v>0</v>
      </c>
      <c r="BH187" s="160">
        <f t="shared" si="37"/>
        <v>0</v>
      </c>
      <c r="BI187" s="160">
        <f t="shared" si="38"/>
        <v>0</v>
      </c>
      <c r="BJ187" s="17" t="s">
        <v>140</v>
      </c>
      <c r="BK187" s="160">
        <f t="shared" si="39"/>
        <v>0</v>
      </c>
      <c r="BL187" s="17" t="s">
        <v>139</v>
      </c>
      <c r="BM187" s="159" t="s">
        <v>308</v>
      </c>
    </row>
    <row r="188" spans="1:65" s="2" customFormat="1" ht="24.25" customHeight="1">
      <c r="A188" s="29"/>
      <c r="B188" s="147"/>
      <c r="C188" s="148" t="s">
        <v>309</v>
      </c>
      <c r="D188" s="148" t="s">
        <v>135</v>
      </c>
      <c r="E188" s="149" t="s">
        <v>310</v>
      </c>
      <c r="F188" s="150" t="s">
        <v>311</v>
      </c>
      <c r="G188" s="151" t="s">
        <v>164</v>
      </c>
      <c r="H188" s="152">
        <v>320</v>
      </c>
      <c r="I188" s="166">
        <v>0</v>
      </c>
      <c r="J188" s="153">
        <f t="shared" si="30"/>
        <v>0</v>
      </c>
      <c r="K188" s="154"/>
      <c r="L188" s="30"/>
      <c r="M188" s="155" t="s">
        <v>1</v>
      </c>
      <c r="N188" s="156" t="s">
        <v>37</v>
      </c>
      <c r="O188" s="157">
        <v>0.11085</v>
      </c>
      <c r="P188" s="157">
        <f t="shared" si="31"/>
        <v>35.472000000000001</v>
      </c>
      <c r="Q188" s="157">
        <v>4.15E-3</v>
      </c>
      <c r="R188" s="157">
        <f t="shared" si="32"/>
        <v>1.3280000000000001</v>
      </c>
      <c r="S188" s="157">
        <v>0</v>
      </c>
      <c r="T188" s="158">
        <f t="shared" si="3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9" t="s">
        <v>139</v>
      </c>
      <c r="AT188" s="159" t="s">
        <v>135</v>
      </c>
      <c r="AU188" s="159" t="s">
        <v>140</v>
      </c>
      <c r="AY188" s="17" t="s">
        <v>133</v>
      </c>
      <c r="BE188" s="160">
        <f t="shared" si="34"/>
        <v>0</v>
      </c>
      <c r="BF188" s="160">
        <f t="shared" si="35"/>
        <v>0</v>
      </c>
      <c r="BG188" s="160">
        <f t="shared" si="36"/>
        <v>0</v>
      </c>
      <c r="BH188" s="160">
        <f t="shared" si="37"/>
        <v>0</v>
      </c>
      <c r="BI188" s="160">
        <f t="shared" si="38"/>
        <v>0</v>
      </c>
      <c r="BJ188" s="17" t="s">
        <v>140</v>
      </c>
      <c r="BK188" s="160">
        <f t="shared" si="39"/>
        <v>0</v>
      </c>
      <c r="BL188" s="17" t="s">
        <v>139</v>
      </c>
      <c r="BM188" s="159" t="s">
        <v>312</v>
      </c>
    </row>
    <row r="189" spans="1:65" s="2" customFormat="1" ht="24.25" customHeight="1">
      <c r="A189" s="29"/>
      <c r="B189" s="147"/>
      <c r="C189" s="148" t="s">
        <v>313</v>
      </c>
      <c r="D189" s="148" t="s">
        <v>135</v>
      </c>
      <c r="E189" s="149" t="s">
        <v>314</v>
      </c>
      <c r="F189" s="150" t="s">
        <v>315</v>
      </c>
      <c r="G189" s="151" t="s">
        <v>164</v>
      </c>
      <c r="H189" s="152">
        <v>320</v>
      </c>
      <c r="I189" s="166">
        <v>0</v>
      </c>
      <c r="J189" s="153">
        <f t="shared" si="30"/>
        <v>0</v>
      </c>
      <c r="K189" s="154"/>
      <c r="L189" s="30"/>
      <c r="M189" s="155" t="s">
        <v>1</v>
      </c>
      <c r="N189" s="156" t="s">
        <v>37</v>
      </c>
      <c r="O189" s="157">
        <v>0.92183999999999999</v>
      </c>
      <c r="P189" s="157">
        <f t="shared" si="31"/>
        <v>294.98879999999997</v>
      </c>
      <c r="Q189" s="157">
        <v>3.4889999999999997E-2</v>
      </c>
      <c r="R189" s="157">
        <f t="shared" si="32"/>
        <v>11.1648</v>
      </c>
      <c r="S189" s="157">
        <v>0</v>
      </c>
      <c r="T189" s="158">
        <f t="shared" si="3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9" t="s">
        <v>139</v>
      </c>
      <c r="AT189" s="159" t="s">
        <v>135</v>
      </c>
      <c r="AU189" s="159" t="s">
        <v>140</v>
      </c>
      <c r="AY189" s="17" t="s">
        <v>133</v>
      </c>
      <c r="BE189" s="160">
        <f t="shared" si="34"/>
        <v>0</v>
      </c>
      <c r="BF189" s="160">
        <f t="shared" si="35"/>
        <v>0</v>
      </c>
      <c r="BG189" s="160">
        <f t="shared" si="36"/>
        <v>0</v>
      </c>
      <c r="BH189" s="160">
        <f t="shared" si="37"/>
        <v>0</v>
      </c>
      <c r="BI189" s="160">
        <f t="shared" si="38"/>
        <v>0</v>
      </c>
      <c r="BJ189" s="17" t="s">
        <v>140</v>
      </c>
      <c r="BK189" s="160">
        <f t="shared" si="39"/>
        <v>0</v>
      </c>
      <c r="BL189" s="17" t="s">
        <v>139</v>
      </c>
      <c r="BM189" s="159" t="s">
        <v>316</v>
      </c>
    </row>
    <row r="190" spans="1:65" s="2" customFormat="1" ht="24.25" customHeight="1">
      <c r="A190" s="29"/>
      <c r="B190" s="147"/>
      <c r="C190" s="148" t="s">
        <v>317</v>
      </c>
      <c r="D190" s="148" t="s">
        <v>135</v>
      </c>
      <c r="E190" s="149" t="s">
        <v>318</v>
      </c>
      <c r="F190" s="150" t="s">
        <v>319</v>
      </c>
      <c r="G190" s="151" t="s">
        <v>138</v>
      </c>
      <c r="H190" s="152">
        <v>3.5</v>
      </c>
      <c r="I190" s="166">
        <v>0</v>
      </c>
      <c r="J190" s="153">
        <f t="shared" si="30"/>
        <v>0</v>
      </c>
      <c r="K190" s="154"/>
      <c r="L190" s="30"/>
      <c r="M190" s="155" t="s">
        <v>1</v>
      </c>
      <c r="N190" s="156" t="s">
        <v>37</v>
      </c>
      <c r="O190" s="157">
        <v>3.1698300000000001</v>
      </c>
      <c r="P190" s="157">
        <f t="shared" si="31"/>
        <v>11.094405</v>
      </c>
      <c r="Q190" s="157">
        <v>2.2404799999999998</v>
      </c>
      <c r="R190" s="157">
        <f t="shared" si="32"/>
        <v>7.8416799999999993</v>
      </c>
      <c r="S190" s="157">
        <v>0</v>
      </c>
      <c r="T190" s="158">
        <f t="shared" si="3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9" t="s">
        <v>139</v>
      </c>
      <c r="AT190" s="159" t="s">
        <v>135</v>
      </c>
      <c r="AU190" s="159" t="s">
        <v>140</v>
      </c>
      <c r="AY190" s="17" t="s">
        <v>133</v>
      </c>
      <c r="BE190" s="160">
        <f t="shared" si="34"/>
        <v>0</v>
      </c>
      <c r="BF190" s="160">
        <f t="shared" si="35"/>
        <v>0</v>
      </c>
      <c r="BG190" s="160">
        <f t="shared" si="36"/>
        <v>0</v>
      </c>
      <c r="BH190" s="160">
        <f t="shared" si="37"/>
        <v>0</v>
      </c>
      <c r="BI190" s="160">
        <f t="shared" si="38"/>
        <v>0</v>
      </c>
      <c r="BJ190" s="17" t="s">
        <v>140</v>
      </c>
      <c r="BK190" s="160">
        <f t="shared" si="39"/>
        <v>0</v>
      </c>
      <c r="BL190" s="17" t="s">
        <v>139</v>
      </c>
      <c r="BM190" s="159" t="s">
        <v>320</v>
      </c>
    </row>
    <row r="191" spans="1:65" s="2" customFormat="1" ht="21.75" customHeight="1">
      <c r="A191" s="29"/>
      <c r="B191" s="147"/>
      <c r="C191" s="148" t="s">
        <v>321</v>
      </c>
      <c r="D191" s="148" t="s">
        <v>135</v>
      </c>
      <c r="E191" s="149" t="s">
        <v>322</v>
      </c>
      <c r="F191" s="150" t="s">
        <v>323</v>
      </c>
      <c r="G191" s="151" t="s">
        <v>164</v>
      </c>
      <c r="H191" s="152">
        <v>190</v>
      </c>
      <c r="I191" s="166">
        <v>0</v>
      </c>
      <c r="J191" s="153">
        <f t="shared" si="30"/>
        <v>0</v>
      </c>
      <c r="K191" s="154"/>
      <c r="L191" s="30"/>
      <c r="M191" s="155" t="s">
        <v>1</v>
      </c>
      <c r="N191" s="156" t="s">
        <v>37</v>
      </c>
      <c r="O191" s="157">
        <v>0.56415999999999999</v>
      </c>
      <c r="P191" s="157">
        <f t="shared" si="31"/>
        <v>107.1904</v>
      </c>
      <c r="Q191" s="157">
        <v>0.10299999999999999</v>
      </c>
      <c r="R191" s="157">
        <f t="shared" si="32"/>
        <v>19.57</v>
      </c>
      <c r="S191" s="157">
        <v>0</v>
      </c>
      <c r="T191" s="158">
        <f t="shared" si="3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9" t="s">
        <v>139</v>
      </c>
      <c r="AT191" s="159" t="s">
        <v>135</v>
      </c>
      <c r="AU191" s="159" t="s">
        <v>140</v>
      </c>
      <c r="AY191" s="17" t="s">
        <v>133</v>
      </c>
      <c r="BE191" s="160">
        <f t="shared" si="34"/>
        <v>0</v>
      </c>
      <c r="BF191" s="160">
        <f t="shared" si="35"/>
        <v>0</v>
      </c>
      <c r="BG191" s="160">
        <f t="shared" si="36"/>
        <v>0</v>
      </c>
      <c r="BH191" s="160">
        <f t="shared" si="37"/>
        <v>0</v>
      </c>
      <c r="BI191" s="160">
        <f t="shared" si="38"/>
        <v>0</v>
      </c>
      <c r="BJ191" s="17" t="s">
        <v>140</v>
      </c>
      <c r="BK191" s="160">
        <f t="shared" si="39"/>
        <v>0</v>
      </c>
      <c r="BL191" s="17" t="s">
        <v>139</v>
      </c>
      <c r="BM191" s="159" t="s">
        <v>324</v>
      </c>
    </row>
    <row r="192" spans="1:65" s="12" customFormat="1" ht="22.75" customHeight="1">
      <c r="B192" s="135"/>
      <c r="D192" s="136" t="s">
        <v>70</v>
      </c>
      <c r="E192" s="145" t="s">
        <v>173</v>
      </c>
      <c r="F192" s="145" t="s">
        <v>325</v>
      </c>
      <c r="J192" s="146">
        <f>BK192</f>
        <v>0</v>
      </c>
      <c r="L192" s="135"/>
      <c r="M192" s="139"/>
      <c r="N192" s="140"/>
      <c r="O192" s="140"/>
      <c r="P192" s="141">
        <f>SUM(P193:P203)</f>
        <v>259.15940599999993</v>
      </c>
      <c r="Q192" s="140"/>
      <c r="R192" s="141">
        <f>SUM(R193:R203)</f>
        <v>4.7200000000000006E-2</v>
      </c>
      <c r="S192" s="140"/>
      <c r="T192" s="142">
        <f>SUM(T193:T203)</f>
        <v>61.161480000000005</v>
      </c>
      <c r="AR192" s="136" t="s">
        <v>79</v>
      </c>
      <c r="AT192" s="143" t="s">
        <v>70</v>
      </c>
      <c r="AU192" s="143" t="s">
        <v>79</v>
      </c>
      <c r="AY192" s="136" t="s">
        <v>133</v>
      </c>
      <c r="BK192" s="144">
        <f>SUM(BK193:BK203)</f>
        <v>0</v>
      </c>
    </row>
    <row r="193" spans="1:65" s="2" customFormat="1" ht="16.5" customHeight="1">
      <c r="A193" s="29"/>
      <c r="B193" s="147"/>
      <c r="C193" s="148" t="s">
        <v>326</v>
      </c>
      <c r="D193" s="148" t="s">
        <v>135</v>
      </c>
      <c r="E193" s="149" t="s">
        <v>327</v>
      </c>
      <c r="F193" s="150" t="s">
        <v>328</v>
      </c>
      <c r="G193" s="151" t="s">
        <v>164</v>
      </c>
      <c r="H193" s="152">
        <v>230</v>
      </c>
      <c r="I193" s="153">
        <v>0</v>
      </c>
      <c r="J193" s="153">
        <f t="shared" ref="J193:J202" si="40">ROUND(I193*H193,2)</f>
        <v>0</v>
      </c>
      <c r="K193" s="154"/>
      <c r="L193" s="30"/>
      <c r="M193" s="155" t="s">
        <v>1</v>
      </c>
      <c r="N193" s="156" t="s">
        <v>37</v>
      </c>
      <c r="O193" s="157">
        <v>0.32401000000000002</v>
      </c>
      <c r="P193" s="157">
        <f t="shared" ref="P193:P202" si="41">O193*H193</f>
        <v>74.522300000000001</v>
      </c>
      <c r="Q193" s="157">
        <v>5.0000000000000002E-5</v>
      </c>
      <c r="R193" s="157">
        <f t="shared" ref="R193:R202" si="42">Q193*H193</f>
        <v>1.15E-2</v>
      </c>
      <c r="S193" s="157">
        <v>0</v>
      </c>
      <c r="T193" s="158">
        <f t="shared" ref="T193:T202" si="43">S193*H193</f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9" t="s">
        <v>139</v>
      </c>
      <c r="AT193" s="159" t="s">
        <v>135</v>
      </c>
      <c r="AU193" s="159" t="s">
        <v>140</v>
      </c>
      <c r="AY193" s="17" t="s">
        <v>133</v>
      </c>
      <c r="BE193" s="160">
        <f t="shared" ref="BE193:BE202" si="44">IF(N193="základná",J193,0)</f>
        <v>0</v>
      </c>
      <c r="BF193" s="160">
        <f t="shared" ref="BF193:BF202" si="45">IF(N193="znížená",J193,0)</f>
        <v>0</v>
      </c>
      <c r="BG193" s="160">
        <f t="shared" ref="BG193:BG202" si="46">IF(N193="zákl. prenesená",J193,0)</f>
        <v>0</v>
      </c>
      <c r="BH193" s="160">
        <f t="shared" ref="BH193:BH202" si="47">IF(N193="zníž. prenesená",J193,0)</f>
        <v>0</v>
      </c>
      <c r="BI193" s="160">
        <f t="shared" ref="BI193:BI202" si="48">IF(N193="nulová",J193,0)</f>
        <v>0</v>
      </c>
      <c r="BJ193" s="17" t="s">
        <v>140</v>
      </c>
      <c r="BK193" s="160">
        <f t="shared" ref="BK193:BK202" si="49">ROUND(I193*H193,2)</f>
        <v>0</v>
      </c>
      <c r="BL193" s="17" t="s">
        <v>139</v>
      </c>
      <c r="BM193" s="159" t="s">
        <v>329</v>
      </c>
    </row>
    <row r="194" spans="1:65" s="2" customFormat="1" ht="16.5" customHeight="1">
      <c r="A194" s="29"/>
      <c r="B194" s="147"/>
      <c r="C194" s="148" t="s">
        <v>330</v>
      </c>
      <c r="D194" s="148" t="s">
        <v>135</v>
      </c>
      <c r="E194" s="149" t="s">
        <v>331</v>
      </c>
      <c r="F194" s="150" t="s">
        <v>332</v>
      </c>
      <c r="G194" s="151" t="s">
        <v>180</v>
      </c>
      <c r="H194" s="152">
        <v>85</v>
      </c>
      <c r="I194" s="153">
        <v>0</v>
      </c>
      <c r="J194" s="153">
        <f t="shared" si="40"/>
        <v>0</v>
      </c>
      <c r="K194" s="154"/>
      <c r="L194" s="30"/>
      <c r="M194" s="155" t="s">
        <v>1</v>
      </c>
      <c r="N194" s="156" t="s">
        <v>37</v>
      </c>
      <c r="O194" s="157">
        <v>0.18820000000000001</v>
      </c>
      <c r="P194" s="157">
        <f t="shared" si="41"/>
        <v>15.997</v>
      </c>
      <c r="Q194" s="157">
        <v>4.2000000000000002E-4</v>
      </c>
      <c r="R194" s="157">
        <f t="shared" si="42"/>
        <v>3.5700000000000003E-2</v>
      </c>
      <c r="S194" s="157">
        <v>0</v>
      </c>
      <c r="T194" s="158">
        <f t="shared" si="4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9" t="s">
        <v>139</v>
      </c>
      <c r="AT194" s="159" t="s">
        <v>135</v>
      </c>
      <c r="AU194" s="159" t="s">
        <v>140</v>
      </c>
      <c r="AY194" s="17" t="s">
        <v>133</v>
      </c>
      <c r="BE194" s="160">
        <f t="shared" si="44"/>
        <v>0</v>
      </c>
      <c r="BF194" s="160">
        <f t="shared" si="45"/>
        <v>0</v>
      </c>
      <c r="BG194" s="160">
        <f t="shared" si="46"/>
        <v>0</v>
      </c>
      <c r="BH194" s="160">
        <f t="shared" si="47"/>
        <v>0</v>
      </c>
      <c r="BI194" s="160">
        <f t="shared" si="48"/>
        <v>0</v>
      </c>
      <c r="BJ194" s="17" t="s">
        <v>140</v>
      </c>
      <c r="BK194" s="160">
        <f t="shared" si="49"/>
        <v>0</v>
      </c>
      <c r="BL194" s="17" t="s">
        <v>139</v>
      </c>
      <c r="BM194" s="159" t="s">
        <v>333</v>
      </c>
    </row>
    <row r="195" spans="1:65" s="2" customFormat="1" ht="37.75" customHeight="1">
      <c r="A195" s="29"/>
      <c r="B195" s="147"/>
      <c r="C195" s="148" t="s">
        <v>334</v>
      </c>
      <c r="D195" s="148" t="s">
        <v>135</v>
      </c>
      <c r="E195" s="149" t="s">
        <v>335</v>
      </c>
      <c r="F195" s="150" t="s">
        <v>336</v>
      </c>
      <c r="G195" s="151" t="s">
        <v>164</v>
      </c>
      <c r="H195" s="152">
        <v>73.8</v>
      </c>
      <c r="I195" s="153">
        <v>0</v>
      </c>
      <c r="J195" s="153">
        <f t="shared" si="40"/>
        <v>0</v>
      </c>
      <c r="K195" s="154"/>
      <c r="L195" s="30"/>
      <c r="M195" s="155" t="s">
        <v>1</v>
      </c>
      <c r="N195" s="156" t="s">
        <v>37</v>
      </c>
      <c r="O195" s="157">
        <v>0.16400000000000001</v>
      </c>
      <c r="P195" s="157">
        <f t="shared" si="41"/>
        <v>12.103199999999999</v>
      </c>
      <c r="Q195" s="157">
        <v>0</v>
      </c>
      <c r="R195" s="157">
        <f t="shared" si="42"/>
        <v>0</v>
      </c>
      <c r="S195" s="157">
        <v>0.19600000000000001</v>
      </c>
      <c r="T195" s="158">
        <f t="shared" si="43"/>
        <v>14.4648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9" t="s">
        <v>139</v>
      </c>
      <c r="AT195" s="159" t="s">
        <v>135</v>
      </c>
      <c r="AU195" s="159" t="s">
        <v>140</v>
      </c>
      <c r="AY195" s="17" t="s">
        <v>133</v>
      </c>
      <c r="BE195" s="160">
        <f t="shared" si="44"/>
        <v>0</v>
      </c>
      <c r="BF195" s="160">
        <f t="shared" si="45"/>
        <v>0</v>
      </c>
      <c r="BG195" s="160">
        <f t="shared" si="46"/>
        <v>0</v>
      </c>
      <c r="BH195" s="160">
        <f t="shared" si="47"/>
        <v>0</v>
      </c>
      <c r="BI195" s="160">
        <f t="shared" si="48"/>
        <v>0</v>
      </c>
      <c r="BJ195" s="17" t="s">
        <v>140</v>
      </c>
      <c r="BK195" s="160">
        <f t="shared" si="49"/>
        <v>0</v>
      </c>
      <c r="BL195" s="17" t="s">
        <v>139</v>
      </c>
      <c r="BM195" s="159" t="s">
        <v>337</v>
      </c>
    </row>
    <row r="196" spans="1:65" s="2" customFormat="1" ht="44.25" customHeight="1">
      <c r="A196" s="29"/>
      <c r="B196" s="147"/>
      <c r="C196" s="148" t="s">
        <v>338</v>
      </c>
      <c r="D196" s="148" t="s">
        <v>135</v>
      </c>
      <c r="E196" s="149" t="s">
        <v>339</v>
      </c>
      <c r="F196" s="150" t="s">
        <v>340</v>
      </c>
      <c r="G196" s="151" t="s">
        <v>138</v>
      </c>
      <c r="H196" s="152">
        <v>18.12</v>
      </c>
      <c r="I196" s="153">
        <v>0</v>
      </c>
      <c r="J196" s="153">
        <f t="shared" si="40"/>
        <v>0</v>
      </c>
      <c r="K196" s="154"/>
      <c r="L196" s="30"/>
      <c r="M196" s="155" t="s">
        <v>1</v>
      </c>
      <c r="N196" s="156" t="s">
        <v>37</v>
      </c>
      <c r="O196" s="157">
        <v>1.4550000000000001</v>
      </c>
      <c r="P196" s="157">
        <f t="shared" si="41"/>
        <v>26.364600000000003</v>
      </c>
      <c r="Q196" s="157">
        <v>0</v>
      </c>
      <c r="R196" s="157">
        <f t="shared" si="42"/>
        <v>0</v>
      </c>
      <c r="S196" s="157">
        <v>1.905</v>
      </c>
      <c r="T196" s="158">
        <f t="shared" si="43"/>
        <v>34.518599999999999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9" t="s">
        <v>139</v>
      </c>
      <c r="AT196" s="159" t="s">
        <v>135</v>
      </c>
      <c r="AU196" s="159" t="s">
        <v>140</v>
      </c>
      <c r="AY196" s="17" t="s">
        <v>133</v>
      </c>
      <c r="BE196" s="160">
        <f t="shared" si="44"/>
        <v>0</v>
      </c>
      <c r="BF196" s="160">
        <f t="shared" si="45"/>
        <v>0</v>
      </c>
      <c r="BG196" s="160">
        <f t="shared" si="46"/>
        <v>0</v>
      </c>
      <c r="BH196" s="160">
        <f t="shared" si="47"/>
        <v>0</v>
      </c>
      <c r="BI196" s="160">
        <f t="shared" si="48"/>
        <v>0</v>
      </c>
      <c r="BJ196" s="17" t="s">
        <v>140</v>
      </c>
      <c r="BK196" s="160">
        <f t="shared" si="49"/>
        <v>0</v>
      </c>
      <c r="BL196" s="17" t="s">
        <v>139</v>
      </c>
      <c r="BM196" s="159" t="s">
        <v>341</v>
      </c>
    </row>
    <row r="197" spans="1:65" s="2" customFormat="1" ht="24.25" customHeight="1">
      <c r="A197" s="29"/>
      <c r="B197" s="147"/>
      <c r="C197" s="148" t="s">
        <v>342</v>
      </c>
      <c r="D197" s="148" t="s">
        <v>135</v>
      </c>
      <c r="E197" s="149" t="s">
        <v>343</v>
      </c>
      <c r="F197" s="150" t="s">
        <v>344</v>
      </c>
      <c r="G197" s="151" t="s">
        <v>164</v>
      </c>
      <c r="H197" s="152">
        <v>5</v>
      </c>
      <c r="I197" s="153">
        <v>0</v>
      </c>
      <c r="J197" s="153">
        <f t="shared" si="40"/>
        <v>0</v>
      </c>
      <c r="K197" s="154"/>
      <c r="L197" s="30"/>
      <c r="M197" s="155" t="s">
        <v>1</v>
      </c>
      <c r="N197" s="156" t="s">
        <v>37</v>
      </c>
      <c r="O197" s="157">
        <v>2.9889999999999999</v>
      </c>
      <c r="P197" s="157">
        <f t="shared" si="41"/>
        <v>14.945</v>
      </c>
      <c r="Q197" s="157">
        <v>0</v>
      </c>
      <c r="R197" s="157">
        <f t="shared" si="42"/>
        <v>0</v>
      </c>
      <c r="S197" s="157">
        <v>0.39200000000000002</v>
      </c>
      <c r="T197" s="158">
        <f t="shared" si="43"/>
        <v>1.96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9" t="s">
        <v>139</v>
      </c>
      <c r="AT197" s="159" t="s">
        <v>135</v>
      </c>
      <c r="AU197" s="159" t="s">
        <v>140</v>
      </c>
      <c r="AY197" s="17" t="s">
        <v>133</v>
      </c>
      <c r="BE197" s="160">
        <f t="shared" si="44"/>
        <v>0</v>
      </c>
      <c r="BF197" s="160">
        <f t="shared" si="45"/>
        <v>0</v>
      </c>
      <c r="BG197" s="160">
        <f t="shared" si="46"/>
        <v>0</v>
      </c>
      <c r="BH197" s="160">
        <f t="shared" si="47"/>
        <v>0</v>
      </c>
      <c r="BI197" s="160">
        <f t="shared" si="48"/>
        <v>0</v>
      </c>
      <c r="BJ197" s="17" t="s">
        <v>140</v>
      </c>
      <c r="BK197" s="160">
        <f t="shared" si="49"/>
        <v>0</v>
      </c>
      <c r="BL197" s="17" t="s">
        <v>139</v>
      </c>
      <c r="BM197" s="159" t="s">
        <v>345</v>
      </c>
    </row>
    <row r="198" spans="1:65" s="2" customFormat="1" ht="33" customHeight="1">
      <c r="A198" s="29"/>
      <c r="B198" s="147"/>
      <c r="C198" s="148" t="s">
        <v>346</v>
      </c>
      <c r="D198" s="148" t="s">
        <v>135</v>
      </c>
      <c r="E198" s="149" t="s">
        <v>347</v>
      </c>
      <c r="F198" s="150" t="s">
        <v>348</v>
      </c>
      <c r="G198" s="151" t="s">
        <v>164</v>
      </c>
      <c r="H198" s="152">
        <v>56</v>
      </c>
      <c r="I198" s="153">
        <v>0</v>
      </c>
      <c r="J198" s="153">
        <f t="shared" si="40"/>
        <v>0</v>
      </c>
      <c r="K198" s="154"/>
      <c r="L198" s="30"/>
      <c r="M198" s="155" t="s">
        <v>1</v>
      </c>
      <c r="N198" s="156" t="s">
        <v>37</v>
      </c>
      <c r="O198" s="157">
        <v>0.32217000000000001</v>
      </c>
      <c r="P198" s="157">
        <f t="shared" si="41"/>
        <v>18.041520000000002</v>
      </c>
      <c r="Q198" s="157">
        <v>0</v>
      </c>
      <c r="R198" s="157">
        <f t="shared" si="42"/>
        <v>0</v>
      </c>
      <c r="S198" s="157">
        <v>0.05</v>
      </c>
      <c r="T198" s="158">
        <f t="shared" si="43"/>
        <v>2.8000000000000003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9" t="s">
        <v>139</v>
      </c>
      <c r="AT198" s="159" t="s">
        <v>135</v>
      </c>
      <c r="AU198" s="159" t="s">
        <v>140</v>
      </c>
      <c r="AY198" s="17" t="s">
        <v>133</v>
      </c>
      <c r="BE198" s="160">
        <f t="shared" si="44"/>
        <v>0</v>
      </c>
      <c r="BF198" s="160">
        <f t="shared" si="45"/>
        <v>0</v>
      </c>
      <c r="BG198" s="160">
        <f t="shared" si="46"/>
        <v>0</v>
      </c>
      <c r="BH198" s="160">
        <f t="shared" si="47"/>
        <v>0</v>
      </c>
      <c r="BI198" s="160">
        <f t="shared" si="48"/>
        <v>0</v>
      </c>
      <c r="BJ198" s="17" t="s">
        <v>140</v>
      </c>
      <c r="BK198" s="160">
        <f t="shared" si="49"/>
        <v>0</v>
      </c>
      <c r="BL198" s="17" t="s">
        <v>139</v>
      </c>
      <c r="BM198" s="159" t="s">
        <v>349</v>
      </c>
    </row>
    <row r="199" spans="1:65" s="2" customFormat="1" ht="33" customHeight="1">
      <c r="A199" s="29"/>
      <c r="B199" s="147"/>
      <c r="C199" s="148" t="s">
        <v>350</v>
      </c>
      <c r="D199" s="148" t="s">
        <v>135</v>
      </c>
      <c r="E199" s="149" t="s">
        <v>351</v>
      </c>
      <c r="F199" s="150" t="s">
        <v>352</v>
      </c>
      <c r="G199" s="151" t="s">
        <v>164</v>
      </c>
      <c r="H199" s="152">
        <v>54</v>
      </c>
      <c r="I199" s="153">
        <v>0</v>
      </c>
      <c r="J199" s="153">
        <f t="shared" si="40"/>
        <v>0</v>
      </c>
      <c r="K199" s="154"/>
      <c r="L199" s="30"/>
      <c r="M199" s="155" t="s">
        <v>1</v>
      </c>
      <c r="N199" s="156" t="s">
        <v>37</v>
      </c>
      <c r="O199" s="157">
        <v>0.25383</v>
      </c>
      <c r="P199" s="157">
        <f t="shared" si="41"/>
        <v>13.70682</v>
      </c>
      <c r="Q199" s="157">
        <v>0</v>
      </c>
      <c r="R199" s="157">
        <f t="shared" si="42"/>
        <v>0</v>
      </c>
      <c r="S199" s="157">
        <v>4.5999999999999999E-2</v>
      </c>
      <c r="T199" s="158">
        <f t="shared" si="43"/>
        <v>2.484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9" t="s">
        <v>139</v>
      </c>
      <c r="AT199" s="159" t="s">
        <v>135</v>
      </c>
      <c r="AU199" s="159" t="s">
        <v>140</v>
      </c>
      <c r="AY199" s="17" t="s">
        <v>133</v>
      </c>
      <c r="BE199" s="160">
        <f t="shared" si="44"/>
        <v>0</v>
      </c>
      <c r="BF199" s="160">
        <f t="shared" si="45"/>
        <v>0</v>
      </c>
      <c r="BG199" s="160">
        <f t="shared" si="46"/>
        <v>0</v>
      </c>
      <c r="BH199" s="160">
        <f t="shared" si="47"/>
        <v>0</v>
      </c>
      <c r="BI199" s="160">
        <f t="shared" si="48"/>
        <v>0</v>
      </c>
      <c r="BJ199" s="17" t="s">
        <v>140</v>
      </c>
      <c r="BK199" s="160">
        <f t="shared" si="49"/>
        <v>0</v>
      </c>
      <c r="BL199" s="17" t="s">
        <v>139</v>
      </c>
      <c r="BM199" s="159" t="s">
        <v>353</v>
      </c>
    </row>
    <row r="200" spans="1:65" s="2" customFormat="1" ht="37.75" customHeight="1">
      <c r="A200" s="29"/>
      <c r="B200" s="147"/>
      <c r="C200" s="148" t="s">
        <v>354</v>
      </c>
      <c r="D200" s="148" t="s">
        <v>135</v>
      </c>
      <c r="E200" s="149" t="s">
        <v>355</v>
      </c>
      <c r="F200" s="150" t="s">
        <v>356</v>
      </c>
      <c r="G200" s="151" t="s">
        <v>164</v>
      </c>
      <c r="H200" s="152">
        <v>72.56</v>
      </c>
      <c r="I200" s="153">
        <v>0</v>
      </c>
      <c r="J200" s="153">
        <f t="shared" si="40"/>
        <v>0</v>
      </c>
      <c r="K200" s="154"/>
      <c r="L200" s="30"/>
      <c r="M200" s="155" t="s">
        <v>1</v>
      </c>
      <c r="N200" s="156" t="s">
        <v>37</v>
      </c>
      <c r="O200" s="157">
        <v>0.28399999999999997</v>
      </c>
      <c r="P200" s="157">
        <f t="shared" si="41"/>
        <v>20.607039999999998</v>
      </c>
      <c r="Q200" s="157">
        <v>0</v>
      </c>
      <c r="R200" s="157">
        <f t="shared" si="42"/>
        <v>0</v>
      </c>
      <c r="S200" s="157">
        <v>6.8000000000000005E-2</v>
      </c>
      <c r="T200" s="158">
        <f t="shared" si="43"/>
        <v>4.9340800000000007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59" t="s">
        <v>139</v>
      </c>
      <c r="AT200" s="159" t="s">
        <v>135</v>
      </c>
      <c r="AU200" s="159" t="s">
        <v>140</v>
      </c>
      <c r="AY200" s="17" t="s">
        <v>133</v>
      </c>
      <c r="BE200" s="160">
        <f t="shared" si="44"/>
        <v>0</v>
      </c>
      <c r="BF200" s="160">
        <f t="shared" si="45"/>
        <v>0</v>
      </c>
      <c r="BG200" s="160">
        <f t="shared" si="46"/>
        <v>0</v>
      </c>
      <c r="BH200" s="160">
        <f t="shared" si="47"/>
        <v>0</v>
      </c>
      <c r="BI200" s="160">
        <f t="shared" si="48"/>
        <v>0</v>
      </c>
      <c r="BJ200" s="17" t="s">
        <v>140</v>
      </c>
      <c r="BK200" s="160">
        <f t="shared" si="49"/>
        <v>0</v>
      </c>
      <c r="BL200" s="17" t="s">
        <v>139</v>
      </c>
      <c r="BM200" s="159" t="s">
        <v>357</v>
      </c>
    </row>
    <row r="201" spans="1:65" s="2" customFormat="1" ht="21.75" customHeight="1">
      <c r="A201" s="29"/>
      <c r="B201" s="147"/>
      <c r="C201" s="148" t="s">
        <v>358</v>
      </c>
      <c r="D201" s="148" t="s">
        <v>135</v>
      </c>
      <c r="E201" s="149" t="s">
        <v>359</v>
      </c>
      <c r="F201" s="150" t="s">
        <v>360</v>
      </c>
      <c r="G201" s="151" t="s">
        <v>193</v>
      </c>
      <c r="H201" s="152">
        <v>105.137</v>
      </c>
      <c r="I201" s="153">
        <v>0</v>
      </c>
      <c r="J201" s="153">
        <f t="shared" si="40"/>
        <v>0</v>
      </c>
      <c r="K201" s="154"/>
      <c r="L201" s="30"/>
      <c r="M201" s="155" t="s">
        <v>1</v>
      </c>
      <c r="N201" s="156" t="s">
        <v>37</v>
      </c>
      <c r="O201" s="157">
        <v>0.59799999999999998</v>
      </c>
      <c r="P201" s="157">
        <f t="shared" si="41"/>
        <v>62.871925999999995</v>
      </c>
      <c r="Q201" s="157">
        <v>0</v>
      </c>
      <c r="R201" s="157">
        <f t="shared" si="42"/>
        <v>0</v>
      </c>
      <c r="S201" s="157">
        <v>0</v>
      </c>
      <c r="T201" s="158">
        <f t="shared" si="4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59" t="s">
        <v>139</v>
      </c>
      <c r="AT201" s="159" t="s">
        <v>135</v>
      </c>
      <c r="AU201" s="159" t="s">
        <v>140</v>
      </c>
      <c r="AY201" s="17" t="s">
        <v>133</v>
      </c>
      <c r="BE201" s="160">
        <f t="shared" si="44"/>
        <v>0</v>
      </c>
      <c r="BF201" s="160">
        <f t="shared" si="45"/>
        <v>0</v>
      </c>
      <c r="BG201" s="160">
        <f t="shared" si="46"/>
        <v>0</v>
      </c>
      <c r="BH201" s="160">
        <f t="shared" si="47"/>
        <v>0</v>
      </c>
      <c r="BI201" s="160">
        <f t="shared" si="48"/>
        <v>0</v>
      </c>
      <c r="BJ201" s="17" t="s">
        <v>140</v>
      </c>
      <c r="BK201" s="160">
        <f t="shared" si="49"/>
        <v>0</v>
      </c>
      <c r="BL201" s="17" t="s">
        <v>139</v>
      </c>
      <c r="BM201" s="159" t="s">
        <v>361</v>
      </c>
    </row>
    <row r="202" spans="1:65" s="2" customFormat="1" ht="24.25" customHeight="1">
      <c r="A202" s="29"/>
      <c r="B202" s="147"/>
      <c r="C202" s="148" t="s">
        <v>362</v>
      </c>
      <c r="D202" s="148" t="s">
        <v>135</v>
      </c>
      <c r="E202" s="149" t="s">
        <v>363</v>
      </c>
      <c r="F202" s="150" t="s">
        <v>364</v>
      </c>
      <c r="G202" s="151" t="s">
        <v>193</v>
      </c>
      <c r="H202" s="152">
        <v>250.85</v>
      </c>
      <c r="I202" s="153">
        <v>0</v>
      </c>
      <c r="J202" s="153">
        <f t="shared" si="40"/>
        <v>0</v>
      </c>
      <c r="K202" s="154"/>
      <c r="L202" s="30"/>
      <c r="M202" s="155" t="s">
        <v>1</v>
      </c>
      <c r="N202" s="156" t="s">
        <v>37</v>
      </c>
      <c r="O202" s="157">
        <v>0</v>
      </c>
      <c r="P202" s="157">
        <f t="shared" si="41"/>
        <v>0</v>
      </c>
      <c r="Q202" s="157">
        <v>0</v>
      </c>
      <c r="R202" s="157">
        <f t="shared" si="42"/>
        <v>0</v>
      </c>
      <c r="S202" s="157">
        <v>0</v>
      </c>
      <c r="T202" s="158">
        <f t="shared" si="4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59" t="s">
        <v>139</v>
      </c>
      <c r="AT202" s="159" t="s">
        <v>135</v>
      </c>
      <c r="AU202" s="159" t="s">
        <v>140</v>
      </c>
      <c r="AY202" s="17" t="s">
        <v>133</v>
      </c>
      <c r="BE202" s="160">
        <f t="shared" si="44"/>
        <v>0</v>
      </c>
      <c r="BF202" s="160">
        <f t="shared" si="45"/>
        <v>0</v>
      </c>
      <c r="BG202" s="160">
        <f t="shared" si="46"/>
        <v>0</v>
      </c>
      <c r="BH202" s="160">
        <f t="shared" si="47"/>
        <v>0</v>
      </c>
      <c r="BI202" s="160">
        <f t="shared" si="48"/>
        <v>0</v>
      </c>
      <c r="BJ202" s="17" t="s">
        <v>140</v>
      </c>
      <c r="BK202" s="160">
        <f t="shared" si="49"/>
        <v>0</v>
      </c>
      <c r="BL202" s="17" t="s">
        <v>139</v>
      </c>
      <c r="BM202" s="159" t="s">
        <v>365</v>
      </c>
    </row>
    <row r="203" spans="1:65" s="13" customFormat="1" ht="12">
      <c r="B203" s="171"/>
      <c r="D203" s="172" t="s">
        <v>171</v>
      </c>
      <c r="E203" s="173" t="s">
        <v>1</v>
      </c>
      <c r="F203" s="174" t="s">
        <v>366</v>
      </c>
      <c r="H203" s="175">
        <v>250.85</v>
      </c>
      <c r="L203" s="171"/>
      <c r="M203" s="176"/>
      <c r="N203" s="177"/>
      <c r="O203" s="177"/>
      <c r="P203" s="177"/>
      <c r="Q203" s="177"/>
      <c r="R203" s="177"/>
      <c r="S203" s="177"/>
      <c r="T203" s="178"/>
      <c r="AT203" s="173" t="s">
        <v>171</v>
      </c>
      <c r="AU203" s="173" t="s">
        <v>140</v>
      </c>
      <c r="AV203" s="13" t="s">
        <v>140</v>
      </c>
      <c r="AW203" s="13" t="s">
        <v>27</v>
      </c>
      <c r="AX203" s="13" t="s">
        <v>79</v>
      </c>
      <c r="AY203" s="173" t="s">
        <v>133</v>
      </c>
    </row>
    <row r="204" spans="1:65" s="12" customFormat="1" ht="22.75" customHeight="1">
      <c r="B204" s="135"/>
      <c r="D204" s="136" t="s">
        <v>70</v>
      </c>
      <c r="E204" s="145" t="s">
        <v>367</v>
      </c>
      <c r="F204" s="145" t="s">
        <v>368</v>
      </c>
      <c r="J204" s="146">
        <f>BK204</f>
        <v>0</v>
      </c>
      <c r="L204" s="135"/>
      <c r="M204" s="139"/>
      <c r="N204" s="140"/>
      <c r="O204" s="140"/>
      <c r="P204" s="141">
        <f>P205</f>
        <v>646.58783799999992</v>
      </c>
      <c r="Q204" s="140"/>
      <c r="R204" s="141">
        <f>R205</f>
        <v>0</v>
      </c>
      <c r="S204" s="140"/>
      <c r="T204" s="142">
        <f>T205</f>
        <v>0</v>
      </c>
      <c r="AR204" s="136" t="s">
        <v>79</v>
      </c>
      <c r="AT204" s="143" t="s">
        <v>70</v>
      </c>
      <c r="AU204" s="143" t="s">
        <v>79</v>
      </c>
      <c r="AY204" s="136" t="s">
        <v>133</v>
      </c>
      <c r="BK204" s="144">
        <f>BK205</f>
        <v>0</v>
      </c>
    </row>
    <row r="205" spans="1:65" s="2" customFormat="1" ht="24.25" customHeight="1">
      <c r="A205" s="29"/>
      <c r="B205" s="147"/>
      <c r="C205" s="148" t="s">
        <v>369</v>
      </c>
      <c r="D205" s="148" t="s">
        <v>135</v>
      </c>
      <c r="E205" s="149" t="s">
        <v>370</v>
      </c>
      <c r="F205" s="150" t="s">
        <v>371</v>
      </c>
      <c r="G205" s="151" t="s">
        <v>193</v>
      </c>
      <c r="H205" s="152">
        <v>720.03099999999995</v>
      </c>
      <c r="I205" s="153">
        <v>0</v>
      </c>
      <c r="J205" s="153">
        <f>ROUND(I205*H205,2)</f>
        <v>0</v>
      </c>
      <c r="K205" s="154"/>
      <c r="L205" s="30"/>
      <c r="M205" s="155" t="s">
        <v>1</v>
      </c>
      <c r="N205" s="156" t="s">
        <v>37</v>
      </c>
      <c r="O205" s="157">
        <v>0.89800000000000002</v>
      </c>
      <c r="P205" s="157">
        <f>O205*H205</f>
        <v>646.58783799999992</v>
      </c>
      <c r="Q205" s="157">
        <v>0</v>
      </c>
      <c r="R205" s="157">
        <f>Q205*H205</f>
        <v>0</v>
      </c>
      <c r="S205" s="157">
        <v>0</v>
      </c>
      <c r="T205" s="158">
        <f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9" t="s">
        <v>139</v>
      </c>
      <c r="AT205" s="159" t="s">
        <v>135</v>
      </c>
      <c r="AU205" s="159" t="s">
        <v>140</v>
      </c>
      <c r="AY205" s="17" t="s">
        <v>133</v>
      </c>
      <c r="BE205" s="160">
        <f>IF(N205="základná",J205,0)</f>
        <v>0</v>
      </c>
      <c r="BF205" s="160">
        <f>IF(N205="znížená",J205,0)</f>
        <v>0</v>
      </c>
      <c r="BG205" s="160">
        <f>IF(N205="zákl. prenesená",J205,0)</f>
        <v>0</v>
      </c>
      <c r="BH205" s="160">
        <f>IF(N205="zníž. prenesená",J205,0)</f>
        <v>0</v>
      </c>
      <c r="BI205" s="160">
        <f>IF(N205="nulová",J205,0)</f>
        <v>0</v>
      </c>
      <c r="BJ205" s="17" t="s">
        <v>140</v>
      </c>
      <c r="BK205" s="160">
        <f>ROUND(I205*H205,2)</f>
        <v>0</v>
      </c>
      <c r="BL205" s="17" t="s">
        <v>139</v>
      </c>
      <c r="BM205" s="159" t="s">
        <v>372</v>
      </c>
    </row>
    <row r="206" spans="1:65" s="12" customFormat="1" ht="26" customHeight="1">
      <c r="B206" s="135"/>
      <c r="D206" s="136" t="s">
        <v>70</v>
      </c>
      <c r="E206" s="137" t="s">
        <v>373</v>
      </c>
      <c r="F206" s="137" t="s">
        <v>374</v>
      </c>
      <c r="J206" s="138">
        <f>BK206</f>
        <v>0</v>
      </c>
      <c r="L206" s="135"/>
      <c r="M206" s="139"/>
      <c r="N206" s="140"/>
      <c r="O206" s="140"/>
      <c r="P206" s="141">
        <f>SUM(P207:P305)</f>
        <v>47.833798799999997</v>
      </c>
      <c r="Q206" s="140"/>
      <c r="R206" s="141">
        <f>SUM(R207:R305)</f>
        <v>3.6576000000000004E-3</v>
      </c>
      <c r="S206" s="140"/>
      <c r="T206" s="142">
        <f>SUM(T207:T305)</f>
        <v>0</v>
      </c>
      <c r="AR206" s="136" t="s">
        <v>140</v>
      </c>
      <c r="AT206" s="143" t="s">
        <v>70</v>
      </c>
      <c r="AU206" s="143" t="s">
        <v>71</v>
      </c>
      <c r="AY206" s="136" t="s">
        <v>133</v>
      </c>
      <c r="BK206" s="144">
        <f>SUM(BK207:BK305)</f>
        <v>0</v>
      </c>
    </row>
    <row r="207" spans="1:65" s="2" customFormat="1" ht="16.5" customHeight="1">
      <c r="A207" s="29"/>
      <c r="B207" s="147"/>
      <c r="C207" s="148" t="s">
        <v>375</v>
      </c>
      <c r="D207" s="148" t="s">
        <v>135</v>
      </c>
      <c r="E207" s="149" t="s">
        <v>376</v>
      </c>
      <c r="F207" s="150" t="s">
        <v>377</v>
      </c>
      <c r="G207" s="151" t="s">
        <v>164</v>
      </c>
      <c r="H207" s="152">
        <v>20.32</v>
      </c>
      <c r="I207" s="153">
        <v>0</v>
      </c>
      <c r="J207" s="153">
        <f>ROUND(I207*H207,2)</f>
        <v>0</v>
      </c>
      <c r="K207" s="154"/>
      <c r="L207" s="30"/>
      <c r="M207" s="155" t="s">
        <v>1</v>
      </c>
      <c r="N207" s="156" t="s">
        <v>37</v>
      </c>
      <c r="O207" s="157">
        <v>0.36459000000000003</v>
      </c>
      <c r="P207" s="157">
        <f>O207*H207</f>
        <v>7.4084688000000005</v>
      </c>
      <c r="Q207" s="157">
        <v>1.8000000000000001E-4</v>
      </c>
      <c r="R207" s="157">
        <f>Q207*H207</f>
        <v>3.6576000000000004E-3</v>
      </c>
      <c r="S207" s="157">
        <v>0</v>
      </c>
      <c r="T207" s="158">
        <f>S207*H207</f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59" t="s">
        <v>204</v>
      </c>
      <c r="AT207" s="159" t="s">
        <v>135</v>
      </c>
      <c r="AU207" s="159" t="s">
        <v>79</v>
      </c>
      <c r="AY207" s="17" t="s">
        <v>133</v>
      </c>
      <c r="BE207" s="160">
        <f>IF(N207="základná",J207,0)</f>
        <v>0</v>
      </c>
      <c r="BF207" s="160">
        <f>IF(N207="znížená",J207,0)</f>
        <v>0</v>
      </c>
      <c r="BG207" s="160">
        <f>IF(N207="zákl. prenesená",J207,0)</f>
        <v>0</v>
      </c>
      <c r="BH207" s="160">
        <f>IF(N207="zníž. prenesená",J207,0)</f>
        <v>0</v>
      </c>
      <c r="BI207" s="160">
        <f>IF(N207="nulová",J207,0)</f>
        <v>0</v>
      </c>
      <c r="BJ207" s="17" t="s">
        <v>140</v>
      </c>
      <c r="BK207" s="160">
        <f>ROUND(I207*H207,2)</f>
        <v>0</v>
      </c>
      <c r="BL207" s="17" t="s">
        <v>204</v>
      </c>
      <c r="BM207" s="159" t="s">
        <v>378</v>
      </c>
    </row>
    <row r="208" spans="1:65" s="13" customFormat="1" ht="12">
      <c r="B208" s="171"/>
      <c r="D208" s="172" t="s">
        <v>171</v>
      </c>
      <c r="E208" s="173" t="s">
        <v>1</v>
      </c>
      <c r="F208" s="174" t="s">
        <v>379</v>
      </c>
      <c r="H208" s="175">
        <v>20.32</v>
      </c>
      <c r="L208" s="171"/>
      <c r="M208" s="176"/>
      <c r="N208" s="177"/>
      <c r="O208" s="177"/>
      <c r="P208" s="177"/>
      <c r="Q208" s="177"/>
      <c r="R208" s="177"/>
      <c r="S208" s="177"/>
      <c r="T208" s="178"/>
      <c r="AT208" s="173" t="s">
        <v>171</v>
      </c>
      <c r="AU208" s="173" t="s">
        <v>79</v>
      </c>
      <c r="AV208" s="13" t="s">
        <v>140</v>
      </c>
      <c r="AW208" s="13" t="s">
        <v>27</v>
      </c>
      <c r="AX208" s="13" t="s">
        <v>71</v>
      </c>
      <c r="AY208" s="173" t="s">
        <v>133</v>
      </c>
    </row>
    <row r="209" spans="1:65" s="14" customFormat="1" ht="12">
      <c r="B209" s="179"/>
      <c r="D209" s="172" t="s">
        <v>171</v>
      </c>
      <c r="E209" s="180" t="s">
        <v>1</v>
      </c>
      <c r="F209" s="181" t="s">
        <v>380</v>
      </c>
      <c r="H209" s="182">
        <v>20.32</v>
      </c>
      <c r="L209" s="179"/>
      <c r="M209" s="183"/>
      <c r="N209" s="184"/>
      <c r="O209" s="184"/>
      <c r="P209" s="184"/>
      <c r="Q209" s="184"/>
      <c r="R209" s="184"/>
      <c r="S209" s="184"/>
      <c r="T209" s="185"/>
      <c r="AT209" s="180" t="s">
        <v>171</v>
      </c>
      <c r="AU209" s="180" t="s">
        <v>79</v>
      </c>
      <c r="AV209" s="14" t="s">
        <v>139</v>
      </c>
      <c r="AW209" s="14" t="s">
        <v>27</v>
      </c>
      <c r="AX209" s="14" t="s">
        <v>79</v>
      </c>
      <c r="AY209" s="180" t="s">
        <v>133</v>
      </c>
    </row>
    <row r="210" spans="1:65" s="2" customFormat="1" ht="24.25" customHeight="1">
      <c r="A210" s="29"/>
      <c r="B210" s="147"/>
      <c r="C210" s="161" t="s">
        <v>381</v>
      </c>
      <c r="D210" s="161" t="s">
        <v>167</v>
      </c>
      <c r="E210" s="162" t="s">
        <v>173</v>
      </c>
      <c r="F210" s="163" t="s">
        <v>382</v>
      </c>
      <c r="G210" s="164" t="s">
        <v>220</v>
      </c>
      <c r="H210" s="165">
        <v>2</v>
      </c>
      <c r="I210" s="166">
        <v>0</v>
      </c>
      <c r="J210" s="166">
        <f>ROUND(I210*H210,2)</f>
        <v>0</v>
      </c>
      <c r="K210" s="167"/>
      <c r="L210" s="168"/>
      <c r="M210" s="169" t="s">
        <v>1</v>
      </c>
      <c r="N210" s="170" t="s">
        <v>37</v>
      </c>
      <c r="O210" s="157">
        <v>0</v>
      </c>
      <c r="P210" s="157">
        <f>O210*H210</f>
        <v>0</v>
      </c>
      <c r="Q210" s="157">
        <v>0</v>
      </c>
      <c r="R210" s="157">
        <f>Q210*H210</f>
        <v>0</v>
      </c>
      <c r="S210" s="157">
        <v>0</v>
      </c>
      <c r="T210" s="158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9" t="s">
        <v>272</v>
      </c>
      <c r="AT210" s="159" t="s">
        <v>167</v>
      </c>
      <c r="AU210" s="159" t="s">
        <v>79</v>
      </c>
      <c r="AY210" s="17" t="s">
        <v>133</v>
      </c>
      <c r="BE210" s="160">
        <f>IF(N210="základná",J210,0)</f>
        <v>0</v>
      </c>
      <c r="BF210" s="160">
        <f>IF(N210="znížená",J210,0)</f>
        <v>0</v>
      </c>
      <c r="BG210" s="160">
        <f>IF(N210="zákl. prenesená",J210,0)</f>
        <v>0</v>
      </c>
      <c r="BH210" s="160">
        <f>IF(N210="zníž. prenesená",J210,0)</f>
        <v>0</v>
      </c>
      <c r="BI210" s="160">
        <f>IF(N210="nulová",J210,0)</f>
        <v>0</v>
      </c>
      <c r="BJ210" s="17" t="s">
        <v>140</v>
      </c>
      <c r="BK210" s="160">
        <f>ROUND(I210*H210,2)</f>
        <v>0</v>
      </c>
      <c r="BL210" s="17" t="s">
        <v>204</v>
      </c>
      <c r="BM210" s="159" t="s">
        <v>383</v>
      </c>
    </row>
    <row r="211" spans="1:65" s="2" customFormat="1" ht="16.5" customHeight="1">
      <c r="A211" s="29"/>
      <c r="B211" s="147"/>
      <c r="C211" s="148" t="s">
        <v>384</v>
      </c>
      <c r="D211" s="148" t="s">
        <v>135</v>
      </c>
      <c r="E211" s="149" t="s">
        <v>385</v>
      </c>
      <c r="F211" s="150" t="s">
        <v>386</v>
      </c>
      <c r="G211" s="151" t="s">
        <v>180</v>
      </c>
      <c r="H211" s="152">
        <v>40.630000000000003</v>
      </c>
      <c r="I211" s="153">
        <v>0</v>
      </c>
      <c r="J211" s="153">
        <f>ROUND(I211*H211,2)</f>
        <v>0</v>
      </c>
      <c r="K211" s="154"/>
      <c r="L211" s="30"/>
      <c r="M211" s="155" t="s">
        <v>1</v>
      </c>
      <c r="N211" s="156" t="s">
        <v>37</v>
      </c>
      <c r="O211" s="157">
        <v>0</v>
      </c>
      <c r="P211" s="157">
        <f>O211*H211</f>
        <v>0</v>
      </c>
      <c r="Q211" s="157">
        <v>0</v>
      </c>
      <c r="R211" s="157">
        <f>Q211*H211</f>
        <v>0</v>
      </c>
      <c r="S211" s="157">
        <v>0</v>
      </c>
      <c r="T211" s="158">
        <f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59" t="s">
        <v>204</v>
      </c>
      <c r="AT211" s="159" t="s">
        <v>135</v>
      </c>
      <c r="AU211" s="159" t="s">
        <v>79</v>
      </c>
      <c r="AY211" s="17" t="s">
        <v>133</v>
      </c>
      <c r="BE211" s="160">
        <f>IF(N211="základná",J211,0)</f>
        <v>0</v>
      </c>
      <c r="BF211" s="160">
        <f>IF(N211="znížená",J211,0)</f>
        <v>0</v>
      </c>
      <c r="BG211" s="160">
        <f>IF(N211="zákl. prenesená",J211,0)</f>
        <v>0</v>
      </c>
      <c r="BH211" s="160">
        <f>IF(N211="zníž. prenesená",J211,0)</f>
        <v>0</v>
      </c>
      <c r="BI211" s="160">
        <f>IF(N211="nulová",J211,0)</f>
        <v>0</v>
      </c>
      <c r="BJ211" s="17" t="s">
        <v>140</v>
      </c>
      <c r="BK211" s="160">
        <f>ROUND(I211*H211,2)</f>
        <v>0</v>
      </c>
      <c r="BL211" s="17" t="s">
        <v>204</v>
      </c>
      <c r="BM211" s="159" t="s">
        <v>387</v>
      </c>
    </row>
    <row r="212" spans="1:65" s="13" customFormat="1" ht="12">
      <c r="B212" s="171"/>
      <c r="D212" s="172" t="s">
        <v>171</v>
      </c>
      <c r="E212" s="173" t="s">
        <v>1</v>
      </c>
      <c r="F212" s="174" t="s">
        <v>388</v>
      </c>
      <c r="H212" s="175">
        <v>11.45</v>
      </c>
      <c r="L212" s="171"/>
      <c r="M212" s="176"/>
      <c r="N212" s="177"/>
      <c r="O212" s="177"/>
      <c r="P212" s="177"/>
      <c r="Q212" s="177"/>
      <c r="R212" s="177"/>
      <c r="S212" s="177"/>
      <c r="T212" s="178"/>
      <c r="AT212" s="173" t="s">
        <v>171</v>
      </c>
      <c r="AU212" s="173" t="s">
        <v>79</v>
      </c>
      <c r="AV212" s="13" t="s">
        <v>140</v>
      </c>
      <c r="AW212" s="13" t="s">
        <v>27</v>
      </c>
      <c r="AX212" s="13" t="s">
        <v>71</v>
      </c>
      <c r="AY212" s="173" t="s">
        <v>133</v>
      </c>
    </row>
    <row r="213" spans="1:65" s="13" customFormat="1" ht="12">
      <c r="B213" s="171"/>
      <c r="D213" s="172" t="s">
        <v>171</v>
      </c>
      <c r="E213" s="173" t="s">
        <v>1</v>
      </c>
      <c r="F213" s="174" t="s">
        <v>389</v>
      </c>
      <c r="H213" s="175">
        <v>6.4</v>
      </c>
      <c r="L213" s="171"/>
      <c r="M213" s="176"/>
      <c r="N213" s="177"/>
      <c r="O213" s="177"/>
      <c r="P213" s="177"/>
      <c r="Q213" s="177"/>
      <c r="R213" s="177"/>
      <c r="S213" s="177"/>
      <c r="T213" s="178"/>
      <c r="AT213" s="173" t="s">
        <v>171</v>
      </c>
      <c r="AU213" s="173" t="s">
        <v>79</v>
      </c>
      <c r="AV213" s="13" t="s">
        <v>140</v>
      </c>
      <c r="AW213" s="13" t="s">
        <v>27</v>
      </c>
      <c r="AX213" s="13" t="s">
        <v>71</v>
      </c>
      <c r="AY213" s="173" t="s">
        <v>133</v>
      </c>
    </row>
    <row r="214" spans="1:65" s="13" customFormat="1" ht="12">
      <c r="B214" s="171"/>
      <c r="D214" s="172" t="s">
        <v>171</v>
      </c>
      <c r="E214" s="173" t="s">
        <v>1</v>
      </c>
      <c r="F214" s="174" t="s">
        <v>390</v>
      </c>
      <c r="H214" s="175">
        <v>16.22</v>
      </c>
      <c r="L214" s="171"/>
      <c r="M214" s="176"/>
      <c r="N214" s="177"/>
      <c r="O214" s="177"/>
      <c r="P214" s="177"/>
      <c r="Q214" s="177"/>
      <c r="R214" s="177"/>
      <c r="S214" s="177"/>
      <c r="T214" s="178"/>
      <c r="AT214" s="173" t="s">
        <v>171</v>
      </c>
      <c r="AU214" s="173" t="s">
        <v>79</v>
      </c>
      <c r="AV214" s="13" t="s">
        <v>140</v>
      </c>
      <c r="AW214" s="13" t="s">
        <v>27</v>
      </c>
      <c r="AX214" s="13" t="s">
        <v>71</v>
      </c>
      <c r="AY214" s="173" t="s">
        <v>133</v>
      </c>
    </row>
    <row r="215" spans="1:65" s="15" customFormat="1" ht="12">
      <c r="B215" s="186"/>
      <c r="D215" s="172" t="s">
        <v>171</v>
      </c>
      <c r="E215" s="187" t="s">
        <v>1</v>
      </c>
      <c r="F215" s="188" t="s">
        <v>391</v>
      </c>
      <c r="H215" s="189">
        <v>34.07</v>
      </c>
      <c r="L215" s="186"/>
      <c r="M215" s="190"/>
      <c r="N215" s="191"/>
      <c r="O215" s="191"/>
      <c r="P215" s="191"/>
      <c r="Q215" s="191"/>
      <c r="R215" s="191"/>
      <c r="S215" s="191"/>
      <c r="T215" s="192"/>
      <c r="AT215" s="187" t="s">
        <v>171</v>
      </c>
      <c r="AU215" s="187" t="s">
        <v>79</v>
      </c>
      <c r="AV215" s="15" t="s">
        <v>145</v>
      </c>
      <c r="AW215" s="15" t="s">
        <v>27</v>
      </c>
      <c r="AX215" s="15" t="s">
        <v>71</v>
      </c>
      <c r="AY215" s="187" t="s">
        <v>133</v>
      </c>
    </row>
    <row r="216" spans="1:65" s="13" customFormat="1" ht="12">
      <c r="B216" s="171"/>
      <c r="D216" s="172" t="s">
        <v>171</v>
      </c>
      <c r="E216" s="173" t="s">
        <v>1</v>
      </c>
      <c r="F216" s="174" t="s">
        <v>392</v>
      </c>
      <c r="H216" s="175">
        <v>6.56</v>
      </c>
      <c r="L216" s="171"/>
      <c r="M216" s="176"/>
      <c r="N216" s="177"/>
      <c r="O216" s="177"/>
      <c r="P216" s="177"/>
      <c r="Q216" s="177"/>
      <c r="R216" s="177"/>
      <c r="S216" s="177"/>
      <c r="T216" s="178"/>
      <c r="AT216" s="173" t="s">
        <v>171</v>
      </c>
      <c r="AU216" s="173" t="s">
        <v>79</v>
      </c>
      <c r="AV216" s="13" t="s">
        <v>140</v>
      </c>
      <c r="AW216" s="13" t="s">
        <v>27</v>
      </c>
      <c r="AX216" s="13" t="s">
        <v>71</v>
      </c>
      <c r="AY216" s="173" t="s">
        <v>133</v>
      </c>
    </row>
    <row r="217" spans="1:65" s="15" customFormat="1" ht="12">
      <c r="B217" s="186"/>
      <c r="D217" s="172" t="s">
        <v>171</v>
      </c>
      <c r="E217" s="187" t="s">
        <v>1</v>
      </c>
      <c r="F217" s="188" t="s">
        <v>391</v>
      </c>
      <c r="H217" s="189">
        <v>6.56</v>
      </c>
      <c r="L217" s="186"/>
      <c r="M217" s="190"/>
      <c r="N217" s="191"/>
      <c r="O217" s="191"/>
      <c r="P217" s="191"/>
      <c r="Q217" s="191"/>
      <c r="R217" s="191"/>
      <c r="S217" s="191"/>
      <c r="T217" s="192"/>
      <c r="AT217" s="187" t="s">
        <v>171</v>
      </c>
      <c r="AU217" s="187" t="s">
        <v>79</v>
      </c>
      <c r="AV217" s="15" t="s">
        <v>145</v>
      </c>
      <c r="AW217" s="15" t="s">
        <v>27</v>
      </c>
      <c r="AX217" s="15" t="s">
        <v>71</v>
      </c>
      <c r="AY217" s="187" t="s">
        <v>133</v>
      </c>
    </row>
    <row r="218" spans="1:65" s="14" customFormat="1" ht="12">
      <c r="B218" s="179"/>
      <c r="D218" s="172" t="s">
        <v>171</v>
      </c>
      <c r="E218" s="180" t="s">
        <v>1</v>
      </c>
      <c r="F218" s="181" t="s">
        <v>380</v>
      </c>
      <c r="H218" s="182">
        <v>40.630000000000003</v>
      </c>
      <c r="L218" s="179"/>
      <c r="M218" s="183"/>
      <c r="N218" s="184"/>
      <c r="O218" s="184"/>
      <c r="P218" s="184"/>
      <c r="Q218" s="184"/>
      <c r="R218" s="184"/>
      <c r="S218" s="184"/>
      <c r="T218" s="185"/>
      <c r="AT218" s="180" t="s">
        <v>171</v>
      </c>
      <c r="AU218" s="180" t="s">
        <v>79</v>
      </c>
      <c r="AV218" s="14" t="s">
        <v>139</v>
      </c>
      <c r="AW218" s="14" t="s">
        <v>27</v>
      </c>
      <c r="AX218" s="14" t="s">
        <v>79</v>
      </c>
      <c r="AY218" s="180" t="s">
        <v>133</v>
      </c>
    </row>
    <row r="219" spans="1:65" s="2" customFormat="1" ht="21.75" customHeight="1">
      <c r="A219" s="29"/>
      <c r="B219" s="147"/>
      <c r="C219" s="161" t="s">
        <v>393</v>
      </c>
      <c r="D219" s="161" t="s">
        <v>167</v>
      </c>
      <c r="E219" s="162" t="s">
        <v>394</v>
      </c>
      <c r="F219" s="163" t="s">
        <v>395</v>
      </c>
      <c r="G219" s="164" t="s">
        <v>164</v>
      </c>
      <c r="H219" s="165">
        <v>10.388999999999999</v>
      </c>
      <c r="I219" s="166">
        <v>0</v>
      </c>
      <c r="J219" s="166">
        <f>ROUND(I219*H219,2)</f>
        <v>0</v>
      </c>
      <c r="K219" s="167"/>
      <c r="L219" s="168"/>
      <c r="M219" s="169" t="s">
        <v>1</v>
      </c>
      <c r="N219" s="170" t="s">
        <v>37</v>
      </c>
      <c r="O219" s="157">
        <v>0</v>
      </c>
      <c r="P219" s="157">
        <f>O219*H219</f>
        <v>0</v>
      </c>
      <c r="Q219" s="157">
        <v>0</v>
      </c>
      <c r="R219" s="157">
        <f>Q219*H219</f>
        <v>0</v>
      </c>
      <c r="S219" s="157">
        <v>0</v>
      </c>
      <c r="T219" s="158">
        <f>S219*H219</f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59" t="s">
        <v>272</v>
      </c>
      <c r="AT219" s="159" t="s">
        <v>167</v>
      </c>
      <c r="AU219" s="159" t="s">
        <v>79</v>
      </c>
      <c r="AY219" s="17" t="s">
        <v>133</v>
      </c>
      <c r="BE219" s="160">
        <f>IF(N219="základná",J219,0)</f>
        <v>0</v>
      </c>
      <c r="BF219" s="160">
        <f>IF(N219="znížená",J219,0)</f>
        <v>0</v>
      </c>
      <c r="BG219" s="160">
        <f>IF(N219="zákl. prenesená",J219,0)</f>
        <v>0</v>
      </c>
      <c r="BH219" s="160">
        <f>IF(N219="zníž. prenesená",J219,0)</f>
        <v>0</v>
      </c>
      <c r="BI219" s="160">
        <f>IF(N219="nulová",J219,0)</f>
        <v>0</v>
      </c>
      <c r="BJ219" s="17" t="s">
        <v>140</v>
      </c>
      <c r="BK219" s="160">
        <f>ROUND(I219*H219,2)</f>
        <v>0</v>
      </c>
      <c r="BL219" s="17" t="s">
        <v>204</v>
      </c>
      <c r="BM219" s="159" t="s">
        <v>396</v>
      </c>
    </row>
    <row r="220" spans="1:65" s="13" customFormat="1" ht="12">
      <c r="B220" s="171"/>
      <c r="D220" s="172" t="s">
        <v>171</v>
      </c>
      <c r="E220" s="173" t="s">
        <v>1</v>
      </c>
      <c r="F220" s="174" t="s">
        <v>397</v>
      </c>
      <c r="H220" s="175">
        <v>3.0750000000000002</v>
      </c>
      <c r="L220" s="171"/>
      <c r="M220" s="176"/>
      <c r="N220" s="177"/>
      <c r="O220" s="177"/>
      <c r="P220" s="177"/>
      <c r="Q220" s="177"/>
      <c r="R220" s="177"/>
      <c r="S220" s="177"/>
      <c r="T220" s="178"/>
      <c r="AT220" s="173" t="s">
        <v>171</v>
      </c>
      <c r="AU220" s="173" t="s">
        <v>79</v>
      </c>
      <c r="AV220" s="13" t="s">
        <v>140</v>
      </c>
      <c r="AW220" s="13" t="s">
        <v>27</v>
      </c>
      <c r="AX220" s="13" t="s">
        <v>71</v>
      </c>
      <c r="AY220" s="173" t="s">
        <v>133</v>
      </c>
    </row>
    <row r="221" spans="1:65" s="13" customFormat="1" ht="12">
      <c r="B221" s="171"/>
      <c r="D221" s="172" t="s">
        <v>171</v>
      </c>
      <c r="E221" s="173" t="s">
        <v>1</v>
      </c>
      <c r="F221" s="174" t="s">
        <v>398</v>
      </c>
      <c r="H221" s="175">
        <v>1.56</v>
      </c>
      <c r="L221" s="171"/>
      <c r="M221" s="176"/>
      <c r="N221" s="177"/>
      <c r="O221" s="177"/>
      <c r="P221" s="177"/>
      <c r="Q221" s="177"/>
      <c r="R221" s="177"/>
      <c r="S221" s="177"/>
      <c r="T221" s="178"/>
      <c r="AT221" s="173" t="s">
        <v>171</v>
      </c>
      <c r="AU221" s="173" t="s">
        <v>79</v>
      </c>
      <c r="AV221" s="13" t="s">
        <v>140</v>
      </c>
      <c r="AW221" s="13" t="s">
        <v>27</v>
      </c>
      <c r="AX221" s="13" t="s">
        <v>71</v>
      </c>
      <c r="AY221" s="173" t="s">
        <v>133</v>
      </c>
    </row>
    <row r="222" spans="1:65" s="13" customFormat="1" ht="12">
      <c r="B222" s="171"/>
      <c r="D222" s="172" t="s">
        <v>171</v>
      </c>
      <c r="E222" s="173" t="s">
        <v>1</v>
      </c>
      <c r="F222" s="174" t="s">
        <v>399</v>
      </c>
      <c r="H222" s="175">
        <v>4.1459999999999999</v>
      </c>
      <c r="L222" s="171"/>
      <c r="M222" s="176"/>
      <c r="N222" s="177"/>
      <c r="O222" s="177"/>
      <c r="P222" s="177"/>
      <c r="Q222" s="177"/>
      <c r="R222" s="177"/>
      <c r="S222" s="177"/>
      <c r="T222" s="178"/>
      <c r="AT222" s="173" t="s">
        <v>171</v>
      </c>
      <c r="AU222" s="173" t="s">
        <v>79</v>
      </c>
      <c r="AV222" s="13" t="s">
        <v>140</v>
      </c>
      <c r="AW222" s="13" t="s">
        <v>27</v>
      </c>
      <c r="AX222" s="13" t="s">
        <v>71</v>
      </c>
      <c r="AY222" s="173" t="s">
        <v>133</v>
      </c>
    </row>
    <row r="223" spans="1:65" s="15" customFormat="1" ht="12">
      <c r="B223" s="186"/>
      <c r="D223" s="172" t="s">
        <v>171</v>
      </c>
      <c r="E223" s="187" t="s">
        <v>1</v>
      </c>
      <c r="F223" s="188" t="s">
        <v>391</v>
      </c>
      <c r="H223" s="189">
        <v>8.7810000000000006</v>
      </c>
      <c r="L223" s="186"/>
      <c r="M223" s="190"/>
      <c r="N223" s="191"/>
      <c r="O223" s="191"/>
      <c r="P223" s="191"/>
      <c r="Q223" s="191"/>
      <c r="R223" s="191"/>
      <c r="S223" s="191"/>
      <c r="T223" s="192"/>
      <c r="AT223" s="187" t="s">
        <v>171</v>
      </c>
      <c r="AU223" s="187" t="s">
        <v>79</v>
      </c>
      <c r="AV223" s="15" t="s">
        <v>145</v>
      </c>
      <c r="AW223" s="15" t="s">
        <v>27</v>
      </c>
      <c r="AX223" s="15" t="s">
        <v>71</v>
      </c>
      <c r="AY223" s="187" t="s">
        <v>133</v>
      </c>
    </row>
    <row r="224" spans="1:65" s="13" customFormat="1" ht="12">
      <c r="B224" s="171"/>
      <c r="D224" s="172" t="s">
        <v>171</v>
      </c>
      <c r="E224" s="173" t="s">
        <v>1</v>
      </c>
      <c r="F224" s="174" t="s">
        <v>400</v>
      </c>
      <c r="H224" s="175">
        <v>1.6080000000000001</v>
      </c>
      <c r="L224" s="171"/>
      <c r="M224" s="176"/>
      <c r="N224" s="177"/>
      <c r="O224" s="177"/>
      <c r="P224" s="177"/>
      <c r="Q224" s="177"/>
      <c r="R224" s="177"/>
      <c r="S224" s="177"/>
      <c r="T224" s="178"/>
      <c r="AT224" s="173" t="s">
        <v>171</v>
      </c>
      <c r="AU224" s="173" t="s">
        <v>79</v>
      </c>
      <c r="AV224" s="13" t="s">
        <v>140</v>
      </c>
      <c r="AW224" s="13" t="s">
        <v>27</v>
      </c>
      <c r="AX224" s="13" t="s">
        <v>71</v>
      </c>
      <c r="AY224" s="173" t="s">
        <v>133</v>
      </c>
    </row>
    <row r="225" spans="1:65" s="15" customFormat="1" ht="12">
      <c r="B225" s="186"/>
      <c r="D225" s="172" t="s">
        <v>171</v>
      </c>
      <c r="E225" s="187" t="s">
        <v>1</v>
      </c>
      <c r="F225" s="188" t="s">
        <v>391</v>
      </c>
      <c r="H225" s="189">
        <v>1.6080000000000001</v>
      </c>
      <c r="L225" s="186"/>
      <c r="M225" s="190"/>
      <c r="N225" s="191"/>
      <c r="O225" s="191"/>
      <c r="P225" s="191"/>
      <c r="Q225" s="191"/>
      <c r="R225" s="191"/>
      <c r="S225" s="191"/>
      <c r="T225" s="192"/>
      <c r="AT225" s="187" t="s">
        <v>171</v>
      </c>
      <c r="AU225" s="187" t="s">
        <v>79</v>
      </c>
      <c r="AV225" s="15" t="s">
        <v>145</v>
      </c>
      <c r="AW225" s="15" t="s">
        <v>27</v>
      </c>
      <c r="AX225" s="15" t="s">
        <v>71</v>
      </c>
      <c r="AY225" s="187" t="s">
        <v>133</v>
      </c>
    </row>
    <row r="226" spans="1:65" s="14" customFormat="1" ht="12">
      <c r="B226" s="179"/>
      <c r="D226" s="172" t="s">
        <v>171</v>
      </c>
      <c r="E226" s="180" t="s">
        <v>1</v>
      </c>
      <c r="F226" s="181" t="s">
        <v>380</v>
      </c>
      <c r="H226" s="182">
        <v>10.388999999999999</v>
      </c>
      <c r="L226" s="179"/>
      <c r="M226" s="183"/>
      <c r="N226" s="184"/>
      <c r="O226" s="184"/>
      <c r="P226" s="184"/>
      <c r="Q226" s="184"/>
      <c r="R226" s="184"/>
      <c r="S226" s="184"/>
      <c r="T226" s="185"/>
      <c r="AT226" s="180" t="s">
        <v>171</v>
      </c>
      <c r="AU226" s="180" t="s">
        <v>79</v>
      </c>
      <c r="AV226" s="14" t="s">
        <v>139</v>
      </c>
      <c r="AW226" s="14" t="s">
        <v>27</v>
      </c>
      <c r="AX226" s="14" t="s">
        <v>79</v>
      </c>
      <c r="AY226" s="180" t="s">
        <v>133</v>
      </c>
    </row>
    <row r="227" spans="1:65" s="2" customFormat="1" ht="33" customHeight="1">
      <c r="A227" s="29"/>
      <c r="B227" s="147"/>
      <c r="C227" s="148" t="s">
        <v>401</v>
      </c>
      <c r="D227" s="148" t="s">
        <v>135</v>
      </c>
      <c r="E227" s="149" t="s">
        <v>402</v>
      </c>
      <c r="F227" s="150" t="s">
        <v>403</v>
      </c>
      <c r="G227" s="151" t="s">
        <v>180</v>
      </c>
      <c r="H227" s="152">
        <v>183.2</v>
      </c>
      <c r="I227" s="153">
        <v>0</v>
      </c>
      <c r="J227" s="153">
        <f>ROUND(I227*H227,2)</f>
        <v>0</v>
      </c>
      <c r="K227" s="154"/>
      <c r="L227" s="30"/>
      <c r="M227" s="155" t="s">
        <v>1</v>
      </c>
      <c r="N227" s="156" t="s">
        <v>37</v>
      </c>
      <c r="O227" s="157">
        <v>0</v>
      </c>
      <c r="P227" s="157">
        <f>O227*H227</f>
        <v>0</v>
      </c>
      <c r="Q227" s="157">
        <v>0</v>
      </c>
      <c r="R227" s="157">
        <f>Q227*H227</f>
        <v>0</v>
      </c>
      <c r="S227" s="157">
        <v>0</v>
      </c>
      <c r="T227" s="158">
        <f>S227*H227</f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59" t="s">
        <v>204</v>
      </c>
      <c r="AT227" s="159" t="s">
        <v>135</v>
      </c>
      <c r="AU227" s="159" t="s">
        <v>79</v>
      </c>
      <c r="AY227" s="17" t="s">
        <v>133</v>
      </c>
      <c r="BE227" s="160">
        <f>IF(N227="základná",J227,0)</f>
        <v>0</v>
      </c>
      <c r="BF227" s="160">
        <f>IF(N227="znížená",J227,0)</f>
        <v>0</v>
      </c>
      <c r="BG227" s="160">
        <f>IF(N227="zákl. prenesená",J227,0)</f>
        <v>0</v>
      </c>
      <c r="BH227" s="160">
        <f>IF(N227="zníž. prenesená",J227,0)</f>
        <v>0</v>
      </c>
      <c r="BI227" s="160">
        <f>IF(N227="nulová",J227,0)</f>
        <v>0</v>
      </c>
      <c r="BJ227" s="17" t="s">
        <v>140</v>
      </c>
      <c r="BK227" s="160">
        <f>ROUND(I227*H227,2)</f>
        <v>0</v>
      </c>
      <c r="BL227" s="17" t="s">
        <v>204</v>
      </c>
      <c r="BM227" s="159" t="s">
        <v>404</v>
      </c>
    </row>
    <row r="228" spans="1:65" s="13" customFormat="1" ht="12">
      <c r="B228" s="171"/>
      <c r="D228" s="172" t="s">
        <v>171</v>
      </c>
      <c r="E228" s="173" t="s">
        <v>1</v>
      </c>
      <c r="F228" s="174" t="s">
        <v>405</v>
      </c>
      <c r="H228" s="175">
        <v>148.80000000000001</v>
      </c>
      <c r="L228" s="171"/>
      <c r="M228" s="176"/>
      <c r="N228" s="177"/>
      <c r="O228" s="177"/>
      <c r="P228" s="177"/>
      <c r="Q228" s="177"/>
      <c r="R228" s="177"/>
      <c r="S228" s="177"/>
      <c r="T228" s="178"/>
      <c r="AT228" s="173" t="s">
        <v>171</v>
      </c>
      <c r="AU228" s="173" t="s">
        <v>79</v>
      </c>
      <c r="AV228" s="13" t="s">
        <v>140</v>
      </c>
      <c r="AW228" s="13" t="s">
        <v>27</v>
      </c>
      <c r="AX228" s="13" t="s">
        <v>71</v>
      </c>
      <c r="AY228" s="173" t="s">
        <v>133</v>
      </c>
    </row>
    <row r="229" spans="1:65" s="13" customFormat="1" ht="12">
      <c r="B229" s="171"/>
      <c r="D229" s="172" t="s">
        <v>171</v>
      </c>
      <c r="E229" s="173" t="s">
        <v>1</v>
      </c>
      <c r="F229" s="174" t="s">
        <v>406</v>
      </c>
      <c r="H229" s="175">
        <v>25.2</v>
      </c>
      <c r="L229" s="171"/>
      <c r="M229" s="176"/>
      <c r="N229" s="177"/>
      <c r="O229" s="177"/>
      <c r="P229" s="177"/>
      <c r="Q229" s="177"/>
      <c r="R229" s="177"/>
      <c r="S229" s="177"/>
      <c r="T229" s="178"/>
      <c r="AT229" s="173" t="s">
        <v>171</v>
      </c>
      <c r="AU229" s="173" t="s">
        <v>79</v>
      </c>
      <c r="AV229" s="13" t="s">
        <v>140</v>
      </c>
      <c r="AW229" s="13" t="s">
        <v>27</v>
      </c>
      <c r="AX229" s="13" t="s">
        <v>71</v>
      </c>
      <c r="AY229" s="173" t="s">
        <v>133</v>
      </c>
    </row>
    <row r="230" spans="1:65" s="13" customFormat="1" ht="12">
      <c r="B230" s="171"/>
      <c r="D230" s="172" t="s">
        <v>171</v>
      </c>
      <c r="E230" s="173" t="s">
        <v>1</v>
      </c>
      <c r="F230" s="174" t="s">
        <v>407</v>
      </c>
      <c r="H230" s="175">
        <v>9.1999999999999993</v>
      </c>
      <c r="L230" s="171"/>
      <c r="M230" s="176"/>
      <c r="N230" s="177"/>
      <c r="O230" s="177"/>
      <c r="P230" s="177"/>
      <c r="Q230" s="177"/>
      <c r="R230" s="177"/>
      <c r="S230" s="177"/>
      <c r="T230" s="178"/>
      <c r="AT230" s="173" t="s">
        <v>171</v>
      </c>
      <c r="AU230" s="173" t="s">
        <v>79</v>
      </c>
      <c r="AV230" s="13" t="s">
        <v>140</v>
      </c>
      <c r="AW230" s="13" t="s">
        <v>27</v>
      </c>
      <c r="AX230" s="13" t="s">
        <v>71</v>
      </c>
      <c r="AY230" s="173" t="s">
        <v>133</v>
      </c>
    </row>
    <row r="231" spans="1:65" s="15" customFormat="1" ht="12">
      <c r="B231" s="186"/>
      <c r="D231" s="172" t="s">
        <v>171</v>
      </c>
      <c r="E231" s="187" t="s">
        <v>1</v>
      </c>
      <c r="F231" s="188" t="s">
        <v>391</v>
      </c>
      <c r="H231" s="189">
        <v>183.2</v>
      </c>
      <c r="L231" s="186"/>
      <c r="M231" s="190"/>
      <c r="N231" s="191"/>
      <c r="O231" s="191"/>
      <c r="P231" s="191"/>
      <c r="Q231" s="191"/>
      <c r="R231" s="191"/>
      <c r="S231" s="191"/>
      <c r="T231" s="192"/>
      <c r="AT231" s="187" t="s">
        <v>171</v>
      </c>
      <c r="AU231" s="187" t="s">
        <v>79</v>
      </c>
      <c r="AV231" s="15" t="s">
        <v>145</v>
      </c>
      <c r="AW231" s="15" t="s">
        <v>27</v>
      </c>
      <c r="AX231" s="15" t="s">
        <v>71</v>
      </c>
      <c r="AY231" s="187" t="s">
        <v>133</v>
      </c>
    </row>
    <row r="232" spans="1:65" s="14" customFormat="1" ht="12">
      <c r="B232" s="179"/>
      <c r="D232" s="172" t="s">
        <v>171</v>
      </c>
      <c r="E232" s="180" t="s">
        <v>1</v>
      </c>
      <c r="F232" s="181" t="s">
        <v>380</v>
      </c>
      <c r="H232" s="182">
        <v>183.2</v>
      </c>
      <c r="L232" s="179"/>
      <c r="M232" s="183"/>
      <c r="N232" s="184"/>
      <c r="O232" s="184"/>
      <c r="P232" s="184"/>
      <c r="Q232" s="184"/>
      <c r="R232" s="184"/>
      <c r="S232" s="184"/>
      <c r="T232" s="185"/>
      <c r="AT232" s="180" t="s">
        <v>171</v>
      </c>
      <c r="AU232" s="180" t="s">
        <v>79</v>
      </c>
      <c r="AV232" s="14" t="s">
        <v>139</v>
      </c>
      <c r="AW232" s="14" t="s">
        <v>27</v>
      </c>
      <c r="AX232" s="14" t="s">
        <v>79</v>
      </c>
      <c r="AY232" s="180" t="s">
        <v>133</v>
      </c>
    </row>
    <row r="233" spans="1:65" s="2" customFormat="1" ht="55.5" customHeight="1">
      <c r="A233" s="29"/>
      <c r="B233" s="147"/>
      <c r="C233" s="161" t="s">
        <v>408</v>
      </c>
      <c r="D233" s="161" t="s">
        <v>167</v>
      </c>
      <c r="E233" s="162" t="s">
        <v>409</v>
      </c>
      <c r="F233" s="163" t="s">
        <v>410</v>
      </c>
      <c r="G233" s="164" t="s">
        <v>180</v>
      </c>
      <c r="H233" s="165">
        <v>384.72</v>
      </c>
      <c r="I233" s="166">
        <v>0</v>
      </c>
      <c r="J233" s="166">
        <f>ROUND(I233*H233,2)</f>
        <v>0</v>
      </c>
      <c r="K233" s="167"/>
      <c r="L233" s="168"/>
      <c r="M233" s="169" t="s">
        <v>1</v>
      </c>
      <c r="N233" s="170" t="s">
        <v>37</v>
      </c>
      <c r="O233" s="157">
        <v>0</v>
      </c>
      <c r="P233" s="157">
        <f>O233*H233</f>
        <v>0</v>
      </c>
      <c r="Q233" s="157">
        <v>0</v>
      </c>
      <c r="R233" s="157">
        <f>Q233*H233</f>
        <v>0</v>
      </c>
      <c r="S233" s="157">
        <v>0</v>
      </c>
      <c r="T233" s="158">
        <f>S233*H233</f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59" t="s">
        <v>272</v>
      </c>
      <c r="AT233" s="159" t="s">
        <v>167</v>
      </c>
      <c r="AU233" s="159" t="s">
        <v>79</v>
      </c>
      <c r="AY233" s="17" t="s">
        <v>133</v>
      </c>
      <c r="BE233" s="160">
        <f>IF(N233="základná",J233,0)</f>
        <v>0</v>
      </c>
      <c r="BF233" s="160">
        <f>IF(N233="znížená",J233,0)</f>
        <v>0</v>
      </c>
      <c r="BG233" s="160">
        <f>IF(N233="zákl. prenesená",J233,0)</f>
        <v>0</v>
      </c>
      <c r="BH233" s="160">
        <f>IF(N233="zníž. prenesená",J233,0)</f>
        <v>0</v>
      </c>
      <c r="BI233" s="160">
        <f>IF(N233="nulová",J233,0)</f>
        <v>0</v>
      </c>
      <c r="BJ233" s="17" t="s">
        <v>140</v>
      </c>
      <c r="BK233" s="160">
        <f>ROUND(I233*H233,2)</f>
        <v>0</v>
      </c>
      <c r="BL233" s="17" t="s">
        <v>204</v>
      </c>
      <c r="BM233" s="159" t="s">
        <v>411</v>
      </c>
    </row>
    <row r="234" spans="1:65" s="2" customFormat="1" ht="24.25" customHeight="1">
      <c r="A234" s="29"/>
      <c r="B234" s="147"/>
      <c r="C234" s="161" t="s">
        <v>412</v>
      </c>
      <c r="D234" s="161" t="s">
        <v>167</v>
      </c>
      <c r="E234" s="162" t="s">
        <v>79</v>
      </c>
      <c r="F234" s="163" t="s">
        <v>413</v>
      </c>
      <c r="G234" s="164" t="s">
        <v>220</v>
      </c>
      <c r="H234" s="165">
        <v>33</v>
      </c>
      <c r="I234" s="166">
        <v>0</v>
      </c>
      <c r="J234" s="166">
        <f>ROUND(I234*H234,2)</f>
        <v>0</v>
      </c>
      <c r="K234" s="167"/>
      <c r="L234" s="168"/>
      <c r="M234" s="169" t="s">
        <v>1</v>
      </c>
      <c r="N234" s="170" t="s">
        <v>37</v>
      </c>
      <c r="O234" s="157">
        <v>0</v>
      </c>
      <c r="P234" s="157">
        <f>O234*H234</f>
        <v>0</v>
      </c>
      <c r="Q234" s="157">
        <v>0</v>
      </c>
      <c r="R234" s="157">
        <f>Q234*H234</f>
        <v>0</v>
      </c>
      <c r="S234" s="157">
        <v>0</v>
      </c>
      <c r="T234" s="158">
        <f>S234*H234</f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59" t="s">
        <v>272</v>
      </c>
      <c r="AT234" s="159" t="s">
        <v>167</v>
      </c>
      <c r="AU234" s="159" t="s">
        <v>79</v>
      </c>
      <c r="AY234" s="17" t="s">
        <v>133</v>
      </c>
      <c r="BE234" s="160">
        <f>IF(N234="základná",J234,0)</f>
        <v>0</v>
      </c>
      <c r="BF234" s="160">
        <f>IF(N234="znížená",J234,0)</f>
        <v>0</v>
      </c>
      <c r="BG234" s="160">
        <f>IF(N234="zákl. prenesená",J234,0)</f>
        <v>0</v>
      </c>
      <c r="BH234" s="160">
        <f>IF(N234="zníž. prenesená",J234,0)</f>
        <v>0</v>
      </c>
      <c r="BI234" s="160">
        <f>IF(N234="nulová",J234,0)</f>
        <v>0</v>
      </c>
      <c r="BJ234" s="17" t="s">
        <v>140</v>
      </c>
      <c r="BK234" s="160">
        <f>ROUND(I234*H234,2)</f>
        <v>0</v>
      </c>
      <c r="BL234" s="17" t="s">
        <v>204</v>
      </c>
      <c r="BM234" s="159" t="s">
        <v>414</v>
      </c>
    </row>
    <row r="235" spans="1:65" s="2" customFormat="1" ht="24.25" customHeight="1">
      <c r="A235" s="29"/>
      <c r="B235" s="147"/>
      <c r="C235" s="161" t="s">
        <v>415</v>
      </c>
      <c r="D235" s="161" t="s">
        <v>167</v>
      </c>
      <c r="E235" s="162" t="s">
        <v>140</v>
      </c>
      <c r="F235" s="163" t="s">
        <v>416</v>
      </c>
      <c r="G235" s="164" t="s">
        <v>220</v>
      </c>
      <c r="H235" s="165">
        <v>4</v>
      </c>
      <c r="I235" s="166">
        <v>0</v>
      </c>
      <c r="J235" s="166">
        <f>ROUND(I235*H235,2)</f>
        <v>0</v>
      </c>
      <c r="K235" s="167"/>
      <c r="L235" s="168"/>
      <c r="M235" s="169" t="s">
        <v>1</v>
      </c>
      <c r="N235" s="170" t="s">
        <v>37</v>
      </c>
      <c r="O235" s="157">
        <v>0</v>
      </c>
      <c r="P235" s="157">
        <f>O235*H235</f>
        <v>0</v>
      </c>
      <c r="Q235" s="157">
        <v>0</v>
      </c>
      <c r="R235" s="157">
        <f>Q235*H235</f>
        <v>0</v>
      </c>
      <c r="S235" s="157">
        <v>0</v>
      </c>
      <c r="T235" s="158">
        <f>S235*H235</f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59" t="s">
        <v>272</v>
      </c>
      <c r="AT235" s="159" t="s">
        <v>167</v>
      </c>
      <c r="AU235" s="159" t="s">
        <v>79</v>
      </c>
      <c r="AY235" s="17" t="s">
        <v>133</v>
      </c>
      <c r="BE235" s="160">
        <f>IF(N235="základná",J235,0)</f>
        <v>0</v>
      </c>
      <c r="BF235" s="160">
        <f>IF(N235="znížená",J235,0)</f>
        <v>0</v>
      </c>
      <c r="BG235" s="160">
        <f>IF(N235="zákl. prenesená",J235,0)</f>
        <v>0</v>
      </c>
      <c r="BH235" s="160">
        <f>IF(N235="zníž. prenesená",J235,0)</f>
        <v>0</v>
      </c>
      <c r="BI235" s="160">
        <f>IF(N235="nulová",J235,0)</f>
        <v>0</v>
      </c>
      <c r="BJ235" s="17" t="s">
        <v>140</v>
      </c>
      <c r="BK235" s="160">
        <f>ROUND(I235*H235,2)</f>
        <v>0</v>
      </c>
      <c r="BL235" s="17" t="s">
        <v>204</v>
      </c>
      <c r="BM235" s="159" t="s">
        <v>417</v>
      </c>
    </row>
    <row r="236" spans="1:65" s="2" customFormat="1" ht="33" customHeight="1">
      <c r="A236" s="29"/>
      <c r="B236" s="147"/>
      <c r="C236" s="148" t="s">
        <v>418</v>
      </c>
      <c r="D236" s="148" t="s">
        <v>135</v>
      </c>
      <c r="E236" s="149" t="s">
        <v>419</v>
      </c>
      <c r="F236" s="150" t="s">
        <v>420</v>
      </c>
      <c r="G236" s="151" t="s">
        <v>164</v>
      </c>
      <c r="H236" s="152">
        <v>65.326999999999998</v>
      </c>
      <c r="I236" s="166">
        <v>0</v>
      </c>
      <c r="J236" s="153">
        <f>ROUND(I236*H236,2)</f>
        <v>0</v>
      </c>
      <c r="K236" s="154"/>
      <c r="L236" s="30"/>
      <c r="M236" s="155" t="s">
        <v>1</v>
      </c>
      <c r="N236" s="156" t="s">
        <v>37</v>
      </c>
      <c r="O236" s="157">
        <v>0</v>
      </c>
      <c r="P236" s="157">
        <f>O236*H236</f>
        <v>0</v>
      </c>
      <c r="Q236" s="157">
        <v>0</v>
      </c>
      <c r="R236" s="157">
        <f>Q236*H236</f>
        <v>0</v>
      </c>
      <c r="S236" s="157">
        <v>0</v>
      </c>
      <c r="T236" s="158">
        <f>S236*H236</f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59" t="s">
        <v>204</v>
      </c>
      <c r="AT236" s="159" t="s">
        <v>135</v>
      </c>
      <c r="AU236" s="159" t="s">
        <v>79</v>
      </c>
      <c r="AY236" s="17" t="s">
        <v>133</v>
      </c>
      <c r="BE236" s="160">
        <f>IF(N236="základná",J236,0)</f>
        <v>0</v>
      </c>
      <c r="BF236" s="160">
        <f>IF(N236="znížená",J236,0)</f>
        <v>0</v>
      </c>
      <c r="BG236" s="160">
        <f>IF(N236="zákl. prenesená",J236,0)</f>
        <v>0</v>
      </c>
      <c r="BH236" s="160">
        <f>IF(N236="zníž. prenesená",J236,0)</f>
        <v>0</v>
      </c>
      <c r="BI236" s="160">
        <f>IF(N236="nulová",J236,0)</f>
        <v>0</v>
      </c>
      <c r="BJ236" s="17" t="s">
        <v>140</v>
      </c>
      <c r="BK236" s="160">
        <f>ROUND(I236*H236,2)</f>
        <v>0</v>
      </c>
      <c r="BL236" s="17" t="s">
        <v>204</v>
      </c>
      <c r="BM236" s="159" t="s">
        <v>421</v>
      </c>
    </row>
    <row r="237" spans="1:65" s="13" customFormat="1" ht="12">
      <c r="B237" s="171"/>
      <c r="D237" s="172" t="s">
        <v>171</v>
      </c>
      <c r="E237" s="173" t="s">
        <v>1</v>
      </c>
      <c r="F237" s="174" t="s">
        <v>422</v>
      </c>
      <c r="H237" s="175">
        <v>19.295999999999999</v>
      </c>
      <c r="L237" s="171"/>
      <c r="M237" s="176"/>
      <c r="N237" s="177"/>
      <c r="O237" s="177"/>
      <c r="P237" s="177"/>
      <c r="Q237" s="177"/>
      <c r="R237" s="177"/>
      <c r="S237" s="177"/>
      <c r="T237" s="178"/>
      <c r="AT237" s="173" t="s">
        <v>171</v>
      </c>
      <c r="AU237" s="173" t="s">
        <v>79</v>
      </c>
      <c r="AV237" s="13" t="s">
        <v>140</v>
      </c>
      <c r="AW237" s="13" t="s">
        <v>27</v>
      </c>
      <c r="AX237" s="13" t="s">
        <v>71</v>
      </c>
      <c r="AY237" s="173" t="s">
        <v>133</v>
      </c>
    </row>
    <row r="238" spans="1:65" s="13" customFormat="1" ht="12">
      <c r="B238" s="171"/>
      <c r="D238" s="172" t="s">
        <v>171</v>
      </c>
      <c r="E238" s="173" t="s">
        <v>1</v>
      </c>
      <c r="F238" s="174" t="s">
        <v>423</v>
      </c>
      <c r="H238" s="175">
        <v>22.512</v>
      </c>
      <c r="L238" s="171"/>
      <c r="M238" s="176"/>
      <c r="N238" s="177"/>
      <c r="O238" s="177"/>
      <c r="P238" s="177"/>
      <c r="Q238" s="177"/>
      <c r="R238" s="177"/>
      <c r="S238" s="177"/>
      <c r="T238" s="178"/>
      <c r="AT238" s="173" t="s">
        <v>171</v>
      </c>
      <c r="AU238" s="173" t="s">
        <v>79</v>
      </c>
      <c r="AV238" s="13" t="s">
        <v>140</v>
      </c>
      <c r="AW238" s="13" t="s">
        <v>27</v>
      </c>
      <c r="AX238" s="13" t="s">
        <v>71</v>
      </c>
      <c r="AY238" s="173" t="s">
        <v>133</v>
      </c>
    </row>
    <row r="239" spans="1:65" s="13" customFormat="1" ht="12">
      <c r="B239" s="171"/>
      <c r="D239" s="172" t="s">
        <v>171</v>
      </c>
      <c r="E239" s="173" t="s">
        <v>1</v>
      </c>
      <c r="F239" s="174" t="s">
        <v>424</v>
      </c>
      <c r="H239" s="175">
        <v>3.24</v>
      </c>
      <c r="L239" s="171"/>
      <c r="M239" s="176"/>
      <c r="N239" s="177"/>
      <c r="O239" s="177"/>
      <c r="P239" s="177"/>
      <c r="Q239" s="177"/>
      <c r="R239" s="177"/>
      <c r="S239" s="177"/>
      <c r="T239" s="178"/>
      <c r="AT239" s="173" t="s">
        <v>171</v>
      </c>
      <c r="AU239" s="173" t="s">
        <v>79</v>
      </c>
      <c r="AV239" s="13" t="s">
        <v>140</v>
      </c>
      <c r="AW239" s="13" t="s">
        <v>27</v>
      </c>
      <c r="AX239" s="13" t="s">
        <v>71</v>
      </c>
      <c r="AY239" s="173" t="s">
        <v>133</v>
      </c>
    </row>
    <row r="240" spans="1:65" s="13" customFormat="1" ht="12">
      <c r="B240" s="171"/>
      <c r="D240" s="172" t="s">
        <v>171</v>
      </c>
      <c r="E240" s="173" t="s">
        <v>1</v>
      </c>
      <c r="F240" s="174" t="s">
        <v>425</v>
      </c>
      <c r="H240" s="175">
        <v>10.631</v>
      </c>
      <c r="L240" s="171"/>
      <c r="M240" s="176"/>
      <c r="N240" s="177"/>
      <c r="O240" s="177"/>
      <c r="P240" s="177"/>
      <c r="Q240" s="177"/>
      <c r="R240" s="177"/>
      <c r="S240" s="177"/>
      <c r="T240" s="178"/>
      <c r="AT240" s="173" t="s">
        <v>171</v>
      </c>
      <c r="AU240" s="173" t="s">
        <v>79</v>
      </c>
      <c r="AV240" s="13" t="s">
        <v>140</v>
      </c>
      <c r="AW240" s="13" t="s">
        <v>27</v>
      </c>
      <c r="AX240" s="13" t="s">
        <v>71</v>
      </c>
      <c r="AY240" s="173" t="s">
        <v>133</v>
      </c>
    </row>
    <row r="241" spans="1:65" s="15" customFormat="1" ht="12">
      <c r="B241" s="186"/>
      <c r="D241" s="172" t="s">
        <v>171</v>
      </c>
      <c r="E241" s="187" t="s">
        <v>1</v>
      </c>
      <c r="F241" s="188" t="s">
        <v>391</v>
      </c>
      <c r="H241" s="189">
        <v>55.679000000000002</v>
      </c>
      <c r="L241" s="186"/>
      <c r="M241" s="190"/>
      <c r="N241" s="191"/>
      <c r="O241" s="191"/>
      <c r="P241" s="191"/>
      <c r="Q241" s="191"/>
      <c r="R241" s="191"/>
      <c r="S241" s="191"/>
      <c r="T241" s="192"/>
      <c r="AT241" s="187" t="s">
        <v>171</v>
      </c>
      <c r="AU241" s="187" t="s">
        <v>79</v>
      </c>
      <c r="AV241" s="15" t="s">
        <v>145</v>
      </c>
      <c r="AW241" s="15" t="s">
        <v>27</v>
      </c>
      <c r="AX241" s="15" t="s">
        <v>71</v>
      </c>
      <c r="AY241" s="187" t="s">
        <v>133</v>
      </c>
    </row>
    <row r="242" spans="1:65" s="13" customFormat="1" ht="12">
      <c r="B242" s="171"/>
      <c r="D242" s="172" t="s">
        <v>171</v>
      </c>
      <c r="E242" s="173" t="s">
        <v>1</v>
      </c>
      <c r="F242" s="174" t="s">
        <v>426</v>
      </c>
      <c r="H242" s="175">
        <v>6.4320000000000004</v>
      </c>
      <c r="L242" s="171"/>
      <c r="M242" s="176"/>
      <c r="N242" s="177"/>
      <c r="O242" s="177"/>
      <c r="P242" s="177"/>
      <c r="Q242" s="177"/>
      <c r="R242" s="177"/>
      <c r="S242" s="177"/>
      <c r="T242" s="178"/>
      <c r="AT242" s="173" t="s">
        <v>171</v>
      </c>
      <c r="AU242" s="173" t="s">
        <v>79</v>
      </c>
      <c r="AV242" s="13" t="s">
        <v>140</v>
      </c>
      <c r="AW242" s="13" t="s">
        <v>27</v>
      </c>
      <c r="AX242" s="13" t="s">
        <v>71</v>
      </c>
      <c r="AY242" s="173" t="s">
        <v>133</v>
      </c>
    </row>
    <row r="243" spans="1:65" s="13" customFormat="1" ht="12">
      <c r="B243" s="171"/>
      <c r="D243" s="172" t="s">
        <v>171</v>
      </c>
      <c r="E243" s="173" t="s">
        <v>1</v>
      </c>
      <c r="F243" s="174" t="s">
        <v>427</v>
      </c>
      <c r="H243" s="175">
        <v>3.2160000000000002</v>
      </c>
      <c r="L243" s="171"/>
      <c r="M243" s="176"/>
      <c r="N243" s="177"/>
      <c r="O243" s="177"/>
      <c r="P243" s="177"/>
      <c r="Q243" s="177"/>
      <c r="R243" s="177"/>
      <c r="S243" s="177"/>
      <c r="T243" s="178"/>
      <c r="AT243" s="173" t="s">
        <v>171</v>
      </c>
      <c r="AU243" s="173" t="s">
        <v>79</v>
      </c>
      <c r="AV243" s="13" t="s">
        <v>140</v>
      </c>
      <c r="AW243" s="13" t="s">
        <v>27</v>
      </c>
      <c r="AX243" s="13" t="s">
        <v>71</v>
      </c>
      <c r="AY243" s="173" t="s">
        <v>133</v>
      </c>
    </row>
    <row r="244" spans="1:65" s="15" customFormat="1" ht="12">
      <c r="B244" s="186"/>
      <c r="D244" s="172" t="s">
        <v>171</v>
      </c>
      <c r="E244" s="187" t="s">
        <v>1</v>
      </c>
      <c r="F244" s="188" t="s">
        <v>391</v>
      </c>
      <c r="H244" s="189">
        <v>9.6479999999999997</v>
      </c>
      <c r="L244" s="186"/>
      <c r="M244" s="190"/>
      <c r="N244" s="191"/>
      <c r="O244" s="191"/>
      <c r="P244" s="191"/>
      <c r="Q244" s="191"/>
      <c r="R244" s="191"/>
      <c r="S244" s="191"/>
      <c r="T244" s="192"/>
      <c r="AT244" s="187" t="s">
        <v>171</v>
      </c>
      <c r="AU244" s="187" t="s">
        <v>79</v>
      </c>
      <c r="AV244" s="15" t="s">
        <v>145</v>
      </c>
      <c r="AW244" s="15" t="s">
        <v>27</v>
      </c>
      <c r="AX244" s="15" t="s">
        <v>71</v>
      </c>
      <c r="AY244" s="187" t="s">
        <v>133</v>
      </c>
    </row>
    <row r="245" spans="1:65" s="14" customFormat="1" ht="12">
      <c r="B245" s="179"/>
      <c r="D245" s="172" t="s">
        <v>171</v>
      </c>
      <c r="E245" s="180" t="s">
        <v>1</v>
      </c>
      <c r="F245" s="181" t="s">
        <v>380</v>
      </c>
      <c r="H245" s="182">
        <v>65.326999999999998</v>
      </c>
      <c r="L245" s="179"/>
      <c r="M245" s="183"/>
      <c r="N245" s="184"/>
      <c r="O245" s="184"/>
      <c r="P245" s="184"/>
      <c r="Q245" s="184"/>
      <c r="R245" s="184"/>
      <c r="S245" s="184"/>
      <c r="T245" s="185"/>
      <c r="AT245" s="180" t="s">
        <v>171</v>
      </c>
      <c r="AU245" s="180" t="s">
        <v>79</v>
      </c>
      <c r="AV245" s="14" t="s">
        <v>139</v>
      </c>
      <c r="AW245" s="14" t="s">
        <v>27</v>
      </c>
      <c r="AX245" s="14" t="s">
        <v>79</v>
      </c>
      <c r="AY245" s="180" t="s">
        <v>133</v>
      </c>
    </row>
    <row r="246" spans="1:65" s="2" customFormat="1" ht="33" customHeight="1">
      <c r="A246" s="29"/>
      <c r="B246" s="147"/>
      <c r="C246" s="148" t="s">
        <v>428</v>
      </c>
      <c r="D246" s="148" t="s">
        <v>135</v>
      </c>
      <c r="E246" s="149" t="s">
        <v>429</v>
      </c>
      <c r="F246" s="150" t="s">
        <v>430</v>
      </c>
      <c r="G246" s="151" t="s">
        <v>164</v>
      </c>
      <c r="H246" s="152">
        <v>65.326999999999998</v>
      </c>
      <c r="I246" s="153">
        <v>0</v>
      </c>
      <c r="J246" s="153">
        <f>ROUND(I246*H246,2)</f>
        <v>0</v>
      </c>
      <c r="K246" s="154"/>
      <c r="L246" s="30"/>
      <c r="M246" s="155" t="s">
        <v>1</v>
      </c>
      <c r="N246" s="156" t="s">
        <v>37</v>
      </c>
      <c r="O246" s="157">
        <v>0</v>
      </c>
      <c r="P246" s="157">
        <f>O246*H246</f>
        <v>0</v>
      </c>
      <c r="Q246" s="157">
        <v>0</v>
      </c>
      <c r="R246" s="157">
        <f>Q246*H246</f>
        <v>0</v>
      </c>
      <c r="S246" s="157">
        <v>0</v>
      </c>
      <c r="T246" s="158">
        <f>S246*H246</f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59" t="s">
        <v>204</v>
      </c>
      <c r="AT246" s="159" t="s">
        <v>135</v>
      </c>
      <c r="AU246" s="159" t="s">
        <v>79</v>
      </c>
      <c r="AY246" s="17" t="s">
        <v>133</v>
      </c>
      <c r="BE246" s="160">
        <f>IF(N246="základná",J246,0)</f>
        <v>0</v>
      </c>
      <c r="BF246" s="160">
        <f>IF(N246="znížená",J246,0)</f>
        <v>0</v>
      </c>
      <c r="BG246" s="160">
        <f>IF(N246="zákl. prenesená",J246,0)</f>
        <v>0</v>
      </c>
      <c r="BH246" s="160">
        <f>IF(N246="zníž. prenesená",J246,0)</f>
        <v>0</v>
      </c>
      <c r="BI246" s="160">
        <f>IF(N246="nulová",J246,0)</f>
        <v>0</v>
      </c>
      <c r="BJ246" s="17" t="s">
        <v>140</v>
      </c>
      <c r="BK246" s="160">
        <f>ROUND(I246*H246,2)</f>
        <v>0</v>
      </c>
      <c r="BL246" s="17" t="s">
        <v>204</v>
      </c>
      <c r="BM246" s="159" t="s">
        <v>431</v>
      </c>
    </row>
    <row r="247" spans="1:65" s="2" customFormat="1" ht="33" customHeight="1">
      <c r="A247" s="29"/>
      <c r="B247" s="147"/>
      <c r="C247" s="148" t="s">
        <v>432</v>
      </c>
      <c r="D247" s="148" t="s">
        <v>135</v>
      </c>
      <c r="E247" s="149" t="s">
        <v>433</v>
      </c>
      <c r="F247" s="150" t="s">
        <v>434</v>
      </c>
      <c r="G247" s="151" t="s">
        <v>220</v>
      </c>
      <c r="H247" s="152">
        <v>33</v>
      </c>
      <c r="I247" s="153">
        <v>0</v>
      </c>
      <c r="J247" s="153">
        <f>ROUND(I247*H247,2)</f>
        <v>0</v>
      </c>
      <c r="K247" s="154"/>
      <c r="L247" s="30"/>
      <c r="M247" s="155" t="s">
        <v>1</v>
      </c>
      <c r="N247" s="156" t="s">
        <v>37</v>
      </c>
      <c r="O247" s="157">
        <v>1.2250099999999999</v>
      </c>
      <c r="P247" s="157">
        <f>O247*H247</f>
        <v>40.425329999999995</v>
      </c>
      <c r="Q247" s="157">
        <v>0</v>
      </c>
      <c r="R247" s="157">
        <f>Q247*H247</f>
        <v>0</v>
      </c>
      <c r="S247" s="157">
        <v>0</v>
      </c>
      <c r="T247" s="158">
        <f>S247*H247</f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59" t="s">
        <v>204</v>
      </c>
      <c r="AT247" s="159" t="s">
        <v>135</v>
      </c>
      <c r="AU247" s="159" t="s">
        <v>79</v>
      </c>
      <c r="AY247" s="17" t="s">
        <v>133</v>
      </c>
      <c r="BE247" s="160">
        <f>IF(N247="základná",J247,0)</f>
        <v>0</v>
      </c>
      <c r="BF247" s="160">
        <f>IF(N247="znížená",J247,0)</f>
        <v>0</v>
      </c>
      <c r="BG247" s="160">
        <f>IF(N247="zákl. prenesená",J247,0)</f>
        <v>0</v>
      </c>
      <c r="BH247" s="160">
        <f>IF(N247="zníž. prenesená",J247,0)</f>
        <v>0</v>
      </c>
      <c r="BI247" s="160">
        <f>IF(N247="nulová",J247,0)</f>
        <v>0</v>
      </c>
      <c r="BJ247" s="17" t="s">
        <v>140</v>
      </c>
      <c r="BK247" s="160">
        <f>ROUND(I247*H247,2)</f>
        <v>0</v>
      </c>
      <c r="BL247" s="17" t="s">
        <v>204</v>
      </c>
      <c r="BM247" s="159" t="s">
        <v>435</v>
      </c>
    </row>
    <row r="248" spans="1:65" s="2" customFormat="1" ht="24.25" customHeight="1">
      <c r="A248" s="29"/>
      <c r="B248" s="147"/>
      <c r="C248" s="161" t="s">
        <v>436</v>
      </c>
      <c r="D248" s="161" t="s">
        <v>167</v>
      </c>
      <c r="E248" s="162" t="s">
        <v>437</v>
      </c>
      <c r="F248" s="163" t="s">
        <v>438</v>
      </c>
      <c r="G248" s="164" t="s">
        <v>439</v>
      </c>
      <c r="H248" s="165">
        <v>13</v>
      </c>
      <c r="I248" s="153">
        <v>0</v>
      </c>
      <c r="J248" s="166">
        <f>ROUND(I248*H248,2)</f>
        <v>0</v>
      </c>
      <c r="K248" s="167"/>
      <c r="L248" s="168"/>
      <c r="M248" s="169" t="s">
        <v>1</v>
      </c>
      <c r="N248" s="170" t="s">
        <v>37</v>
      </c>
      <c r="O248" s="157">
        <v>0</v>
      </c>
      <c r="P248" s="157">
        <f>O248*H248</f>
        <v>0</v>
      </c>
      <c r="Q248" s="157">
        <v>0</v>
      </c>
      <c r="R248" s="157">
        <f>Q248*H248</f>
        <v>0</v>
      </c>
      <c r="S248" s="157">
        <v>0</v>
      </c>
      <c r="T248" s="158">
        <f>S248*H248</f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59" t="s">
        <v>272</v>
      </c>
      <c r="AT248" s="159" t="s">
        <v>167</v>
      </c>
      <c r="AU248" s="159" t="s">
        <v>79</v>
      </c>
      <c r="AY248" s="17" t="s">
        <v>133</v>
      </c>
      <c r="BE248" s="160">
        <f>IF(N248="základná",J248,0)</f>
        <v>0</v>
      </c>
      <c r="BF248" s="160">
        <f>IF(N248="znížená",J248,0)</f>
        <v>0</v>
      </c>
      <c r="BG248" s="160">
        <f>IF(N248="zákl. prenesená",J248,0)</f>
        <v>0</v>
      </c>
      <c r="BH248" s="160">
        <f>IF(N248="zníž. prenesená",J248,0)</f>
        <v>0</v>
      </c>
      <c r="BI248" s="160">
        <f>IF(N248="nulová",J248,0)</f>
        <v>0</v>
      </c>
      <c r="BJ248" s="17" t="s">
        <v>140</v>
      </c>
      <c r="BK248" s="160">
        <f>ROUND(I248*H248,2)</f>
        <v>0</v>
      </c>
      <c r="BL248" s="17" t="s">
        <v>204</v>
      </c>
      <c r="BM248" s="159" t="s">
        <v>440</v>
      </c>
    </row>
    <row r="249" spans="1:65" s="13" customFormat="1" ht="12">
      <c r="B249" s="171"/>
      <c r="D249" s="172" t="s">
        <v>171</v>
      </c>
      <c r="E249" s="173" t="s">
        <v>1</v>
      </c>
      <c r="F249" s="174" t="s">
        <v>441</v>
      </c>
      <c r="H249" s="175">
        <v>5</v>
      </c>
      <c r="L249" s="171"/>
      <c r="M249" s="176"/>
      <c r="N249" s="177"/>
      <c r="O249" s="177"/>
      <c r="P249" s="177"/>
      <c r="Q249" s="177"/>
      <c r="R249" s="177"/>
      <c r="S249" s="177"/>
      <c r="T249" s="178"/>
      <c r="AT249" s="173" t="s">
        <v>171</v>
      </c>
      <c r="AU249" s="173" t="s">
        <v>79</v>
      </c>
      <c r="AV249" s="13" t="s">
        <v>140</v>
      </c>
      <c r="AW249" s="13" t="s">
        <v>27</v>
      </c>
      <c r="AX249" s="13" t="s">
        <v>71</v>
      </c>
      <c r="AY249" s="173" t="s">
        <v>133</v>
      </c>
    </row>
    <row r="250" spans="1:65" s="13" customFormat="1" ht="12">
      <c r="B250" s="171"/>
      <c r="D250" s="172" t="s">
        <v>171</v>
      </c>
      <c r="E250" s="173" t="s">
        <v>1</v>
      </c>
      <c r="F250" s="174" t="s">
        <v>442</v>
      </c>
      <c r="H250" s="175">
        <v>8</v>
      </c>
      <c r="L250" s="171"/>
      <c r="M250" s="176"/>
      <c r="N250" s="177"/>
      <c r="O250" s="177"/>
      <c r="P250" s="177"/>
      <c r="Q250" s="177"/>
      <c r="R250" s="177"/>
      <c r="S250" s="177"/>
      <c r="T250" s="178"/>
      <c r="AT250" s="173" t="s">
        <v>171</v>
      </c>
      <c r="AU250" s="173" t="s">
        <v>79</v>
      </c>
      <c r="AV250" s="13" t="s">
        <v>140</v>
      </c>
      <c r="AW250" s="13" t="s">
        <v>27</v>
      </c>
      <c r="AX250" s="13" t="s">
        <v>71</v>
      </c>
      <c r="AY250" s="173" t="s">
        <v>133</v>
      </c>
    </row>
    <row r="251" spans="1:65" s="15" customFormat="1" ht="12">
      <c r="B251" s="186"/>
      <c r="D251" s="172" t="s">
        <v>171</v>
      </c>
      <c r="E251" s="187" t="s">
        <v>1</v>
      </c>
      <c r="F251" s="188" t="s">
        <v>391</v>
      </c>
      <c r="H251" s="189">
        <v>13</v>
      </c>
      <c r="L251" s="186"/>
      <c r="M251" s="190"/>
      <c r="N251" s="191"/>
      <c r="O251" s="191"/>
      <c r="P251" s="191"/>
      <c r="Q251" s="191"/>
      <c r="R251" s="191"/>
      <c r="S251" s="191"/>
      <c r="T251" s="192"/>
      <c r="AT251" s="187" t="s">
        <v>171</v>
      </c>
      <c r="AU251" s="187" t="s">
        <v>79</v>
      </c>
      <c r="AV251" s="15" t="s">
        <v>145</v>
      </c>
      <c r="AW251" s="15" t="s">
        <v>27</v>
      </c>
      <c r="AX251" s="15" t="s">
        <v>71</v>
      </c>
      <c r="AY251" s="187" t="s">
        <v>133</v>
      </c>
    </row>
    <row r="252" spans="1:65" s="14" customFormat="1" ht="12">
      <c r="B252" s="179"/>
      <c r="D252" s="172" t="s">
        <v>171</v>
      </c>
      <c r="E252" s="180" t="s">
        <v>1</v>
      </c>
      <c r="F252" s="181" t="s">
        <v>380</v>
      </c>
      <c r="H252" s="182">
        <v>13</v>
      </c>
      <c r="L252" s="179"/>
      <c r="M252" s="183"/>
      <c r="N252" s="184"/>
      <c r="O252" s="184"/>
      <c r="P252" s="184"/>
      <c r="Q252" s="184"/>
      <c r="R252" s="184"/>
      <c r="S252" s="184"/>
      <c r="T252" s="185"/>
      <c r="AT252" s="180" t="s">
        <v>171</v>
      </c>
      <c r="AU252" s="180" t="s">
        <v>79</v>
      </c>
      <c r="AV252" s="14" t="s">
        <v>139</v>
      </c>
      <c r="AW252" s="14" t="s">
        <v>27</v>
      </c>
      <c r="AX252" s="14" t="s">
        <v>79</v>
      </c>
      <c r="AY252" s="180" t="s">
        <v>133</v>
      </c>
    </row>
    <row r="253" spans="1:65" s="2" customFormat="1" ht="24.25" customHeight="1">
      <c r="A253" s="29"/>
      <c r="B253" s="147"/>
      <c r="C253" s="161" t="s">
        <v>443</v>
      </c>
      <c r="D253" s="161" t="s">
        <v>167</v>
      </c>
      <c r="E253" s="162" t="s">
        <v>444</v>
      </c>
      <c r="F253" s="163" t="s">
        <v>445</v>
      </c>
      <c r="G253" s="164" t="s">
        <v>439</v>
      </c>
      <c r="H253" s="165">
        <v>5</v>
      </c>
      <c r="I253" s="166">
        <v>0</v>
      </c>
      <c r="J253" s="166">
        <f>ROUND(I253*H253,2)</f>
        <v>0</v>
      </c>
      <c r="K253" s="167"/>
      <c r="L253" s="168"/>
      <c r="M253" s="169" t="s">
        <v>1</v>
      </c>
      <c r="N253" s="170" t="s">
        <v>37</v>
      </c>
      <c r="O253" s="157">
        <v>0</v>
      </c>
      <c r="P253" s="157">
        <f>O253*H253</f>
        <v>0</v>
      </c>
      <c r="Q253" s="157">
        <v>0</v>
      </c>
      <c r="R253" s="157">
        <f>Q253*H253</f>
        <v>0</v>
      </c>
      <c r="S253" s="157">
        <v>0</v>
      </c>
      <c r="T253" s="158">
        <f>S253*H253</f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59" t="s">
        <v>272</v>
      </c>
      <c r="AT253" s="159" t="s">
        <v>167</v>
      </c>
      <c r="AU253" s="159" t="s">
        <v>79</v>
      </c>
      <c r="AY253" s="17" t="s">
        <v>133</v>
      </c>
      <c r="BE253" s="160">
        <f>IF(N253="základná",J253,0)</f>
        <v>0</v>
      </c>
      <c r="BF253" s="160">
        <f>IF(N253="znížená",J253,0)</f>
        <v>0</v>
      </c>
      <c r="BG253" s="160">
        <f>IF(N253="zákl. prenesená",J253,0)</f>
        <v>0</v>
      </c>
      <c r="BH253" s="160">
        <f>IF(N253="zníž. prenesená",J253,0)</f>
        <v>0</v>
      </c>
      <c r="BI253" s="160">
        <f>IF(N253="nulová",J253,0)</f>
        <v>0</v>
      </c>
      <c r="BJ253" s="17" t="s">
        <v>140</v>
      </c>
      <c r="BK253" s="160">
        <f>ROUND(I253*H253,2)</f>
        <v>0</v>
      </c>
      <c r="BL253" s="17" t="s">
        <v>204</v>
      </c>
      <c r="BM253" s="159" t="s">
        <v>446</v>
      </c>
    </row>
    <row r="254" spans="1:65" s="13" customFormat="1" ht="12">
      <c r="B254" s="171"/>
      <c r="D254" s="172" t="s">
        <v>171</v>
      </c>
      <c r="E254" s="173" t="s">
        <v>1</v>
      </c>
      <c r="F254" s="174" t="s">
        <v>447</v>
      </c>
      <c r="H254" s="175">
        <v>2</v>
      </c>
      <c r="L254" s="171"/>
      <c r="M254" s="176"/>
      <c r="N254" s="177"/>
      <c r="O254" s="177"/>
      <c r="P254" s="177"/>
      <c r="Q254" s="177"/>
      <c r="R254" s="177"/>
      <c r="S254" s="177"/>
      <c r="T254" s="178"/>
      <c r="AT254" s="173" t="s">
        <v>171</v>
      </c>
      <c r="AU254" s="173" t="s">
        <v>79</v>
      </c>
      <c r="AV254" s="13" t="s">
        <v>140</v>
      </c>
      <c r="AW254" s="13" t="s">
        <v>27</v>
      </c>
      <c r="AX254" s="13" t="s">
        <v>71</v>
      </c>
      <c r="AY254" s="173" t="s">
        <v>133</v>
      </c>
    </row>
    <row r="255" spans="1:65" s="13" customFormat="1" ht="12">
      <c r="B255" s="171"/>
      <c r="D255" s="172" t="s">
        <v>171</v>
      </c>
      <c r="E255" s="173" t="s">
        <v>1</v>
      </c>
      <c r="F255" s="174" t="s">
        <v>448</v>
      </c>
      <c r="H255" s="175">
        <v>3</v>
      </c>
      <c r="L255" s="171"/>
      <c r="M255" s="176"/>
      <c r="N255" s="177"/>
      <c r="O255" s="177"/>
      <c r="P255" s="177"/>
      <c r="Q255" s="177"/>
      <c r="R255" s="177"/>
      <c r="S255" s="177"/>
      <c r="T255" s="178"/>
      <c r="AT255" s="173" t="s">
        <v>171</v>
      </c>
      <c r="AU255" s="173" t="s">
        <v>79</v>
      </c>
      <c r="AV255" s="13" t="s">
        <v>140</v>
      </c>
      <c r="AW255" s="13" t="s">
        <v>27</v>
      </c>
      <c r="AX255" s="13" t="s">
        <v>71</v>
      </c>
      <c r="AY255" s="173" t="s">
        <v>133</v>
      </c>
    </row>
    <row r="256" spans="1:65" s="15" customFormat="1" ht="12">
      <c r="B256" s="186"/>
      <c r="D256" s="172" t="s">
        <v>171</v>
      </c>
      <c r="E256" s="187" t="s">
        <v>1</v>
      </c>
      <c r="F256" s="188" t="s">
        <v>391</v>
      </c>
      <c r="H256" s="189">
        <v>5</v>
      </c>
      <c r="L256" s="186"/>
      <c r="M256" s="190"/>
      <c r="N256" s="191"/>
      <c r="O256" s="191"/>
      <c r="P256" s="191"/>
      <c r="Q256" s="191"/>
      <c r="R256" s="191"/>
      <c r="S256" s="191"/>
      <c r="T256" s="192"/>
      <c r="AT256" s="187" t="s">
        <v>171</v>
      </c>
      <c r="AU256" s="187" t="s">
        <v>79</v>
      </c>
      <c r="AV256" s="15" t="s">
        <v>145</v>
      </c>
      <c r="AW256" s="15" t="s">
        <v>27</v>
      </c>
      <c r="AX256" s="15" t="s">
        <v>71</v>
      </c>
      <c r="AY256" s="187" t="s">
        <v>133</v>
      </c>
    </row>
    <row r="257" spans="1:65" s="14" customFormat="1" ht="12">
      <c r="B257" s="179"/>
      <c r="D257" s="172" t="s">
        <v>171</v>
      </c>
      <c r="E257" s="180" t="s">
        <v>1</v>
      </c>
      <c r="F257" s="181" t="s">
        <v>380</v>
      </c>
      <c r="H257" s="182">
        <v>5</v>
      </c>
      <c r="L257" s="179"/>
      <c r="M257" s="183"/>
      <c r="N257" s="184"/>
      <c r="O257" s="184"/>
      <c r="P257" s="184"/>
      <c r="Q257" s="184"/>
      <c r="R257" s="184"/>
      <c r="S257" s="184"/>
      <c r="T257" s="185"/>
      <c r="AT257" s="180" t="s">
        <v>171</v>
      </c>
      <c r="AU257" s="180" t="s">
        <v>79</v>
      </c>
      <c r="AV257" s="14" t="s">
        <v>139</v>
      </c>
      <c r="AW257" s="14" t="s">
        <v>27</v>
      </c>
      <c r="AX257" s="14" t="s">
        <v>79</v>
      </c>
      <c r="AY257" s="180" t="s">
        <v>133</v>
      </c>
    </row>
    <row r="258" spans="1:65" s="2" customFormat="1" ht="24.25" customHeight="1">
      <c r="A258" s="29"/>
      <c r="B258" s="147"/>
      <c r="C258" s="161" t="s">
        <v>449</v>
      </c>
      <c r="D258" s="161" t="s">
        <v>167</v>
      </c>
      <c r="E258" s="162" t="s">
        <v>450</v>
      </c>
      <c r="F258" s="163" t="s">
        <v>451</v>
      </c>
      <c r="G258" s="164" t="s">
        <v>439</v>
      </c>
      <c r="H258" s="165">
        <v>12</v>
      </c>
      <c r="I258" s="166">
        <v>0</v>
      </c>
      <c r="J258" s="166">
        <f t="shared" ref="J258:J266" si="50">ROUND(I258*H258,2)</f>
        <v>0</v>
      </c>
      <c r="K258" s="167"/>
      <c r="L258" s="168"/>
      <c r="M258" s="169" t="s">
        <v>1</v>
      </c>
      <c r="N258" s="170" t="s">
        <v>37</v>
      </c>
      <c r="O258" s="157">
        <v>0</v>
      </c>
      <c r="P258" s="157">
        <f t="shared" ref="P258:P266" si="51">O258*H258</f>
        <v>0</v>
      </c>
      <c r="Q258" s="157">
        <v>0</v>
      </c>
      <c r="R258" s="157">
        <f t="shared" ref="R258:R266" si="52">Q258*H258</f>
        <v>0</v>
      </c>
      <c r="S258" s="157">
        <v>0</v>
      </c>
      <c r="T258" s="158">
        <f t="shared" ref="T258:T266" si="53">S258*H258</f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59" t="s">
        <v>272</v>
      </c>
      <c r="AT258" s="159" t="s">
        <v>167</v>
      </c>
      <c r="AU258" s="159" t="s">
        <v>79</v>
      </c>
      <c r="AY258" s="17" t="s">
        <v>133</v>
      </c>
      <c r="BE258" s="160">
        <f t="shared" ref="BE258:BE266" si="54">IF(N258="základná",J258,0)</f>
        <v>0</v>
      </c>
      <c r="BF258" s="160">
        <f t="shared" ref="BF258:BF266" si="55">IF(N258="znížená",J258,0)</f>
        <v>0</v>
      </c>
      <c r="BG258" s="160">
        <f t="shared" ref="BG258:BG266" si="56">IF(N258="zákl. prenesená",J258,0)</f>
        <v>0</v>
      </c>
      <c r="BH258" s="160">
        <f t="shared" ref="BH258:BH266" si="57">IF(N258="zníž. prenesená",J258,0)</f>
        <v>0</v>
      </c>
      <c r="BI258" s="160">
        <f t="shared" ref="BI258:BI266" si="58">IF(N258="nulová",J258,0)</f>
        <v>0</v>
      </c>
      <c r="BJ258" s="17" t="s">
        <v>140</v>
      </c>
      <c r="BK258" s="160">
        <f t="shared" ref="BK258:BK266" si="59">ROUND(I258*H258,2)</f>
        <v>0</v>
      </c>
      <c r="BL258" s="17" t="s">
        <v>204</v>
      </c>
      <c r="BM258" s="159" t="s">
        <v>452</v>
      </c>
    </row>
    <row r="259" spans="1:65" s="2" customFormat="1" ht="24.25" customHeight="1">
      <c r="A259" s="29"/>
      <c r="B259" s="147"/>
      <c r="C259" s="161" t="s">
        <v>453</v>
      </c>
      <c r="D259" s="161" t="s">
        <v>167</v>
      </c>
      <c r="E259" s="162" t="s">
        <v>454</v>
      </c>
      <c r="F259" s="163" t="s">
        <v>455</v>
      </c>
      <c r="G259" s="164" t="s">
        <v>439</v>
      </c>
      <c r="H259" s="165">
        <v>3</v>
      </c>
      <c r="I259" s="166">
        <v>0</v>
      </c>
      <c r="J259" s="166">
        <f t="shared" si="50"/>
        <v>0</v>
      </c>
      <c r="K259" s="167"/>
      <c r="L259" s="168"/>
      <c r="M259" s="169" t="s">
        <v>1</v>
      </c>
      <c r="N259" s="170" t="s">
        <v>37</v>
      </c>
      <c r="O259" s="157">
        <v>0</v>
      </c>
      <c r="P259" s="157">
        <f t="shared" si="51"/>
        <v>0</v>
      </c>
      <c r="Q259" s="157">
        <v>0</v>
      </c>
      <c r="R259" s="157">
        <f t="shared" si="52"/>
        <v>0</v>
      </c>
      <c r="S259" s="157">
        <v>0</v>
      </c>
      <c r="T259" s="158">
        <f t="shared" si="53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59" t="s">
        <v>272</v>
      </c>
      <c r="AT259" s="159" t="s">
        <v>167</v>
      </c>
      <c r="AU259" s="159" t="s">
        <v>79</v>
      </c>
      <c r="AY259" s="17" t="s">
        <v>133</v>
      </c>
      <c r="BE259" s="160">
        <f t="shared" si="54"/>
        <v>0</v>
      </c>
      <c r="BF259" s="160">
        <f t="shared" si="55"/>
        <v>0</v>
      </c>
      <c r="BG259" s="160">
        <f t="shared" si="56"/>
        <v>0</v>
      </c>
      <c r="BH259" s="160">
        <f t="shared" si="57"/>
        <v>0</v>
      </c>
      <c r="BI259" s="160">
        <f t="shared" si="58"/>
        <v>0</v>
      </c>
      <c r="BJ259" s="17" t="s">
        <v>140</v>
      </c>
      <c r="BK259" s="160">
        <f t="shared" si="59"/>
        <v>0</v>
      </c>
      <c r="BL259" s="17" t="s">
        <v>204</v>
      </c>
      <c r="BM259" s="159" t="s">
        <v>456</v>
      </c>
    </row>
    <row r="260" spans="1:65" s="2" customFormat="1" ht="24.25" customHeight="1">
      <c r="A260" s="29"/>
      <c r="B260" s="147"/>
      <c r="C260" s="148" t="s">
        <v>457</v>
      </c>
      <c r="D260" s="148" t="s">
        <v>135</v>
      </c>
      <c r="E260" s="149" t="s">
        <v>458</v>
      </c>
      <c r="F260" s="150" t="s">
        <v>459</v>
      </c>
      <c r="G260" s="151" t="s">
        <v>220</v>
      </c>
      <c r="H260" s="152">
        <v>5</v>
      </c>
      <c r="I260" s="166">
        <v>0</v>
      </c>
      <c r="J260" s="153">
        <f t="shared" si="50"/>
        <v>0</v>
      </c>
      <c r="K260" s="154"/>
      <c r="L260" s="30"/>
      <c r="M260" s="155" t="s">
        <v>1</v>
      </c>
      <c r="N260" s="156" t="s">
        <v>37</v>
      </c>
      <c r="O260" s="157">
        <v>0</v>
      </c>
      <c r="P260" s="157">
        <f t="shared" si="51"/>
        <v>0</v>
      </c>
      <c r="Q260" s="157">
        <v>0</v>
      </c>
      <c r="R260" s="157">
        <f t="shared" si="52"/>
        <v>0</v>
      </c>
      <c r="S260" s="157">
        <v>0</v>
      </c>
      <c r="T260" s="158">
        <f t="shared" si="53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59" t="s">
        <v>204</v>
      </c>
      <c r="AT260" s="159" t="s">
        <v>135</v>
      </c>
      <c r="AU260" s="159" t="s">
        <v>79</v>
      </c>
      <c r="AY260" s="17" t="s">
        <v>133</v>
      </c>
      <c r="BE260" s="160">
        <f t="shared" si="54"/>
        <v>0</v>
      </c>
      <c r="BF260" s="160">
        <f t="shared" si="55"/>
        <v>0</v>
      </c>
      <c r="BG260" s="160">
        <f t="shared" si="56"/>
        <v>0</v>
      </c>
      <c r="BH260" s="160">
        <f t="shared" si="57"/>
        <v>0</v>
      </c>
      <c r="BI260" s="160">
        <f t="shared" si="58"/>
        <v>0</v>
      </c>
      <c r="BJ260" s="17" t="s">
        <v>140</v>
      </c>
      <c r="BK260" s="160">
        <f t="shared" si="59"/>
        <v>0</v>
      </c>
      <c r="BL260" s="17" t="s">
        <v>204</v>
      </c>
      <c r="BM260" s="159" t="s">
        <v>460</v>
      </c>
    </row>
    <row r="261" spans="1:65" s="2" customFormat="1" ht="24.25" customHeight="1">
      <c r="A261" s="29"/>
      <c r="B261" s="147"/>
      <c r="C261" s="161" t="s">
        <v>461</v>
      </c>
      <c r="D261" s="161" t="s">
        <v>167</v>
      </c>
      <c r="E261" s="162" t="s">
        <v>462</v>
      </c>
      <c r="F261" s="163" t="s">
        <v>463</v>
      </c>
      <c r="G261" s="164" t="s">
        <v>439</v>
      </c>
      <c r="H261" s="165">
        <v>1</v>
      </c>
      <c r="I261" s="166">
        <v>0</v>
      </c>
      <c r="J261" s="166">
        <f t="shared" si="50"/>
        <v>0</v>
      </c>
      <c r="K261" s="167"/>
      <c r="L261" s="168"/>
      <c r="M261" s="169" t="s">
        <v>1</v>
      </c>
      <c r="N261" s="170" t="s">
        <v>37</v>
      </c>
      <c r="O261" s="157">
        <v>0</v>
      </c>
      <c r="P261" s="157">
        <f t="shared" si="51"/>
        <v>0</v>
      </c>
      <c r="Q261" s="157">
        <v>0</v>
      </c>
      <c r="R261" s="157">
        <f t="shared" si="52"/>
        <v>0</v>
      </c>
      <c r="S261" s="157">
        <v>0</v>
      </c>
      <c r="T261" s="158">
        <f t="shared" si="53"/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59" t="s">
        <v>272</v>
      </c>
      <c r="AT261" s="159" t="s">
        <v>167</v>
      </c>
      <c r="AU261" s="159" t="s">
        <v>79</v>
      </c>
      <c r="AY261" s="17" t="s">
        <v>133</v>
      </c>
      <c r="BE261" s="160">
        <f t="shared" si="54"/>
        <v>0</v>
      </c>
      <c r="BF261" s="160">
        <f t="shared" si="55"/>
        <v>0</v>
      </c>
      <c r="BG261" s="160">
        <f t="shared" si="56"/>
        <v>0</v>
      </c>
      <c r="BH261" s="160">
        <f t="shared" si="57"/>
        <v>0</v>
      </c>
      <c r="BI261" s="160">
        <f t="shared" si="58"/>
        <v>0</v>
      </c>
      <c r="BJ261" s="17" t="s">
        <v>140</v>
      </c>
      <c r="BK261" s="160">
        <f t="shared" si="59"/>
        <v>0</v>
      </c>
      <c r="BL261" s="17" t="s">
        <v>204</v>
      </c>
      <c r="BM261" s="159" t="s">
        <v>464</v>
      </c>
    </row>
    <row r="262" spans="1:65" s="2" customFormat="1" ht="24.25" customHeight="1">
      <c r="A262" s="29"/>
      <c r="B262" s="147"/>
      <c r="C262" s="161" t="s">
        <v>465</v>
      </c>
      <c r="D262" s="161" t="s">
        <v>167</v>
      </c>
      <c r="E262" s="162" t="s">
        <v>466</v>
      </c>
      <c r="F262" s="163" t="s">
        <v>467</v>
      </c>
      <c r="G262" s="164" t="s">
        <v>439</v>
      </c>
      <c r="H262" s="165">
        <v>1</v>
      </c>
      <c r="I262" s="166">
        <v>0</v>
      </c>
      <c r="J262" s="166">
        <f t="shared" si="50"/>
        <v>0</v>
      </c>
      <c r="K262" s="167"/>
      <c r="L262" s="168"/>
      <c r="M262" s="169" t="s">
        <v>1</v>
      </c>
      <c r="N262" s="170" t="s">
        <v>37</v>
      </c>
      <c r="O262" s="157">
        <v>0</v>
      </c>
      <c r="P262" s="157">
        <f t="shared" si="51"/>
        <v>0</v>
      </c>
      <c r="Q262" s="157">
        <v>0</v>
      </c>
      <c r="R262" s="157">
        <f t="shared" si="52"/>
        <v>0</v>
      </c>
      <c r="S262" s="157">
        <v>0</v>
      </c>
      <c r="T262" s="158">
        <f t="shared" si="53"/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59" t="s">
        <v>272</v>
      </c>
      <c r="AT262" s="159" t="s">
        <v>167</v>
      </c>
      <c r="AU262" s="159" t="s">
        <v>79</v>
      </c>
      <c r="AY262" s="17" t="s">
        <v>133</v>
      </c>
      <c r="BE262" s="160">
        <f t="shared" si="54"/>
        <v>0</v>
      </c>
      <c r="BF262" s="160">
        <f t="shared" si="55"/>
        <v>0</v>
      </c>
      <c r="BG262" s="160">
        <f t="shared" si="56"/>
        <v>0</v>
      </c>
      <c r="BH262" s="160">
        <f t="shared" si="57"/>
        <v>0</v>
      </c>
      <c r="BI262" s="160">
        <f t="shared" si="58"/>
        <v>0</v>
      </c>
      <c r="BJ262" s="17" t="s">
        <v>140</v>
      </c>
      <c r="BK262" s="160">
        <f t="shared" si="59"/>
        <v>0</v>
      </c>
      <c r="BL262" s="17" t="s">
        <v>204</v>
      </c>
      <c r="BM262" s="159" t="s">
        <v>468</v>
      </c>
    </row>
    <row r="263" spans="1:65" s="2" customFormat="1" ht="24.25" customHeight="1">
      <c r="A263" s="29"/>
      <c r="B263" s="147"/>
      <c r="C263" s="161" t="s">
        <v>469</v>
      </c>
      <c r="D263" s="161" t="s">
        <v>167</v>
      </c>
      <c r="E263" s="162" t="s">
        <v>470</v>
      </c>
      <c r="F263" s="163" t="s">
        <v>471</v>
      </c>
      <c r="G263" s="164" t="s">
        <v>439</v>
      </c>
      <c r="H263" s="165">
        <v>1</v>
      </c>
      <c r="I263" s="166">
        <v>0</v>
      </c>
      <c r="J263" s="166">
        <f t="shared" si="50"/>
        <v>0</v>
      </c>
      <c r="K263" s="167"/>
      <c r="L263" s="168"/>
      <c r="M263" s="169" t="s">
        <v>1</v>
      </c>
      <c r="N263" s="170" t="s">
        <v>37</v>
      </c>
      <c r="O263" s="157">
        <v>0</v>
      </c>
      <c r="P263" s="157">
        <f t="shared" si="51"/>
        <v>0</v>
      </c>
      <c r="Q263" s="157">
        <v>0</v>
      </c>
      <c r="R263" s="157">
        <f t="shared" si="52"/>
        <v>0</v>
      </c>
      <c r="S263" s="157">
        <v>0</v>
      </c>
      <c r="T263" s="158">
        <f t="shared" si="53"/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59" t="s">
        <v>272</v>
      </c>
      <c r="AT263" s="159" t="s">
        <v>167</v>
      </c>
      <c r="AU263" s="159" t="s">
        <v>79</v>
      </c>
      <c r="AY263" s="17" t="s">
        <v>133</v>
      </c>
      <c r="BE263" s="160">
        <f t="shared" si="54"/>
        <v>0</v>
      </c>
      <c r="BF263" s="160">
        <f t="shared" si="55"/>
        <v>0</v>
      </c>
      <c r="BG263" s="160">
        <f t="shared" si="56"/>
        <v>0</v>
      </c>
      <c r="BH263" s="160">
        <f t="shared" si="57"/>
        <v>0</v>
      </c>
      <c r="BI263" s="160">
        <f t="shared" si="58"/>
        <v>0</v>
      </c>
      <c r="BJ263" s="17" t="s">
        <v>140</v>
      </c>
      <c r="BK263" s="160">
        <f t="shared" si="59"/>
        <v>0</v>
      </c>
      <c r="BL263" s="17" t="s">
        <v>204</v>
      </c>
      <c r="BM263" s="159" t="s">
        <v>472</v>
      </c>
    </row>
    <row r="264" spans="1:65" s="2" customFormat="1" ht="24.25" customHeight="1">
      <c r="A264" s="29"/>
      <c r="B264" s="147"/>
      <c r="C264" s="161" t="s">
        <v>473</v>
      </c>
      <c r="D264" s="161" t="s">
        <v>167</v>
      </c>
      <c r="E264" s="162" t="s">
        <v>474</v>
      </c>
      <c r="F264" s="163" t="s">
        <v>475</v>
      </c>
      <c r="G264" s="164" t="s">
        <v>439</v>
      </c>
      <c r="H264" s="165">
        <v>1</v>
      </c>
      <c r="I264" s="166">
        <v>0</v>
      </c>
      <c r="J264" s="166">
        <f t="shared" si="50"/>
        <v>0</v>
      </c>
      <c r="K264" s="167"/>
      <c r="L264" s="168"/>
      <c r="M264" s="169" t="s">
        <v>1</v>
      </c>
      <c r="N264" s="170" t="s">
        <v>37</v>
      </c>
      <c r="O264" s="157">
        <v>0</v>
      </c>
      <c r="P264" s="157">
        <f t="shared" si="51"/>
        <v>0</v>
      </c>
      <c r="Q264" s="157">
        <v>0</v>
      </c>
      <c r="R264" s="157">
        <f t="shared" si="52"/>
        <v>0</v>
      </c>
      <c r="S264" s="157">
        <v>0</v>
      </c>
      <c r="T264" s="158">
        <f t="shared" si="53"/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59" t="s">
        <v>272</v>
      </c>
      <c r="AT264" s="159" t="s">
        <v>167</v>
      </c>
      <c r="AU264" s="159" t="s">
        <v>79</v>
      </c>
      <c r="AY264" s="17" t="s">
        <v>133</v>
      </c>
      <c r="BE264" s="160">
        <f t="shared" si="54"/>
        <v>0</v>
      </c>
      <c r="BF264" s="160">
        <f t="shared" si="55"/>
        <v>0</v>
      </c>
      <c r="BG264" s="160">
        <f t="shared" si="56"/>
        <v>0</v>
      </c>
      <c r="BH264" s="160">
        <f t="shared" si="57"/>
        <v>0</v>
      </c>
      <c r="BI264" s="160">
        <f t="shared" si="58"/>
        <v>0</v>
      </c>
      <c r="BJ264" s="17" t="s">
        <v>140</v>
      </c>
      <c r="BK264" s="160">
        <f t="shared" si="59"/>
        <v>0</v>
      </c>
      <c r="BL264" s="17" t="s">
        <v>204</v>
      </c>
      <c r="BM264" s="159" t="s">
        <v>476</v>
      </c>
    </row>
    <row r="265" spans="1:65" s="2" customFormat="1" ht="24.25" customHeight="1">
      <c r="A265" s="29"/>
      <c r="B265" s="147"/>
      <c r="C265" s="161" t="s">
        <v>477</v>
      </c>
      <c r="D265" s="161" t="s">
        <v>167</v>
      </c>
      <c r="E265" s="162" t="s">
        <v>478</v>
      </c>
      <c r="F265" s="163" t="s">
        <v>479</v>
      </c>
      <c r="G265" s="164" t="s">
        <v>439</v>
      </c>
      <c r="H265" s="165">
        <v>1</v>
      </c>
      <c r="I265" s="166">
        <v>0</v>
      </c>
      <c r="J265" s="166">
        <f t="shared" si="50"/>
        <v>0</v>
      </c>
      <c r="K265" s="167"/>
      <c r="L265" s="168"/>
      <c r="M265" s="169" t="s">
        <v>1</v>
      </c>
      <c r="N265" s="170" t="s">
        <v>37</v>
      </c>
      <c r="O265" s="157">
        <v>0</v>
      </c>
      <c r="P265" s="157">
        <f t="shared" si="51"/>
        <v>0</v>
      </c>
      <c r="Q265" s="157">
        <v>0</v>
      </c>
      <c r="R265" s="157">
        <f t="shared" si="52"/>
        <v>0</v>
      </c>
      <c r="S265" s="157">
        <v>0</v>
      </c>
      <c r="T265" s="158">
        <f t="shared" si="53"/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59" t="s">
        <v>272</v>
      </c>
      <c r="AT265" s="159" t="s">
        <v>167</v>
      </c>
      <c r="AU265" s="159" t="s">
        <v>79</v>
      </c>
      <c r="AY265" s="17" t="s">
        <v>133</v>
      </c>
      <c r="BE265" s="160">
        <f t="shared" si="54"/>
        <v>0</v>
      </c>
      <c r="BF265" s="160">
        <f t="shared" si="55"/>
        <v>0</v>
      </c>
      <c r="BG265" s="160">
        <f t="shared" si="56"/>
        <v>0</v>
      </c>
      <c r="BH265" s="160">
        <f t="shared" si="57"/>
        <v>0</v>
      </c>
      <c r="BI265" s="160">
        <f t="shared" si="58"/>
        <v>0</v>
      </c>
      <c r="BJ265" s="17" t="s">
        <v>140</v>
      </c>
      <c r="BK265" s="160">
        <f t="shared" si="59"/>
        <v>0</v>
      </c>
      <c r="BL265" s="17" t="s">
        <v>204</v>
      </c>
      <c r="BM265" s="159" t="s">
        <v>480</v>
      </c>
    </row>
    <row r="266" spans="1:65" s="2" customFormat="1" ht="24.25" customHeight="1">
      <c r="A266" s="29"/>
      <c r="B266" s="147"/>
      <c r="C266" s="148" t="s">
        <v>481</v>
      </c>
      <c r="D266" s="148" t="s">
        <v>135</v>
      </c>
      <c r="E266" s="149" t="s">
        <v>482</v>
      </c>
      <c r="F266" s="150" t="s">
        <v>483</v>
      </c>
      <c r="G266" s="151" t="s">
        <v>439</v>
      </c>
      <c r="H266" s="152">
        <v>19</v>
      </c>
      <c r="I266" s="166">
        <v>0</v>
      </c>
      <c r="J266" s="153">
        <f t="shared" si="50"/>
        <v>0</v>
      </c>
      <c r="K266" s="154"/>
      <c r="L266" s="30"/>
      <c r="M266" s="155" t="s">
        <v>1</v>
      </c>
      <c r="N266" s="156" t="s">
        <v>37</v>
      </c>
      <c r="O266" s="157">
        <v>0</v>
      </c>
      <c r="P266" s="157">
        <f t="shared" si="51"/>
        <v>0</v>
      </c>
      <c r="Q266" s="157">
        <v>0</v>
      </c>
      <c r="R266" s="157">
        <f t="shared" si="52"/>
        <v>0</v>
      </c>
      <c r="S266" s="157">
        <v>0</v>
      </c>
      <c r="T266" s="158">
        <f t="shared" si="53"/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59" t="s">
        <v>204</v>
      </c>
      <c r="AT266" s="159" t="s">
        <v>135</v>
      </c>
      <c r="AU266" s="159" t="s">
        <v>79</v>
      </c>
      <c r="AY266" s="17" t="s">
        <v>133</v>
      </c>
      <c r="BE266" s="160">
        <f t="shared" si="54"/>
        <v>0</v>
      </c>
      <c r="BF266" s="160">
        <f t="shared" si="55"/>
        <v>0</v>
      </c>
      <c r="BG266" s="160">
        <f t="shared" si="56"/>
        <v>0</v>
      </c>
      <c r="BH266" s="160">
        <f t="shared" si="57"/>
        <v>0</v>
      </c>
      <c r="BI266" s="160">
        <f t="shared" si="58"/>
        <v>0</v>
      </c>
      <c r="BJ266" s="17" t="s">
        <v>140</v>
      </c>
      <c r="BK266" s="160">
        <f t="shared" si="59"/>
        <v>0</v>
      </c>
      <c r="BL266" s="17" t="s">
        <v>204</v>
      </c>
      <c r="BM266" s="159" t="s">
        <v>484</v>
      </c>
    </row>
    <row r="267" spans="1:65" s="13" customFormat="1" ht="12">
      <c r="B267" s="171"/>
      <c r="D267" s="172" t="s">
        <v>171</v>
      </c>
      <c r="E267" s="173" t="s">
        <v>1</v>
      </c>
      <c r="F267" s="174" t="s">
        <v>485</v>
      </c>
      <c r="H267" s="175">
        <v>4</v>
      </c>
      <c r="L267" s="171"/>
      <c r="M267" s="176"/>
      <c r="N267" s="177"/>
      <c r="O267" s="177"/>
      <c r="P267" s="177"/>
      <c r="Q267" s="177"/>
      <c r="R267" s="177"/>
      <c r="S267" s="177"/>
      <c r="T267" s="178"/>
      <c r="AT267" s="173" t="s">
        <v>171</v>
      </c>
      <c r="AU267" s="173" t="s">
        <v>79</v>
      </c>
      <c r="AV267" s="13" t="s">
        <v>140</v>
      </c>
      <c r="AW267" s="13" t="s">
        <v>27</v>
      </c>
      <c r="AX267" s="13" t="s">
        <v>71</v>
      </c>
      <c r="AY267" s="173" t="s">
        <v>133</v>
      </c>
    </row>
    <row r="268" spans="1:65" s="13" customFormat="1" ht="12">
      <c r="B268" s="171"/>
      <c r="D268" s="172" t="s">
        <v>171</v>
      </c>
      <c r="E268" s="173" t="s">
        <v>1</v>
      </c>
      <c r="F268" s="174" t="s">
        <v>486</v>
      </c>
      <c r="H268" s="175">
        <v>15</v>
      </c>
      <c r="L268" s="171"/>
      <c r="M268" s="176"/>
      <c r="N268" s="177"/>
      <c r="O268" s="177"/>
      <c r="P268" s="177"/>
      <c r="Q268" s="177"/>
      <c r="R268" s="177"/>
      <c r="S268" s="177"/>
      <c r="T268" s="178"/>
      <c r="AT268" s="173" t="s">
        <v>171</v>
      </c>
      <c r="AU268" s="173" t="s">
        <v>79</v>
      </c>
      <c r="AV268" s="13" t="s">
        <v>140</v>
      </c>
      <c r="AW268" s="13" t="s">
        <v>27</v>
      </c>
      <c r="AX268" s="13" t="s">
        <v>71</v>
      </c>
      <c r="AY268" s="173" t="s">
        <v>133</v>
      </c>
    </row>
    <row r="269" spans="1:65" s="15" customFormat="1" ht="12">
      <c r="B269" s="186"/>
      <c r="D269" s="172" t="s">
        <v>171</v>
      </c>
      <c r="E269" s="187" t="s">
        <v>1</v>
      </c>
      <c r="F269" s="188" t="s">
        <v>391</v>
      </c>
      <c r="H269" s="189">
        <v>19</v>
      </c>
      <c r="L269" s="186"/>
      <c r="M269" s="190"/>
      <c r="N269" s="191"/>
      <c r="O269" s="191"/>
      <c r="P269" s="191"/>
      <c r="Q269" s="191"/>
      <c r="R269" s="191"/>
      <c r="S269" s="191"/>
      <c r="T269" s="192"/>
      <c r="AT269" s="187" t="s">
        <v>171</v>
      </c>
      <c r="AU269" s="187" t="s">
        <v>79</v>
      </c>
      <c r="AV269" s="15" t="s">
        <v>145</v>
      </c>
      <c r="AW269" s="15" t="s">
        <v>27</v>
      </c>
      <c r="AX269" s="15" t="s">
        <v>71</v>
      </c>
      <c r="AY269" s="187" t="s">
        <v>133</v>
      </c>
    </row>
    <row r="270" spans="1:65" s="14" customFormat="1" ht="12">
      <c r="B270" s="179"/>
      <c r="D270" s="172" t="s">
        <v>171</v>
      </c>
      <c r="E270" s="180" t="s">
        <v>1</v>
      </c>
      <c r="F270" s="181" t="s">
        <v>380</v>
      </c>
      <c r="H270" s="182">
        <v>19</v>
      </c>
      <c r="L270" s="179"/>
      <c r="M270" s="183"/>
      <c r="N270" s="184"/>
      <c r="O270" s="184"/>
      <c r="P270" s="184"/>
      <c r="Q270" s="184"/>
      <c r="R270" s="184"/>
      <c r="S270" s="184"/>
      <c r="T270" s="185"/>
      <c r="AT270" s="180" t="s">
        <v>171</v>
      </c>
      <c r="AU270" s="180" t="s">
        <v>79</v>
      </c>
      <c r="AV270" s="14" t="s">
        <v>139</v>
      </c>
      <c r="AW270" s="14" t="s">
        <v>27</v>
      </c>
      <c r="AX270" s="14" t="s">
        <v>79</v>
      </c>
      <c r="AY270" s="180" t="s">
        <v>133</v>
      </c>
    </row>
    <row r="271" spans="1:65" s="2" customFormat="1" ht="37.75" customHeight="1">
      <c r="A271" s="29"/>
      <c r="B271" s="147"/>
      <c r="C271" s="148" t="s">
        <v>487</v>
      </c>
      <c r="D271" s="148" t="s">
        <v>135</v>
      </c>
      <c r="E271" s="149" t="s">
        <v>488</v>
      </c>
      <c r="F271" s="150" t="s">
        <v>489</v>
      </c>
      <c r="G271" s="151" t="s">
        <v>439</v>
      </c>
      <c r="H271" s="152">
        <v>19</v>
      </c>
      <c r="I271" s="153">
        <v>0</v>
      </c>
      <c r="J271" s="153">
        <f>ROUND(I271*H271,2)</f>
        <v>0</v>
      </c>
      <c r="K271" s="154"/>
      <c r="L271" s="30"/>
      <c r="M271" s="155" t="s">
        <v>1</v>
      </c>
      <c r="N271" s="156" t="s">
        <v>37</v>
      </c>
      <c r="O271" s="157">
        <v>0</v>
      </c>
      <c r="P271" s="157">
        <f>O271*H271</f>
        <v>0</v>
      </c>
      <c r="Q271" s="157">
        <v>0</v>
      </c>
      <c r="R271" s="157">
        <f>Q271*H271</f>
        <v>0</v>
      </c>
      <c r="S271" s="157">
        <v>0</v>
      </c>
      <c r="T271" s="158">
        <f>S271*H271</f>
        <v>0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59" t="s">
        <v>204</v>
      </c>
      <c r="AT271" s="159" t="s">
        <v>135</v>
      </c>
      <c r="AU271" s="159" t="s">
        <v>79</v>
      </c>
      <c r="AY271" s="17" t="s">
        <v>133</v>
      </c>
      <c r="BE271" s="160">
        <f>IF(N271="základná",J271,0)</f>
        <v>0</v>
      </c>
      <c r="BF271" s="160">
        <f>IF(N271="znížená",J271,0)</f>
        <v>0</v>
      </c>
      <c r="BG271" s="160">
        <f>IF(N271="zákl. prenesená",J271,0)</f>
        <v>0</v>
      </c>
      <c r="BH271" s="160">
        <f>IF(N271="zníž. prenesená",J271,0)</f>
        <v>0</v>
      </c>
      <c r="BI271" s="160">
        <f>IF(N271="nulová",J271,0)</f>
        <v>0</v>
      </c>
      <c r="BJ271" s="17" t="s">
        <v>140</v>
      </c>
      <c r="BK271" s="160">
        <f>ROUND(I271*H271,2)</f>
        <v>0</v>
      </c>
      <c r="BL271" s="17" t="s">
        <v>204</v>
      </c>
      <c r="BM271" s="159" t="s">
        <v>490</v>
      </c>
    </row>
    <row r="272" spans="1:65" s="2" customFormat="1" ht="24.25" customHeight="1">
      <c r="A272" s="29"/>
      <c r="B272" s="147"/>
      <c r="C272" s="148" t="s">
        <v>491</v>
      </c>
      <c r="D272" s="148" t="s">
        <v>135</v>
      </c>
      <c r="E272" s="149" t="s">
        <v>492</v>
      </c>
      <c r="F272" s="150" t="s">
        <v>493</v>
      </c>
      <c r="G272" s="151" t="s">
        <v>220</v>
      </c>
      <c r="H272" s="152">
        <v>37</v>
      </c>
      <c r="I272" s="153">
        <v>0</v>
      </c>
      <c r="J272" s="153">
        <f>ROUND(I272*H272,2)</f>
        <v>0</v>
      </c>
      <c r="K272" s="154"/>
      <c r="L272" s="30"/>
      <c r="M272" s="155" t="s">
        <v>1</v>
      </c>
      <c r="N272" s="156" t="s">
        <v>37</v>
      </c>
      <c r="O272" s="157">
        <v>0</v>
      </c>
      <c r="P272" s="157">
        <f>O272*H272</f>
        <v>0</v>
      </c>
      <c r="Q272" s="157">
        <v>0</v>
      </c>
      <c r="R272" s="157">
        <f>Q272*H272</f>
        <v>0</v>
      </c>
      <c r="S272" s="157">
        <v>0</v>
      </c>
      <c r="T272" s="158">
        <f>S272*H272</f>
        <v>0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59" t="s">
        <v>204</v>
      </c>
      <c r="AT272" s="159" t="s">
        <v>135</v>
      </c>
      <c r="AU272" s="159" t="s">
        <v>79</v>
      </c>
      <c r="AY272" s="17" t="s">
        <v>133</v>
      </c>
      <c r="BE272" s="160">
        <f>IF(N272="základná",J272,0)</f>
        <v>0</v>
      </c>
      <c r="BF272" s="160">
        <f>IF(N272="znížená",J272,0)</f>
        <v>0</v>
      </c>
      <c r="BG272" s="160">
        <f>IF(N272="zákl. prenesená",J272,0)</f>
        <v>0</v>
      </c>
      <c r="BH272" s="160">
        <f>IF(N272="zníž. prenesená",J272,0)</f>
        <v>0</v>
      </c>
      <c r="BI272" s="160">
        <f>IF(N272="nulová",J272,0)</f>
        <v>0</v>
      </c>
      <c r="BJ272" s="17" t="s">
        <v>140</v>
      </c>
      <c r="BK272" s="160">
        <f>ROUND(I272*H272,2)</f>
        <v>0</v>
      </c>
      <c r="BL272" s="17" t="s">
        <v>204</v>
      </c>
      <c r="BM272" s="159" t="s">
        <v>494</v>
      </c>
    </row>
    <row r="273" spans="1:65" s="13" customFormat="1" ht="12">
      <c r="B273" s="171"/>
      <c r="D273" s="172" t="s">
        <v>171</v>
      </c>
      <c r="E273" s="173" t="s">
        <v>1</v>
      </c>
      <c r="F273" s="174" t="s">
        <v>495</v>
      </c>
      <c r="H273" s="175">
        <v>31</v>
      </c>
      <c r="L273" s="171"/>
      <c r="M273" s="176"/>
      <c r="N273" s="177"/>
      <c r="O273" s="177"/>
      <c r="P273" s="177"/>
      <c r="Q273" s="177"/>
      <c r="R273" s="177"/>
      <c r="S273" s="177"/>
      <c r="T273" s="178"/>
      <c r="AT273" s="173" t="s">
        <v>171</v>
      </c>
      <c r="AU273" s="173" t="s">
        <v>79</v>
      </c>
      <c r="AV273" s="13" t="s">
        <v>140</v>
      </c>
      <c r="AW273" s="13" t="s">
        <v>27</v>
      </c>
      <c r="AX273" s="13" t="s">
        <v>71</v>
      </c>
      <c r="AY273" s="173" t="s">
        <v>133</v>
      </c>
    </row>
    <row r="274" spans="1:65" s="13" customFormat="1" ht="12">
      <c r="B274" s="171"/>
      <c r="D274" s="172" t="s">
        <v>171</v>
      </c>
      <c r="E274" s="173" t="s">
        <v>1</v>
      </c>
      <c r="F274" s="174" t="s">
        <v>139</v>
      </c>
      <c r="H274" s="175">
        <v>4</v>
      </c>
      <c r="L274" s="171"/>
      <c r="M274" s="176"/>
      <c r="N274" s="177"/>
      <c r="O274" s="177"/>
      <c r="P274" s="177"/>
      <c r="Q274" s="177"/>
      <c r="R274" s="177"/>
      <c r="S274" s="177"/>
      <c r="T274" s="178"/>
      <c r="AT274" s="173" t="s">
        <v>171</v>
      </c>
      <c r="AU274" s="173" t="s">
        <v>79</v>
      </c>
      <c r="AV274" s="13" t="s">
        <v>140</v>
      </c>
      <c r="AW274" s="13" t="s">
        <v>27</v>
      </c>
      <c r="AX274" s="13" t="s">
        <v>71</v>
      </c>
      <c r="AY274" s="173" t="s">
        <v>133</v>
      </c>
    </row>
    <row r="275" spans="1:65" s="13" customFormat="1" ht="12">
      <c r="B275" s="171"/>
      <c r="D275" s="172" t="s">
        <v>171</v>
      </c>
      <c r="E275" s="173" t="s">
        <v>1</v>
      </c>
      <c r="F275" s="174" t="s">
        <v>140</v>
      </c>
      <c r="H275" s="175">
        <v>2</v>
      </c>
      <c r="L275" s="171"/>
      <c r="M275" s="176"/>
      <c r="N275" s="177"/>
      <c r="O275" s="177"/>
      <c r="P275" s="177"/>
      <c r="Q275" s="177"/>
      <c r="R275" s="177"/>
      <c r="S275" s="177"/>
      <c r="T275" s="178"/>
      <c r="AT275" s="173" t="s">
        <v>171</v>
      </c>
      <c r="AU275" s="173" t="s">
        <v>79</v>
      </c>
      <c r="AV275" s="13" t="s">
        <v>140</v>
      </c>
      <c r="AW275" s="13" t="s">
        <v>27</v>
      </c>
      <c r="AX275" s="13" t="s">
        <v>71</v>
      </c>
      <c r="AY275" s="173" t="s">
        <v>133</v>
      </c>
    </row>
    <row r="276" spans="1:65" s="15" customFormat="1" ht="12">
      <c r="B276" s="186"/>
      <c r="D276" s="172" t="s">
        <v>171</v>
      </c>
      <c r="E276" s="187" t="s">
        <v>1</v>
      </c>
      <c r="F276" s="188" t="s">
        <v>391</v>
      </c>
      <c r="H276" s="189">
        <v>37</v>
      </c>
      <c r="L276" s="186"/>
      <c r="M276" s="190"/>
      <c r="N276" s="191"/>
      <c r="O276" s="191"/>
      <c r="P276" s="191"/>
      <c r="Q276" s="191"/>
      <c r="R276" s="191"/>
      <c r="S276" s="191"/>
      <c r="T276" s="192"/>
      <c r="AT276" s="187" t="s">
        <v>171</v>
      </c>
      <c r="AU276" s="187" t="s">
        <v>79</v>
      </c>
      <c r="AV276" s="15" t="s">
        <v>145</v>
      </c>
      <c r="AW276" s="15" t="s">
        <v>27</v>
      </c>
      <c r="AX276" s="15" t="s">
        <v>71</v>
      </c>
      <c r="AY276" s="187" t="s">
        <v>133</v>
      </c>
    </row>
    <row r="277" spans="1:65" s="14" customFormat="1" ht="12">
      <c r="B277" s="179"/>
      <c r="D277" s="172" t="s">
        <v>171</v>
      </c>
      <c r="E277" s="180" t="s">
        <v>1</v>
      </c>
      <c r="F277" s="181" t="s">
        <v>380</v>
      </c>
      <c r="H277" s="182">
        <v>37</v>
      </c>
      <c r="L277" s="179"/>
      <c r="M277" s="183"/>
      <c r="N277" s="184"/>
      <c r="O277" s="184"/>
      <c r="P277" s="184"/>
      <c r="Q277" s="184"/>
      <c r="R277" s="184"/>
      <c r="S277" s="184"/>
      <c r="T277" s="185"/>
      <c r="AT277" s="180" t="s">
        <v>171</v>
      </c>
      <c r="AU277" s="180" t="s">
        <v>79</v>
      </c>
      <c r="AV277" s="14" t="s">
        <v>139</v>
      </c>
      <c r="AW277" s="14" t="s">
        <v>27</v>
      </c>
      <c r="AX277" s="14" t="s">
        <v>79</v>
      </c>
      <c r="AY277" s="180" t="s">
        <v>133</v>
      </c>
    </row>
    <row r="278" spans="1:65" s="2" customFormat="1" ht="24.25" customHeight="1">
      <c r="A278" s="29"/>
      <c r="B278" s="147"/>
      <c r="C278" s="161" t="s">
        <v>496</v>
      </c>
      <c r="D278" s="161" t="s">
        <v>167</v>
      </c>
      <c r="E278" s="162" t="s">
        <v>497</v>
      </c>
      <c r="F278" s="163" t="s">
        <v>498</v>
      </c>
      <c r="G278" s="164" t="s">
        <v>180</v>
      </c>
      <c r="H278" s="165">
        <v>25.012</v>
      </c>
      <c r="I278" s="166">
        <v>0</v>
      </c>
      <c r="J278" s="166">
        <f>ROUND(I278*H278,2)</f>
        <v>0</v>
      </c>
      <c r="K278" s="167"/>
      <c r="L278" s="168"/>
      <c r="M278" s="169" t="s">
        <v>1</v>
      </c>
      <c r="N278" s="170" t="s">
        <v>37</v>
      </c>
      <c r="O278" s="157">
        <v>0</v>
      </c>
      <c r="P278" s="157">
        <f>O278*H278</f>
        <v>0</v>
      </c>
      <c r="Q278" s="157">
        <v>0</v>
      </c>
      <c r="R278" s="157">
        <f>Q278*H278</f>
        <v>0</v>
      </c>
      <c r="S278" s="157">
        <v>0</v>
      </c>
      <c r="T278" s="158">
        <f>S278*H278</f>
        <v>0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59" t="s">
        <v>272</v>
      </c>
      <c r="AT278" s="159" t="s">
        <v>167</v>
      </c>
      <c r="AU278" s="159" t="s">
        <v>79</v>
      </c>
      <c r="AY278" s="17" t="s">
        <v>133</v>
      </c>
      <c r="BE278" s="160">
        <f>IF(N278="základná",J278,0)</f>
        <v>0</v>
      </c>
      <c r="BF278" s="160">
        <f>IF(N278="znížená",J278,0)</f>
        <v>0</v>
      </c>
      <c r="BG278" s="160">
        <f>IF(N278="zákl. prenesená",J278,0)</f>
        <v>0</v>
      </c>
      <c r="BH278" s="160">
        <f>IF(N278="zníž. prenesená",J278,0)</f>
        <v>0</v>
      </c>
      <c r="BI278" s="160">
        <f>IF(N278="nulová",J278,0)</f>
        <v>0</v>
      </c>
      <c r="BJ278" s="17" t="s">
        <v>140</v>
      </c>
      <c r="BK278" s="160">
        <f>ROUND(I278*H278,2)</f>
        <v>0</v>
      </c>
      <c r="BL278" s="17" t="s">
        <v>204</v>
      </c>
      <c r="BM278" s="159" t="s">
        <v>499</v>
      </c>
    </row>
    <row r="279" spans="1:65" s="13" customFormat="1" ht="12">
      <c r="B279" s="171"/>
      <c r="D279" s="172" t="s">
        <v>171</v>
      </c>
      <c r="E279" s="173" t="s">
        <v>1</v>
      </c>
      <c r="F279" s="174" t="s">
        <v>500</v>
      </c>
      <c r="H279" s="175">
        <v>20.956</v>
      </c>
      <c r="L279" s="171"/>
      <c r="M279" s="176"/>
      <c r="N279" s="177"/>
      <c r="O279" s="177"/>
      <c r="P279" s="177"/>
      <c r="Q279" s="177"/>
      <c r="R279" s="177"/>
      <c r="S279" s="177"/>
      <c r="T279" s="178"/>
      <c r="AT279" s="173" t="s">
        <v>171</v>
      </c>
      <c r="AU279" s="173" t="s">
        <v>79</v>
      </c>
      <c r="AV279" s="13" t="s">
        <v>140</v>
      </c>
      <c r="AW279" s="13" t="s">
        <v>27</v>
      </c>
      <c r="AX279" s="13" t="s">
        <v>71</v>
      </c>
      <c r="AY279" s="173" t="s">
        <v>133</v>
      </c>
    </row>
    <row r="280" spans="1:65" s="13" customFormat="1" ht="12">
      <c r="B280" s="171"/>
      <c r="D280" s="172" t="s">
        <v>171</v>
      </c>
      <c r="E280" s="173" t="s">
        <v>1</v>
      </c>
      <c r="F280" s="174" t="s">
        <v>501</v>
      </c>
      <c r="H280" s="175">
        <v>2.7040000000000002</v>
      </c>
      <c r="L280" s="171"/>
      <c r="M280" s="176"/>
      <c r="N280" s="177"/>
      <c r="O280" s="177"/>
      <c r="P280" s="177"/>
      <c r="Q280" s="177"/>
      <c r="R280" s="177"/>
      <c r="S280" s="177"/>
      <c r="T280" s="178"/>
      <c r="AT280" s="173" t="s">
        <v>171</v>
      </c>
      <c r="AU280" s="173" t="s">
        <v>79</v>
      </c>
      <c r="AV280" s="13" t="s">
        <v>140</v>
      </c>
      <c r="AW280" s="13" t="s">
        <v>27</v>
      </c>
      <c r="AX280" s="13" t="s">
        <v>71</v>
      </c>
      <c r="AY280" s="173" t="s">
        <v>133</v>
      </c>
    </row>
    <row r="281" spans="1:65" s="13" customFormat="1" ht="12">
      <c r="B281" s="171"/>
      <c r="D281" s="172" t="s">
        <v>171</v>
      </c>
      <c r="E281" s="173" t="s">
        <v>1</v>
      </c>
      <c r="F281" s="174" t="s">
        <v>502</v>
      </c>
      <c r="H281" s="175">
        <v>1.3520000000000001</v>
      </c>
      <c r="L281" s="171"/>
      <c r="M281" s="176"/>
      <c r="N281" s="177"/>
      <c r="O281" s="177"/>
      <c r="P281" s="177"/>
      <c r="Q281" s="177"/>
      <c r="R281" s="177"/>
      <c r="S281" s="177"/>
      <c r="T281" s="178"/>
      <c r="AT281" s="173" t="s">
        <v>171</v>
      </c>
      <c r="AU281" s="173" t="s">
        <v>79</v>
      </c>
      <c r="AV281" s="13" t="s">
        <v>140</v>
      </c>
      <c r="AW281" s="13" t="s">
        <v>27</v>
      </c>
      <c r="AX281" s="13" t="s">
        <v>71</v>
      </c>
      <c r="AY281" s="173" t="s">
        <v>133</v>
      </c>
    </row>
    <row r="282" spans="1:65" s="15" customFormat="1" ht="12">
      <c r="B282" s="186"/>
      <c r="D282" s="172" t="s">
        <v>171</v>
      </c>
      <c r="E282" s="187" t="s">
        <v>1</v>
      </c>
      <c r="F282" s="188" t="s">
        <v>391</v>
      </c>
      <c r="H282" s="189">
        <v>25.012</v>
      </c>
      <c r="L282" s="186"/>
      <c r="M282" s="190"/>
      <c r="N282" s="191"/>
      <c r="O282" s="191"/>
      <c r="P282" s="191"/>
      <c r="Q282" s="191"/>
      <c r="R282" s="191"/>
      <c r="S282" s="191"/>
      <c r="T282" s="192"/>
      <c r="AT282" s="187" t="s">
        <v>171</v>
      </c>
      <c r="AU282" s="187" t="s">
        <v>79</v>
      </c>
      <c r="AV282" s="15" t="s">
        <v>145</v>
      </c>
      <c r="AW282" s="15" t="s">
        <v>27</v>
      </c>
      <c r="AX282" s="15" t="s">
        <v>71</v>
      </c>
      <c r="AY282" s="187" t="s">
        <v>133</v>
      </c>
    </row>
    <row r="283" spans="1:65" s="14" customFormat="1" ht="12">
      <c r="B283" s="179"/>
      <c r="D283" s="172" t="s">
        <v>171</v>
      </c>
      <c r="E283" s="180" t="s">
        <v>1</v>
      </c>
      <c r="F283" s="181" t="s">
        <v>380</v>
      </c>
      <c r="H283" s="182">
        <v>25.012</v>
      </c>
      <c r="L283" s="179"/>
      <c r="M283" s="183"/>
      <c r="N283" s="184"/>
      <c r="O283" s="184"/>
      <c r="P283" s="184"/>
      <c r="Q283" s="184"/>
      <c r="R283" s="184"/>
      <c r="S283" s="184"/>
      <c r="T283" s="185"/>
      <c r="AT283" s="180" t="s">
        <v>171</v>
      </c>
      <c r="AU283" s="180" t="s">
        <v>79</v>
      </c>
      <c r="AV283" s="14" t="s">
        <v>139</v>
      </c>
      <c r="AW283" s="14" t="s">
        <v>27</v>
      </c>
      <c r="AX283" s="14" t="s">
        <v>79</v>
      </c>
      <c r="AY283" s="180" t="s">
        <v>133</v>
      </c>
    </row>
    <row r="284" spans="1:65" s="2" customFormat="1" ht="21.75" customHeight="1">
      <c r="A284" s="29"/>
      <c r="B284" s="147"/>
      <c r="C284" s="161" t="s">
        <v>503</v>
      </c>
      <c r="D284" s="161" t="s">
        <v>167</v>
      </c>
      <c r="E284" s="162" t="s">
        <v>504</v>
      </c>
      <c r="F284" s="163" t="s">
        <v>505</v>
      </c>
      <c r="G284" s="164" t="s">
        <v>220</v>
      </c>
      <c r="H284" s="165">
        <v>37</v>
      </c>
      <c r="I284" s="166">
        <v>0</v>
      </c>
      <c r="J284" s="166">
        <f>ROUND(I284*H284,2)</f>
        <v>0</v>
      </c>
      <c r="K284" s="167"/>
      <c r="L284" s="168"/>
      <c r="M284" s="169" t="s">
        <v>1</v>
      </c>
      <c r="N284" s="170" t="s">
        <v>37</v>
      </c>
      <c r="O284" s="157">
        <v>0</v>
      </c>
      <c r="P284" s="157">
        <f>O284*H284</f>
        <v>0</v>
      </c>
      <c r="Q284" s="157">
        <v>0</v>
      </c>
      <c r="R284" s="157">
        <f>Q284*H284</f>
        <v>0</v>
      </c>
      <c r="S284" s="157">
        <v>0</v>
      </c>
      <c r="T284" s="158">
        <f>S284*H284</f>
        <v>0</v>
      </c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R284" s="159" t="s">
        <v>272</v>
      </c>
      <c r="AT284" s="159" t="s">
        <v>167</v>
      </c>
      <c r="AU284" s="159" t="s">
        <v>79</v>
      </c>
      <c r="AY284" s="17" t="s">
        <v>133</v>
      </c>
      <c r="BE284" s="160">
        <f>IF(N284="základná",J284,0)</f>
        <v>0</v>
      </c>
      <c r="BF284" s="160">
        <f>IF(N284="znížená",J284,0)</f>
        <v>0</v>
      </c>
      <c r="BG284" s="160">
        <f>IF(N284="zákl. prenesená",J284,0)</f>
        <v>0</v>
      </c>
      <c r="BH284" s="160">
        <f>IF(N284="zníž. prenesená",J284,0)</f>
        <v>0</v>
      </c>
      <c r="BI284" s="160">
        <f>IF(N284="nulová",J284,0)</f>
        <v>0</v>
      </c>
      <c r="BJ284" s="17" t="s">
        <v>140</v>
      </c>
      <c r="BK284" s="160">
        <f>ROUND(I284*H284,2)</f>
        <v>0</v>
      </c>
      <c r="BL284" s="17" t="s">
        <v>204</v>
      </c>
      <c r="BM284" s="159" t="s">
        <v>506</v>
      </c>
    </row>
    <row r="285" spans="1:65" s="2" customFormat="1" ht="24.25" customHeight="1">
      <c r="A285" s="29"/>
      <c r="B285" s="147"/>
      <c r="C285" s="148" t="s">
        <v>507</v>
      </c>
      <c r="D285" s="148" t="s">
        <v>135</v>
      </c>
      <c r="E285" s="149" t="s">
        <v>508</v>
      </c>
      <c r="F285" s="150" t="s">
        <v>509</v>
      </c>
      <c r="G285" s="151" t="s">
        <v>220</v>
      </c>
      <c r="H285" s="152">
        <v>3</v>
      </c>
      <c r="I285" s="153">
        <v>0</v>
      </c>
      <c r="J285" s="153">
        <f>ROUND(I285*H285,2)</f>
        <v>0</v>
      </c>
      <c r="K285" s="154"/>
      <c r="L285" s="30"/>
      <c r="M285" s="155" t="s">
        <v>1</v>
      </c>
      <c r="N285" s="156" t="s">
        <v>37</v>
      </c>
      <c r="O285" s="157">
        <v>0</v>
      </c>
      <c r="P285" s="157">
        <f>O285*H285</f>
        <v>0</v>
      </c>
      <c r="Q285" s="157">
        <v>0</v>
      </c>
      <c r="R285" s="157">
        <f>Q285*H285</f>
        <v>0</v>
      </c>
      <c r="S285" s="157">
        <v>0</v>
      </c>
      <c r="T285" s="158">
        <f>S285*H285</f>
        <v>0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59" t="s">
        <v>204</v>
      </c>
      <c r="AT285" s="159" t="s">
        <v>135</v>
      </c>
      <c r="AU285" s="159" t="s">
        <v>79</v>
      </c>
      <c r="AY285" s="17" t="s">
        <v>133</v>
      </c>
      <c r="BE285" s="160">
        <f>IF(N285="základná",J285,0)</f>
        <v>0</v>
      </c>
      <c r="BF285" s="160">
        <f>IF(N285="znížená",J285,0)</f>
        <v>0</v>
      </c>
      <c r="BG285" s="160">
        <f>IF(N285="zákl. prenesená",J285,0)</f>
        <v>0</v>
      </c>
      <c r="BH285" s="160">
        <f>IF(N285="zníž. prenesená",J285,0)</f>
        <v>0</v>
      </c>
      <c r="BI285" s="160">
        <f>IF(N285="nulová",J285,0)</f>
        <v>0</v>
      </c>
      <c r="BJ285" s="17" t="s">
        <v>140</v>
      </c>
      <c r="BK285" s="160">
        <f>ROUND(I285*H285,2)</f>
        <v>0</v>
      </c>
      <c r="BL285" s="17" t="s">
        <v>204</v>
      </c>
      <c r="BM285" s="159" t="s">
        <v>510</v>
      </c>
    </row>
    <row r="286" spans="1:65" s="13" customFormat="1" ht="12">
      <c r="B286" s="171"/>
      <c r="D286" s="172" t="s">
        <v>171</v>
      </c>
      <c r="E286" s="173" t="s">
        <v>1</v>
      </c>
      <c r="F286" s="174" t="s">
        <v>511</v>
      </c>
      <c r="H286" s="175">
        <v>3</v>
      </c>
      <c r="L286" s="171"/>
      <c r="M286" s="176"/>
      <c r="N286" s="177"/>
      <c r="O286" s="177"/>
      <c r="P286" s="177"/>
      <c r="Q286" s="177"/>
      <c r="R286" s="177"/>
      <c r="S286" s="177"/>
      <c r="T286" s="178"/>
      <c r="AT286" s="173" t="s">
        <v>171</v>
      </c>
      <c r="AU286" s="173" t="s">
        <v>79</v>
      </c>
      <c r="AV286" s="13" t="s">
        <v>140</v>
      </c>
      <c r="AW286" s="13" t="s">
        <v>27</v>
      </c>
      <c r="AX286" s="13" t="s">
        <v>71</v>
      </c>
      <c r="AY286" s="173" t="s">
        <v>133</v>
      </c>
    </row>
    <row r="287" spans="1:65" s="14" customFormat="1" ht="12">
      <c r="B287" s="179"/>
      <c r="D287" s="172" t="s">
        <v>171</v>
      </c>
      <c r="E287" s="180" t="s">
        <v>1</v>
      </c>
      <c r="F287" s="181" t="s">
        <v>380</v>
      </c>
      <c r="H287" s="182">
        <v>3</v>
      </c>
      <c r="L287" s="179"/>
      <c r="M287" s="183"/>
      <c r="N287" s="184"/>
      <c r="O287" s="184"/>
      <c r="P287" s="184"/>
      <c r="Q287" s="184"/>
      <c r="R287" s="184"/>
      <c r="S287" s="184"/>
      <c r="T287" s="185"/>
      <c r="AT287" s="180" t="s">
        <v>171</v>
      </c>
      <c r="AU287" s="180" t="s">
        <v>79</v>
      </c>
      <c r="AV287" s="14" t="s">
        <v>139</v>
      </c>
      <c r="AW287" s="14" t="s">
        <v>27</v>
      </c>
      <c r="AX287" s="14" t="s">
        <v>79</v>
      </c>
      <c r="AY287" s="180" t="s">
        <v>133</v>
      </c>
    </row>
    <row r="288" spans="1:65" s="2" customFormat="1" ht="24.25" customHeight="1">
      <c r="A288" s="29"/>
      <c r="B288" s="147"/>
      <c r="C288" s="148" t="s">
        <v>512</v>
      </c>
      <c r="D288" s="148" t="s">
        <v>135</v>
      </c>
      <c r="E288" s="149" t="s">
        <v>513</v>
      </c>
      <c r="F288" s="150" t="s">
        <v>514</v>
      </c>
      <c r="G288" s="151" t="s">
        <v>220</v>
      </c>
      <c r="H288" s="152">
        <v>14</v>
      </c>
      <c r="I288" s="153">
        <v>0</v>
      </c>
      <c r="J288" s="153">
        <f>ROUND(I288*H288,2)</f>
        <v>0</v>
      </c>
      <c r="K288" s="154"/>
      <c r="L288" s="30"/>
      <c r="M288" s="155" t="s">
        <v>1</v>
      </c>
      <c r="N288" s="156" t="s">
        <v>37</v>
      </c>
      <c r="O288" s="157">
        <v>0</v>
      </c>
      <c r="P288" s="157">
        <f>O288*H288</f>
        <v>0</v>
      </c>
      <c r="Q288" s="157">
        <v>0</v>
      </c>
      <c r="R288" s="157">
        <f>Q288*H288</f>
        <v>0</v>
      </c>
      <c r="S288" s="157">
        <v>0</v>
      </c>
      <c r="T288" s="158">
        <f>S288*H288</f>
        <v>0</v>
      </c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R288" s="159" t="s">
        <v>204</v>
      </c>
      <c r="AT288" s="159" t="s">
        <v>135</v>
      </c>
      <c r="AU288" s="159" t="s">
        <v>79</v>
      </c>
      <c r="AY288" s="17" t="s">
        <v>133</v>
      </c>
      <c r="BE288" s="160">
        <f>IF(N288="základná",J288,0)</f>
        <v>0</v>
      </c>
      <c r="BF288" s="160">
        <f>IF(N288="znížená",J288,0)</f>
        <v>0</v>
      </c>
      <c r="BG288" s="160">
        <f>IF(N288="zákl. prenesená",J288,0)</f>
        <v>0</v>
      </c>
      <c r="BH288" s="160">
        <f>IF(N288="zníž. prenesená",J288,0)</f>
        <v>0</v>
      </c>
      <c r="BI288" s="160">
        <f>IF(N288="nulová",J288,0)</f>
        <v>0</v>
      </c>
      <c r="BJ288" s="17" t="s">
        <v>140</v>
      </c>
      <c r="BK288" s="160">
        <f>ROUND(I288*H288,2)</f>
        <v>0</v>
      </c>
      <c r="BL288" s="17" t="s">
        <v>204</v>
      </c>
      <c r="BM288" s="159" t="s">
        <v>515</v>
      </c>
    </row>
    <row r="289" spans="1:65" s="13" customFormat="1" ht="12">
      <c r="B289" s="171"/>
      <c r="D289" s="172" t="s">
        <v>171</v>
      </c>
      <c r="E289" s="173" t="s">
        <v>1</v>
      </c>
      <c r="F289" s="174" t="s">
        <v>511</v>
      </c>
      <c r="H289" s="175">
        <v>3</v>
      </c>
      <c r="L289" s="171"/>
      <c r="M289" s="176"/>
      <c r="N289" s="177"/>
      <c r="O289" s="177"/>
      <c r="P289" s="177"/>
      <c r="Q289" s="177"/>
      <c r="R289" s="177"/>
      <c r="S289" s="177"/>
      <c r="T289" s="178"/>
      <c r="AT289" s="173" t="s">
        <v>171</v>
      </c>
      <c r="AU289" s="173" t="s">
        <v>79</v>
      </c>
      <c r="AV289" s="13" t="s">
        <v>140</v>
      </c>
      <c r="AW289" s="13" t="s">
        <v>27</v>
      </c>
      <c r="AX289" s="13" t="s">
        <v>71</v>
      </c>
      <c r="AY289" s="173" t="s">
        <v>133</v>
      </c>
    </row>
    <row r="290" spans="1:65" s="13" customFormat="1" ht="12">
      <c r="B290" s="171"/>
      <c r="D290" s="172" t="s">
        <v>171</v>
      </c>
      <c r="E290" s="173" t="s">
        <v>1</v>
      </c>
      <c r="F290" s="174" t="s">
        <v>516</v>
      </c>
      <c r="H290" s="175">
        <v>7</v>
      </c>
      <c r="L290" s="171"/>
      <c r="M290" s="176"/>
      <c r="N290" s="177"/>
      <c r="O290" s="177"/>
      <c r="P290" s="177"/>
      <c r="Q290" s="177"/>
      <c r="R290" s="177"/>
      <c r="S290" s="177"/>
      <c r="T290" s="178"/>
      <c r="AT290" s="173" t="s">
        <v>171</v>
      </c>
      <c r="AU290" s="173" t="s">
        <v>79</v>
      </c>
      <c r="AV290" s="13" t="s">
        <v>140</v>
      </c>
      <c r="AW290" s="13" t="s">
        <v>27</v>
      </c>
      <c r="AX290" s="13" t="s">
        <v>71</v>
      </c>
      <c r="AY290" s="173" t="s">
        <v>133</v>
      </c>
    </row>
    <row r="291" spans="1:65" s="13" customFormat="1" ht="12">
      <c r="B291" s="171"/>
      <c r="D291" s="172" t="s">
        <v>171</v>
      </c>
      <c r="E291" s="173" t="s">
        <v>1</v>
      </c>
      <c r="F291" s="174" t="s">
        <v>517</v>
      </c>
      <c r="H291" s="175">
        <v>2</v>
      </c>
      <c r="L291" s="171"/>
      <c r="M291" s="176"/>
      <c r="N291" s="177"/>
      <c r="O291" s="177"/>
      <c r="P291" s="177"/>
      <c r="Q291" s="177"/>
      <c r="R291" s="177"/>
      <c r="S291" s="177"/>
      <c r="T291" s="178"/>
      <c r="AT291" s="173" t="s">
        <v>171</v>
      </c>
      <c r="AU291" s="173" t="s">
        <v>79</v>
      </c>
      <c r="AV291" s="13" t="s">
        <v>140</v>
      </c>
      <c r="AW291" s="13" t="s">
        <v>27</v>
      </c>
      <c r="AX291" s="13" t="s">
        <v>71</v>
      </c>
      <c r="AY291" s="173" t="s">
        <v>133</v>
      </c>
    </row>
    <row r="292" spans="1:65" s="15" customFormat="1" ht="12">
      <c r="B292" s="186"/>
      <c r="D292" s="172" t="s">
        <v>171</v>
      </c>
      <c r="E292" s="187" t="s">
        <v>1</v>
      </c>
      <c r="F292" s="188" t="s">
        <v>391</v>
      </c>
      <c r="H292" s="189">
        <v>12</v>
      </c>
      <c r="L292" s="186"/>
      <c r="M292" s="190"/>
      <c r="N292" s="191"/>
      <c r="O292" s="191"/>
      <c r="P292" s="191"/>
      <c r="Q292" s="191"/>
      <c r="R292" s="191"/>
      <c r="S292" s="191"/>
      <c r="T292" s="192"/>
      <c r="AT292" s="187" t="s">
        <v>171</v>
      </c>
      <c r="AU292" s="187" t="s">
        <v>79</v>
      </c>
      <c r="AV292" s="15" t="s">
        <v>145</v>
      </c>
      <c r="AW292" s="15" t="s">
        <v>27</v>
      </c>
      <c r="AX292" s="15" t="s">
        <v>71</v>
      </c>
      <c r="AY292" s="187" t="s">
        <v>133</v>
      </c>
    </row>
    <row r="293" spans="1:65" s="13" customFormat="1" ht="12">
      <c r="B293" s="171"/>
      <c r="D293" s="172" t="s">
        <v>171</v>
      </c>
      <c r="E293" s="173" t="s">
        <v>1</v>
      </c>
      <c r="F293" s="174" t="s">
        <v>518</v>
      </c>
      <c r="H293" s="175">
        <v>1</v>
      </c>
      <c r="L293" s="171"/>
      <c r="M293" s="176"/>
      <c r="N293" s="177"/>
      <c r="O293" s="177"/>
      <c r="P293" s="177"/>
      <c r="Q293" s="177"/>
      <c r="R293" s="177"/>
      <c r="S293" s="177"/>
      <c r="T293" s="178"/>
      <c r="AT293" s="173" t="s">
        <v>171</v>
      </c>
      <c r="AU293" s="173" t="s">
        <v>79</v>
      </c>
      <c r="AV293" s="13" t="s">
        <v>140</v>
      </c>
      <c r="AW293" s="13" t="s">
        <v>27</v>
      </c>
      <c r="AX293" s="13" t="s">
        <v>71</v>
      </c>
      <c r="AY293" s="173" t="s">
        <v>133</v>
      </c>
    </row>
    <row r="294" spans="1:65" s="13" customFormat="1" ht="12">
      <c r="B294" s="171"/>
      <c r="D294" s="172" t="s">
        <v>171</v>
      </c>
      <c r="E294" s="173" t="s">
        <v>1</v>
      </c>
      <c r="F294" s="174" t="s">
        <v>518</v>
      </c>
      <c r="H294" s="175">
        <v>1</v>
      </c>
      <c r="L294" s="171"/>
      <c r="M294" s="176"/>
      <c r="N294" s="177"/>
      <c r="O294" s="177"/>
      <c r="P294" s="177"/>
      <c r="Q294" s="177"/>
      <c r="R294" s="177"/>
      <c r="S294" s="177"/>
      <c r="T294" s="178"/>
      <c r="AT294" s="173" t="s">
        <v>171</v>
      </c>
      <c r="AU294" s="173" t="s">
        <v>79</v>
      </c>
      <c r="AV294" s="13" t="s">
        <v>140</v>
      </c>
      <c r="AW294" s="13" t="s">
        <v>27</v>
      </c>
      <c r="AX294" s="13" t="s">
        <v>71</v>
      </c>
      <c r="AY294" s="173" t="s">
        <v>133</v>
      </c>
    </row>
    <row r="295" spans="1:65" s="15" customFormat="1" ht="12">
      <c r="B295" s="186"/>
      <c r="D295" s="172" t="s">
        <v>171</v>
      </c>
      <c r="E295" s="187" t="s">
        <v>1</v>
      </c>
      <c r="F295" s="188" t="s">
        <v>391</v>
      </c>
      <c r="H295" s="189">
        <v>2</v>
      </c>
      <c r="L295" s="186"/>
      <c r="M295" s="190"/>
      <c r="N295" s="191"/>
      <c r="O295" s="191"/>
      <c r="P295" s="191"/>
      <c r="Q295" s="191"/>
      <c r="R295" s="191"/>
      <c r="S295" s="191"/>
      <c r="T295" s="192"/>
      <c r="AT295" s="187" t="s">
        <v>171</v>
      </c>
      <c r="AU295" s="187" t="s">
        <v>79</v>
      </c>
      <c r="AV295" s="15" t="s">
        <v>145</v>
      </c>
      <c r="AW295" s="15" t="s">
        <v>27</v>
      </c>
      <c r="AX295" s="15" t="s">
        <v>71</v>
      </c>
      <c r="AY295" s="187" t="s">
        <v>133</v>
      </c>
    </row>
    <row r="296" spans="1:65" s="14" customFormat="1" ht="12">
      <c r="B296" s="179"/>
      <c r="D296" s="172" t="s">
        <v>171</v>
      </c>
      <c r="E296" s="180" t="s">
        <v>1</v>
      </c>
      <c r="F296" s="181" t="s">
        <v>380</v>
      </c>
      <c r="H296" s="182">
        <v>14</v>
      </c>
      <c r="L296" s="179"/>
      <c r="M296" s="183"/>
      <c r="N296" s="184"/>
      <c r="O296" s="184"/>
      <c r="P296" s="184"/>
      <c r="Q296" s="184"/>
      <c r="R296" s="184"/>
      <c r="S296" s="184"/>
      <c r="T296" s="185"/>
      <c r="AT296" s="180" t="s">
        <v>171</v>
      </c>
      <c r="AU296" s="180" t="s">
        <v>79</v>
      </c>
      <c r="AV296" s="14" t="s">
        <v>139</v>
      </c>
      <c r="AW296" s="14" t="s">
        <v>27</v>
      </c>
      <c r="AX296" s="14" t="s">
        <v>79</v>
      </c>
      <c r="AY296" s="180" t="s">
        <v>133</v>
      </c>
    </row>
    <row r="297" spans="1:65" s="2" customFormat="1" ht="21.75" customHeight="1">
      <c r="A297" s="29"/>
      <c r="B297" s="147"/>
      <c r="C297" s="148" t="s">
        <v>519</v>
      </c>
      <c r="D297" s="148" t="s">
        <v>135</v>
      </c>
      <c r="E297" s="149" t="s">
        <v>520</v>
      </c>
      <c r="F297" s="150" t="s">
        <v>521</v>
      </c>
      <c r="G297" s="151" t="s">
        <v>220</v>
      </c>
      <c r="H297" s="152">
        <v>34</v>
      </c>
      <c r="I297" s="153">
        <v>0</v>
      </c>
      <c r="J297" s="153">
        <f t="shared" ref="J297:J305" si="60">ROUND(I297*H297,2)</f>
        <v>0</v>
      </c>
      <c r="K297" s="154"/>
      <c r="L297" s="30"/>
      <c r="M297" s="155" t="s">
        <v>1</v>
      </c>
      <c r="N297" s="156" t="s">
        <v>37</v>
      </c>
      <c r="O297" s="157">
        <v>0</v>
      </c>
      <c r="P297" s="157">
        <f t="shared" ref="P297:P305" si="61">O297*H297</f>
        <v>0</v>
      </c>
      <c r="Q297" s="157">
        <v>0</v>
      </c>
      <c r="R297" s="157">
        <f t="shared" ref="R297:R305" si="62">Q297*H297</f>
        <v>0</v>
      </c>
      <c r="S297" s="157">
        <v>0</v>
      </c>
      <c r="T297" s="158">
        <f t="shared" ref="T297:T305" si="63">S297*H297</f>
        <v>0</v>
      </c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R297" s="159" t="s">
        <v>204</v>
      </c>
      <c r="AT297" s="159" t="s">
        <v>135</v>
      </c>
      <c r="AU297" s="159" t="s">
        <v>79</v>
      </c>
      <c r="AY297" s="17" t="s">
        <v>133</v>
      </c>
      <c r="BE297" s="160">
        <f t="shared" ref="BE297:BE305" si="64">IF(N297="základná",J297,0)</f>
        <v>0</v>
      </c>
      <c r="BF297" s="160">
        <f t="shared" ref="BF297:BF305" si="65">IF(N297="znížená",J297,0)</f>
        <v>0</v>
      </c>
      <c r="BG297" s="160">
        <f t="shared" ref="BG297:BG305" si="66">IF(N297="zákl. prenesená",J297,0)</f>
        <v>0</v>
      </c>
      <c r="BH297" s="160">
        <f t="shared" ref="BH297:BH305" si="67">IF(N297="zníž. prenesená",J297,0)</f>
        <v>0</v>
      </c>
      <c r="BI297" s="160">
        <f t="shared" ref="BI297:BI305" si="68">IF(N297="nulová",J297,0)</f>
        <v>0</v>
      </c>
      <c r="BJ297" s="17" t="s">
        <v>140</v>
      </c>
      <c r="BK297" s="160">
        <f t="shared" ref="BK297:BK305" si="69">ROUND(I297*H297,2)</f>
        <v>0</v>
      </c>
      <c r="BL297" s="17" t="s">
        <v>204</v>
      </c>
      <c r="BM297" s="159" t="s">
        <v>522</v>
      </c>
    </row>
    <row r="298" spans="1:65" s="2" customFormat="1" ht="24.25" customHeight="1">
      <c r="A298" s="29"/>
      <c r="B298" s="147"/>
      <c r="C298" s="161" t="s">
        <v>523</v>
      </c>
      <c r="D298" s="161" t="s">
        <v>167</v>
      </c>
      <c r="E298" s="162" t="s">
        <v>524</v>
      </c>
      <c r="F298" s="163" t="s">
        <v>525</v>
      </c>
      <c r="G298" s="164" t="s">
        <v>220</v>
      </c>
      <c r="H298" s="165">
        <v>13</v>
      </c>
      <c r="I298" s="153">
        <v>0</v>
      </c>
      <c r="J298" s="166">
        <f t="shared" si="60"/>
        <v>0</v>
      </c>
      <c r="K298" s="167"/>
      <c r="L298" s="168"/>
      <c r="M298" s="169" t="s">
        <v>1</v>
      </c>
      <c r="N298" s="170" t="s">
        <v>37</v>
      </c>
      <c r="O298" s="157">
        <v>0</v>
      </c>
      <c r="P298" s="157">
        <f t="shared" si="61"/>
        <v>0</v>
      </c>
      <c r="Q298" s="157">
        <v>0</v>
      </c>
      <c r="R298" s="157">
        <f t="shared" si="62"/>
        <v>0</v>
      </c>
      <c r="S298" s="157">
        <v>0</v>
      </c>
      <c r="T298" s="158">
        <f t="shared" si="63"/>
        <v>0</v>
      </c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R298" s="159" t="s">
        <v>272</v>
      </c>
      <c r="AT298" s="159" t="s">
        <v>167</v>
      </c>
      <c r="AU298" s="159" t="s">
        <v>79</v>
      </c>
      <c r="AY298" s="17" t="s">
        <v>133</v>
      </c>
      <c r="BE298" s="160">
        <f t="shared" si="64"/>
        <v>0</v>
      </c>
      <c r="BF298" s="160">
        <f t="shared" si="65"/>
        <v>0</v>
      </c>
      <c r="BG298" s="160">
        <f t="shared" si="66"/>
        <v>0</v>
      </c>
      <c r="BH298" s="160">
        <f t="shared" si="67"/>
        <v>0</v>
      </c>
      <c r="BI298" s="160">
        <f t="shared" si="68"/>
        <v>0</v>
      </c>
      <c r="BJ298" s="17" t="s">
        <v>140</v>
      </c>
      <c r="BK298" s="160">
        <f t="shared" si="69"/>
        <v>0</v>
      </c>
      <c r="BL298" s="17" t="s">
        <v>204</v>
      </c>
      <c r="BM298" s="159" t="s">
        <v>526</v>
      </c>
    </row>
    <row r="299" spans="1:65" s="2" customFormat="1" ht="24.25" customHeight="1">
      <c r="A299" s="29"/>
      <c r="B299" s="147"/>
      <c r="C299" s="161" t="s">
        <v>527</v>
      </c>
      <c r="D299" s="161" t="s">
        <v>167</v>
      </c>
      <c r="E299" s="162" t="s">
        <v>528</v>
      </c>
      <c r="F299" s="163" t="s">
        <v>529</v>
      </c>
      <c r="G299" s="164" t="s">
        <v>220</v>
      </c>
      <c r="H299" s="165">
        <v>5</v>
      </c>
      <c r="I299" s="153">
        <v>0</v>
      </c>
      <c r="J299" s="166">
        <f t="shared" si="60"/>
        <v>0</v>
      </c>
      <c r="K299" s="167"/>
      <c r="L299" s="168"/>
      <c r="M299" s="169" t="s">
        <v>1</v>
      </c>
      <c r="N299" s="170" t="s">
        <v>37</v>
      </c>
      <c r="O299" s="157">
        <v>0</v>
      </c>
      <c r="P299" s="157">
        <f t="shared" si="61"/>
        <v>0</v>
      </c>
      <c r="Q299" s="157">
        <v>0</v>
      </c>
      <c r="R299" s="157">
        <f t="shared" si="62"/>
        <v>0</v>
      </c>
      <c r="S299" s="157">
        <v>0</v>
      </c>
      <c r="T299" s="158">
        <f t="shared" si="63"/>
        <v>0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R299" s="159" t="s">
        <v>272</v>
      </c>
      <c r="AT299" s="159" t="s">
        <v>167</v>
      </c>
      <c r="AU299" s="159" t="s">
        <v>79</v>
      </c>
      <c r="AY299" s="17" t="s">
        <v>133</v>
      </c>
      <c r="BE299" s="160">
        <f t="shared" si="64"/>
        <v>0</v>
      </c>
      <c r="BF299" s="160">
        <f t="shared" si="65"/>
        <v>0</v>
      </c>
      <c r="BG299" s="160">
        <f t="shared" si="66"/>
        <v>0</v>
      </c>
      <c r="BH299" s="160">
        <f t="shared" si="67"/>
        <v>0</v>
      </c>
      <c r="BI299" s="160">
        <f t="shared" si="68"/>
        <v>0</v>
      </c>
      <c r="BJ299" s="17" t="s">
        <v>140</v>
      </c>
      <c r="BK299" s="160">
        <f t="shared" si="69"/>
        <v>0</v>
      </c>
      <c r="BL299" s="17" t="s">
        <v>204</v>
      </c>
      <c r="BM299" s="159" t="s">
        <v>530</v>
      </c>
    </row>
    <row r="300" spans="1:65" s="2" customFormat="1" ht="24.25" customHeight="1">
      <c r="A300" s="29"/>
      <c r="B300" s="147"/>
      <c r="C300" s="161" t="s">
        <v>531</v>
      </c>
      <c r="D300" s="161" t="s">
        <v>167</v>
      </c>
      <c r="E300" s="162" t="s">
        <v>532</v>
      </c>
      <c r="F300" s="163" t="s">
        <v>533</v>
      </c>
      <c r="G300" s="164" t="s">
        <v>220</v>
      </c>
      <c r="H300" s="165">
        <v>12</v>
      </c>
      <c r="I300" s="153">
        <v>0</v>
      </c>
      <c r="J300" s="166">
        <f t="shared" si="60"/>
        <v>0</v>
      </c>
      <c r="K300" s="167"/>
      <c r="L300" s="168"/>
      <c r="M300" s="169" t="s">
        <v>1</v>
      </c>
      <c r="N300" s="170" t="s">
        <v>37</v>
      </c>
      <c r="O300" s="157">
        <v>0</v>
      </c>
      <c r="P300" s="157">
        <f t="shared" si="61"/>
        <v>0</v>
      </c>
      <c r="Q300" s="157">
        <v>0</v>
      </c>
      <c r="R300" s="157">
        <f t="shared" si="62"/>
        <v>0</v>
      </c>
      <c r="S300" s="157">
        <v>0</v>
      </c>
      <c r="T300" s="158">
        <f t="shared" si="63"/>
        <v>0</v>
      </c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R300" s="159" t="s">
        <v>272</v>
      </c>
      <c r="AT300" s="159" t="s">
        <v>167</v>
      </c>
      <c r="AU300" s="159" t="s">
        <v>79</v>
      </c>
      <c r="AY300" s="17" t="s">
        <v>133</v>
      </c>
      <c r="BE300" s="160">
        <f t="shared" si="64"/>
        <v>0</v>
      </c>
      <c r="BF300" s="160">
        <f t="shared" si="65"/>
        <v>0</v>
      </c>
      <c r="BG300" s="160">
        <f t="shared" si="66"/>
        <v>0</v>
      </c>
      <c r="BH300" s="160">
        <f t="shared" si="67"/>
        <v>0</v>
      </c>
      <c r="BI300" s="160">
        <f t="shared" si="68"/>
        <v>0</v>
      </c>
      <c r="BJ300" s="17" t="s">
        <v>140</v>
      </c>
      <c r="BK300" s="160">
        <f t="shared" si="69"/>
        <v>0</v>
      </c>
      <c r="BL300" s="17" t="s">
        <v>204</v>
      </c>
      <c r="BM300" s="159" t="s">
        <v>534</v>
      </c>
    </row>
    <row r="301" spans="1:65" s="2" customFormat="1" ht="24.25" customHeight="1">
      <c r="A301" s="29"/>
      <c r="B301" s="147"/>
      <c r="C301" s="161" t="s">
        <v>535</v>
      </c>
      <c r="D301" s="161" t="s">
        <v>167</v>
      </c>
      <c r="E301" s="162" t="s">
        <v>536</v>
      </c>
      <c r="F301" s="163" t="s">
        <v>537</v>
      </c>
      <c r="G301" s="164" t="s">
        <v>220</v>
      </c>
      <c r="H301" s="165">
        <v>3</v>
      </c>
      <c r="I301" s="153">
        <v>0</v>
      </c>
      <c r="J301" s="166">
        <f t="shared" si="60"/>
        <v>0</v>
      </c>
      <c r="K301" s="167"/>
      <c r="L301" s="168"/>
      <c r="M301" s="169" t="s">
        <v>1</v>
      </c>
      <c r="N301" s="170" t="s">
        <v>37</v>
      </c>
      <c r="O301" s="157">
        <v>0</v>
      </c>
      <c r="P301" s="157">
        <f t="shared" si="61"/>
        <v>0</v>
      </c>
      <c r="Q301" s="157">
        <v>0</v>
      </c>
      <c r="R301" s="157">
        <f t="shared" si="62"/>
        <v>0</v>
      </c>
      <c r="S301" s="157">
        <v>0</v>
      </c>
      <c r="T301" s="158">
        <f t="shared" si="63"/>
        <v>0</v>
      </c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R301" s="159" t="s">
        <v>272</v>
      </c>
      <c r="AT301" s="159" t="s">
        <v>167</v>
      </c>
      <c r="AU301" s="159" t="s">
        <v>79</v>
      </c>
      <c r="AY301" s="17" t="s">
        <v>133</v>
      </c>
      <c r="BE301" s="160">
        <f t="shared" si="64"/>
        <v>0</v>
      </c>
      <c r="BF301" s="160">
        <f t="shared" si="65"/>
        <v>0</v>
      </c>
      <c r="BG301" s="160">
        <f t="shared" si="66"/>
        <v>0</v>
      </c>
      <c r="BH301" s="160">
        <f t="shared" si="67"/>
        <v>0</v>
      </c>
      <c r="BI301" s="160">
        <f t="shared" si="68"/>
        <v>0</v>
      </c>
      <c r="BJ301" s="17" t="s">
        <v>140</v>
      </c>
      <c r="BK301" s="160">
        <f t="shared" si="69"/>
        <v>0</v>
      </c>
      <c r="BL301" s="17" t="s">
        <v>204</v>
      </c>
      <c r="BM301" s="159" t="s">
        <v>538</v>
      </c>
    </row>
    <row r="302" spans="1:65" s="2" customFormat="1" ht="21.75" customHeight="1">
      <c r="A302" s="29"/>
      <c r="B302" s="147"/>
      <c r="C302" s="148" t="s">
        <v>539</v>
      </c>
      <c r="D302" s="148" t="s">
        <v>135</v>
      </c>
      <c r="E302" s="149" t="s">
        <v>540</v>
      </c>
      <c r="F302" s="150" t="s">
        <v>541</v>
      </c>
      <c r="G302" s="151" t="s">
        <v>220</v>
      </c>
      <c r="H302" s="152">
        <v>4</v>
      </c>
      <c r="I302" s="153">
        <v>0</v>
      </c>
      <c r="J302" s="153">
        <f t="shared" si="60"/>
        <v>0</v>
      </c>
      <c r="K302" s="154"/>
      <c r="L302" s="30"/>
      <c r="M302" s="155" t="s">
        <v>1</v>
      </c>
      <c r="N302" s="156" t="s">
        <v>37</v>
      </c>
      <c r="O302" s="157">
        <v>0</v>
      </c>
      <c r="P302" s="157">
        <f t="shared" si="61"/>
        <v>0</v>
      </c>
      <c r="Q302" s="157">
        <v>0</v>
      </c>
      <c r="R302" s="157">
        <f t="shared" si="62"/>
        <v>0</v>
      </c>
      <c r="S302" s="157">
        <v>0</v>
      </c>
      <c r="T302" s="158">
        <f t="shared" si="63"/>
        <v>0</v>
      </c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R302" s="159" t="s">
        <v>204</v>
      </c>
      <c r="AT302" s="159" t="s">
        <v>135</v>
      </c>
      <c r="AU302" s="159" t="s">
        <v>79</v>
      </c>
      <c r="AY302" s="17" t="s">
        <v>133</v>
      </c>
      <c r="BE302" s="160">
        <f t="shared" si="64"/>
        <v>0</v>
      </c>
      <c r="BF302" s="160">
        <f t="shared" si="65"/>
        <v>0</v>
      </c>
      <c r="BG302" s="160">
        <f t="shared" si="66"/>
        <v>0</v>
      </c>
      <c r="BH302" s="160">
        <f t="shared" si="67"/>
        <v>0</v>
      </c>
      <c r="BI302" s="160">
        <f t="shared" si="68"/>
        <v>0</v>
      </c>
      <c r="BJ302" s="17" t="s">
        <v>140</v>
      </c>
      <c r="BK302" s="160">
        <f t="shared" si="69"/>
        <v>0</v>
      </c>
      <c r="BL302" s="17" t="s">
        <v>204</v>
      </c>
      <c r="BM302" s="159" t="s">
        <v>542</v>
      </c>
    </row>
    <row r="303" spans="1:65" s="2" customFormat="1" ht="24.25" customHeight="1">
      <c r="A303" s="29"/>
      <c r="B303" s="147"/>
      <c r="C303" s="161" t="s">
        <v>543</v>
      </c>
      <c r="D303" s="161" t="s">
        <v>167</v>
      </c>
      <c r="E303" s="162" t="s">
        <v>544</v>
      </c>
      <c r="F303" s="163" t="s">
        <v>545</v>
      </c>
      <c r="G303" s="164" t="s">
        <v>220</v>
      </c>
      <c r="H303" s="165">
        <v>2</v>
      </c>
      <c r="I303" s="153">
        <v>0</v>
      </c>
      <c r="J303" s="166">
        <f t="shared" si="60"/>
        <v>0</v>
      </c>
      <c r="K303" s="167"/>
      <c r="L303" s="168"/>
      <c r="M303" s="169" t="s">
        <v>1</v>
      </c>
      <c r="N303" s="170" t="s">
        <v>37</v>
      </c>
      <c r="O303" s="157">
        <v>0</v>
      </c>
      <c r="P303" s="157">
        <f t="shared" si="61"/>
        <v>0</v>
      </c>
      <c r="Q303" s="157">
        <v>0</v>
      </c>
      <c r="R303" s="157">
        <f t="shared" si="62"/>
        <v>0</v>
      </c>
      <c r="S303" s="157">
        <v>0</v>
      </c>
      <c r="T303" s="158">
        <f t="shared" si="63"/>
        <v>0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R303" s="159" t="s">
        <v>272</v>
      </c>
      <c r="AT303" s="159" t="s">
        <v>167</v>
      </c>
      <c r="AU303" s="159" t="s">
        <v>79</v>
      </c>
      <c r="AY303" s="17" t="s">
        <v>133</v>
      </c>
      <c r="BE303" s="160">
        <f t="shared" si="64"/>
        <v>0</v>
      </c>
      <c r="BF303" s="160">
        <f t="shared" si="65"/>
        <v>0</v>
      </c>
      <c r="BG303" s="160">
        <f t="shared" si="66"/>
        <v>0</v>
      </c>
      <c r="BH303" s="160">
        <f t="shared" si="67"/>
        <v>0</v>
      </c>
      <c r="BI303" s="160">
        <f t="shared" si="68"/>
        <v>0</v>
      </c>
      <c r="BJ303" s="17" t="s">
        <v>140</v>
      </c>
      <c r="BK303" s="160">
        <f t="shared" si="69"/>
        <v>0</v>
      </c>
      <c r="BL303" s="17" t="s">
        <v>204</v>
      </c>
      <c r="BM303" s="159" t="s">
        <v>546</v>
      </c>
    </row>
    <row r="304" spans="1:65" s="2" customFormat="1" ht="24.25" customHeight="1">
      <c r="A304" s="29"/>
      <c r="B304" s="147"/>
      <c r="C304" s="161" t="s">
        <v>547</v>
      </c>
      <c r="D304" s="161" t="s">
        <v>167</v>
      </c>
      <c r="E304" s="162" t="s">
        <v>548</v>
      </c>
      <c r="F304" s="163" t="s">
        <v>549</v>
      </c>
      <c r="G304" s="164" t="s">
        <v>220</v>
      </c>
      <c r="H304" s="165">
        <v>2</v>
      </c>
      <c r="I304" s="153">
        <v>0</v>
      </c>
      <c r="J304" s="166">
        <f t="shared" si="60"/>
        <v>0</v>
      </c>
      <c r="K304" s="167"/>
      <c r="L304" s="168"/>
      <c r="M304" s="169" t="s">
        <v>1</v>
      </c>
      <c r="N304" s="170" t="s">
        <v>37</v>
      </c>
      <c r="O304" s="157">
        <v>0</v>
      </c>
      <c r="P304" s="157">
        <f t="shared" si="61"/>
        <v>0</v>
      </c>
      <c r="Q304" s="157">
        <v>0</v>
      </c>
      <c r="R304" s="157">
        <f t="shared" si="62"/>
        <v>0</v>
      </c>
      <c r="S304" s="157">
        <v>0</v>
      </c>
      <c r="T304" s="158">
        <f t="shared" si="63"/>
        <v>0</v>
      </c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R304" s="159" t="s">
        <v>272</v>
      </c>
      <c r="AT304" s="159" t="s">
        <v>167</v>
      </c>
      <c r="AU304" s="159" t="s">
        <v>79</v>
      </c>
      <c r="AY304" s="17" t="s">
        <v>133</v>
      </c>
      <c r="BE304" s="160">
        <f t="shared" si="64"/>
        <v>0</v>
      </c>
      <c r="BF304" s="160">
        <f t="shared" si="65"/>
        <v>0</v>
      </c>
      <c r="BG304" s="160">
        <f t="shared" si="66"/>
        <v>0</v>
      </c>
      <c r="BH304" s="160">
        <f t="shared" si="67"/>
        <v>0</v>
      </c>
      <c r="BI304" s="160">
        <f t="shared" si="68"/>
        <v>0</v>
      </c>
      <c r="BJ304" s="17" t="s">
        <v>140</v>
      </c>
      <c r="BK304" s="160">
        <f t="shared" si="69"/>
        <v>0</v>
      </c>
      <c r="BL304" s="17" t="s">
        <v>204</v>
      </c>
      <c r="BM304" s="159" t="s">
        <v>550</v>
      </c>
    </row>
    <row r="305" spans="1:65" s="2" customFormat="1" ht="24.25" customHeight="1">
      <c r="A305" s="29"/>
      <c r="B305" s="147"/>
      <c r="C305" s="148" t="s">
        <v>551</v>
      </c>
      <c r="D305" s="148" t="s">
        <v>135</v>
      </c>
      <c r="E305" s="149" t="s">
        <v>552</v>
      </c>
      <c r="F305" s="150" t="s">
        <v>553</v>
      </c>
      <c r="G305" s="151" t="s">
        <v>554</v>
      </c>
      <c r="H305" s="152">
        <v>473.709</v>
      </c>
      <c r="I305" s="153">
        <v>0</v>
      </c>
      <c r="J305" s="153">
        <f t="shared" si="60"/>
        <v>0</v>
      </c>
      <c r="K305" s="154"/>
      <c r="L305" s="30"/>
      <c r="M305" s="155" t="s">
        <v>1</v>
      </c>
      <c r="N305" s="156" t="s">
        <v>37</v>
      </c>
      <c r="O305" s="157">
        <v>0</v>
      </c>
      <c r="P305" s="157">
        <f t="shared" si="61"/>
        <v>0</v>
      </c>
      <c r="Q305" s="157">
        <v>0</v>
      </c>
      <c r="R305" s="157">
        <f t="shared" si="62"/>
        <v>0</v>
      </c>
      <c r="S305" s="157">
        <v>0</v>
      </c>
      <c r="T305" s="158">
        <f t="shared" si="63"/>
        <v>0</v>
      </c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R305" s="159" t="s">
        <v>204</v>
      </c>
      <c r="AT305" s="159" t="s">
        <v>135</v>
      </c>
      <c r="AU305" s="159" t="s">
        <v>79</v>
      </c>
      <c r="AY305" s="17" t="s">
        <v>133</v>
      </c>
      <c r="BE305" s="160">
        <f t="shared" si="64"/>
        <v>0</v>
      </c>
      <c r="BF305" s="160">
        <f t="shared" si="65"/>
        <v>0</v>
      </c>
      <c r="BG305" s="160">
        <f t="shared" si="66"/>
        <v>0</v>
      </c>
      <c r="BH305" s="160">
        <f t="shared" si="67"/>
        <v>0</v>
      </c>
      <c r="BI305" s="160">
        <f t="shared" si="68"/>
        <v>0</v>
      </c>
      <c r="BJ305" s="17" t="s">
        <v>140</v>
      </c>
      <c r="BK305" s="160">
        <f t="shared" si="69"/>
        <v>0</v>
      </c>
      <c r="BL305" s="17" t="s">
        <v>204</v>
      </c>
      <c r="BM305" s="159" t="s">
        <v>555</v>
      </c>
    </row>
    <row r="306" spans="1:65" s="12" customFormat="1" ht="26" customHeight="1">
      <c r="B306" s="135"/>
      <c r="D306" s="136" t="s">
        <v>70</v>
      </c>
      <c r="E306" s="137" t="s">
        <v>556</v>
      </c>
      <c r="F306" s="137" t="s">
        <v>557</v>
      </c>
      <c r="J306" s="138">
        <f>BK306</f>
        <v>0</v>
      </c>
      <c r="L306" s="135"/>
      <c r="M306" s="139"/>
      <c r="N306" s="140"/>
      <c r="O306" s="140"/>
      <c r="P306" s="141">
        <f>P307+P320+P335+P357+P367+P374+P378+P380+P400+P406+P411</f>
        <v>2190.7644243999998</v>
      </c>
      <c r="Q306" s="140"/>
      <c r="R306" s="141">
        <f>R307+R320+R335+R357+R367+R374+R378+R380+R400+R406+R411</f>
        <v>57.796488680000003</v>
      </c>
      <c r="S306" s="140"/>
      <c r="T306" s="142">
        <f>T307+T320+T335+T357+T367+T374+T378+T380+T400+T406+T411</f>
        <v>2.62</v>
      </c>
      <c r="AR306" s="136" t="s">
        <v>140</v>
      </c>
      <c r="AT306" s="143" t="s">
        <v>70</v>
      </c>
      <c r="AU306" s="143" t="s">
        <v>71</v>
      </c>
      <c r="AY306" s="136" t="s">
        <v>133</v>
      </c>
      <c r="BK306" s="144">
        <f>BK307+BK320+BK335+BK357+BK367+BK374+BK378+BK380+BK400+BK406+BK411</f>
        <v>0</v>
      </c>
    </row>
    <row r="307" spans="1:65" s="12" customFormat="1" ht="22.75" customHeight="1">
      <c r="B307" s="135"/>
      <c r="D307" s="136" t="s">
        <v>70</v>
      </c>
      <c r="E307" s="145" t="s">
        <v>558</v>
      </c>
      <c r="F307" s="145" t="s">
        <v>559</v>
      </c>
      <c r="J307" s="146">
        <f>BK307</f>
        <v>0</v>
      </c>
      <c r="L307" s="135"/>
      <c r="M307" s="139"/>
      <c r="N307" s="140"/>
      <c r="O307" s="140"/>
      <c r="P307" s="141">
        <f>SUM(P308:P319)</f>
        <v>156.81050000000002</v>
      </c>
      <c r="Q307" s="140"/>
      <c r="R307" s="141">
        <f>SUM(R308:R319)</f>
        <v>3.6995519999999997</v>
      </c>
      <c r="S307" s="140"/>
      <c r="T307" s="142">
        <f>SUM(T308:T319)</f>
        <v>0</v>
      </c>
      <c r="AR307" s="136" t="s">
        <v>140</v>
      </c>
      <c r="AT307" s="143" t="s">
        <v>70</v>
      </c>
      <c r="AU307" s="143" t="s">
        <v>79</v>
      </c>
      <c r="AY307" s="136" t="s">
        <v>133</v>
      </c>
      <c r="BK307" s="144">
        <f>SUM(BK308:BK319)</f>
        <v>0</v>
      </c>
    </row>
    <row r="308" spans="1:65" s="2" customFormat="1" ht="24.25" customHeight="1">
      <c r="A308" s="29"/>
      <c r="B308" s="147"/>
      <c r="C308" s="148" t="s">
        <v>560</v>
      </c>
      <c r="D308" s="148" t="s">
        <v>135</v>
      </c>
      <c r="E308" s="149" t="s">
        <v>561</v>
      </c>
      <c r="F308" s="150" t="s">
        <v>562</v>
      </c>
      <c r="G308" s="151" t="s">
        <v>164</v>
      </c>
      <c r="H308" s="152">
        <v>280</v>
      </c>
      <c r="I308" s="153">
        <v>0</v>
      </c>
      <c r="J308" s="153">
        <f>ROUND(I308*H308,2)</f>
        <v>0</v>
      </c>
      <c r="K308" s="154"/>
      <c r="L308" s="30"/>
      <c r="M308" s="155" t="s">
        <v>1</v>
      </c>
      <c r="N308" s="156" t="s">
        <v>37</v>
      </c>
      <c r="O308" s="157">
        <v>1.303E-2</v>
      </c>
      <c r="P308" s="157">
        <f>O308*H308</f>
        <v>3.6484000000000001</v>
      </c>
      <c r="Q308" s="157">
        <v>0</v>
      </c>
      <c r="R308" s="157">
        <f>Q308*H308</f>
        <v>0</v>
      </c>
      <c r="S308" s="157">
        <v>0</v>
      </c>
      <c r="T308" s="158">
        <f>S308*H308</f>
        <v>0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R308" s="159" t="s">
        <v>204</v>
      </c>
      <c r="AT308" s="159" t="s">
        <v>135</v>
      </c>
      <c r="AU308" s="159" t="s">
        <v>140</v>
      </c>
      <c r="AY308" s="17" t="s">
        <v>133</v>
      </c>
      <c r="BE308" s="160">
        <f>IF(N308="základná",J308,0)</f>
        <v>0</v>
      </c>
      <c r="BF308" s="160">
        <f>IF(N308="znížená",J308,0)</f>
        <v>0</v>
      </c>
      <c r="BG308" s="160">
        <f>IF(N308="zákl. prenesená",J308,0)</f>
        <v>0</v>
      </c>
      <c r="BH308" s="160">
        <f>IF(N308="zníž. prenesená",J308,0)</f>
        <v>0</v>
      </c>
      <c r="BI308" s="160">
        <f>IF(N308="nulová",J308,0)</f>
        <v>0</v>
      </c>
      <c r="BJ308" s="17" t="s">
        <v>140</v>
      </c>
      <c r="BK308" s="160">
        <f>ROUND(I308*H308,2)</f>
        <v>0</v>
      </c>
      <c r="BL308" s="17" t="s">
        <v>204</v>
      </c>
      <c r="BM308" s="159" t="s">
        <v>563</v>
      </c>
    </row>
    <row r="309" spans="1:65" s="2" customFormat="1" ht="16.5" customHeight="1">
      <c r="A309" s="29"/>
      <c r="B309" s="147"/>
      <c r="C309" s="161" t="s">
        <v>564</v>
      </c>
      <c r="D309" s="161" t="s">
        <v>167</v>
      </c>
      <c r="E309" s="162" t="s">
        <v>565</v>
      </c>
      <c r="F309" s="163" t="s">
        <v>566</v>
      </c>
      <c r="G309" s="164" t="s">
        <v>193</v>
      </c>
      <c r="H309" s="165">
        <v>8.4000000000000005E-2</v>
      </c>
      <c r="I309" s="153">
        <v>0</v>
      </c>
      <c r="J309" s="166">
        <f>ROUND(I309*H309,2)</f>
        <v>0</v>
      </c>
      <c r="K309" s="167"/>
      <c r="L309" s="168"/>
      <c r="M309" s="169" t="s">
        <v>1</v>
      </c>
      <c r="N309" s="170" t="s">
        <v>37</v>
      </c>
      <c r="O309" s="157">
        <v>0</v>
      </c>
      <c r="P309" s="157">
        <f>O309*H309</f>
        <v>0</v>
      </c>
      <c r="Q309" s="157">
        <v>1</v>
      </c>
      <c r="R309" s="157">
        <f>Q309*H309</f>
        <v>8.4000000000000005E-2</v>
      </c>
      <c r="S309" s="157">
        <v>0</v>
      </c>
      <c r="T309" s="158">
        <f>S309*H309</f>
        <v>0</v>
      </c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R309" s="159" t="s">
        <v>272</v>
      </c>
      <c r="AT309" s="159" t="s">
        <v>167</v>
      </c>
      <c r="AU309" s="159" t="s">
        <v>140</v>
      </c>
      <c r="AY309" s="17" t="s">
        <v>133</v>
      </c>
      <c r="BE309" s="160">
        <f>IF(N309="základná",J309,0)</f>
        <v>0</v>
      </c>
      <c r="BF309" s="160">
        <f>IF(N309="znížená",J309,0)</f>
        <v>0</v>
      </c>
      <c r="BG309" s="160">
        <f>IF(N309="zákl. prenesená",J309,0)</f>
        <v>0</v>
      </c>
      <c r="BH309" s="160">
        <f>IF(N309="zníž. prenesená",J309,0)</f>
        <v>0</v>
      </c>
      <c r="BI309" s="160">
        <f>IF(N309="nulová",J309,0)</f>
        <v>0</v>
      </c>
      <c r="BJ309" s="17" t="s">
        <v>140</v>
      </c>
      <c r="BK309" s="160">
        <f>ROUND(I309*H309,2)</f>
        <v>0</v>
      </c>
      <c r="BL309" s="17" t="s">
        <v>204</v>
      </c>
      <c r="BM309" s="159" t="s">
        <v>567</v>
      </c>
    </row>
    <row r="310" spans="1:65" s="13" customFormat="1" ht="12">
      <c r="B310" s="171"/>
      <c r="D310" s="172" t="s">
        <v>171</v>
      </c>
      <c r="E310" s="173" t="s">
        <v>1</v>
      </c>
      <c r="F310" s="174" t="s">
        <v>568</v>
      </c>
      <c r="H310" s="175">
        <v>8.4000000000000005E-2</v>
      </c>
      <c r="L310" s="171"/>
      <c r="M310" s="176"/>
      <c r="N310" s="177"/>
      <c r="O310" s="177"/>
      <c r="P310" s="177"/>
      <c r="Q310" s="177"/>
      <c r="R310" s="177"/>
      <c r="S310" s="177"/>
      <c r="T310" s="178"/>
      <c r="AT310" s="173" t="s">
        <v>171</v>
      </c>
      <c r="AU310" s="173" t="s">
        <v>140</v>
      </c>
      <c r="AV310" s="13" t="s">
        <v>140</v>
      </c>
      <c r="AW310" s="13" t="s">
        <v>27</v>
      </c>
      <c r="AX310" s="13" t="s">
        <v>79</v>
      </c>
      <c r="AY310" s="173" t="s">
        <v>133</v>
      </c>
    </row>
    <row r="311" spans="1:65" s="2" customFormat="1" ht="24.25" customHeight="1">
      <c r="A311" s="29"/>
      <c r="B311" s="147"/>
      <c r="C311" s="148" t="s">
        <v>569</v>
      </c>
      <c r="D311" s="148" t="s">
        <v>135</v>
      </c>
      <c r="E311" s="149" t="s">
        <v>570</v>
      </c>
      <c r="F311" s="150" t="s">
        <v>571</v>
      </c>
      <c r="G311" s="151" t="s">
        <v>164</v>
      </c>
      <c r="H311" s="152">
        <v>98.4</v>
      </c>
      <c r="I311" s="153">
        <v>0</v>
      </c>
      <c r="J311" s="153">
        <f>ROUND(I311*H311,2)</f>
        <v>0</v>
      </c>
      <c r="K311" s="154"/>
      <c r="L311" s="30"/>
      <c r="M311" s="155" t="s">
        <v>1</v>
      </c>
      <c r="N311" s="156" t="s">
        <v>37</v>
      </c>
      <c r="O311" s="157">
        <v>0.15029999999999999</v>
      </c>
      <c r="P311" s="157">
        <f>O311*H311</f>
        <v>14.78952</v>
      </c>
      <c r="Q311" s="157">
        <v>8.0000000000000007E-5</v>
      </c>
      <c r="R311" s="157">
        <f>Q311*H311</f>
        <v>7.8720000000000005E-3</v>
      </c>
      <c r="S311" s="157">
        <v>0</v>
      </c>
      <c r="T311" s="158">
        <f>S311*H311</f>
        <v>0</v>
      </c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R311" s="159" t="s">
        <v>204</v>
      </c>
      <c r="AT311" s="159" t="s">
        <v>135</v>
      </c>
      <c r="AU311" s="159" t="s">
        <v>140</v>
      </c>
      <c r="AY311" s="17" t="s">
        <v>133</v>
      </c>
      <c r="BE311" s="160">
        <f>IF(N311="základná",J311,0)</f>
        <v>0</v>
      </c>
      <c r="BF311" s="160">
        <f>IF(N311="znížená",J311,0)</f>
        <v>0</v>
      </c>
      <c r="BG311" s="160">
        <f>IF(N311="zákl. prenesená",J311,0)</f>
        <v>0</v>
      </c>
      <c r="BH311" s="160">
        <f>IF(N311="zníž. prenesená",J311,0)</f>
        <v>0</v>
      </c>
      <c r="BI311" s="160">
        <f>IF(N311="nulová",J311,0)</f>
        <v>0</v>
      </c>
      <c r="BJ311" s="17" t="s">
        <v>140</v>
      </c>
      <c r="BK311" s="160">
        <f>ROUND(I311*H311,2)</f>
        <v>0</v>
      </c>
      <c r="BL311" s="17" t="s">
        <v>204</v>
      </c>
      <c r="BM311" s="159" t="s">
        <v>572</v>
      </c>
    </row>
    <row r="312" spans="1:65" s="2" customFormat="1" ht="37.75" customHeight="1">
      <c r="A312" s="29"/>
      <c r="B312" s="147"/>
      <c r="C312" s="161" t="s">
        <v>573</v>
      </c>
      <c r="D312" s="161" t="s">
        <v>167</v>
      </c>
      <c r="E312" s="162" t="s">
        <v>574</v>
      </c>
      <c r="F312" s="163" t="s">
        <v>575</v>
      </c>
      <c r="G312" s="164" t="s">
        <v>164</v>
      </c>
      <c r="H312" s="165">
        <v>113.16</v>
      </c>
      <c r="I312" s="153">
        <v>0</v>
      </c>
      <c r="J312" s="166">
        <f>ROUND(I312*H312,2)</f>
        <v>0</v>
      </c>
      <c r="K312" s="167"/>
      <c r="L312" s="168"/>
      <c r="M312" s="169" t="s">
        <v>1</v>
      </c>
      <c r="N312" s="170" t="s">
        <v>37</v>
      </c>
      <c r="O312" s="157">
        <v>0</v>
      </c>
      <c r="P312" s="157">
        <f>O312*H312</f>
        <v>0</v>
      </c>
      <c r="Q312" s="157">
        <v>2E-3</v>
      </c>
      <c r="R312" s="157">
        <f>Q312*H312</f>
        <v>0.22631999999999999</v>
      </c>
      <c r="S312" s="157">
        <v>0</v>
      </c>
      <c r="T312" s="158">
        <f>S312*H312</f>
        <v>0</v>
      </c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R312" s="159" t="s">
        <v>272</v>
      </c>
      <c r="AT312" s="159" t="s">
        <v>167</v>
      </c>
      <c r="AU312" s="159" t="s">
        <v>140</v>
      </c>
      <c r="AY312" s="17" t="s">
        <v>133</v>
      </c>
      <c r="BE312" s="160">
        <f>IF(N312="základná",J312,0)</f>
        <v>0</v>
      </c>
      <c r="BF312" s="160">
        <f>IF(N312="znížená",J312,0)</f>
        <v>0</v>
      </c>
      <c r="BG312" s="160">
        <f>IF(N312="zákl. prenesená",J312,0)</f>
        <v>0</v>
      </c>
      <c r="BH312" s="160">
        <f>IF(N312="zníž. prenesená",J312,0)</f>
        <v>0</v>
      </c>
      <c r="BI312" s="160">
        <f>IF(N312="nulová",J312,0)</f>
        <v>0</v>
      </c>
      <c r="BJ312" s="17" t="s">
        <v>140</v>
      </c>
      <c r="BK312" s="160">
        <f>ROUND(I312*H312,2)</f>
        <v>0</v>
      </c>
      <c r="BL312" s="17" t="s">
        <v>204</v>
      </c>
      <c r="BM312" s="159" t="s">
        <v>576</v>
      </c>
    </row>
    <row r="313" spans="1:65" s="13" customFormat="1" ht="12">
      <c r="B313" s="171"/>
      <c r="D313" s="172" t="s">
        <v>171</v>
      </c>
      <c r="E313" s="173" t="s">
        <v>1</v>
      </c>
      <c r="F313" s="174" t="s">
        <v>577</v>
      </c>
      <c r="H313" s="175">
        <v>113.16</v>
      </c>
      <c r="I313" s="153">
        <v>0</v>
      </c>
      <c r="L313" s="171"/>
      <c r="M313" s="176"/>
      <c r="N313" s="177"/>
      <c r="O313" s="177"/>
      <c r="P313" s="177"/>
      <c r="Q313" s="177"/>
      <c r="R313" s="177"/>
      <c r="S313" s="177"/>
      <c r="T313" s="178"/>
      <c r="AT313" s="173" t="s">
        <v>171</v>
      </c>
      <c r="AU313" s="173" t="s">
        <v>140</v>
      </c>
      <c r="AV313" s="13" t="s">
        <v>140</v>
      </c>
      <c r="AW313" s="13" t="s">
        <v>27</v>
      </c>
      <c r="AX313" s="13" t="s">
        <v>79</v>
      </c>
      <c r="AY313" s="173" t="s">
        <v>133</v>
      </c>
    </row>
    <row r="314" spans="1:65" s="2" customFormat="1" ht="24.25" customHeight="1">
      <c r="A314" s="29"/>
      <c r="B314" s="147"/>
      <c r="C314" s="148" t="s">
        <v>578</v>
      </c>
      <c r="D314" s="148" t="s">
        <v>135</v>
      </c>
      <c r="E314" s="149" t="s">
        <v>579</v>
      </c>
      <c r="F314" s="150" t="s">
        <v>580</v>
      </c>
      <c r="G314" s="151" t="s">
        <v>164</v>
      </c>
      <c r="H314" s="152">
        <v>87</v>
      </c>
      <c r="I314" s="153">
        <v>0</v>
      </c>
      <c r="J314" s="153">
        <f>ROUND(I314*H314,2)</f>
        <v>0</v>
      </c>
      <c r="K314" s="154"/>
      <c r="L314" s="30"/>
      <c r="M314" s="155" t="s">
        <v>1</v>
      </c>
      <c r="N314" s="156" t="s">
        <v>37</v>
      </c>
      <c r="O314" s="157">
        <v>0.16524</v>
      </c>
      <c r="P314" s="157">
        <f>O314*H314</f>
        <v>14.37588</v>
      </c>
      <c r="Q314" s="157">
        <v>8.0000000000000007E-5</v>
      </c>
      <c r="R314" s="157">
        <f>Q314*H314</f>
        <v>6.9600000000000009E-3</v>
      </c>
      <c r="S314" s="157">
        <v>0</v>
      </c>
      <c r="T314" s="158">
        <f>S314*H314</f>
        <v>0</v>
      </c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R314" s="159" t="s">
        <v>204</v>
      </c>
      <c r="AT314" s="159" t="s">
        <v>135</v>
      </c>
      <c r="AU314" s="159" t="s">
        <v>140</v>
      </c>
      <c r="AY314" s="17" t="s">
        <v>133</v>
      </c>
      <c r="BE314" s="160">
        <f>IF(N314="základná",J314,0)</f>
        <v>0</v>
      </c>
      <c r="BF314" s="160">
        <f>IF(N314="znížená",J314,0)</f>
        <v>0</v>
      </c>
      <c r="BG314" s="160">
        <f>IF(N314="zákl. prenesená",J314,0)</f>
        <v>0</v>
      </c>
      <c r="BH314" s="160">
        <f>IF(N314="zníž. prenesená",J314,0)</f>
        <v>0</v>
      </c>
      <c r="BI314" s="160">
        <f>IF(N314="nulová",J314,0)</f>
        <v>0</v>
      </c>
      <c r="BJ314" s="17" t="s">
        <v>140</v>
      </c>
      <c r="BK314" s="160">
        <f>ROUND(I314*H314,2)</f>
        <v>0</v>
      </c>
      <c r="BL314" s="17" t="s">
        <v>204</v>
      </c>
      <c r="BM314" s="159" t="s">
        <v>581</v>
      </c>
    </row>
    <row r="315" spans="1:65" s="2" customFormat="1" ht="37.75" customHeight="1">
      <c r="A315" s="29"/>
      <c r="B315" s="147"/>
      <c r="C315" s="161" t="s">
        <v>582</v>
      </c>
      <c r="D315" s="161" t="s">
        <v>167</v>
      </c>
      <c r="E315" s="162" t="s">
        <v>583</v>
      </c>
      <c r="F315" s="163" t="s">
        <v>584</v>
      </c>
      <c r="G315" s="164" t="s">
        <v>164</v>
      </c>
      <c r="H315" s="165">
        <v>87</v>
      </c>
      <c r="I315" s="153">
        <v>0</v>
      </c>
      <c r="J315" s="166">
        <f>ROUND(I315*H315,2)</f>
        <v>0</v>
      </c>
      <c r="K315" s="167"/>
      <c r="L315" s="168"/>
      <c r="M315" s="169" t="s">
        <v>1</v>
      </c>
      <c r="N315" s="170" t="s">
        <v>37</v>
      </c>
      <c r="O315" s="157">
        <v>0</v>
      </c>
      <c r="P315" s="157">
        <f>O315*H315</f>
        <v>0</v>
      </c>
      <c r="Q315" s="157">
        <v>2E-3</v>
      </c>
      <c r="R315" s="157">
        <f>Q315*H315</f>
        <v>0.17400000000000002</v>
      </c>
      <c r="S315" s="157">
        <v>0</v>
      </c>
      <c r="T315" s="158">
        <f>S315*H315</f>
        <v>0</v>
      </c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R315" s="159" t="s">
        <v>272</v>
      </c>
      <c r="AT315" s="159" t="s">
        <v>167</v>
      </c>
      <c r="AU315" s="159" t="s">
        <v>140</v>
      </c>
      <c r="AY315" s="17" t="s">
        <v>133</v>
      </c>
      <c r="BE315" s="160">
        <f>IF(N315="základná",J315,0)</f>
        <v>0</v>
      </c>
      <c r="BF315" s="160">
        <f>IF(N315="znížená",J315,0)</f>
        <v>0</v>
      </c>
      <c r="BG315" s="160">
        <f>IF(N315="zákl. prenesená",J315,0)</f>
        <v>0</v>
      </c>
      <c r="BH315" s="160">
        <f>IF(N315="zníž. prenesená",J315,0)</f>
        <v>0</v>
      </c>
      <c r="BI315" s="160">
        <f>IF(N315="nulová",J315,0)</f>
        <v>0</v>
      </c>
      <c r="BJ315" s="17" t="s">
        <v>140</v>
      </c>
      <c r="BK315" s="160">
        <f>ROUND(I315*H315,2)</f>
        <v>0</v>
      </c>
      <c r="BL315" s="17" t="s">
        <v>204</v>
      </c>
      <c r="BM315" s="159" t="s">
        <v>585</v>
      </c>
    </row>
    <row r="316" spans="1:65" s="2" customFormat="1" ht="24.25" customHeight="1">
      <c r="A316" s="29"/>
      <c r="B316" s="147"/>
      <c r="C316" s="148" t="s">
        <v>367</v>
      </c>
      <c r="D316" s="148" t="s">
        <v>135</v>
      </c>
      <c r="E316" s="149" t="s">
        <v>586</v>
      </c>
      <c r="F316" s="150" t="s">
        <v>587</v>
      </c>
      <c r="G316" s="151" t="s">
        <v>164</v>
      </c>
      <c r="H316" s="152">
        <v>560</v>
      </c>
      <c r="I316" s="153">
        <v>0</v>
      </c>
      <c r="J316" s="153">
        <f>ROUND(I316*H316,2)</f>
        <v>0</v>
      </c>
      <c r="K316" s="154"/>
      <c r="L316" s="30"/>
      <c r="M316" s="155" t="s">
        <v>1</v>
      </c>
      <c r="N316" s="156" t="s">
        <v>37</v>
      </c>
      <c r="O316" s="157">
        <v>0.21099000000000001</v>
      </c>
      <c r="P316" s="157">
        <f>O316*H316</f>
        <v>118.15440000000001</v>
      </c>
      <c r="Q316" s="157">
        <v>5.4000000000000001E-4</v>
      </c>
      <c r="R316" s="157">
        <f>Q316*H316</f>
        <v>0.3024</v>
      </c>
      <c r="S316" s="157">
        <v>0</v>
      </c>
      <c r="T316" s="158">
        <f>S316*H316</f>
        <v>0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R316" s="159" t="s">
        <v>204</v>
      </c>
      <c r="AT316" s="159" t="s">
        <v>135</v>
      </c>
      <c r="AU316" s="159" t="s">
        <v>140</v>
      </c>
      <c r="AY316" s="17" t="s">
        <v>133</v>
      </c>
      <c r="BE316" s="160">
        <f>IF(N316="základná",J316,0)</f>
        <v>0</v>
      </c>
      <c r="BF316" s="160">
        <f>IF(N316="znížená",J316,0)</f>
        <v>0</v>
      </c>
      <c r="BG316" s="160">
        <f>IF(N316="zákl. prenesená",J316,0)</f>
        <v>0</v>
      </c>
      <c r="BH316" s="160">
        <f>IF(N316="zníž. prenesená",J316,0)</f>
        <v>0</v>
      </c>
      <c r="BI316" s="160">
        <f>IF(N316="nulová",J316,0)</f>
        <v>0</v>
      </c>
      <c r="BJ316" s="17" t="s">
        <v>140</v>
      </c>
      <c r="BK316" s="160">
        <f>ROUND(I316*H316,2)</f>
        <v>0</v>
      </c>
      <c r="BL316" s="17" t="s">
        <v>204</v>
      </c>
      <c r="BM316" s="159" t="s">
        <v>588</v>
      </c>
    </row>
    <row r="317" spans="1:65" s="2" customFormat="1" ht="37.75" customHeight="1">
      <c r="A317" s="29"/>
      <c r="B317" s="147"/>
      <c r="C317" s="161" t="s">
        <v>589</v>
      </c>
      <c r="D317" s="161" t="s">
        <v>167</v>
      </c>
      <c r="E317" s="162" t="s">
        <v>590</v>
      </c>
      <c r="F317" s="163" t="s">
        <v>591</v>
      </c>
      <c r="G317" s="164" t="s">
        <v>164</v>
      </c>
      <c r="H317" s="165">
        <v>644</v>
      </c>
      <c r="I317" s="153">
        <v>0</v>
      </c>
      <c r="J317" s="166">
        <f>ROUND(I317*H317,2)</f>
        <v>0</v>
      </c>
      <c r="K317" s="167"/>
      <c r="L317" s="168"/>
      <c r="M317" s="169" t="s">
        <v>1</v>
      </c>
      <c r="N317" s="170" t="s">
        <v>37</v>
      </c>
      <c r="O317" s="157">
        <v>0</v>
      </c>
      <c r="P317" s="157">
        <f>O317*H317</f>
        <v>0</v>
      </c>
      <c r="Q317" s="157">
        <v>4.4999999999999997E-3</v>
      </c>
      <c r="R317" s="157">
        <f>Q317*H317</f>
        <v>2.8979999999999997</v>
      </c>
      <c r="S317" s="157">
        <v>0</v>
      </c>
      <c r="T317" s="158">
        <f>S317*H317</f>
        <v>0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R317" s="159" t="s">
        <v>272</v>
      </c>
      <c r="AT317" s="159" t="s">
        <v>167</v>
      </c>
      <c r="AU317" s="159" t="s">
        <v>140</v>
      </c>
      <c r="AY317" s="17" t="s">
        <v>133</v>
      </c>
      <c r="BE317" s="160">
        <f>IF(N317="základná",J317,0)</f>
        <v>0</v>
      </c>
      <c r="BF317" s="160">
        <f>IF(N317="znížená",J317,0)</f>
        <v>0</v>
      </c>
      <c r="BG317" s="160">
        <f>IF(N317="zákl. prenesená",J317,0)</f>
        <v>0</v>
      </c>
      <c r="BH317" s="160">
        <f>IF(N317="zníž. prenesená",J317,0)</f>
        <v>0</v>
      </c>
      <c r="BI317" s="160">
        <f>IF(N317="nulová",J317,0)</f>
        <v>0</v>
      </c>
      <c r="BJ317" s="17" t="s">
        <v>140</v>
      </c>
      <c r="BK317" s="160">
        <f>ROUND(I317*H317,2)</f>
        <v>0</v>
      </c>
      <c r="BL317" s="17" t="s">
        <v>204</v>
      </c>
      <c r="BM317" s="159" t="s">
        <v>592</v>
      </c>
    </row>
    <row r="318" spans="1:65" s="13" customFormat="1" ht="12">
      <c r="B318" s="171"/>
      <c r="D318" s="172" t="s">
        <v>171</v>
      </c>
      <c r="E318" s="173" t="s">
        <v>1</v>
      </c>
      <c r="F318" s="174" t="s">
        <v>593</v>
      </c>
      <c r="H318" s="175">
        <v>644</v>
      </c>
      <c r="L318" s="171"/>
      <c r="M318" s="176"/>
      <c r="N318" s="177"/>
      <c r="O318" s="177"/>
      <c r="P318" s="177"/>
      <c r="Q318" s="177"/>
      <c r="R318" s="177"/>
      <c r="S318" s="177"/>
      <c r="T318" s="178"/>
      <c r="AT318" s="173" t="s">
        <v>171</v>
      </c>
      <c r="AU318" s="173" t="s">
        <v>140</v>
      </c>
      <c r="AV318" s="13" t="s">
        <v>140</v>
      </c>
      <c r="AW318" s="13" t="s">
        <v>27</v>
      </c>
      <c r="AX318" s="13" t="s">
        <v>79</v>
      </c>
      <c r="AY318" s="173" t="s">
        <v>133</v>
      </c>
    </row>
    <row r="319" spans="1:65" s="2" customFormat="1" ht="24.25" customHeight="1">
      <c r="A319" s="29"/>
      <c r="B319" s="147"/>
      <c r="C319" s="148" t="s">
        <v>594</v>
      </c>
      <c r="D319" s="148" t="s">
        <v>135</v>
      </c>
      <c r="E319" s="149" t="s">
        <v>595</v>
      </c>
      <c r="F319" s="150" t="s">
        <v>596</v>
      </c>
      <c r="G319" s="151" t="s">
        <v>193</v>
      </c>
      <c r="H319" s="152">
        <v>3.7</v>
      </c>
      <c r="I319" s="153">
        <v>0</v>
      </c>
      <c r="J319" s="153">
        <f>ROUND(I319*H319,2)</f>
        <v>0</v>
      </c>
      <c r="K319" s="154"/>
      <c r="L319" s="30"/>
      <c r="M319" s="155" t="s">
        <v>1</v>
      </c>
      <c r="N319" s="156" t="s">
        <v>37</v>
      </c>
      <c r="O319" s="157">
        <v>1.579</v>
      </c>
      <c r="P319" s="157">
        <f>O319*H319</f>
        <v>5.8422999999999998</v>
      </c>
      <c r="Q319" s="157">
        <v>0</v>
      </c>
      <c r="R319" s="157">
        <f>Q319*H319</f>
        <v>0</v>
      </c>
      <c r="S319" s="157">
        <v>0</v>
      </c>
      <c r="T319" s="158">
        <f>S319*H319</f>
        <v>0</v>
      </c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R319" s="159" t="s">
        <v>204</v>
      </c>
      <c r="AT319" s="159" t="s">
        <v>135</v>
      </c>
      <c r="AU319" s="159" t="s">
        <v>140</v>
      </c>
      <c r="AY319" s="17" t="s">
        <v>133</v>
      </c>
      <c r="BE319" s="160">
        <f>IF(N319="základná",J319,0)</f>
        <v>0</v>
      </c>
      <c r="BF319" s="160">
        <f>IF(N319="znížená",J319,0)</f>
        <v>0</v>
      </c>
      <c r="BG319" s="160">
        <f>IF(N319="zákl. prenesená",J319,0)</f>
        <v>0</v>
      </c>
      <c r="BH319" s="160">
        <f>IF(N319="zníž. prenesená",J319,0)</f>
        <v>0</v>
      </c>
      <c r="BI319" s="160">
        <f>IF(N319="nulová",J319,0)</f>
        <v>0</v>
      </c>
      <c r="BJ319" s="17" t="s">
        <v>140</v>
      </c>
      <c r="BK319" s="160">
        <f>ROUND(I319*H319,2)</f>
        <v>0</v>
      </c>
      <c r="BL319" s="17" t="s">
        <v>204</v>
      </c>
      <c r="BM319" s="159" t="s">
        <v>597</v>
      </c>
    </row>
    <row r="320" spans="1:65" s="12" customFormat="1" ht="22.75" customHeight="1">
      <c r="B320" s="135"/>
      <c r="D320" s="136" t="s">
        <v>70</v>
      </c>
      <c r="E320" s="145" t="s">
        <v>598</v>
      </c>
      <c r="F320" s="145" t="s">
        <v>599</v>
      </c>
      <c r="J320" s="146">
        <f>BK320</f>
        <v>0</v>
      </c>
      <c r="L320" s="135"/>
      <c r="M320" s="139"/>
      <c r="N320" s="140"/>
      <c r="O320" s="140"/>
      <c r="P320" s="141">
        <f>SUM(P321:P334)</f>
        <v>79.132416400000011</v>
      </c>
      <c r="Q320" s="140"/>
      <c r="R320" s="141">
        <f>SUM(R321:R334)</f>
        <v>1.5223866799999999</v>
      </c>
      <c r="S320" s="140"/>
      <c r="T320" s="142">
        <f>SUM(T321:T334)</f>
        <v>0</v>
      </c>
      <c r="AR320" s="136" t="s">
        <v>140</v>
      </c>
      <c r="AT320" s="143" t="s">
        <v>70</v>
      </c>
      <c r="AU320" s="143" t="s">
        <v>79</v>
      </c>
      <c r="AY320" s="136" t="s">
        <v>133</v>
      </c>
      <c r="BK320" s="144">
        <f>SUM(BK321:BK334)</f>
        <v>0</v>
      </c>
    </row>
    <row r="321" spans="1:65" s="2" customFormat="1" ht="24.25" customHeight="1">
      <c r="A321" s="29"/>
      <c r="B321" s="147"/>
      <c r="C321" s="148" t="s">
        <v>600</v>
      </c>
      <c r="D321" s="148" t="s">
        <v>135</v>
      </c>
      <c r="E321" s="149" t="s">
        <v>601</v>
      </c>
      <c r="F321" s="150" t="s">
        <v>602</v>
      </c>
      <c r="G321" s="151" t="s">
        <v>164</v>
      </c>
      <c r="H321" s="152">
        <v>147.28</v>
      </c>
      <c r="I321" s="153">
        <v>0</v>
      </c>
      <c r="J321" s="153">
        <f>ROUND(I321*H321,2)</f>
        <v>0</v>
      </c>
      <c r="K321" s="154"/>
      <c r="L321" s="30"/>
      <c r="M321" s="155" t="s">
        <v>1</v>
      </c>
      <c r="N321" s="156" t="s">
        <v>37</v>
      </c>
      <c r="O321" s="157">
        <v>0.17508000000000001</v>
      </c>
      <c r="P321" s="157">
        <f>O321*H321</f>
        <v>25.785782400000002</v>
      </c>
      <c r="Q321" s="157">
        <v>0</v>
      </c>
      <c r="R321" s="157">
        <f>Q321*H321</f>
        <v>0</v>
      </c>
      <c r="S321" s="157">
        <v>0</v>
      </c>
      <c r="T321" s="158">
        <f>S321*H321</f>
        <v>0</v>
      </c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R321" s="159" t="s">
        <v>204</v>
      </c>
      <c r="AT321" s="159" t="s">
        <v>135</v>
      </c>
      <c r="AU321" s="159" t="s">
        <v>140</v>
      </c>
      <c r="AY321" s="17" t="s">
        <v>133</v>
      </c>
      <c r="BE321" s="160">
        <f>IF(N321="základná",J321,0)</f>
        <v>0</v>
      </c>
      <c r="BF321" s="160">
        <f>IF(N321="znížená",J321,0)</f>
        <v>0</v>
      </c>
      <c r="BG321" s="160">
        <f>IF(N321="zákl. prenesená",J321,0)</f>
        <v>0</v>
      </c>
      <c r="BH321" s="160">
        <f>IF(N321="zníž. prenesená",J321,0)</f>
        <v>0</v>
      </c>
      <c r="BI321" s="160">
        <f>IF(N321="nulová",J321,0)</f>
        <v>0</v>
      </c>
      <c r="BJ321" s="17" t="s">
        <v>140</v>
      </c>
      <c r="BK321" s="160">
        <f>ROUND(I321*H321,2)</f>
        <v>0</v>
      </c>
      <c r="BL321" s="17" t="s">
        <v>204</v>
      </c>
      <c r="BM321" s="159" t="s">
        <v>603</v>
      </c>
    </row>
    <row r="322" spans="1:65" s="2" customFormat="1" ht="24.25" customHeight="1">
      <c r="A322" s="29"/>
      <c r="B322" s="147"/>
      <c r="C322" s="161" t="s">
        <v>604</v>
      </c>
      <c r="D322" s="161" t="s">
        <v>167</v>
      </c>
      <c r="E322" s="162" t="s">
        <v>605</v>
      </c>
      <c r="F322" s="163" t="s">
        <v>606</v>
      </c>
      <c r="G322" s="164" t="s">
        <v>164</v>
      </c>
      <c r="H322" s="165">
        <v>169.37200000000001</v>
      </c>
      <c r="I322" s="153">
        <v>0</v>
      </c>
      <c r="J322" s="166">
        <f>ROUND(I322*H322,2)</f>
        <v>0</v>
      </c>
      <c r="K322" s="167"/>
      <c r="L322" s="168"/>
      <c r="M322" s="169" t="s">
        <v>1</v>
      </c>
      <c r="N322" s="170" t="s">
        <v>37</v>
      </c>
      <c r="O322" s="157">
        <v>0</v>
      </c>
      <c r="P322" s="157">
        <f>O322*H322</f>
        <v>0</v>
      </c>
      <c r="Q322" s="157">
        <v>6.8999999999999997E-4</v>
      </c>
      <c r="R322" s="157">
        <f>Q322*H322</f>
        <v>0.11686668</v>
      </c>
      <c r="S322" s="157">
        <v>0</v>
      </c>
      <c r="T322" s="158">
        <f>S322*H322</f>
        <v>0</v>
      </c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R322" s="159" t="s">
        <v>272</v>
      </c>
      <c r="AT322" s="159" t="s">
        <v>167</v>
      </c>
      <c r="AU322" s="159" t="s">
        <v>140</v>
      </c>
      <c r="AY322" s="17" t="s">
        <v>133</v>
      </c>
      <c r="BE322" s="160">
        <f>IF(N322="základná",J322,0)</f>
        <v>0</v>
      </c>
      <c r="BF322" s="160">
        <f>IF(N322="znížená",J322,0)</f>
        <v>0</v>
      </c>
      <c r="BG322" s="160">
        <f>IF(N322="zákl. prenesená",J322,0)</f>
        <v>0</v>
      </c>
      <c r="BH322" s="160">
        <f>IF(N322="zníž. prenesená",J322,0)</f>
        <v>0</v>
      </c>
      <c r="BI322" s="160">
        <f>IF(N322="nulová",J322,0)</f>
        <v>0</v>
      </c>
      <c r="BJ322" s="17" t="s">
        <v>140</v>
      </c>
      <c r="BK322" s="160">
        <f>ROUND(I322*H322,2)</f>
        <v>0</v>
      </c>
      <c r="BL322" s="17" t="s">
        <v>204</v>
      </c>
      <c r="BM322" s="159" t="s">
        <v>607</v>
      </c>
    </row>
    <row r="323" spans="1:65" s="13" customFormat="1" ht="12">
      <c r="B323" s="171"/>
      <c r="D323" s="172" t="s">
        <v>171</v>
      </c>
      <c r="E323" s="173" t="s">
        <v>1</v>
      </c>
      <c r="F323" s="174" t="s">
        <v>608</v>
      </c>
      <c r="H323" s="175">
        <v>169.37200000000001</v>
      </c>
      <c r="L323" s="171"/>
      <c r="M323" s="176"/>
      <c r="N323" s="177"/>
      <c r="O323" s="177"/>
      <c r="P323" s="177"/>
      <c r="Q323" s="177"/>
      <c r="R323" s="177"/>
      <c r="S323" s="177"/>
      <c r="T323" s="178"/>
      <c r="AT323" s="173" t="s">
        <v>171</v>
      </c>
      <c r="AU323" s="173" t="s">
        <v>140</v>
      </c>
      <c r="AV323" s="13" t="s">
        <v>140</v>
      </c>
      <c r="AW323" s="13" t="s">
        <v>27</v>
      </c>
      <c r="AX323" s="13" t="s">
        <v>79</v>
      </c>
      <c r="AY323" s="173" t="s">
        <v>133</v>
      </c>
    </row>
    <row r="324" spans="1:65" s="2" customFormat="1" ht="24.25" customHeight="1">
      <c r="A324" s="29"/>
      <c r="B324" s="147"/>
      <c r="C324" s="148" t="s">
        <v>609</v>
      </c>
      <c r="D324" s="148" t="s">
        <v>135</v>
      </c>
      <c r="E324" s="149" t="s">
        <v>601</v>
      </c>
      <c r="F324" s="150" t="s">
        <v>602</v>
      </c>
      <c r="G324" s="151" t="s">
        <v>164</v>
      </c>
      <c r="H324" s="152">
        <v>280</v>
      </c>
      <c r="I324" s="153">
        <v>0</v>
      </c>
      <c r="J324" s="153">
        <f>ROUND(I324*H324,2)</f>
        <v>0</v>
      </c>
      <c r="K324" s="154"/>
      <c r="L324" s="30"/>
      <c r="M324" s="155" t="s">
        <v>1</v>
      </c>
      <c r="N324" s="156" t="s">
        <v>37</v>
      </c>
      <c r="O324" s="157">
        <v>0.17508000000000001</v>
      </c>
      <c r="P324" s="157">
        <f>O324*H324</f>
        <v>49.022400000000005</v>
      </c>
      <c r="Q324" s="157">
        <v>0</v>
      </c>
      <c r="R324" s="157">
        <f>Q324*H324</f>
        <v>0</v>
      </c>
      <c r="S324" s="157">
        <v>0</v>
      </c>
      <c r="T324" s="158">
        <f>S324*H324</f>
        <v>0</v>
      </c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R324" s="159" t="s">
        <v>204</v>
      </c>
      <c r="AT324" s="159" t="s">
        <v>135</v>
      </c>
      <c r="AU324" s="159" t="s">
        <v>140</v>
      </c>
      <c r="AY324" s="17" t="s">
        <v>133</v>
      </c>
      <c r="BE324" s="160">
        <f>IF(N324="základná",J324,0)</f>
        <v>0</v>
      </c>
      <c r="BF324" s="160">
        <f>IF(N324="znížená",J324,0)</f>
        <v>0</v>
      </c>
      <c r="BG324" s="160">
        <f>IF(N324="zákl. prenesená",J324,0)</f>
        <v>0</v>
      </c>
      <c r="BH324" s="160">
        <f>IF(N324="zníž. prenesená",J324,0)</f>
        <v>0</v>
      </c>
      <c r="BI324" s="160">
        <f>IF(N324="nulová",J324,0)</f>
        <v>0</v>
      </c>
      <c r="BJ324" s="17" t="s">
        <v>140</v>
      </c>
      <c r="BK324" s="160">
        <f>ROUND(I324*H324,2)</f>
        <v>0</v>
      </c>
      <c r="BL324" s="17" t="s">
        <v>204</v>
      </c>
      <c r="BM324" s="159" t="s">
        <v>610</v>
      </c>
    </row>
    <row r="325" spans="1:65" s="2" customFormat="1" ht="37.75" customHeight="1">
      <c r="A325" s="29"/>
      <c r="B325" s="147"/>
      <c r="C325" s="161" t="s">
        <v>611</v>
      </c>
      <c r="D325" s="161" t="s">
        <v>167</v>
      </c>
      <c r="E325" s="162" t="s">
        <v>612</v>
      </c>
      <c r="F325" s="163" t="s">
        <v>613</v>
      </c>
      <c r="G325" s="164" t="s">
        <v>164</v>
      </c>
      <c r="H325" s="165">
        <v>26.565000000000001</v>
      </c>
      <c r="I325" s="153">
        <v>0</v>
      </c>
      <c r="J325" s="166">
        <f>ROUND(I325*H325,2)</f>
        <v>0</v>
      </c>
      <c r="K325" s="167"/>
      <c r="L325" s="168"/>
      <c r="M325" s="169" t="s">
        <v>1</v>
      </c>
      <c r="N325" s="170" t="s">
        <v>37</v>
      </c>
      <c r="O325" s="157">
        <v>0</v>
      </c>
      <c r="P325" s="157">
        <f>O325*H325</f>
        <v>0</v>
      </c>
      <c r="Q325" s="157">
        <v>1.9E-3</v>
      </c>
      <c r="R325" s="157">
        <f>Q325*H325</f>
        <v>5.0473500000000004E-2</v>
      </c>
      <c r="S325" s="157">
        <v>0</v>
      </c>
      <c r="T325" s="158">
        <f>S325*H325</f>
        <v>0</v>
      </c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R325" s="159" t="s">
        <v>272</v>
      </c>
      <c r="AT325" s="159" t="s">
        <v>167</v>
      </c>
      <c r="AU325" s="159" t="s">
        <v>140</v>
      </c>
      <c r="AY325" s="17" t="s">
        <v>133</v>
      </c>
      <c r="BE325" s="160">
        <f>IF(N325="základná",J325,0)</f>
        <v>0</v>
      </c>
      <c r="BF325" s="160">
        <f>IF(N325="znížená",J325,0)</f>
        <v>0</v>
      </c>
      <c r="BG325" s="160">
        <f>IF(N325="zákl. prenesená",J325,0)</f>
        <v>0</v>
      </c>
      <c r="BH325" s="160">
        <f>IF(N325="zníž. prenesená",J325,0)</f>
        <v>0</v>
      </c>
      <c r="BI325" s="160">
        <f>IF(N325="nulová",J325,0)</f>
        <v>0</v>
      </c>
      <c r="BJ325" s="17" t="s">
        <v>140</v>
      </c>
      <c r="BK325" s="160">
        <f>ROUND(I325*H325,2)</f>
        <v>0</v>
      </c>
      <c r="BL325" s="17" t="s">
        <v>204</v>
      </c>
      <c r="BM325" s="159" t="s">
        <v>614</v>
      </c>
    </row>
    <row r="326" spans="1:65" s="13" customFormat="1" ht="12">
      <c r="B326" s="171"/>
      <c r="D326" s="172" t="s">
        <v>171</v>
      </c>
      <c r="E326" s="173" t="s">
        <v>1</v>
      </c>
      <c r="F326" s="174" t="s">
        <v>615</v>
      </c>
      <c r="H326" s="175">
        <v>26.565000000000001</v>
      </c>
      <c r="L326" s="171"/>
      <c r="M326" s="176"/>
      <c r="N326" s="177"/>
      <c r="O326" s="177"/>
      <c r="P326" s="177"/>
      <c r="Q326" s="177"/>
      <c r="R326" s="177"/>
      <c r="S326" s="177"/>
      <c r="T326" s="178"/>
      <c r="AT326" s="173" t="s">
        <v>171</v>
      </c>
      <c r="AU326" s="173" t="s">
        <v>140</v>
      </c>
      <c r="AV326" s="13" t="s">
        <v>140</v>
      </c>
      <c r="AW326" s="13" t="s">
        <v>27</v>
      </c>
      <c r="AX326" s="13" t="s">
        <v>79</v>
      </c>
      <c r="AY326" s="173" t="s">
        <v>133</v>
      </c>
    </row>
    <row r="327" spans="1:65" s="2" customFormat="1" ht="33" customHeight="1">
      <c r="A327" s="29"/>
      <c r="B327" s="147"/>
      <c r="C327" s="161" t="s">
        <v>616</v>
      </c>
      <c r="D327" s="161" t="s">
        <v>167</v>
      </c>
      <c r="E327" s="162" t="s">
        <v>168</v>
      </c>
      <c r="F327" s="163" t="s">
        <v>169</v>
      </c>
      <c r="G327" s="164" t="s">
        <v>164</v>
      </c>
      <c r="H327" s="165">
        <v>370.3</v>
      </c>
      <c r="I327" s="166">
        <v>0</v>
      </c>
      <c r="J327" s="166">
        <f>ROUND(I327*H327,2)</f>
        <v>0</v>
      </c>
      <c r="K327" s="167"/>
      <c r="L327" s="168"/>
      <c r="M327" s="169" t="s">
        <v>1</v>
      </c>
      <c r="N327" s="170" t="s">
        <v>37</v>
      </c>
      <c r="O327" s="157">
        <v>0</v>
      </c>
      <c r="P327" s="157">
        <f>O327*H327</f>
        <v>0</v>
      </c>
      <c r="Q327" s="157">
        <v>2.9999999999999997E-4</v>
      </c>
      <c r="R327" s="157">
        <f>Q327*H327</f>
        <v>0.11108999999999999</v>
      </c>
      <c r="S327" s="157">
        <v>0</v>
      </c>
      <c r="T327" s="158">
        <f>S327*H327</f>
        <v>0</v>
      </c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R327" s="159" t="s">
        <v>272</v>
      </c>
      <c r="AT327" s="159" t="s">
        <v>167</v>
      </c>
      <c r="AU327" s="159" t="s">
        <v>140</v>
      </c>
      <c r="AY327" s="17" t="s">
        <v>133</v>
      </c>
      <c r="BE327" s="160">
        <f>IF(N327="základná",J327,0)</f>
        <v>0</v>
      </c>
      <c r="BF327" s="160">
        <f>IF(N327="znížená",J327,0)</f>
        <v>0</v>
      </c>
      <c r="BG327" s="160">
        <f>IF(N327="zákl. prenesená",J327,0)</f>
        <v>0</v>
      </c>
      <c r="BH327" s="160">
        <f>IF(N327="zníž. prenesená",J327,0)</f>
        <v>0</v>
      </c>
      <c r="BI327" s="160">
        <f>IF(N327="nulová",J327,0)</f>
        <v>0</v>
      </c>
      <c r="BJ327" s="17" t="s">
        <v>140</v>
      </c>
      <c r="BK327" s="160">
        <f>ROUND(I327*H327,2)</f>
        <v>0</v>
      </c>
      <c r="BL327" s="17" t="s">
        <v>204</v>
      </c>
      <c r="BM327" s="159" t="s">
        <v>617</v>
      </c>
    </row>
    <row r="328" spans="1:65" s="13" customFormat="1" ht="12">
      <c r="B328" s="171"/>
      <c r="D328" s="172" t="s">
        <v>171</v>
      </c>
      <c r="E328" s="173" t="s">
        <v>1</v>
      </c>
      <c r="F328" s="174" t="s">
        <v>618</v>
      </c>
      <c r="H328" s="175">
        <v>370.3</v>
      </c>
      <c r="L328" s="171"/>
      <c r="M328" s="176"/>
      <c r="N328" s="177"/>
      <c r="O328" s="177"/>
      <c r="P328" s="177"/>
      <c r="Q328" s="177"/>
      <c r="R328" s="177"/>
      <c r="S328" s="177"/>
      <c r="T328" s="178"/>
      <c r="AT328" s="173" t="s">
        <v>171</v>
      </c>
      <c r="AU328" s="173" t="s">
        <v>140</v>
      </c>
      <c r="AV328" s="13" t="s">
        <v>140</v>
      </c>
      <c r="AW328" s="13" t="s">
        <v>27</v>
      </c>
      <c r="AX328" s="13" t="s">
        <v>79</v>
      </c>
      <c r="AY328" s="173" t="s">
        <v>133</v>
      </c>
    </row>
    <row r="329" spans="1:65" s="2" customFormat="1" ht="24.25" customHeight="1">
      <c r="A329" s="29"/>
      <c r="B329" s="147"/>
      <c r="C329" s="148" t="s">
        <v>619</v>
      </c>
      <c r="D329" s="148" t="s">
        <v>135</v>
      </c>
      <c r="E329" s="149" t="s">
        <v>620</v>
      </c>
      <c r="F329" s="150" t="s">
        <v>621</v>
      </c>
      <c r="G329" s="151" t="s">
        <v>164</v>
      </c>
      <c r="H329" s="152">
        <v>190</v>
      </c>
      <c r="I329" s="153">
        <v>0</v>
      </c>
      <c r="J329" s="153">
        <f>ROUND(I329*H329,2)</f>
        <v>0</v>
      </c>
      <c r="K329" s="154"/>
      <c r="L329" s="30"/>
      <c r="M329" s="155" t="s">
        <v>1</v>
      </c>
      <c r="N329" s="156" t="s">
        <v>37</v>
      </c>
      <c r="O329" s="157">
        <v>1.277E-2</v>
      </c>
      <c r="P329" s="157">
        <f>O329*H329</f>
        <v>2.4262999999999999</v>
      </c>
      <c r="Q329" s="157">
        <v>0</v>
      </c>
      <c r="R329" s="157">
        <f>Q329*H329</f>
        <v>0</v>
      </c>
      <c r="S329" s="157">
        <v>0</v>
      </c>
      <c r="T329" s="158">
        <f>S329*H329</f>
        <v>0</v>
      </c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R329" s="159" t="s">
        <v>204</v>
      </c>
      <c r="AT329" s="159" t="s">
        <v>135</v>
      </c>
      <c r="AU329" s="159" t="s">
        <v>140</v>
      </c>
      <c r="AY329" s="17" t="s">
        <v>133</v>
      </c>
      <c r="BE329" s="160">
        <f>IF(N329="základná",J329,0)</f>
        <v>0</v>
      </c>
      <c r="BF329" s="160">
        <f>IF(N329="znížená",J329,0)</f>
        <v>0</v>
      </c>
      <c r="BG329" s="160">
        <f>IF(N329="zákl. prenesená",J329,0)</f>
        <v>0</v>
      </c>
      <c r="BH329" s="160">
        <f>IF(N329="zníž. prenesená",J329,0)</f>
        <v>0</v>
      </c>
      <c r="BI329" s="160">
        <f>IF(N329="nulová",J329,0)</f>
        <v>0</v>
      </c>
      <c r="BJ329" s="17" t="s">
        <v>140</v>
      </c>
      <c r="BK329" s="160">
        <f>ROUND(I329*H329,2)</f>
        <v>0</v>
      </c>
      <c r="BL329" s="17" t="s">
        <v>204</v>
      </c>
      <c r="BM329" s="159" t="s">
        <v>622</v>
      </c>
    </row>
    <row r="330" spans="1:65" s="2" customFormat="1" ht="16.5" customHeight="1">
      <c r="A330" s="29"/>
      <c r="B330" s="147"/>
      <c r="C330" s="161" t="s">
        <v>623</v>
      </c>
      <c r="D330" s="161" t="s">
        <v>167</v>
      </c>
      <c r="E330" s="162" t="s">
        <v>624</v>
      </c>
      <c r="F330" s="163" t="s">
        <v>625</v>
      </c>
      <c r="G330" s="164" t="s">
        <v>193</v>
      </c>
      <c r="H330" s="165">
        <v>1.238</v>
      </c>
      <c r="I330" s="153">
        <v>0</v>
      </c>
      <c r="J330" s="166">
        <f>ROUND(I330*H330,2)</f>
        <v>0</v>
      </c>
      <c r="K330" s="167"/>
      <c r="L330" s="168"/>
      <c r="M330" s="169" t="s">
        <v>1</v>
      </c>
      <c r="N330" s="170" t="s">
        <v>37</v>
      </c>
      <c r="O330" s="157">
        <v>0</v>
      </c>
      <c r="P330" s="157">
        <f>O330*H330</f>
        <v>0</v>
      </c>
      <c r="Q330" s="157">
        <v>1</v>
      </c>
      <c r="R330" s="157">
        <f>Q330*H330</f>
        <v>1.238</v>
      </c>
      <c r="S330" s="157">
        <v>0</v>
      </c>
      <c r="T330" s="158">
        <f>S330*H330</f>
        <v>0</v>
      </c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R330" s="159" t="s">
        <v>272</v>
      </c>
      <c r="AT330" s="159" t="s">
        <v>167</v>
      </c>
      <c r="AU330" s="159" t="s">
        <v>140</v>
      </c>
      <c r="AY330" s="17" t="s">
        <v>133</v>
      </c>
      <c r="BE330" s="160">
        <f>IF(N330="základná",J330,0)</f>
        <v>0</v>
      </c>
      <c r="BF330" s="160">
        <f>IF(N330="znížená",J330,0)</f>
        <v>0</v>
      </c>
      <c r="BG330" s="160">
        <f>IF(N330="zákl. prenesená",J330,0)</f>
        <v>0</v>
      </c>
      <c r="BH330" s="160">
        <f>IF(N330="zníž. prenesená",J330,0)</f>
        <v>0</v>
      </c>
      <c r="BI330" s="160">
        <f>IF(N330="nulová",J330,0)</f>
        <v>0</v>
      </c>
      <c r="BJ330" s="17" t="s">
        <v>140</v>
      </c>
      <c r="BK330" s="160">
        <f>ROUND(I330*H330,2)</f>
        <v>0</v>
      </c>
      <c r="BL330" s="17" t="s">
        <v>204</v>
      </c>
      <c r="BM330" s="159" t="s">
        <v>626</v>
      </c>
    </row>
    <row r="331" spans="1:65" s="13" customFormat="1" ht="12">
      <c r="B331" s="171"/>
      <c r="D331" s="172" t="s">
        <v>171</v>
      </c>
      <c r="E331" s="173" t="s">
        <v>1</v>
      </c>
      <c r="F331" s="174" t="s">
        <v>627</v>
      </c>
      <c r="H331" s="175">
        <v>1.238</v>
      </c>
      <c r="I331" s="153">
        <v>0</v>
      </c>
      <c r="L331" s="171"/>
      <c r="M331" s="176"/>
      <c r="N331" s="177"/>
      <c r="O331" s="177"/>
      <c r="P331" s="177"/>
      <c r="Q331" s="177"/>
      <c r="R331" s="177"/>
      <c r="S331" s="177"/>
      <c r="T331" s="178"/>
      <c r="AT331" s="173" t="s">
        <v>171</v>
      </c>
      <c r="AU331" s="173" t="s">
        <v>140</v>
      </c>
      <c r="AV331" s="13" t="s">
        <v>140</v>
      </c>
      <c r="AW331" s="13" t="s">
        <v>27</v>
      </c>
      <c r="AX331" s="13" t="s">
        <v>79</v>
      </c>
      <c r="AY331" s="173" t="s">
        <v>133</v>
      </c>
    </row>
    <row r="332" spans="1:65" s="2" customFormat="1" ht="16.5" customHeight="1">
      <c r="A332" s="29"/>
      <c r="B332" s="147"/>
      <c r="C332" s="161" t="s">
        <v>628</v>
      </c>
      <c r="D332" s="161" t="s">
        <v>167</v>
      </c>
      <c r="E332" s="162" t="s">
        <v>629</v>
      </c>
      <c r="F332" s="163" t="s">
        <v>630</v>
      </c>
      <c r="G332" s="164" t="s">
        <v>164</v>
      </c>
      <c r="H332" s="165">
        <v>15.675000000000001</v>
      </c>
      <c r="I332" s="153">
        <v>0</v>
      </c>
      <c r="J332" s="166">
        <f>ROUND(I332*H332,2)</f>
        <v>0</v>
      </c>
      <c r="K332" s="167"/>
      <c r="L332" s="168"/>
      <c r="M332" s="169" t="s">
        <v>1</v>
      </c>
      <c r="N332" s="170" t="s">
        <v>37</v>
      </c>
      <c r="O332" s="157">
        <v>0</v>
      </c>
      <c r="P332" s="157">
        <f>O332*H332</f>
        <v>0</v>
      </c>
      <c r="Q332" s="157">
        <v>3.8000000000000002E-4</v>
      </c>
      <c r="R332" s="157">
        <f>Q332*H332</f>
        <v>5.9565000000000009E-3</v>
      </c>
      <c r="S332" s="157">
        <v>0</v>
      </c>
      <c r="T332" s="158">
        <f>S332*H332</f>
        <v>0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R332" s="159" t="s">
        <v>272</v>
      </c>
      <c r="AT332" s="159" t="s">
        <v>167</v>
      </c>
      <c r="AU332" s="159" t="s">
        <v>140</v>
      </c>
      <c r="AY332" s="17" t="s">
        <v>133</v>
      </c>
      <c r="BE332" s="160">
        <f>IF(N332="základná",J332,0)</f>
        <v>0</v>
      </c>
      <c r="BF332" s="160">
        <f>IF(N332="znížená",J332,0)</f>
        <v>0</v>
      </c>
      <c r="BG332" s="160">
        <f>IF(N332="zákl. prenesená",J332,0)</f>
        <v>0</v>
      </c>
      <c r="BH332" s="160">
        <f>IF(N332="zníž. prenesená",J332,0)</f>
        <v>0</v>
      </c>
      <c r="BI332" s="160">
        <f>IF(N332="nulová",J332,0)</f>
        <v>0</v>
      </c>
      <c r="BJ332" s="17" t="s">
        <v>140</v>
      </c>
      <c r="BK332" s="160">
        <f>ROUND(I332*H332,2)</f>
        <v>0</v>
      </c>
      <c r="BL332" s="17" t="s">
        <v>204</v>
      </c>
      <c r="BM332" s="159" t="s">
        <v>631</v>
      </c>
    </row>
    <row r="333" spans="1:65" s="13" customFormat="1" ht="12">
      <c r="B333" s="171"/>
      <c r="D333" s="172" t="s">
        <v>171</v>
      </c>
      <c r="E333" s="173" t="s">
        <v>1</v>
      </c>
      <c r="F333" s="174" t="s">
        <v>632</v>
      </c>
      <c r="H333" s="175">
        <v>15.675000000000001</v>
      </c>
      <c r="L333" s="171"/>
      <c r="M333" s="176"/>
      <c r="N333" s="177"/>
      <c r="O333" s="177"/>
      <c r="P333" s="177"/>
      <c r="Q333" s="177"/>
      <c r="R333" s="177"/>
      <c r="S333" s="177"/>
      <c r="T333" s="178"/>
      <c r="AT333" s="173" t="s">
        <v>171</v>
      </c>
      <c r="AU333" s="173" t="s">
        <v>140</v>
      </c>
      <c r="AV333" s="13" t="s">
        <v>140</v>
      </c>
      <c r="AW333" s="13" t="s">
        <v>27</v>
      </c>
      <c r="AX333" s="13" t="s">
        <v>79</v>
      </c>
      <c r="AY333" s="173" t="s">
        <v>133</v>
      </c>
    </row>
    <row r="334" spans="1:65" s="2" customFormat="1" ht="24.25" customHeight="1">
      <c r="A334" s="29"/>
      <c r="B334" s="147"/>
      <c r="C334" s="148" t="s">
        <v>633</v>
      </c>
      <c r="D334" s="148" t="s">
        <v>135</v>
      </c>
      <c r="E334" s="149" t="s">
        <v>634</v>
      </c>
      <c r="F334" s="150" t="s">
        <v>635</v>
      </c>
      <c r="G334" s="151" t="s">
        <v>193</v>
      </c>
      <c r="H334" s="152">
        <v>1.522</v>
      </c>
      <c r="I334" s="153">
        <v>0</v>
      </c>
      <c r="J334" s="153">
        <f>ROUND(I334*H334,2)</f>
        <v>0</v>
      </c>
      <c r="K334" s="154"/>
      <c r="L334" s="30"/>
      <c r="M334" s="155" t="s">
        <v>1</v>
      </c>
      <c r="N334" s="156" t="s">
        <v>37</v>
      </c>
      <c r="O334" s="157">
        <v>1.2470000000000001</v>
      </c>
      <c r="P334" s="157">
        <f>O334*H334</f>
        <v>1.8979340000000002</v>
      </c>
      <c r="Q334" s="157">
        <v>0</v>
      </c>
      <c r="R334" s="157">
        <f>Q334*H334</f>
        <v>0</v>
      </c>
      <c r="S334" s="157">
        <v>0</v>
      </c>
      <c r="T334" s="158">
        <f>S334*H334</f>
        <v>0</v>
      </c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R334" s="159" t="s">
        <v>204</v>
      </c>
      <c r="AT334" s="159" t="s">
        <v>135</v>
      </c>
      <c r="AU334" s="159" t="s">
        <v>140</v>
      </c>
      <c r="AY334" s="17" t="s">
        <v>133</v>
      </c>
      <c r="BE334" s="160">
        <f>IF(N334="základná",J334,0)</f>
        <v>0</v>
      </c>
      <c r="BF334" s="160">
        <f>IF(N334="znížená",J334,0)</f>
        <v>0</v>
      </c>
      <c r="BG334" s="160">
        <f>IF(N334="zákl. prenesená",J334,0)</f>
        <v>0</v>
      </c>
      <c r="BH334" s="160">
        <f>IF(N334="zníž. prenesená",J334,0)</f>
        <v>0</v>
      </c>
      <c r="BI334" s="160">
        <f>IF(N334="nulová",J334,0)</f>
        <v>0</v>
      </c>
      <c r="BJ334" s="17" t="s">
        <v>140</v>
      </c>
      <c r="BK334" s="160">
        <f>ROUND(I334*H334,2)</f>
        <v>0</v>
      </c>
      <c r="BL334" s="17" t="s">
        <v>204</v>
      </c>
      <c r="BM334" s="159" t="s">
        <v>636</v>
      </c>
    </row>
    <row r="335" spans="1:65" s="12" customFormat="1" ht="22.75" customHeight="1">
      <c r="B335" s="135"/>
      <c r="D335" s="136" t="s">
        <v>70</v>
      </c>
      <c r="E335" s="145" t="s">
        <v>637</v>
      </c>
      <c r="F335" s="145" t="s">
        <v>638</v>
      </c>
      <c r="J335" s="146">
        <f>BK335</f>
        <v>0</v>
      </c>
      <c r="L335" s="135"/>
      <c r="M335" s="139"/>
      <c r="N335" s="140"/>
      <c r="O335" s="140"/>
      <c r="P335" s="141">
        <f>SUM(P336:P356)</f>
        <v>147.24471200000002</v>
      </c>
      <c r="Q335" s="140"/>
      <c r="R335" s="141">
        <f>SUM(R336:R356)</f>
        <v>6.3405100000000019</v>
      </c>
      <c r="S335" s="140"/>
      <c r="T335" s="142">
        <f>SUM(T336:T356)</f>
        <v>0</v>
      </c>
      <c r="AR335" s="136" t="s">
        <v>140</v>
      </c>
      <c r="AT335" s="143" t="s">
        <v>70</v>
      </c>
      <c r="AU335" s="143" t="s">
        <v>79</v>
      </c>
      <c r="AY335" s="136" t="s">
        <v>133</v>
      </c>
      <c r="BK335" s="144">
        <f>SUM(BK336:BK356)</f>
        <v>0</v>
      </c>
    </row>
    <row r="336" spans="1:65" s="2" customFormat="1" ht="24.25" customHeight="1">
      <c r="A336" s="29"/>
      <c r="B336" s="147"/>
      <c r="C336" s="148" t="s">
        <v>639</v>
      </c>
      <c r="D336" s="148" t="s">
        <v>135</v>
      </c>
      <c r="E336" s="149" t="s">
        <v>640</v>
      </c>
      <c r="F336" s="150" t="s">
        <v>641</v>
      </c>
      <c r="G336" s="151" t="s">
        <v>164</v>
      </c>
      <c r="H336" s="152">
        <v>253</v>
      </c>
      <c r="I336" s="153">
        <v>0</v>
      </c>
      <c r="J336" s="153">
        <f>ROUND(I336*H336,2)</f>
        <v>0</v>
      </c>
      <c r="K336" s="154"/>
      <c r="L336" s="30"/>
      <c r="M336" s="155" t="s">
        <v>1</v>
      </c>
      <c r="N336" s="156" t="s">
        <v>37</v>
      </c>
      <c r="O336" s="157">
        <v>6.5000000000000002E-2</v>
      </c>
      <c r="P336" s="157">
        <f>O336*H336</f>
        <v>16.445</v>
      </c>
      <c r="Q336" s="157">
        <v>0</v>
      </c>
      <c r="R336" s="157">
        <f>Q336*H336</f>
        <v>0</v>
      </c>
      <c r="S336" s="157">
        <v>0</v>
      </c>
      <c r="T336" s="158">
        <f>S336*H336</f>
        <v>0</v>
      </c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R336" s="159" t="s">
        <v>204</v>
      </c>
      <c r="AT336" s="159" t="s">
        <v>135</v>
      </c>
      <c r="AU336" s="159" t="s">
        <v>140</v>
      </c>
      <c r="AY336" s="17" t="s">
        <v>133</v>
      </c>
      <c r="BE336" s="160">
        <f>IF(N336="základná",J336,0)</f>
        <v>0</v>
      </c>
      <c r="BF336" s="160">
        <f>IF(N336="znížená",J336,0)</f>
        <v>0</v>
      </c>
      <c r="BG336" s="160">
        <f>IF(N336="zákl. prenesená",J336,0)</f>
        <v>0</v>
      </c>
      <c r="BH336" s="160">
        <f>IF(N336="zníž. prenesená",J336,0)</f>
        <v>0</v>
      </c>
      <c r="BI336" s="160">
        <f>IF(N336="nulová",J336,0)</f>
        <v>0</v>
      </c>
      <c r="BJ336" s="17" t="s">
        <v>140</v>
      </c>
      <c r="BK336" s="160">
        <f>ROUND(I336*H336,2)</f>
        <v>0</v>
      </c>
      <c r="BL336" s="17" t="s">
        <v>204</v>
      </c>
      <c r="BM336" s="159" t="s">
        <v>642</v>
      </c>
    </row>
    <row r="337" spans="1:65" s="13" customFormat="1" ht="12">
      <c r="B337" s="171"/>
      <c r="D337" s="172" t="s">
        <v>171</v>
      </c>
      <c r="E337" s="173" t="s">
        <v>1</v>
      </c>
      <c r="F337" s="174" t="s">
        <v>643</v>
      </c>
      <c r="H337" s="175">
        <v>253</v>
      </c>
      <c r="L337" s="171"/>
      <c r="M337" s="176"/>
      <c r="N337" s="177"/>
      <c r="O337" s="177"/>
      <c r="P337" s="177"/>
      <c r="Q337" s="177"/>
      <c r="R337" s="177"/>
      <c r="S337" s="177"/>
      <c r="T337" s="178"/>
      <c r="AT337" s="173" t="s">
        <v>171</v>
      </c>
      <c r="AU337" s="173" t="s">
        <v>140</v>
      </c>
      <c r="AV337" s="13" t="s">
        <v>140</v>
      </c>
      <c r="AW337" s="13" t="s">
        <v>27</v>
      </c>
      <c r="AX337" s="13" t="s">
        <v>79</v>
      </c>
      <c r="AY337" s="173" t="s">
        <v>133</v>
      </c>
    </row>
    <row r="338" spans="1:65" s="2" customFormat="1" ht="24.25" customHeight="1">
      <c r="A338" s="29"/>
      <c r="B338" s="147"/>
      <c r="C338" s="161" t="s">
        <v>644</v>
      </c>
      <c r="D338" s="161" t="s">
        <v>167</v>
      </c>
      <c r="E338" s="162" t="s">
        <v>645</v>
      </c>
      <c r="F338" s="163" t="s">
        <v>646</v>
      </c>
      <c r="G338" s="164" t="s">
        <v>164</v>
      </c>
      <c r="H338" s="165">
        <v>193.8</v>
      </c>
      <c r="I338" s="166">
        <v>0</v>
      </c>
      <c r="J338" s="166">
        <f>ROUND(I338*H338,2)</f>
        <v>0</v>
      </c>
      <c r="K338" s="167"/>
      <c r="L338" s="168"/>
      <c r="M338" s="169" t="s">
        <v>1</v>
      </c>
      <c r="N338" s="170" t="s">
        <v>37</v>
      </c>
      <c r="O338" s="157">
        <v>0</v>
      </c>
      <c r="P338" s="157">
        <f>O338*H338</f>
        <v>0</v>
      </c>
      <c r="Q338" s="157">
        <v>3.1199999999999999E-3</v>
      </c>
      <c r="R338" s="157">
        <f>Q338*H338</f>
        <v>0.60465599999999997</v>
      </c>
      <c r="S338" s="157">
        <v>0</v>
      </c>
      <c r="T338" s="158">
        <f>S338*H338</f>
        <v>0</v>
      </c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R338" s="159" t="s">
        <v>272</v>
      </c>
      <c r="AT338" s="159" t="s">
        <v>167</v>
      </c>
      <c r="AU338" s="159" t="s">
        <v>140</v>
      </c>
      <c r="AY338" s="17" t="s">
        <v>133</v>
      </c>
      <c r="BE338" s="160">
        <f>IF(N338="základná",J338,0)</f>
        <v>0</v>
      </c>
      <c r="BF338" s="160">
        <f>IF(N338="znížená",J338,0)</f>
        <v>0</v>
      </c>
      <c r="BG338" s="160">
        <f>IF(N338="zákl. prenesená",J338,0)</f>
        <v>0</v>
      </c>
      <c r="BH338" s="160">
        <f>IF(N338="zníž. prenesená",J338,0)</f>
        <v>0</v>
      </c>
      <c r="BI338" s="160">
        <f>IF(N338="nulová",J338,0)</f>
        <v>0</v>
      </c>
      <c r="BJ338" s="17" t="s">
        <v>140</v>
      </c>
      <c r="BK338" s="160">
        <f>ROUND(I338*H338,2)</f>
        <v>0</v>
      </c>
      <c r="BL338" s="17" t="s">
        <v>204</v>
      </c>
      <c r="BM338" s="159" t="s">
        <v>647</v>
      </c>
    </row>
    <row r="339" spans="1:65" s="2" customFormat="1" ht="24">
      <c r="A339" s="29"/>
      <c r="B339" s="30"/>
      <c r="C339" s="29"/>
      <c r="D339" s="172" t="s">
        <v>648</v>
      </c>
      <c r="E339" s="29"/>
      <c r="F339" s="193" t="s">
        <v>649</v>
      </c>
      <c r="G339" s="29"/>
      <c r="H339" s="29"/>
      <c r="I339" s="29"/>
      <c r="J339" s="29"/>
      <c r="K339" s="29"/>
      <c r="L339" s="30"/>
      <c r="M339" s="194"/>
      <c r="N339" s="195"/>
      <c r="O339" s="58"/>
      <c r="P339" s="58"/>
      <c r="Q339" s="58"/>
      <c r="R339" s="58"/>
      <c r="S339" s="58"/>
      <c r="T339" s="5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T339" s="17" t="s">
        <v>648</v>
      </c>
      <c r="AU339" s="17" t="s">
        <v>140</v>
      </c>
    </row>
    <row r="340" spans="1:65" s="13" customFormat="1" ht="12">
      <c r="B340" s="171"/>
      <c r="D340" s="172" t="s">
        <v>171</v>
      </c>
      <c r="E340" s="173" t="s">
        <v>1</v>
      </c>
      <c r="F340" s="174" t="s">
        <v>650</v>
      </c>
      <c r="H340" s="175">
        <v>193.8</v>
      </c>
      <c r="L340" s="171"/>
      <c r="M340" s="176"/>
      <c r="N340" s="177"/>
      <c r="O340" s="177"/>
      <c r="P340" s="177"/>
      <c r="Q340" s="177"/>
      <c r="R340" s="177"/>
      <c r="S340" s="177"/>
      <c r="T340" s="178"/>
      <c r="AT340" s="173" t="s">
        <v>171</v>
      </c>
      <c r="AU340" s="173" t="s">
        <v>140</v>
      </c>
      <c r="AV340" s="13" t="s">
        <v>140</v>
      </c>
      <c r="AW340" s="13" t="s">
        <v>27</v>
      </c>
      <c r="AX340" s="13" t="s">
        <v>79</v>
      </c>
      <c r="AY340" s="173" t="s">
        <v>133</v>
      </c>
    </row>
    <row r="341" spans="1:65" s="2" customFormat="1" ht="24.25" customHeight="1">
      <c r="A341" s="29"/>
      <c r="B341" s="147"/>
      <c r="C341" s="148" t="s">
        <v>651</v>
      </c>
      <c r="D341" s="148" t="s">
        <v>135</v>
      </c>
      <c r="E341" s="149" t="s">
        <v>652</v>
      </c>
      <c r="F341" s="150" t="s">
        <v>653</v>
      </c>
      <c r="G341" s="151" t="s">
        <v>164</v>
      </c>
      <c r="H341" s="152">
        <v>257</v>
      </c>
      <c r="I341" s="153">
        <v>0</v>
      </c>
      <c r="J341" s="153">
        <f>ROUND(I341*H341,2)</f>
        <v>0</v>
      </c>
      <c r="K341" s="154"/>
      <c r="L341" s="30"/>
      <c r="M341" s="155" t="s">
        <v>1</v>
      </c>
      <c r="N341" s="156" t="s">
        <v>37</v>
      </c>
      <c r="O341" s="157">
        <v>0.10015</v>
      </c>
      <c r="P341" s="157">
        <f>O341*H341</f>
        <v>25.73855</v>
      </c>
      <c r="Q341" s="157">
        <v>0</v>
      </c>
      <c r="R341" s="157">
        <f>Q341*H341</f>
        <v>0</v>
      </c>
      <c r="S341" s="157">
        <v>0</v>
      </c>
      <c r="T341" s="158">
        <f>S341*H341</f>
        <v>0</v>
      </c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R341" s="159" t="s">
        <v>204</v>
      </c>
      <c r="AT341" s="159" t="s">
        <v>135</v>
      </c>
      <c r="AU341" s="159" t="s">
        <v>140</v>
      </c>
      <c r="AY341" s="17" t="s">
        <v>133</v>
      </c>
      <c r="BE341" s="160">
        <f>IF(N341="základná",J341,0)</f>
        <v>0</v>
      </c>
      <c r="BF341" s="160">
        <f>IF(N341="znížená",J341,0)</f>
        <v>0</v>
      </c>
      <c r="BG341" s="160">
        <f>IF(N341="zákl. prenesená",J341,0)</f>
        <v>0</v>
      </c>
      <c r="BH341" s="160">
        <f>IF(N341="zníž. prenesená",J341,0)</f>
        <v>0</v>
      </c>
      <c r="BI341" s="160">
        <f>IF(N341="nulová",J341,0)</f>
        <v>0</v>
      </c>
      <c r="BJ341" s="17" t="s">
        <v>140</v>
      </c>
      <c r="BK341" s="160">
        <f>ROUND(I341*H341,2)</f>
        <v>0</v>
      </c>
      <c r="BL341" s="17" t="s">
        <v>204</v>
      </c>
      <c r="BM341" s="159" t="s">
        <v>654</v>
      </c>
    </row>
    <row r="342" spans="1:65" s="2" customFormat="1" ht="37.75" customHeight="1">
      <c r="A342" s="29"/>
      <c r="B342" s="147"/>
      <c r="C342" s="161" t="s">
        <v>655</v>
      </c>
      <c r="D342" s="161" t="s">
        <v>167</v>
      </c>
      <c r="E342" s="162" t="s">
        <v>656</v>
      </c>
      <c r="F342" s="163" t="s">
        <v>657</v>
      </c>
      <c r="G342" s="164" t="s">
        <v>164</v>
      </c>
      <c r="H342" s="165">
        <v>262.14</v>
      </c>
      <c r="I342" s="153">
        <v>0</v>
      </c>
      <c r="J342" s="166">
        <f>ROUND(I342*H342,2)</f>
        <v>0</v>
      </c>
      <c r="K342" s="167"/>
      <c r="L342" s="168"/>
      <c r="M342" s="169" t="s">
        <v>1</v>
      </c>
      <c r="N342" s="170" t="s">
        <v>37</v>
      </c>
      <c r="O342" s="157">
        <v>0</v>
      </c>
      <c r="P342" s="157">
        <f>O342*H342</f>
        <v>0</v>
      </c>
      <c r="Q342" s="157">
        <v>5.5999999999999999E-3</v>
      </c>
      <c r="R342" s="157">
        <f>Q342*H342</f>
        <v>1.467984</v>
      </c>
      <c r="S342" s="157">
        <v>0</v>
      </c>
      <c r="T342" s="158">
        <f>S342*H342</f>
        <v>0</v>
      </c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R342" s="159" t="s">
        <v>272</v>
      </c>
      <c r="AT342" s="159" t="s">
        <v>167</v>
      </c>
      <c r="AU342" s="159" t="s">
        <v>140</v>
      </c>
      <c r="AY342" s="17" t="s">
        <v>133</v>
      </c>
      <c r="BE342" s="160">
        <f>IF(N342="základná",J342,0)</f>
        <v>0</v>
      </c>
      <c r="BF342" s="160">
        <f>IF(N342="znížená",J342,0)</f>
        <v>0</v>
      </c>
      <c r="BG342" s="160">
        <f>IF(N342="zákl. prenesená",J342,0)</f>
        <v>0</v>
      </c>
      <c r="BH342" s="160">
        <f>IF(N342="zníž. prenesená",J342,0)</f>
        <v>0</v>
      </c>
      <c r="BI342" s="160">
        <f>IF(N342="nulová",J342,0)</f>
        <v>0</v>
      </c>
      <c r="BJ342" s="17" t="s">
        <v>140</v>
      </c>
      <c r="BK342" s="160">
        <f>ROUND(I342*H342,2)</f>
        <v>0</v>
      </c>
      <c r="BL342" s="17" t="s">
        <v>204</v>
      </c>
      <c r="BM342" s="159" t="s">
        <v>658</v>
      </c>
    </row>
    <row r="343" spans="1:65" s="13" customFormat="1" ht="12">
      <c r="B343" s="171"/>
      <c r="D343" s="172" t="s">
        <v>171</v>
      </c>
      <c r="E343" s="173" t="s">
        <v>1</v>
      </c>
      <c r="F343" s="174" t="s">
        <v>659</v>
      </c>
      <c r="H343" s="175">
        <v>262.14</v>
      </c>
      <c r="L343" s="171"/>
      <c r="M343" s="176"/>
      <c r="N343" s="177"/>
      <c r="O343" s="177"/>
      <c r="P343" s="177"/>
      <c r="Q343" s="177"/>
      <c r="R343" s="177"/>
      <c r="S343" s="177"/>
      <c r="T343" s="178"/>
      <c r="AT343" s="173" t="s">
        <v>171</v>
      </c>
      <c r="AU343" s="173" t="s">
        <v>140</v>
      </c>
      <c r="AV343" s="13" t="s">
        <v>140</v>
      </c>
      <c r="AW343" s="13" t="s">
        <v>27</v>
      </c>
      <c r="AX343" s="13" t="s">
        <v>79</v>
      </c>
      <c r="AY343" s="173" t="s">
        <v>133</v>
      </c>
    </row>
    <row r="344" spans="1:65" s="2" customFormat="1" ht="16.5" customHeight="1">
      <c r="A344" s="29"/>
      <c r="B344" s="147"/>
      <c r="C344" s="148" t="s">
        <v>660</v>
      </c>
      <c r="D344" s="148" t="s">
        <v>135</v>
      </c>
      <c r="E344" s="149" t="s">
        <v>661</v>
      </c>
      <c r="F344" s="150" t="s">
        <v>662</v>
      </c>
      <c r="G344" s="151" t="s">
        <v>164</v>
      </c>
      <c r="H344" s="152">
        <v>257</v>
      </c>
      <c r="I344" s="153">
        <v>0</v>
      </c>
      <c r="J344" s="153">
        <f>ROUND(I344*H344,2)</f>
        <v>0</v>
      </c>
      <c r="K344" s="154"/>
      <c r="L344" s="30"/>
      <c r="M344" s="155" t="s">
        <v>1</v>
      </c>
      <c r="N344" s="156" t="s">
        <v>37</v>
      </c>
      <c r="O344" s="157">
        <v>0.06</v>
      </c>
      <c r="P344" s="157">
        <f>O344*H344</f>
        <v>15.42</v>
      </c>
      <c r="Q344" s="157">
        <v>1.0000000000000001E-5</v>
      </c>
      <c r="R344" s="157">
        <f>Q344*H344</f>
        <v>2.5700000000000002E-3</v>
      </c>
      <c r="S344" s="157">
        <v>0</v>
      </c>
      <c r="T344" s="158">
        <f>S344*H344</f>
        <v>0</v>
      </c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R344" s="159" t="s">
        <v>204</v>
      </c>
      <c r="AT344" s="159" t="s">
        <v>135</v>
      </c>
      <c r="AU344" s="159" t="s">
        <v>140</v>
      </c>
      <c r="AY344" s="17" t="s">
        <v>133</v>
      </c>
      <c r="BE344" s="160">
        <f>IF(N344="základná",J344,0)</f>
        <v>0</v>
      </c>
      <c r="BF344" s="160">
        <f>IF(N344="znížená",J344,0)</f>
        <v>0</v>
      </c>
      <c r="BG344" s="160">
        <f>IF(N344="zákl. prenesená",J344,0)</f>
        <v>0</v>
      </c>
      <c r="BH344" s="160">
        <f>IF(N344="zníž. prenesená",J344,0)</f>
        <v>0</v>
      </c>
      <c r="BI344" s="160">
        <f>IF(N344="nulová",J344,0)</f>
        <v>0</v>
      </c>
      <c r="BJ344" s="17" t="s">
        <v>140</v>
      </c>
      <c r="BK344" s="160">
        <f>ROUND(I344*H344,2)</f>
        <v>0</v>
      </c>
      <c r="BL344" s="17" t="s">
        <v>204</v>
      </c>
      <c r="BM344" s="159" t="s">
        <v>663</v>
      </c>
    </row>
    <row r="345" spans="1:65" s="2" customFormat="1" ht="44.25" customHeight="1">
      <c r="A345" s="29"/>
      <c r="B345" s="147"/>
      <c r="C345" s="161" t="s">
        <v>664</v>
      </c>
      <c r="D345" s="161" t="s">
        <v>167</v>
      </c>
      <c r="E345" s="162" t="s">
        <v>665</v>
      </c>
      <c r="F345" s="163" t="s">
        <v>666</v>
      </c>
      <c r="G345" s="164" t="s">
        <v>164</v>
      </c>
      <c r="H345" s="165">
        <v>257</v>
      </c>
      <c r="I345" s="166">
        <v>0</v>
      </c>
      <c r="J345" s="166">
        <f>ROUND(I345*H345,2)</f>
        <v>0</v>
      </c>
      <c r="K345" s="167"/>
      <c r="L345" s="168"/>
      <c r="M345" s="169" t="s">
        <v>1</v>
      </c>
      <c r="N345" s="170" t="s">
        <v>37</v>
      </c>
      <c r="O345" s="157">
        <v>0</v>
      </c>
      <c r="P345" s="157">
        <f>O345*H345</f>
        <v>0</v>
      </c>
      <c r="Q345" s="157">
        <v>8.0000000000000007E-5</v>
      </c>
      <c r="R345" s="157">
        <f>Q345*H345</f>
        <v>2.0560000000000002E-2</v>
      </c>
      <c r="S345" s="157">
        <v>0</v>
      </c>
      <c r="T345" s="158">
        <f>S345*H345</f>
        <v>0</v>
      </c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R345" s="159" t="s">
        <v>272</v>
      </c>
      <c r="AT345" s="159" t="s">
        <v>167</v>
      </c>
      <c r="AU345" s="159" t="s">
        <v>140</v>
      </c>
      <c r="AY345" s="17" t="s">
        <v>133</v>
      </c>
      <c r="BE345" s="160">
        <f>IF(N345="základná",J345,0)</f>
        <v>0</v>
      </c>
      <c r="BF345" s="160">
        <f>IF(N345="znížená",J345,0)</f>
        <v>0</v>
      </c>
      <c r="BG345" s="160">
        <f>IF(N345="zákl. prenesená",J345,0)</f>
        <v>0</v>
      </c>
      <c r="BH345" s="160">
        <f>IF(N345="zníž. prenesená",J345,0)</f>
        <v>0</v>
      </c>
      <c r="BI345" s="160">
        <f>IF(N345="nulová",J345,0)</f>
        <v>0</v>
      </c>
      <c r="BJ345" s="17" t="s">
        <v>140</v>
      </c>
      <c r="BK345" s="160">
        <f>ROUND(I345*H345,2)</f>
        <v>0</v>
      </c>
      <c r="BL345" s="17" t="s">
        <v>204</v>
      </c>
      <c r="BM345" s="159" t="s">
        <v>667</v>
      </c>
    </row>
    <row r="346" spans="1:65" s="2" customFormat="1" ht="24.25" customHeight="1">
      <c r="A346" s="29"/>
      <c r="B346" s="147"/>
      <c r="C346" s="148" t="s">
        <v>668</v>
      </c>
      <c r="D346" s="148" t="s">
        <v>135</v>
      </c>
      <c r="E346" s="149" t="s">
        <v>669</v>
      </c>
      <c r="F346" s="150" t="s">
        <v>670</v>
      </c>
      <c r="G346" s="151" t="s">
        <v>164</v>
      </c>
      <c r="H346" s="152">
        <v>113</v>
      </c>
      <c r="I346" s="166">
        <v>0</v>
      </c>
      <c r="J346" s="153">
        <f>ROUND(I346*H346,2)</f>
        <v>0</v>
      </c>
      <c r="K346" s="154"/>
      <c r="L346" s="30"/>
      <c r="M346" s="155" t="s">
        <v>1</v>
      </c>
      <c r="N346" s="156" t="s">
        <v>37</v>
      </c>
      <c r="O346" s="157">
        <v>0.15509999999999999</v>
      </c>
      <c r="P346" s="157">
        <f>O346*H346</f>
        <v>17.526299999999999</v>
      </c>
      <c r="Q346" s="157">
        <v>3.5000000000000001E-3</v>
      </c>
      <c r="R346" s="157">
        <f>Q346*H346</f>
        <v>0.39550000000000002</v>
      </c>
      <c r="S346" s="157">
        <v>0</v>
      </c>
      <c r="T346" s="158">
        <f>S346*H346</f>
        <v>0</v>
      </c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R346" s="159" t="s">
        <v>204</v>
      </c>
      <c r="AT346" s="159" t="s">
        <v>135</v>
      </c>
      <c r="AU346" s="159" t="s">
        <v>140</v>
      </c>
      <c r="AY346" s="17" t="s">
        <v>133</v>
      </c>
      <c r="BE346" s="160">
        <f>IF(N346="základná",J346,0)</f>
        <v>0</v>
      </c>
      <c r="BF346" s="160">
        <f>IF(N346="znížená",J346,0)</f>
        <v>0</v>
      </c>
      <c r="BG346" s="160">
        <f>IF(N346="zákl. prenesená",J346,0)</f>
        <v>0</v>
      </c>
      <c r="BH346" s="160">
        <f>IF(N346="zníž. prenesená",J346,0)</f>
        <v>0</v>
      </c>
      <c r="BI346" s="160">
        <f>IF(N346="nulová",J346,0)</f>
        <v>0</v>
      </c>
      <c r="BJ346" s="17" t="s">
        <v>140</v>
      </c>
      <c r="BK346" s="160">
        <f>ROUND(I346*H346,2)</f>
        <v>0</v>
      </c>
      <c r="BL346" s="17" t="s">
        <v>204</v>
      </c>
      <c r="BM346" s="159" t="s">
        <v>671</v>
      </c>
    </row>
    <row r="347" spans="1:65" s="2" customFormat="1" ht="24.25" customHeight="1">
      <c r="A347" s="29"/>
      <c r="B347" s="147"/>
      <c r="C347" s="161" t="s">
        <v>672</v>
      </c>
      <c r="D347" s="161" t="s">
        <v>167</v>
      </c>
      <c r="E347" s="162" t="s">
        <v>673</v>
      </c>
      <c r="F347" s="163" t="s">
        <v>674</v>
      </c>
      <c r="G347" s="164" t="s">
        <v>138</v>
      </c>
      <c r="H347" s="165">
        <v>19.372</v>
      </c>
      <c r="I347" s="166">
        <v>0</v>
      </c>
      <c r="J347" s="166">
        <f>ROUND(I347*H347,2)</f>
        <v>0</v>
      </c>
      <c r="K347" s="167"/>
      <c r="L347" s="168"/>
      <c r="M347" s="169" t="s">
        <v>1</v>
      </c>
      <c r="N347" s="170" t="s">
        <v>37</v>
      </c>
      <c r="O347" s="157">
        <v>0</v>
      </c>
      <c r="P347" s="157">
        <f>O347*H347</f>
        <v>0</v>
      </c>
      <c r="Q347" s="157">
        <v>0.03</v>
      </c>
      <c r="R347" s="157">
        <f>Q347*H347</f>
        <v>0.58116000000000001</v>
      </c>
      <c r="S347" s="157">
        <v>0</v>
      </c>
      <c r="T347" s="158">
        <f>S347*H347</f>
        <v>0</v>
      </c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R347" s="159" t="s">
        <v>272</v>
      </c>
      <c r="AT347" s="159" t="s">
        <v>167</v>
      </c>
      <c r="AU347" s="159" t="s">
        <v>140</v>
      </c>
      <c r="AY347" s="17" t="s">
        <v>133</v>
      </c>
      <c r="BE347" s="160">
        <f>IF(N347="základná",J347,0)</f>
        <v>0</v>
      </c>
      <c r="BF347" s="160">
        <f>IF(N347="znížená",J347,0)</f>
        <v>0</v>
      </c>
      <c r="BG347" s="160">
        <f>IF(N347="zákl. prenesená",J347,0)</f>
        <v>0</v>
      </c>
      <c r="BH347" s="160">
        <f>IF(N347="zníž. prenesená",J347,0)</f>
        <v>0</v>
      </c>
      <c r="BI347" s="160">
        <f>IF(N347="nulová",J347,0)</f>
        <v>0</v>
      </c>
      <c r="BJ347" s="17" t="s">
        <v>140</v>
      </c>
      <c r="BK347" s="160">
        <f>ROUND(I347*H347,2)</f>
        <v>0</v>
      </c>
      <c r="BL347" s="17" t="s">
        <v>204</v>
      </c>
      <c r="BM347" s="159" t="s">
        <v>675</v>
      </c>
    </row>
    <row r="348" spans="1:65" s="13" customFormat="1" ht="12">
      <c r="B348" s="171"/>
      <c r="D348" s="172" t="s">
        <v>171</v>
      </c>
      <c r="E348" s="173" t="s">
        <v>1</v>
      </c>
      <c r="F348" s="174" t="s">
        <v>676</v>
      </c>
      <c r="H348" s="175">
        <v>19.372</v>
      </c>
      <c r="L348" s="171"/>
      <c r="M348" s="176"/>
      <c r="N348" s="177"/>
      <c r="O348" s="177"/>
      <c r="P348" s="177"/>
      <c r="Q348" s="177"/>
      <c r="R348" s="177"/>
      <c r="S348" s="177"/>
      <c r="T348" s="178"/>
      <c r="AT348" s="173" t="s">
        <v>171</v>
      </c>
      <c r="AU348" s="173" t="s">
        <v>140</v>
      </c>
      <c r="AV348" s="13" t="s">
        <v>140</v>
      </c>
      <c r="AW348" s="13" t="s">
        <v>27</v>
      </c>
      <c r="AX348" s="13" t="s">
        <v>79</v>
      </c>
      <c r="AY348" s="173" t="s">
        <v>133</v>
      </c>
    </row>
    <row r="349" spans="1:65" s="2" customFormat="1" ht="24.25" customHeight="1">
      <c r="A349" s="29"/>
      <c r="B349" s="147"/>
      <c r="C349" s="148" t="s">
        <v>677</v>
      </c>
      <c r="D349" s="148" t="s">
        <v>135</v>
      </c>
      <c r="E349" s="149" t="s">
        <v>678</v>
      </c>
      <c r="F349" s="150" t="s">
        <v>679</v>
      </c>
      <c r="G349" s="151" t="s">
        <v>164</v>
      </c>
      <c r="H349" s="152">
        <v>280</v>
      </c>
      <c r="I349" s="153">
        <v>0</v>
      </c>
      <c r="J349" s="153">
        <f>ROUND(I349*H349,2)</f>
        <v>0</v>
      </c>
      <c r="K349" s="154"/>
      <c r="L349" s="30"/>
      <c r="M349" s="155" t="s">
        <v>1</v>
      </c>
      <c r="N349" s="156" t="s">
        <v>37</v>
      </c>
      <c r="O349" s="157">
        <v>0.12084</v>
      </c>
      <c r="P349" s="157">
        <f>O349*H349</f>
        <v>33.8352</v>
      </c>
      <c r="Q349" s="157">
        <v>0</v>
      </c>
      <c r="R349" s="157">
        <f>Q349*H349</f>
        <v>0</v>
      </c>
      <c r="S349" s="157">
        <v>0</v>
      </c>
      <c r="T349" s="158">
        <f>S349*H349</f>
        <v>0</v>
      </c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R349" s="159" t="s">
        <v>204</v>
      </c>
      <c r="AT349" s="159" t="s">
        <v>135</v>
      </c>
      <c r="AU349" s="159" t="s">
        <v>140</v>
      </c>
      <c r="AY349" s="17" t="s">
        <v>133</v>
      </c>
      <c r="BE349" s="160">
        <f>IF(N349="základná",J349,0)</f>
        <v>0</v>
      </c>
      <c r="BF349" s="160">
        <f>IF(N349="znížená",J349,0)</f>
        <v>0</v>
      </c>
      <c r="BG349" s="160">
        <f>IF(N349="zákl. prenesená",J349,0)</f>
        <v>0</v>
      </c>
      <c r="BH349" s="160">
        <f>IF(N349="zníž. prenesená",J349,0)</f>
        <v>0</v>
      </c>
      <c r="BI349" s="160">
        <f>IF(N349="nulová",J349,0)</f>
        <v>0</v>
      </c>
      <c r="BJ349" s="17" t="s">
        <v>140</v>
      </c>
      <c r="BK349" s="160">
        <f>ROUND(I349*H349,2)</f>
        <v>0</v>
      </c>
      <c r="BL349" s="17" t="s">
        <v>204</v>
      </c>
      <c r="BM349" s="159" t="s">
        <v>680</v>
      </c>
    </row>
    <row r="350" spans="1:65" s="2" customFormat="1" ht="37.75" customHeight="1">
      <c r="A350" s="29"/>
      <c r="B350" s="147"/>
      <c r="C350" s="161" t="s">
        <v>681</v>
      </c>
      <c r="D350" s="161" t="s">
        <v>167</v>
      </c>
      <c r="E350" s="162" t="s">
        <v>682</v>
      </c>
      <c r="F350" s="163" t="s">
        <v>683</v>
      </c>
      <c r="G350" s="164" t="s">
        <v>164</v>
      </c>
      <c r="H350" s="165">
        <v>285.60000000000002</v>
      </c>
      <c r="I350" s="166">
        <v>0</v>
      </c>
      <c r="J350" s="166">
        <f>ROUND(I350*H350,2)</f>
        <v>0</v>
      </c>
      <c r="K350" s="167"/>
      <c r="L350" s="168"/>
      <c r="M350" s="169" t="s">
        <v>1</v>
      </c>
      <c r="N350" s="170" t="s">
        <v>37</v>
      </c>
      <c r="O350" s="157">
        <v>0</v>
      </c>
      <c r="P350" s="157">
        <f>O350*H350</f>
        <v>0</v>
      </c>
      <c r="Q350" s="157">
        <v>5.7600000000000004E-3</v>
      </c>
      <c r="R350" s="157">
        <f>Q350*H350</f>
        <v>1.6450560000000003</v>
      </c>
      <c r="S350" s="157">
        <v>0</v>
      </c>
      <c r="T350" s="158">
        <f>S350*H350</f>
        <v>0</v>
      </c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R350" s="159" t="s">
        <v>272</v>
      </c>
      <c r="AT350" s="159" t="s">
        <v>167</v>
      </c>
      <c r="AU350" s="159" t="s">
        <v>140</v>
      </c>
      <c r="AY350" s="17" t="s">
        <v>133</v>
      </c>
      <c r="BE350" s="160">
        <f>IF(N350="základná",J350,0)</f>
        <v>0</v>
      </c>
      <c r="BF350" s="160">
        <f>IF(N350="znížená",J350,0)</f>
        <v>0</v>
      </c>
      <c r="BG350" s="160">
        <f>IF(N350="zákl. prenesená",J350,0)</f>
        <v>0</v>
      </c>
      <c r="BH350" s="160">
        <f>IF(N350="zníž. prenesená",J350,0)</f>
        <v>0</v>
      </c>
      <c r="BI350" s="160">
        <f>IF(N350="nulová",J350,0)</f>
        <v>0</v>
      </c>
      <c r="BJ350" s="17" t="s">
        <v>140</v>
      </c>
      <c r="BK350" s="160">
        <f>ROUND(I350*H350,2)</f>
        <v>0</v>
      </c>
      <c r="BL350" s="17" t="s">
        <v>204</v>
      </c>
      <c r="BM350" s="159" t="s">
        <v>684</v>
      </c>
    </row>
    <row r="351" spans="1:65" s="13" customFormat="1" ht="12">
      <c r="B351" s="171"/>
      <c r="D351" s="172" t="s">
        <v>171</v>
      </c>
      <c r="E351" s="173" t="s">
        <v>1</v>
      </c>
      <c r="F351" s="174" t="s">
        <v>685</v>
      </c>
      <c r="H351" s="175">
        <v>285.60000000000002</v>
      </c>
      <c r="L351" s="171"/>
      <c r="M351" s="176"/>
      <c r="N351" s="177"/>
      <c r="O351" s="177"/>
      <c r="P351" s="177"/>
      <c r="Q351" s="177"/>
      <c r="R351" s="177"/>
      <c r="S351" s="177"/>
      <c r="T351" s="178"/>
      <c r="AT351" s="173" t="s">
        <v>171</v>
      </c>
      <c r="AU351" s="173" t="s">
        <v>140</v>
      </c>
      <c r="AV351" s="13" t="s">
        <v>140</v>
      </c>
      <c r="AW351" s="13" t="s">
        <v>27</v>
      </c>
      <c r="AX351" s="13" t="s">
        <v>79</v>
      </c>
      <c r="AY351" s="173" t="s">
        <v>133</v>
      </c>
    </row>
    <row r="352" spans="1:65" s="2" customFormat="1" ht="37.75" customHeight="1">
      <c r="A352" s="29"/>
      <c r="B352" s="147"/>
      <c r="C352" s="161" t="s">
        <v>686</v>
      </c>
      <c r="D352" s="161" t="s">
        <v>167</v>
      </c>
      <c r="E352" s="162" t="s">
        <v>687</v>
      </c>
      <c r="F352" s="163" t="s">
        <v>688</v>
      </c>
      <c r="G352" s="164" t="s">
        <v>164</v>
      </c>
      <c r="H352" s="165">
        <v>285.60000000000002</v>
      </c>
      <c r="I352" s="166">
        <v>0</v>
      </c>
      <c r="J352" s="166">
        <f>ROUND(I352*H352,2)</f>
        <v>0</v>
      </c>
      <c r="K352" s="167"/>
      <c r="L352" s="168"/>
      <c r="M352" s="169" t="s">
        <v>1</v>
      </c>
      <c r="N352" s="170" t="s">
        <v>37</v>
      </c>
      <c r="O352" s="157">
        <v>0</v>
      </c>
      <c r="P352" s="157">
        <f>O352*H352</f>
        <v>0</v>
      </c>
      <c r="Q352" s="157">
        <v>5.0400000000000002E-3</v>
      </c>
      <c r="R352" s="157">
        <f>Q352*H352</f>
        <v>1.4394240000000003</v>
      </c>
      <c r="S352" s="157">
        <v>0</v>
      </c>
      <c r="T352" s="158">
        <f>S352*H352</f>
        <v>0</v>
      </c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R352" s="159" t="s">
        <v>272</v>
      </c>
      <c r="AT352" s="159" t="s">
        <v>167</v>
      </c>
      <c r="AU352" s="159" t="s">
        <v>140</v>
      </c>
      <c r="AY352" s="17" t="s">
        <v>133</v>
      </c>
      <c r="BE352" s="160">
        <f>IF(N352="základná",J352,0)</f>
        <v>0</v>
      </c>
      <c r="BF352" s="160">
        <f>IF(N352="znížená",J352,0)</f>
        <v>0</v>
      </c>
      <c r="BG352" s="160">
        <f>IF(N352="zákl. prenesená",J352,0)</f>
        <v>0</v>
      </c>
      <c r="BH352" s="160">
        <f>IF(N352="zníž. prenesená",J352,0)</f>
        <v>0</v>
      </c>
      <c r="BI352" s="160">
        <f>IF(N352="nulová",J352,0)</f>
        <v>0</v>
      </c>
      <c r="BJ352" s="17" t="s">
        <v>140</v>
      </c>
      <c r="BK352" s="160">
        <f>ROUND(I352*H352,2)</f>
        <v>0</v>
      </c>
      <c r="BL352" s="17" t="s">
        <v>204</v>
      </c>
      <c r="BM352" s="159" t="s">
        <v>689</v>
      </c>
    </row>
    <row r="353" spans="1:65" s="2" customFormat="1" ht="24.25" customHeight="1">
      <c r="A353" s="29"/>
      <c r="B353" s="147"/>
      <c r="C353" s="148" t="s">
        <v>690</v>
      </c>
      <c r="D353" s="148" t="s">
        <v>135</v>
      </c>
      <c r="E353" s="149" t="s">
        <v>691</v>
      </c>
      <c r="F353" s="150" t="s">
        <v>692</v>
      </c>
      <c r="G353" s="151" t="s">
        <v>164</v>
      </c>
      <c r="H353" s="152">
        <v>380</v>
      </c>
      <c r="I353" s="166">
        <v>0</v>
      </c>
      <c r="J353" s="153">
        <f>ROUND(I353*H353,2)</f>
        <v>0</v>
      </c>
      <c r="K353" s="154"/>
      <c r="L353" s="30"/>
      <c r="M353" s="155" t="s">
        <v>1</v>
      </c>
      <c r="N353" s="156" t="s">
        <v>37</v>
      </c>
      <c r="O353" s="157">
        <v>7.0999999999999994E-2</v>
      </c>
      <c r="P353" s="157">
        <f>O353*H353</f>
        <v>26.979999999999997</v>
      </c>
      <c r="Q353" s="157">
        <v>0</v>
      </c>
      <c r="R353" s="157">
        <f>Q353*H353</f>
        <v>0</v>
      </c>
      <c r="S353" s="157">
        <v>0</v>
      </c>
      <c r="T353" s="158">
        <f>S353*H353</f>
        <v>0</v>
      </c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R353" s="159" t="s">
        <v>204</v>
      </c>
      <c r="AT353" s="159" t="s">
        <v>135</v>
      </c>
      <c r="AU353" s="159" t="s">
        <v>140</v>
      </c>
      <c r="AY353" s="17" t="s">
        <v>133</v>
      </c>
      <c r="BE353" s="160">
        <f>IF(N353="základná",J353,0)</f>
        <v>0</v>
      </c>
      <c r="BF353" s="160">
        <f>IF(N353="znížená",J353,0)</f>
        <v>0</v>
      </c>
      <c r="BG353" s="160">
        <f>IF(N353="zákl. prenesená",J353,0)</f>
        <v>0</v>
      </c>
      <c r="BH353" s="160">
        <f>IF(N353="zníž. prenesená",J353,0)</f>
        <v>0</v>
      </c>
      <c r="BI353" s="160">
        <f>IF(N353="nulová",J353,0)</f>
        <v>0</v>
      </c>
      <c r="BJ353" s="17" t="s">
        <v>140</v>
      </c>
      <c r="BK353" s="160">
        <f>ROUND(I353*H353,2)</f>
        <v>0</v>
      </c>
      <c r="BL353" s="17" t="s">
        <v>204</v>
      </c>
      <c r="BM353" s="159" t="s">
        <v>693</v>
      </c>
    </row>
    <row r="354" spans="1:65" s="2" customFormat="1" ht="24.25" customHeight="1">
      <c r="A354" s="29"/>
      <c r="B354" s="147"/>
      <c r="C354" s="161" t="s">
        <v>694</v>
      </c>
      <c r="D354" s="161" t="s">
        <v>167</v>
      </c>
      <c r="E354" s="162" t="s">
        <v>673</v>
      </c>
      <c r="F354" s="163" t="s">
        <v>674</v>
      </c>
      <c r="G354" s="164" t="s">
        <v>138</v>
      </c>
      <c r="H354" s="165">
        <v>6.12</v>
      </c>
      <c r="I354" s="166">
        <v>0</v>
      </c>
      <c r="J354" s="166">
        <f>ROUND(I354*H354,2)</f>
        <v>0</v>
      </c>
      <c r="K354" s="167"/>
      <c r="L354" s="168"/>
      <c r="M354" s="169" t="s">
        <v>1</v>
      </c>
      <c r="N354" s="170" t="s">
        <v>37</v>
      </c>
      <c r="O354" s="157">
        <v>0</v>
      </c>
      <c r="P354" s="157">
        <f>O354*H354</f>
        <v>0</v>
      </c>
      <c r="Q354" s="157">
        <v>0.03</v>
      </c>
      <c r="R354" s="157">
        <f>Q354*H354</f>
        <v>0.18359999999999999</v>
      </c>
      <c r="S354" s="157">
        <v>0</v>
      </c>
      <c r="T354" s="158">
        <f>S354*H354</f>
        <v>0</v>
      </c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R354" s="159" t="s">
        <v>272</v>
      </c>
      <c r="AT354" s="159" t="s">
        <v>167</v>
      </c>
      <c r="AU354" s="159" t="s">
        <v>140</v>
      </c>
      <c r="AY354" s="17" t="s">
        <v>133</v>
      </c>
      <c r="BE354" s="160">
        <f>IF(N354="základná",J354,0)</f>
        <v>0</v>
      </c>
      <c r="BF354" s="160">
        <f>IF(N354="znížená",J354,0)</f>
        <v>0</v>
      </c>
      <c r="BG354" s="160">
        <f>IF(N354="zákl. prenesená",J354,0)</f>
        <v>0</v>
      </c>
      <c r="BH354" s="160">
        <f>IF(N354="zníž. prenesená",J354,0)</f>
        <v>0</v>
      </c>
      <c r="BI354" s="160">
        <f>IF(N354="nulová",J354,0)</f>
        <v>0</v>
      </c>
      <c r="BJ354" s="17" t="s">
        <v>140</v>
      </c>
      <c r="BK354" s="160">
        <f>ROUND(I354*H354,2)</f>
        <v>0</v>
      </c>
      <c r="BL354" s="17" t="s">
        <v>204</v>
      </c>
      <c r="BM354" s="159" t="s">
        <v>695</v>
      </c>
    </row>
    <row r="355" spans="1:65" s="13" customFormat="1" ht="12">
      <c r="B355" s="171"/>
      <c r="D355" s="172" t="s">
        <v>171</v>
      </c>
      <c r="E355" s="173" t="s">
        <v>1</v>
      </c>
      <c r="F355" s="174" t="s">
        <v>696</v>
      </c>
      <c r="H355" s="175">
        <v>6.12</v>
      </c>
      <c r="L355" s="171"/>
      <c r="M355" s="176"/>
      <c r="N355" s="177"/>
      <c r="O355" s="177"/>
      <c r="P355" s="177"/>
      <c r="Q355" s="177"/>
      <c r="R355" s="177"/>
      <c r="S355" s="177"/>
      <c r="T355" s="178"/>
      <c r="AT355" s="173" t="s">
        <v>171</v>
      </c>
      <c r="AU355" s="173" t="s">
        <v>140</v>
      </c>
      <c r="AV355" s="13" t="s">
        <v>140</v>
      </c>
      <c r="AW355" s="13" t="s">
        <v>27</v>
      </c>
      <c r="AX355" s="13" t="s">
        <v>79</v>
      </c>
      <c r="AY355" s="173" t="s">
        <v>133</v>
      </c>
    </row>
    <row r="356" spans="1:65" s="2" customFormat="1" ht="24.25" customHeight="1">
      <c r="A356" s="29"/>
      <c r="B356" s="147"/>
      <c r="C356" s="148" t="s">
        <v>697</v>
      </c>
      <c r="D356" s="148" t="s">
        <v>135</v>
      </c>
      <c r="E356" s="149" t="s">
        <v>698</v>
      </c>
      <c r="F356" s="150" t="s">
        <v>699</v>
      </c>
      <c r="G356" s="151" t="s">
        <v>193</v>
      </c>
      <c r="H356" s="152">
        <v>6.3410000000000002</v>
      </c>
      <c r="I356" s="153">
        <v>0</v>
      </c>
      <c r="J356" s="153">
        <f>ROUND(I356*H356,2)</f>
        <v>0</v>
      </c>
      <c r="K356" s="154"/>
      <c r="L356" s="30"/>
      <c r="M356" s="155" t="s">
        <v>1</v>
      </c>
      <c r="N356" s="156" t="s">
        <v>37</v>
      </c>
      <c r="O356" s="157">
        <v>1.782</v>
      </c>
      <c r="P356" s="157">
        <f>O356*H356</f>
        <v>11.299662</v>
      </c>
      <c r="Q356" s="157">
        <v>0</v>
      </c>
      <c r="R356" s="157">
        <f>Q356*H356</f>
        <v>0</v>
      </c>
      <c r="S356" s="157">
        <v>0</v>
      </c>
      <c r="T356" s="158">
        <f>S356*H356</f>
        <v>0</v>
      </c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R356" s="159" t="s">
        <v>204</v>
      </c>
      <c r="AT356" s="159" t="s">
        <v>135</v>
      </c>
      <c r="AU356" s="159" t="s">
        <v>140</v>
      </c>
      <c r="AY356" s="17" t="s">
        <v>133</v>
      </c>
      <c r="BE356" s="160">
        <f>IF(N356="základná",J356,0)</f>
        <v>0</v>
      </c>
      <c r="BF356" s="160">
        <f>IF(N356="znížená",J356,0)</f>
        <v>0</v>
      </c>
      <c r="BG356" s="160">
        <f>IF(N356="zákl. prenesená",J356,0)</f>
        <v>0</v>
      </c>
      <c r="BH356" s="160">
        <f>IF(N356="zníž. prenesená",J356,0)</f>
        <v>0</v>
      </c>
      <c r="BI356" s="160">
        <f>IF(N356="nulová",J356,0)</f>
        <v>0</v>
      </c>
      <c r="BJ356" s="17" t="s">
        <v>140</v>
      </c>
      <c r="BK356" s="160">
        <f>ROUND(I356*H356,2)</f>
        <v>0</v>
      </c>
      <c r="BL356" s="17" t="s">
        <v>204</v>
      </c>
      <c r="BM356" s="159" t="s">
        <v>700</v>
      </c>
    </row>
    <row r="357" spans="1:65" s="12" customFormat="1" ht="22.75" customHeight="1">
      <c r="B357" s="135"/>
      <c r="D357" s="136" t="s">
        <v>70</v>
      </c>
      <c r="E357" s="145" t="s">
        <v>701</v>
      </c>
      <c r="F357" s="145" t="s">
        <v>702</v>
      </c>
      <c r="J357" s="146">
        <f>BK357</f>
        <v>0</v>
      </c>
      <c r="L357" s="135"/>
      <c r="M357" s="139"/>
      <c r="N357" s="140"/>
      <c r="O357" s="140"/>
      <c r="P357" s="141">
        <f>SUM(P358:P366)</f>
        <v>337.03919800000006</v>
      </c>
      <c r="Q357" s="140"/>
      <c r="R357" s="141">
        <f>SUM(R358:R366)</f>
        <v>18.196100000000001</v>
      </c>
      <c r="S357" s="140"/>
      <c r="T357" s="142">
        <f>SUM(T358:T366)</f>
        <v>0</v>
      </c>
      <c r="AR357" s="136" t="s">
        <v>140</v>
      </c>
      <c r="AT357" s="143" t="s">
        <v>70</v>
      </c>
      <c r="AU357" s="143" t="s">
        <v>79</v>
      </c>
      <c r="AY357" s="136" t="s">
        <v>133</v>
      </c>
      <c r="BK357" s="144">
        <f>SUM(BK358:BK366)</f>
        <v>0</v>
      </c>
    </row>
    <row r="358" spans="1:65" s="2" customFormat="1" ht="24.25" customHeight="1">
      <c r="A358" s="29"/>
      <c r="B358" s="147"/>
      <c r="C358" s="148" t="s">
        <v>703</v>
      </c>
      <c r="D358" s="148" t="s">
        <v>135</v>
      </c>
      <c r="E358" s="149" t="s">
        <v>704</v>
      </c>
      <c r="F358" s="150" t="s">
        <v>705</v>
      </c>
      <c r="G358" s="151" t="s">
        <v>180</v>
      </c>
      <c r="H358" s="152">
        <v>570</v>
      </c>
      <c r="I358" s="153">
        <v>0</v>
      </c>
      <c r="J358" s="153">
        <f>ROUND(I358*H358,2)</f>
        <v>0</v>
      </c>
      <c r="K358" s="154"/>
      <c r="L358" s="30"/>
      <c r="M358" s="155" t="s">
        <v>1</v>
      </c>
      <c r="N358" s="156" t="s">
        <v>37</v>
      </c>
      <c r="O358" s="157">
        <v>0.30696000000000001</v>
      </c>
      <c r="P358" s="157">
        <f>O358*H358</f>
        <v>174.96720000000002</v>
      </c>
      <c r="Q358" s="157">
        <v>2.5999999999999998E-4</v>
      </c>
      <c r="R358" s="157">
        <f>Q358*H358</f>
        <v>0.1482</v>
      </c>
      <c r="S358" s="157">
        <v>0</v>
      </c>
      <c r="T358" s="158">
        <f>S358*H358</f>
        <v>0</v>
      </c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R358" s="159" t="s">
        <v>204</v>
      </c>
      <c r="AT358" s="159" t="s">
        <v>135</v>
      </c>
      <c r="AU358" s="159" t="s">
        <v>140</v>
      </c>
      <c r="AY358" s="17" t="s">
        <v>133</v>
      </c>
      <c r="BE358" s="160">
        <f>IF(N358="základná",J358,0)</f>
        <v>0</v>
      </c>
      <c r="BF358" s="160">
        <f>IF(N358="znížená",J358,0)</f>
        <v>0</v>
      </c>
      <c r="BG358" s="160">
        <f>IF(N358="zákl. prenesená",J358,0)</f>
        <v>0</v>
      </c>
      <c r="BH358" s="160">
        <f>IF(N358="zníž. prenesená",J358,0)</f>
        <v>0</v>
      </c>
      <c r="BI358" s="160">
        <f>IF(N358="nulová",J358,0)</f>
        <v>0</v>
      </c>
      <c r="BJ358" s="17" t="s">
        <v>140</v>
      </c>
      <c r="BK358" s="160">
        <f>ROUND(I358*H358,2)</f>
        <v>0</v>
      </c>
      <c r="BL358" s="17" t="s">
        <v>204</v>
      </c>
      <c r="BM358" s="159" t="s">
        <v>706</v>
      </c>
    </row>
    <row r="359" spans="1:65" s="2" customFormat="1" ht="21.75" customHeight="1">
      <c r="A359" s="29"/>
      <c r="B359" s="147"/>
      <c r="C359" s="161" t="s">
        <v>707</v>
      </c>
      <c r="D359" s="161" t="s">
        <v>167</v>
      </c>
      <c r="E359" s="162" t="s">
        <v>708</v>
      </c>
      <c r="F359" s="163" t="s">
        <v>709</v>
      </c>
      <c r="G359" s="164" t="s">
        <v>138</v>
      </c>
      <c r="H359" s="165">
        <v>22.55</v>
      </c>
      <c r="I359" s="153">
        <v>0</v>
      </c>
      <c r="J359" s="166">
        <f>ROUND(I359*H359,2)</f>
        <v>0</v>
      </c>
      <c r="K359" s="167"/>
      <c r="L359" s="168"/>
      <c r="M359" s="169" t="s">
        <v>1</v>
      </c>
      <c r="N359" s="170" t="s">
        <v>37</v>
      </c>
      <c r="O359" s="157">
        <v>0</v>
      </c>
      <c r="P359" s="157">
        <f>O359*H359</f>
        <v>0</v>
      </c>
      <c r="Q359" s="157">
        <v>0.55000000000000004</v>
      </c>
      <c r="R359" s="157">
        <f>Q359*H359</f>
        <v>12.402500000000002</v>
      </c>
      <c r="S359" s="157">
        <v>0</v>
      </c>
      <c r="T359" s="158">
        <f>S359*H359</f>
        <v>0</v>
      </c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R359" s="159" t="s">
        <v>272</v>
      </c>
      <c r="AT359" s="159" t="s">
        <v>167</v>
      </c>
      <c r="AU359" s="159" t="s">
        <v>140</v>
      </c>
      <c r="AY359" s="17" t="s">
        <v>133</v>
      </c>
      <c r="BE359" s="160">
        <f>IF(N359="základná",J359,0)</f>
        <v>0</v>
      </c>
      <c r="BF359" s="160">
        <f>IF(N359="znížená",J359,0)</f>
        <v>0</v>
      </c>
      <c r="BG359" s="160">
        <f>IF(N359="zákl. prenesená",J359,0)</f>
        <v>0</v>
      </c>
      <c r="BH359" s="160">
        <f>IF(N359="zníž. prenesená",J359,0)</f>
        <v>0</v>
      </c>
      <c r="BI359" s="160">
        <f>IF(N359="nulová",J359,0)</f>
        <v>0</v>
      </c>
      <c r="BJ359" s="17" t="s">
        <v>140</v>
      </c>
      <c r="BK359" s="160">
        <f>ROUND(I359*H359,2)</f>
        <v>0</v>
      </c>
      <c r="BL359" s="17" t="s">
        <v>204</v>
      </c>
      <c r="BM359" s="159" t="s">
        <v>710</v>
      </c>
    </row>
    <row r="360" spans="1:65" s="13" customFormat="1" ht="12">
      <c r="B360" s="171"/>
      <c r="D360" s="172" t="s">
        <v>171</v>
      </c>
      <c r="E360" s="173" t="s">
        <v>1</v>
      </c>
      <c r="F360" s="174" t="s">
        <v>711</v>
      </c>
      <c r="H360" s="175">
        <v>20.5</v>
      </c>
      <c r="L360" s="171"/>
      <c r="M360" s="176"/>
      <c r="N360" s="177"/>
      <c r="O360" s="177"/>
      <c r="P360" s="177"/>
      <c r="Q360" s="177"/>
      <c r="R360" s="177"/>
      <c r="S360" s="177"/>
      <c r="T360" s="178"/>
      <c r="AT360" s="173" t="s">
        <v>171</v>
      </c>
      <c r="AU360" s="173" t="s">
        <v>140</v>
      </c>
      <c r="AV360" s="13" t="s">
        <v>140</v>
      </c>
      <c r="AW360" s="13" t="s">
        <v>27</v>
      </c>
      <c r="AX360" s="13" t="s">
        <v>71</v>
      </c>
      <c r="AY360" s="173" t="s">
        <v>133</v>
      </c>
    </row>
    <row r="361" spans="1:65" s="13" customFormat="1" ht="12">
      <c r="B361" s="171"/>
      <c r="D361" s="172" t="s">
        <v>171</v>
      </c>
      <c r="E361" s="173" t="s">
        <v>1</v>
      </c>
      <c r="F361" s="174" t="s">
        <v>712</v>
      </c>
      <c r="H361" s="175">
        <v>22.55</v>
      </c>
      <c r="L361" s="171"/>
      <c r="M361" s="176"/>
      <c r="N361" s="177"/>
      <c r="O361" s="177"/>
      <c r="P361" s="177"/>
      <c r="Q361" s="177"/>
      <c r="R361" s="177"/>
      <c r="S361" s="177"/>
      <c r="T361" s="178"/>
      <c r="AT361" s="173" t="s">
        <v>171</v>
      </c>
      <c r="AU361" s="173" t="s">
        <v>140</v>
      </c>
      <c r="AV361" s="13" t="s">
        <v>140</v>
      </c>
      <c r="AW361" s="13" t="s">
        <v>27</v>
      </c>
      <c r="AX361" s="13" t="s">
        <v>79</v>
      </c>
      <c r="AY361" s="173" t="s">
        <v>133</v>
      </c>
    </row>
    <row r="362" spans="1:65" s="2" customFormat="1" ht="44.25" customHeight="1">
      <c r="A362" s="29"/>
      <c r="B362" s="147"/>
      <c r="C362" s="148" t="s">
        <v>713</v>
      </c>
      <c r="D362" s="148" t="s">
        <v>135</v>
      </c>
      <c r="E362" s="149" t="s">
        <v>714</v>
      </c>
      <c r="F362" s="150" t="s">
        <v>715</v>
      </c>
      <c r="G362" s="151" t="s">
        <v>138</v>
      </c>
      <c r="H362" s="152">
        <v>15</v>
      </c>
      <c r="I362" s="153">
        <v>0</v>
      </c>
      <c r="J362" s="153">
        <f>ROUND(I362*H362,2)</f>
        <v>0</v>
      </c>
      <c r="K362" s="154"/>
      <c r="L362" s="30"/>
      <c r="M362" s="155" t="s">
        <v>1</v>
      </c>
      <c r="N362" s="156" t="s">
        <v>37</v>
      </c>
      <c r="O362" s="157">
        <v>1.025E-2</v>
      </c>
      <c r="P362" s="157">
        <f>O362*H362</f>
        <v>0.15375</v>
      </c>
      <c r="Q362" s="157">
        <v>2.3099999999999999E-2</v>
      </c>
      <c r="R362" s="157">
        <f>Q362*H362</f>
        <v>0.34649999999999997</v>
      </c>
      <c r="S362" s="157">
        <v>0</v>
      </c>
      <c r="T362" s="158">
        <f>S362*H362</f>
        <v>0</v>
      </c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R362" s="159" t="s">
        <v>204</v>
      </c>
      <c r="AT362" s="159" t="s">
        <v>135</v>
      </c>
      <c r="AU362" s="159" t="s">
        <v>140</v>
      </c>
      <c r="AY362" s="17" t="s">
        <v>133</v>
      </c>
      <c r="BE362" s="160">
        <f>IF(N362="základná",J362,0)</f>
        <v>0</v>
      </c>
      <c r="BF362" s="160">
        <f>IF(N362="znížená",J362,0)</f>
        <v>0</v>
      </c>
      <c r="BG362" s="160">
        <f>IF(N362="zákl. prenesená",J362,0)</f>
        <v>0</v>
      </c>
      <c r="BH362" s="160">
        <f>IF(N362="zníž. prenesená",J362,0)</f>
        <v>0</v>
      </c>
      <c r="BI362" s="160">
        <f>IF(N362="nulová",J362,0)</f>
        <v>0</v>
      </c>
      <c r="BJ362" s="17" t="s">
        <v>140</v>
      </c>
      <c r="BK362" s="160">
        <f>ROUND(I362*H362,2)</f>
        <v>0</v>
      </c>
      <c r="BL362" s="17" t="s">
        <v>204</v>
      </c>
      <c r="BM362" s="159" t="s">
        <v>716</v>
      </c>
    </row>
    <row r="363" spans="1:65" s="2" customFormat="1" ht="24.25" customHeight="1">
      <c r="A363" s="29"/>
      <c r="B363" s="147"/>
      <c r="C363" s="148" t="s">
        <v>717</v>
      </c>
      <c r="D363" s="148" t="s">
        <v>135</v>
      </c>
      <c r="E363" s="149" t="s">
        <v>718</v>
      </c>
      <c r="F363" s="150" t="s">
        <v>719</v>
      </c>
      <c r="G363" s="151" t="s">
        <v>164</v>
      </c>
      <c r="H363" s="152">
        <v>300</v>
      </c>
      <c r="I363" s="153">
        <v>0</v>
      </c>
      <c r="J363" s="153">
        <f>ROUND(I363*H363,2)</f>
        <v>0</v>
      </c>
      <c r="K363" s="154"/>
      <c r="L363" s="30"/>
      <c r="M363" s="155" t="s">
        <v>1</v>
      </c>
      <c r="N363" s="156" t="s">
        <v>37</v>
      </c>
      <c r="O363" s="157">
        <v>0.21879999999999999</v>
      </c>
      <c r="P363" s="157">
        <f>O363*H363</f>
        <v>65.64</v>
      </c>
      <c r="Q363" s="157">
        <v>1.0829999999999999E-2</v>
      </c>
      <c r="R363" s="157">
        <f>Q363*H363</f>
        <v>3.2489999999999997</v>
      </c>
      <c r="S363" s="157">
        <v>0</v>
      </c>
      <c r="T363" s="158">
        <f>S363*H363</f>
        <v>0</v>
      </c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R363" s="159" t="s">
        <v>204</v>
      </c>
      <c r="AT363" s="159" t="s">
        <v>135</v>
      </c>
      <c r="AU363" s="159" t="s">
        <v>140</v>
      </c>
      <c r="AY363" s="17" t="s">
        <v>133</v>
      </c>
      <c r="BE363" s="160">
        <f>IF(N363="základná",J363,0)</f>
        <v>0</v>
      </c>
      <c r="BF363" s="160">
        <f>IF(N363="znížená",J363,0)</f>
        <v>0</v>
      </c>
      <c r="BG363" s="160">
        <f>IF(N363="zákl. prenesená",J363,0)</f>
        <v>0</v>
      </c>
      <c r="BH363" s="160">
        <f>IF(N363="zníž. prenesená",J363,0)</f>
        <v>0</v>
      </c>
      <c r="BI363" s="160">
        <f>IF(N363="nulová",J363,0)</f>
        <v>0</v>
      </c>
      <c r="BJ363" s="17" t="s">
        <v>140</v>
      </c>
      <c r="BK363" s="160">
        <f>ROUND(I363*H363,2)</f>
        <v>0</v>
      </c>
      <c r="BL363" s="17" t="s">
        <v>204</v>
      </c>
      <c r="BM363" s="159" t="s">
        <v>720</v>
      </c>
    </row>
    <row r="364" spans="1:65" s="2" customFormat="1" ht="24.25" customHeight="1">
      <c r="A364" s="29"/>
      <c r="B364" s="147"/>
      <c r="C364" s="148" t="s">
        <v>721</v>
      </c>
      <c r="D364" s="148" t="s">
        <v>135</v>
      </c>
      <c r="E364" s="149" t="s">
        <v>722</v>
      </c>
      <c r="F364" s="150" t="s">
        <v>723</v>
      </c>
      <c r="G364" s="151" t="s">
        <v>138</v>
      </c>
      <c r="H364" s="152">
        <v>85</v>
      </c>
      <c r="I364" s="153">
        <v>0</v>
      </c>
      <c r="J364" s="153">
        <f>ROUND(I364*H364,2)</f>
        <v>0</v>
      </c>
      <c r="K364" s="154"/>
      <c r="L364" s="30"/>
      <c r="M364" s="155" t="s">
        <v>1</v>
      </c>
      <c r="N364" s="156" t="s">
        <v>37</v>
      </c>
      <c r="O364" s="157">
        <v>1.2999999999999999E-3</v>
      </c>
      <c r="P364" s="157">
        <f>O364*H364</f>
        <v>0.1105</v>
      </c>
      <c r="Q364" s="157">
        <v>2.9399999999999999E-3</v>
      </c>
      <c r="R364" s="157">
        <f>Q364*H364</f>
        <v>0.24989999999999998</v>
      </c>
      <c r="S364" s="157">
        <v>0</v>
      </c>
      <c r="T364" s="158">
        <f>S364*H364</f>
        <v>0</v>
      </c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R364" s="159" t="s">
        <v>204</v>
      </c>
      <c r="AT364" s="159" t="s">
        <v>135</v>
      </c>
      <c r="AU364" s="159" t="s">
        <v>140</v>
      </c>
      <c r="AY364" s="17" t="s">
        <v>133</v>
      </c>
      <c r="BE364" s="160">
        <f>IF(N364="základná",J364,0)</f>
        <v>0</v>
      </c>
      <c r="BF364" s="160">
        <f>IF(N364="znížená",J364,0)</f>
        <v>0</v>
      </c>
      <c r="BG364" s="160">
        <f>IF(N364="zákl. prenesená",J364,0)</f>
        <v>0</v>
      </c>
      <c r="BH364" s="160">
        <f>IF(N364="zníž. prenesená",J364,0)</f>
        <v>0</v>
      </c>
      <c r="BI364" s="160">
        <f>IF(N364="nulová",J364,0)</f>
        <v>0</v>
      </c>
      <c r="BJ364" s="17" t="s">
        <v>140</v>
      </c>
      <c r="BK364" s="160">
        <f>ROUND(I364*H364,2)</f>
        <v>0</v>
      </c>
      <c r="BL364" s="17" t="s">
        <v>204</v>
      </c>
      <c r="BM364" s="159" t="s">
        <v>724</v>
      </c>
    </row>
    <row r="365" spans="1:65" s="2" customFormat="1" ht="24.25" customHeight="1">
      <c r="A365" s="29"/>
      <c r="B365" s="147"/>
      <c r="C365" s="148" t="s">
        <v>725</v>
      </c>
      <c r="D365" s="148" t="s">
        <v>135</v>
      </c>
      <c r="E365" s="149" t="s">
        <v>726</v>
      </c>
      <c r="F365" s="150" t="s">
        <v>727</v>
      </c>
      <c r="G365" s="151" t="s">
        <v>164</v>
      </c>
      <c r="H365" s="152">
        <v>300</v>
      </c>
      <c r="I365" s="153">
        <v>0</v>
      </c>
      <c r="J365" s="153">
        <f>ROUND(I365*H365,2)</f>
        <v>0</v>
      </c>
      <c r="K365" s="154"/>
      <c r="L365" s="30"/>
      <c r="M365" s="155" t="s">
        <v>1</v>
      </c>
      <c r="N365" s="156" t="s">
        <v>37</v>
      </c>
      <c r="O365" s="157">
        <v>0.21665999999999999</v>
      </c>
      <c r="P365" s="157">
        <f>O365*H365</f>
        <v>64.99799999999999</v>
      </c>
      <c r="Q365" s="157">
        <v>6.0000000000000001E-3</v>
      </c>
      <c r="R365" s="157">
        <f>Q365*H365</f>
        <v>1.8</v>
      </c>
      <c r="S365" s="157">
        <v>0</v>
      </c>
      <c r="T365" s="158">
        <f>S365*H365</f>
        <v>0</v>
      </c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R365" s="159" t="s">
        <v>204</v>
      </c>
      <c r="AT365" s="159" t="s">
        <v>135</v>
      </c>
      <c r="AU365" s="159" t="s">
        <v>140</v>
      </c>
      <c r="AY365" s="17" t="s">
        <v>133</v>
      </c>
      <c r="BE365" s="160">
        <f>IF(N365="základná",J365,0)</f>
        <v>0</v>
      </c>
      <c r="BF365" s="160">
        <f>IF(N365="znížená",J365,0)</f>
        <v>0</v>
      </c>
      <c r="BG365" s="160">
        <f>IF(N365="zákl. prenesená",J365,0)</f>
        <v>0</v>
      </c>
      <c r="BH365" s="160">
        <f>IF(N365="zníž. prenesená",J365,0)</f>
        <v>0</v>
      </c>
      <c r="BI365" s="160">
        <f>IF(N365="nulová",J365,0)</f>
        <v>0</v>
      </c>
      <c r="BJ365" s="17" t="s">
        <v>140</v>
      </c>
      <c r="BK365" s="160">
        <f>ROUND(I365*H365,2)</f>
        <v>0</v>
      </c>
      <c r="BL365" s="17" t="s">
        <v>204</v>
      </c>
      <c r="BM365" s="159" t="s">
        <v>728</v>
      </c>
    </row>
    <row r="366" spans="1:65" s="2" customFormat="1" ht="24.25" customHeight="1">
      <c r="A366" s="29"/>
      <c r="B366" s="147"/>
      <c r="C366" s="148" t="s">
        <v>729</v>
      </c>
      <c r="D366" s="148" t="s">
        <v>135</v>
      </c>
      <c r="E366" s="149" t="s">
        <v>730</v>
      </c>
      <c r="F366" s="150" t="s">
        <v>731</v>
      </c>
      <c r="G366" s="151" t="s">
        <v>193</v>
      </c>
      <c r="H366" s="152">
        <v>18.196000000000002</v>
      </c>
      <c r="I366" s="153">
        <v>0</v>
      </c>
      <c r="J366" s="153">
        <f>ROUND(I366*H366,2)</f>
        <v>0</v>
      </c>
      <c r="K366" s="154"/>
      <c r="L366" s="30"/>
      <c r="M366" s="155" t="s">
        <v>1</v>
      </c>
      <c r="N366" s="156" t="s">
        <v>37</v>
      </c>
      <c r="O366" s="157">
        <v>1.7130000000000001</v>
      </c>
      <c r="P366" s="157">
        <f>O366*H366</f>
        <v>31.169748000000006</v>
      </c>
      <c r="Q366" s="157">
        <v>0</v>
      </c>
      <c r="R366" s="157">
        <f>Q366*H366</f>
        <v>0</v>
      </c>
      <c r="S366" s="157">
        <v>0</v>
      </c>
      <c r="T366" s="158">
        <f>S366*H366</f>
        <v>0</v>
      </c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R366" s="159" t="s">
        <v>204</v>
      </c>
      <c r="AT366" s="159" t="s">
        <v>135</v>
      </c>
      <c r="AU366" s="159" t="s">
        <v>140</v>
      </c>
      <c r="AY366" s="17" t="s">
        <v>133</v>
      </c>
      <c r="BE366" s="160">
        <f>IF(N366="základná",J366,0)</f>
        <v>0</v>
      </c>
      <c r="BF366" s="160">
        <f>IF(N366="znížená",J366,0)</f>
        <v>0</v>
      </c>
      <c r="BG366" s="160">
        <f>IF(N366="zákl. prenesená",J366,0)</f>
        <v>0</v>
      </c>
      <c r="BH366" s="160">
        <f>IF(N366="zníž. prenesená",J366,0)</f>
        <v>0</v>
      </c>
      <c r="BI366" s="160">
        <f>IF(N366="nulová",J366,0)</f>
        <v>0</v>
      </c>
      <c r="BJ366" s="17" t="s">
        <v>140</v>
      </c>
      <c r="BK366" s="160">
        <f>ROUND(I366*H366,2)</f>
        <v>0</v>
      </c>
      <c r="BL366" s="17" t="s">
        <v>204</v>
      </c>
      <c r="BM366" s="159" t="s">
        <v>732</v>
      </c>
    </row>
    <row r="367" spans="1:65" s="12" customFormat="1" ht="22.75" customHeight="1">
      <c r="B367" s="135"/>
      <c r="D367" s="136" t="s">
        <v>70</v>
      </c>
      <c r="E367" s="145" t="s">
        <v>733</v>
      </c>
      <c r="F367" s="145" t="s">
        <v>734</v>
      </c>
      <c r="J367" s="146">
        <f>BK367</f>
        <v>0</v>
      </c>
      <c r="L367" s="135"/>
      <c r="M367" s="139"/>
      <c r="N367" s="140"/>
      <c r="O367" s="140"/>
      <c r="P367" s="141">
        <f>SUM(P368:P373)</f>
        <v>464.02029200000004</v>
      </c>
      <c r="Q367" s="140"/>
      <c r="R367" s="141">
        <f>SUM(R368:R373)</f>
        <v>4.6794000000000002</v>
      </c>
      <c r="S367" s="140"/>
      <c r="T367" s="142">
        <f>SUM(T368:T373)</f>
        <v>0</v>
      </c>
      <c r="AR367" s="136" t="s">
        <v>140</v>
      </c>
      <c r="AT367" s="143" t="s">
        <v>70</v>
      </c>
      <c r="AU367" s="143" t="s">
        <v>79</v>
      </c>
      <c r="AY367" s="136" t="s">
        <v>133</v>
      </c>
      <c r="BK367" s="144">
        <f>SUM(BK368:BK373)</f>
        <v>0</v>
      </c>
    </row>
    <row r="368" spans="1:65" s="2" customFormat="1" ht="33" customHeight="1">
      <c r="A368" s="29"/>
      <c r="B368" s="147"/>
      <c r="C368" s="148" t="s">
        <v>735</v>
      </c>
      <c r="D368" s="148" t="s">
        <v>135</v>
      </c>
      <c r="E368" s="149" t="s">
        <v>736</v>
      </c>
      <c r="F368" s="150" t="s">
        <v>737</v>
      </c>
      <c r="G368" s="151" t="s">
        <v>164</v>
      </c>
      <c r="H368" s="152">
        <v>190</v>
      </c>
      <c r="I368" s="153">
        <v>0</v>
      </c>
      <c r="J368" s="153">
        <f t="shared" ref="J368:J373" si="70">ROUND(I368*H368,2)</f>
        <v>0</v>
      </c>
      <c r="K368" s="154"/>
      <c r="L368" s="30"/>
      <c r="M368" s="155" t="s">
        <v>1</v>
      </c>
      <c r="N368" s="156" t="s">
        <v>37</v>
      </c>
      <c r="O368" s="157">
        <v>0.83972000000000002</v>
      </c>
      <c r="P368" s="157">
        <f t="shared" ref="P368:P373" si="71">O368*H368</f>
        <v>159.54679999999999</v>
      </c>
      <c r="Q368" s="157">
        <v>1.259E-2</v>
      </c>
      <c r="R368" s="157">
        <f t="shared" ref="R368:R373" si="72">Q368*H368</f>
        <v>2.3921000000000001</v>
      </c>
      <c r="S368" s="157">
        <v>0</v>
      </c>
      <c r="T368" s="158">
        <f t="shared" ref="T368:T373" si="73">S368*H368</f>
        <v>0</v>
      </c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R368" s="159" t="s">
        <v>204</v>
      </c>
      <c r="AT368" s="159" t="s">
        <v>135</v>
      </c>
      <c r="AU368" s="159" t="s">
        <v>140</v>
      </c>
      <c r="AY368" s="17" t="s">
        <v>133</v>
      </c>
      <c r="BE368" s="160">
        <f t="shared" ref="BE368:BE373" si="74">IF(N368="základná",J368,0)</f>
        <v>0</v>
      </c>
      <c r="BF368" s="160">
        <f t="shared" ref="BF368:BF373" si="75">IF(N368="znížená",J368,0)</f>
        <v>0</v>
      </c>
      <c r="BG368" s="160">
        <f t="shared" ref="BG368:BG373" si="76">IF(N368="zákl. prenesená",J368,0)</f>
        <v>0</v>
      </c>
      <c r="BH368" s="160">
        <f t="shared" ref="BH368:BH373" si="77">IF(N368="zníž. prenesená",J368,0)</f>
        <v>0</v>
      </c>
      <c r="BI368" s="160">
        <f t="shared" ref="BI368:BI373" si="78">IF(N368="nulová",J368,0)</f>
        <v>0</v>
      </c>
      <c r="BJ368" s="17" t="s">
        <v>140</v>
      </c>
      <c r="BK368" s="160">
        <f t="shared" ref="BK368:BK373" si="79">ROUND(I368*H368,2)</f>
        <v>0</v>
      </c>
      <c r="BL368" s="17" t="s">
        <v>204</v>
      </c>
      <c r="BM368" s="159" t="s">
        <v>738</v>
      </c>
    </row>
    <row r="369" spans="1:65" s="2" customFormat="1" ht="24.25" customHeight="1">
      <c r="A369" s="29"/>
      <c r="B369" s="147"/>
      <c r="C369" s="148" t="s">
        <v>739</v>
      </c>
      <c r="D369" s="148" t="s">
        <v>135</v>
      </c>
      <c r="E369" s="149" t="s">
        <v>740</v>
      </c>
      <c r="F369" s="150" t="s">
        <v>741</v>
      </c>
      <c r="G369" s="151" t="s">
        <v>164</v>
      </c>
      <c r="H369" s="152">
        <v>257</v>
      </c>
      <c r="I369" s="153">
        <v>0</v>
      </c>
      <c r="J369" s="153">
        <f t="shared" si="70"/>
        <v>0</v>
      </c>
      <c r="K369" s="154"/>
      <c r="L369" s="30"/>
      <c r="M369" s="155" t="s">
        <v>1</v>
      </c>
      <c r="N369" s="156" t="s">
        <v>37</v>
      </c>
      <c r="O369" s="157">
        <v>0.318</v>
      </c>
      <c r="P369" s="157">
        <f t="shared" si="71"/>
        <v>81.725999999999999</v>
      </c>
      <c r="Q369" s="157">
        <v>8.0000000000000007E-5</v>
      </c>
      <c r="R369" s="157">
        <f t="shared" si="72"/>
        <v>2.0560000000000002E-2</v>
      </c>
      <c r="S369" s="157">
        <v>0</v>
      </c>
      <c r="T369" s="158">
        <f t="shared" si="73"/>
        <v>0</v>
      </c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R369" s="159" t="s">
        <v>204</v>
      </c>
      <c r="AT369" s="159" t="s">
        <v>135</v>
      </c>
      <c r="AU369" s="159" t="s">
        <v>140</v>
      </c>
      <c r="AY369" s="17" t="s">
        <v>133</v>
      </c>
      <c r="BE369" s="160">
        <f t="shared" si="74"/>
        <v>0</v>
      </c>
      <c r="BF369" s="160">
        <f t="shared" si="75"/>
        <v>0</v>
      </c>
      <c r="BG369" s="160">
        <f t="shared" si="76"/>
        <v>0</v>
      </c>
      <c r="BH369" s="160">
        <f t="shared" si="77"/>
        <v>0</v>
      </c>
      <c r="BI369" s="160">
        <f t="shared" si="78"/>
        <v>0</v>
      </c>
      <c r="BJ369" s="17" t="s">
        <v>140</v>
      </c>
      <c r="BK369" s="160">
        <f t="shared" si="79"/>
        <v>0</v>
      </c>
      <c r="BL369" s="17" t="s">
        <v>204</v>
      </c>
      <c r="BM369" s="159" t="s">
        <v>742</v>
      </c>
    </row>
    <row r="370" spans="1:65" s="2" customFormat="1" ht="24.25" customHeight="1">
      <c r="A370" s="29"/>
      <c r="B370" s="147"/>
      <c r="C370" s="161" t="s">
        <v>743</v>
      </c>
      <c r="D370" s="161" t="s">
        <v>167</v>
      </c>
      <c r="E370" s="162" t="s">
        <v>744</v>
      </c>
      <c r="F370" s="163" t="s">
        <v>745</v>
      </c>
      <c r="G370" s="164" t="s">
        <v>138</v>
      </c>
      <c r="H370" s="165">
        <v>0.25700000000000001</v>
      </c>
      <c r="I370" s="153">
        <v>0</v>
      </c>
      <c r="J370" s="166">
        <f t="shared" si="70"/>
        <v>0</v>
      </c>
      <c r="K370" s="167"/>
      <c r="L370" s="168"/>
      <c r="M370" s="169" t="s">
        <v>1</v>
      </c>
      <c r="N370" s="170" t="s">
        <v>37</v>
      </c>
      <c r="O370" s="157">
        <v>0</v>
      </c>
      <c r="P370" s="157">
        <f t="shared" si="71"/>
        <v>0</v>
      </c>
      <c r="Q370" s="157">
        <v>0.44</v>
      </c>
      <c r="R370" s="157">
        <f t="shared" si="72"/>
        <v>0.11308</v>
      </c>
      <c r="S370" s="157">
        <v>0</v>
      </c>
      <c r="T370" s="158">
        <f t="shared" si="73"/>
        <v>0</v>
      </c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R370" s="159" t="s">
        <v>272</v>
      </c>
      <c r="AT370" s="159" t="s">
        <v>167</v>
      </c>
      <c r="AU370" s="159" t="s">
        <v>140</v>
      </c>
      <c r="AY370" s="17" t="s">
        <v>133</v>
      </c>
      <c r="BE370" s="160">
        <f t="shared" si="74"/>
        <v>0</v>
      </c>
      <c r="BF370" s="160">
        <f t="shared" si="75"/>
        <v>0</v>
      </c>
      <c r="BG370" s="160">
        <f t="shared" si="76"/>
        <v>0</v>
      </c>
      <c r="BH370" s="160">
        <f t="shared" si="77"/>
        <v>0</v>
      </c>
      <c r="BI370" s="160">
        <f t="shared" si="78"/>
        <v>0</v>
      </c>
      <c r="BJ370" s="17" t="s">
        <v>140</v>
      </c>
      <c r="BK370" s="160">
        <f t="shared" si="79"/>
        <v>0</v>
      </c>
      <c r="BL370" s="17" t="s">
        <v>204</v>
      </c>
      <c r="BM370" s="159" t="s">
        <v>746</v>
      </c>
    </row>
    <row r="371" spans="1:65" s="2" customFormat="1" ht="24.25" customHeight="1">
      <c r="A371" s="29"/>
      <c r="B371" s="147"/>
      <c r="C371" s="148" t="s">
        <v>747</v>
      </c>
      <c r="D371" s="148" t="s">
        <v>135</v>
      </c>
      <c r="E371" s="149" t="s">
        <v>748</v>
      </c>
      <c r="F371" s="150" t="s">
        <v>749</v>
      </c>
      <c r="G371" s="151" t="s">
        <v>164</v>
      </c>
      <c r="H371" s="152">
        <v>257</v>
      </c>
      <c r="I371" s="153">
        <v>0</v>
      </c>
      <c r="J371" s="153">
        <f t="shared" si="70"/>
        <v>0</v>
      </c>
      <c r="K371" s="154"/>
      <c r="L371" s="30"/>
      <c r="M371" s="155" t="s">
        <v>1</v>
      </c>
      <c r="N371" s="156" t="s">
        <v>37</v>
      </c>
      <c r="O371" s="157">
        <v>0.70338000000000001</v>
      </c>
      <c r="P371" s="157">
        <f t="shared" si="71"/>
        <v>180.76866000000001</v>
      </c>
      <c r="Q371" s="157">
        <v>2.0000000000000002E-5</v>
      </c>
      <c r="R371" s="157">
        <f t="shared" si="72"/>
        <v>5.1400000000000005E-3</v>
      </c>
      <c r="S371" s="157">
        <v>0</v>
      </c>
      <c r="T371" s="158">
        <f t="shared" si="73"/>
        <v>0</v>
      </c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R371" s="159" t="s">
        <v>204</v>
      </c>
      <c r="AT371" s="159" t="s">
        <v>135</v>
      </c>
      <c r="AU371" s="159" t="s">
        <v>140</v>
      </c>
      <c r="AY371" s="17" t="s">
        <v>133</v>
      </c>
      <c r="BE371" s="160">
        <f t="shared" si="74"/>
        <v>0</v>
      </c>
      <c r="BF371" s="160">
        <f t="shared" si="75"/>
        <v>0</v>
      </c>
      <c r="BG371" s="160">
        <f t="shared" si="76"/>
        <v>0</v>
      </c>
      <c r="BH371" s="160">
        <f t="shared" si="77"/>
        <v>0</v>
      </c>
      <c r="BI371" s="160">
        <f t="shared" si="78"/>
        <v>0</v>
      </c>
      <c r="BJ371" s="17" t="s">
        <v>140</v>
      </c>
      <c r="BK371" s="160">
        <f t="shared" si="79"/>
        <v>0</v>
      </c>
      <c r="BL371" s="17" t="s">
        <v>204</v>
      </c>
      <c r="BM371" s="159" t="s">
        <v>750</v>
      </c>
    </row>
    <row r="372" spans="1:65" s="2" customFormat="1" ht="24.25" customHeight="1">
      <c r="A372" s="29"/>
      <c r="B372" s="147"/>
      <c r="C372" s="161" t="s">
        <v>751</v>
      </c>
      <c r="D372" s="161" t="s">
        <v>167</v>
      </c>
      <c r="E372" s="162" t="s">
        <v>752</v>
      </c>
      <c r="F372" s="163" t="s">
        <v>753</v>
      </c>
      <c r="G372" s="164" t="s">
        <v>164</v>
      </c>
      <c r="H372" s="165">
        <v>257</v>
      </c>
      <c r="I372" s="153">
        <v>0</v>
      </c>
      <c r="J372" s="166">
        <f t="shared" si="70"/>
        <v>0</v>
      </c>
      <c r="K372" s="167"/>
      <c r="L372" s="168"/>
      <c r="M372" s="169" t="s">
        <v>1</v>
      </c>
      <c r="N372" s="170" t="s">
        <v>37</v>
      </c>
      <c r="O372" s="157">
        <v>0</v>
      </c>
      <c r="P372" s="157">
        <f t="shared" si="71"/>
        <v>0</v>
      </c>
      <c r="Q372" s="157">
        <v>8.3599999999999994E-3</v>
      </c>
      <c r="R372" s="157">
        <f t="shared" si="72"/>
        <v>2.14852</v>
      </c>
      <c r="S372" s="157">
        <v>0</v>
      </c>
      <c r="T372" s="158">
        <f t="shared" si="73"/>
        <v>0</v>
      </c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R372" s="159" t="s">
        <v>272</v>
      </c>
      <c r="AT372" s="159" t="s">
        <v>167</v>
      </c>
      <c r="AU372" s="159" t="s">
        <v>140</v>
      </c>
      <c r="AY372" s="17" t="s">
        <v>133</v>
      </c>
      <c r="BE372" s="160">
        <f t="shared" si="74"/>
        <v>0</v>
      </c>
      <c r="BF372" s="160">
        <f t="shared" si="75"/>
        <v>0</v>
      </c>
      <c r="BG372" s="160">
        <f t="shared" si="76"/>
        <v>0</v>
      </c>
      <c r="BH372" s="160">
        <f t="shared" si="77"/>
        <v>0</v>
      </c>
      <c r="BI372" s="160">
        <f t="shared" si="78"/>
        <v>0</v>
      </c>
      <c r="BJ372" s="17" t="s">
        <v>140</v>
      </c>
      <c r="BK372" s="160">
        <f t="shared" si="79"/>
        <v>0</v>
      </c>
      <c r="BL372" s="17" t="s">
        <v>204</v>
      </c>
      <c r="BM372" s="159" t="s">
        <v>754</v>
      </c>
    </row>
    <row r="373" spans="1:65" s="2" customFormat="1" ht="24.25" customHeight="1">
      <c r="A373" s="29"/>
      <c r="B373" s="147"/>
      <c r="C373" s="148" t="s">
        <v>755</v>
      </c>
      <c r="D373" s="148" t="s">
        <v>135</v>
      </c>
      <c r="E373" s="149" t="s">
        <v>756</v>
      </c>
      <c r="F373" s="150" t="s">
        <v>757</v>
      </c>
      <c r="G373" s="151" t="s">
        <v>193</v>
      </c>
      <c r="H373" s="152">
        <v>5.6559999999999997</v>
      </c>
      <c r="I373" s="153">
        <v>0</v>
      </c>
      <c r="J373" s="153">
        <f t="shared" si="70"/>
        <v>0</v>
      </c>
      <c r="K373" s="154"/>
      <c r="L373" s="30"/>
      <c r="M373" s="155" t="s">
        <v>1</v>
      </c>
      <c r="N373" s="156" t="s">
        <v>37</v>
      </c>
      <c r="O373" s="157">
        <v>7.4219999999999997</v>
      </c>
      <c r="P373" s="157">
        <f t="shared" si="71"/>
        <v>41.978831999999997</v>
      </c>
      <c r="Q373" s="157">
        <v>0</v>
      </c>
      <c r="R373" s="157">
        <f t="shared" si="72"/>
        <v>0</v>
      </c>
      <c r="S373" s="157">
        <v>0</v>
      </c>
      <c r="T373" s="158">
        <f t="shared" si="73"/>
        <v>0</v>
      </c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R373" s="159" t="s">
        <v>204</v>
      </c>
      <c r="AT373" s="159" t="s">
        <v>135</v>
      </c>
      <c r="AU373" s="159" t="s">
        <v>140</v>
      </c>
      <c r="AY373" s="17" t="s">
        <v>133</v>
      </c>
      <c r="BE373" s="160">
        <f t="shared" si="74"/>
        <v>0</v>
      </c>
      <c r="BF373" s="160">
        <f t="shared" si="75"/>
        <v>0</v>
      </c>
      <c r="BG373" s="160">
        <f t="shared" si="76"/>
        <v>0</v>
      </c>
      <c r="BH373" s="160">
        <f t="shared" si="77"/>
        <v>0</v>
      </c>
      <c r="BI373" s="160">
        <f t="shared" si="78"/>
        <v>0</v>
      </c>
      <c r="BJ373" s="17" t="s">
        <v>140</v>
      </c>
      <c r="BK373" s="160">
        <f t="shared" si="79"/>
        <v>0</v>
      </c>
      <c r="BL373" s="17" t="s">
        <v>204</v>
      </c>
      <c r="BM373" s="159" t="s">
        <v>758</v>
      </c>
    </row>
    <row r="374" spans="1:65" s="12" customFormat="1" ht="22.75" customHeight="1">
      <c r="B374" s="135"/>
      <c r="D374" s="136" t="s">
        <v>70</v>
      </c>
      <c r="E374" s="145" t="s">
        <v>759</v>
      </c>
      <c r="F374" s="145" t="s">
        <v>760</v>
      </c>
      <c r="J374" s="146">
        <f>BK374</f>
        <v>0</v>
      </c>
      <c r="L374" s="135"/>
      <c r="M374" s="139"/>
      <c r="N374" s="140"/>
      <c r="O374" s="140"/>
      <c r="P374" s="141">
        <f>SUM(P375:P377)</f>
        <v>128.34016</v>
      </c>
      <c r="Q374" s="140"/>
      <c r="R374" s="141">
        <f>SUM(R375:R377)</f>
        <v>3.0839999999999999E-2</v>
      </c>
      <c r="S374" s="140"/>
      <c r="T374" s="142">
        <f>SUM(T375:T377)</f>
        <v>0</v>
      </c>
      <c r="AR374" s="136" t="s">
        <v>140</v>
      </c>
      <c r="AT374" s="143" t="s">
        <v>70</v>
      </c>
      <c r="AU374" s="143" t="s">
        <v>79</v>
      </c>
      <c r="AY374" s="136" t="s">
        <v>133</v>
      </c>
      <c r="BK374" s="144">
        <f>SUM(BK375:BK377)</f>
        <v>0</v>
      </c>
    </row>
    <row r="375" spans="1:65" s="2" customFormat="1" ht="33" customHeight="1">
      <c r="A375" s="29"/>
      <c r="B375" s="147"/>
      <c r="C375" s="148" t="s">
        <v>761</v>
      </c>
      <c r="D375" s="148" t="s">
        <v>135</v>
      </c>
      <c r="E375" s="149" t="s">
        <v>762</v>
      </c>
      <c r="F375" s="150" t="s">
        <v>763</v>
      </c>
      <c r="G375" s="151" t="s">
        <v>180</v>
      </c>
      <c r="H375" s="152">
        <v>92</v>
      </c>
      <c r="I375" s="153">
        <v>0</v>
      </c>
      <c r="J375" s="153">
        <f>ROUND(I375*H375,2)</f>
        <v>0</v>
      </c>
      <c r="K375" s="154"/>
      <c r="L375" s="30"/>
      <c r="M375" s="155" t="s">
        <v>1</v>
      </c>
      <c r="N375" s="156" t="s">
        <v>37</v>
      </c>
      <c r="O375" s="157">
        <v>0.9</v>
      </c>
      <c r="P375" s="157">
        <f>O375*H375</f>
        <v>82.8</v>
      </c>
      <c r="Q375" s="157">
        <v>9.0000000000000006E-5</v>
      </c>
      <c r="R375" s="157">
        <f>Q375*H375</f>
        <v>8.2800000000000009E-3</v>
      </c>
      <c r="S375" s="157">
        <v>0</v>
      </c>
      <c r="T375" s="158">
        <f>S375*H375</f>
        <v>0</v>
      </c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R375" s="159" t="s">
        <v>204</v>
      </c>
      <c r="AT375" s="159" t="s">
        <v>135</v>
      </c>
      <c r="AU375" s="159" t="s">
        <v>140</v>
      </c>
      <c r="AY375" s="17" t="s">
        <v>133</v>
      </c>
      <c r="BE375" s="160">
        <f>IF(N375="základná",J375,0)</f>
        <v>0</v>
      </c>
      <c r="BF375" s="160">
        <f>IF(N375="znížená",J375,0)</f>
        <v>0</v>
      </c>
      <c r="BG375" s="160">
        <f>IF(N375="zákl. prenesená",J375,0)</f>
        <v>0</v>
      </c>
      <c r="BH375" s="160">
        <f>IF(N375="zníž. prenesená",J375,0)</f>
        <v>0</v>
      </c>
      <c r="BI375" s="160">
        <f>IF(N375="nulová",J375,0)</f>
        <v>0</v>
      </c>
      <c r="BJ375" s="17" t="s">
        <v>140</v>
      </c>
      <c r="BK375" s="160">
        <f>ROUND(I375*H375,2)</f>
        <v>0</v>
      </c>
      <c r="BL375" s="17" t="s">
        <v>204</v>
      </c>
      <c r="BM375" s="159" t="s">
        <v>764</v>
      </c>
    </row>
    <row r="376" spans="1:65" s="2" customFormat="1" ht="24.25" customHeight="1">
      <c r="A376" s="29"/>
      <c r="B376" s="147"/>
      <c r="C376" s="148" t="s">
        <v>765</v>
      </c>
      <c r="D376" s="148" t="s">
        <v>135</v>
      </c>
      <c r="E376" s="149" t="s">
        <v>766</v>
      </c>
      <c r="F376" s="150" t="s">
        <v>767</v>
      </c>
      <c r="G376" s="151" t="s">
        <v>180</v>
      </c>
      <c r="H376" s="152">
        <v>48</v>
      </c>
      <c r="I376" s="153">
        <v>0</v>
      </c>
      <c r="J376" s="153">
        <f>ROUND(I376*H376,2)</f>
        <v>0</v>
      </c>
      <c r="K376" s="154"/>
      <c r="L376" s="30"/>
      <c r="M376" s="155" t="s">
        <v>1</v>
      </c>
      <c r="N376" s="156" t="s">
        <v>37</v>
      </c>
      <c r="O376" s="157">
        <v>0.94586000000000003</v>
      </c>
      <c r="P376" s="157">
        <f>O376*H376</f>
        <v>45.40128</v>
      </c>
      <c r="Q376" s="157">
        <v>4.6999999999999999E-4</v>
      </c>
      <c r="R376" s="157">
        <f>Q376*H376</f>
        <v>2.256E-2</v>
      </c>
      <c r="S376" s="157">
        <v>0</v>
      </c>
      <c r="T376" s="158">
        <f>S376*H376</f>
        <v>0</v>
      </c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R376" s="159" t="s">
        <v>204</v>
      </c>
      <c r="AT376" s="159" t="s">
        <v>135</v>
      </c>
      <c r="AU376" s="159" t="s">
        <v>140</v>
      </c>
      <c r="AY376" s="17" t="s">
        <v>133</v>
      </c>
      <c r="BE376" s="160">
        <f>IF(N376="základná",J376,0)</f>
        <v>0</v>
      </c>
      <c r="BF376" s="160">
        <f>IF(N376="znížená",J376,0)</f>
        <v>0</v>
      </c>
      <c r="BG376" s="160">
        <f>IF(N376="zákl. prenesená",J376,0)</f>
        <v>0</v>
      </c>
      <c r="BH376" s="160">
        <f>IF(N376="zníž. prenesená",J376,0)</f>
        <v>0</v>
      </c>
      <c r="BI376" s="160">
        <f>IF(N376="nulová",J376,0)</f>
        <v>0</v>
      </c>
      <c r="BJ376" s="17" t="s">
        <v>140</v>
      </c>
      <c r="BK376" s="160">
        <f>ROUND(I376*H376,2)</f>
        <v>0</v>
      </c>
      <c r="BL376" s="17" t="s">
        <v>204</v>
      </c>
      <c r="BM376" s="159" t="s">
        <v>768</v>
      </c>
    </row>
    <row r="377" spans="1:65" s="2" customFormat="1" ht="24.25" customHeight="1">
      <c r="A377" s="29"/>
      <c r="B377" s="147"/>
      <c r="C377" s="148" t="s">
        <v>769</v>
      </c>
      <c r="D377" s="148" t="s">
        <v>135</v>
      </c>
      <c r="E377" s="149" t="s">
        <v>770</v>
      </c>
      <c r="F377" s="150" t="s">
        <v>771</v>
      </c>
      <c r="G377" s="151" t="s">
        <v>193</v>
      </c>
      <c r="H377" s="152">
        <v>3.1E-2</v>
      </c>
      <c r="I377" s="153">
        <v>0</v>
      </c>
      <c r="J377" s="153">
        <f>ROUND(I377*H377,2)</f>
        <v>0</v>
      </c>
      <c r="K377" s="154"/>
      <c r="L377" s="30"/>
      <c r="M377" s="155" t="s">
        <v>1</v>
      </c>
      <c r="N377" s="156" t="s">
        <v>37</v>
      </c>
      <c r="O377" s="157">
        <v>4.4800000000000004</v>
      </c>
      <c r="P377" s="157">
        <f>O377*H377</f>
        <v>0.13888</v>
      </c>
      <c r="Q377" s="157">
        <v>0</v>
      </c>
      <c r="R377" s="157">
        <f>Q377*H377</f>
        <v>0</v>
      </c>
      <c r="S377" s="157">
        <v>0</v>
      </c>
      <c r="T377" s="158">
        <f>S377*H377</f>
        <v>0</v>
      </c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R377" s="159" t="s">
        <v>204</v>
      </c>
      <c r="AT377" s="159" t="s">
        <v>135</v>
      </c>
      <c r="AU377" s="159" t="s">
        <v>140</v>
      </c>
      <c r="AY377" s="17" t="s">
        <v>133</v>
      </c>
      <c r="BE377" s="160">
        <f>IF(N377="základná",J377,0)</f>
        <v>0</v>
      </c>
      <c r="BF377" s="160">
        <f>IF(N377="znížená",J377,0)</f>
        <v>0</v>
      </c>
      <c r="BG377" s="160">
        <f>IF(N377="zákl. prenesená",J377,0)</f>
        <v>0</v>
      </c>
      <c r="BH377" s="160">
        <f>IF(N377="zníž. prenesená",J377,0)</f>
        <v>0</v>
      </c>
      <c r="BI377" s="160">
        <f>IF(N377="nulová",J377,0)</f>
        <v>0</v>
      </c>
      <c r="BJ377" s="17" t="s">
        <v>140</v>
      </c>
      <c r="BK377" s="160">
        <f>ROUND(I377*H377,2)</f>
        <v>0</v>
      </c>
      <c r="BL377" s="17" t="s">
        <v>204</v>
      </c>
      <c r="BM377" s="159" t="s">
        <v>772</v>
      </c>
    </row>
    <row r="378" spans="1:65" s="12" customFormat="1" ht="22.75" customHeight="1">
      <c r="B378" s="135"/>
      <c r="D378" s="136" t="s">
        <v>70</v>
      </c>
      <c r="E378" s="145" t="s">
        <v>773</v>
      </c>
      <c r="F378" s="145" t="s">
        <v>774</v>
      </c>
      <c r="J378" s="146">
        <f>BK378</f>
        <v>0</v>
      </c>
      <c r="L378" s="135"/>
      <c r="M378" s="139"/>
      <c r="N378" s="140"/>
      <c r="O378" s="140"/>
      <c r="P378" s="141">
        <f>P379</f>
        <v>22.931999999999999</v>
      </c>
      <c r="Q378" s="140"/>
      <c r="R378" s="141">
        <f>R379</f>
        <v>0.13419</v>
      </c>
      <c r="S378" s="140"/>
      <c r="T378" s="142">
        <f>T379</f>
        <v>0</v>
      </c>
      <c r="AR378" s="136" t="s">
        <v>140</v>
      </c>
      <c r="AT378" s="143" t="s">
        <v>70</v>
      </c>
      <c r="AU378" s="143" t="s">
        <v>79</v>
      </c>
      <c r="AY378" s="136" t="s">
        <v>133</v>
      </c>
      <c r="BK378" s="144">
        <f>BK379</f>
        <v>0</v>
      </c>
    </row>
    <row r="379" spans="1:65" s="2" customFormat="1" ht="16.5" customHeight="1">
      <c r="A379" s="29"/>
      <c r="B379" s="147"/>
      <c r="C379" s="148" t="s">
        <v>775</v>
      </c>
      <c r="D379" s="148" t="s">
        <v>135</v>
      </c>
      <c r="E379" s="149" t="s">
        <v>776</v>
      </c>
      <c r="F379" s="150" t="s">
        <v>777</v>
      </c>
      <c r="G379" s="151" t="s">
        <v>164</v>
      </c>
      <c r="H379" s="152">
        <v>63</v>
      </c>
      <c r="I379" s="153">
        <v>0</v>
      </c>
      <c r="J379" s="153">
        <f>ROUND(I379*H379,2)</f>
        <v>0</v>
      </c>
      <c r="K379" s="154"/>
      <c r="L379" s="30"/>
      <c r="M379" s="155" t="s">
        <v>1</v>
      </c>
      <c r="N379" s="156" t="s">
        <v>37</v>
      </c>
      <c r="O379" s="157">
        <v>0.36399999999999999</v>
      </c>
      <c r="P379" s="157">
        <f>O379*H379</f>
        <v>22.931999999999999</v>
      </c>
      <c r="Q379" s="157">
        <v>2.1299999999999999E-3</v>
      </c>
      <c r="R379" s="157">
        <f>Q379*H379</f>
        <v>0.13419</v>
      </c>
      <c r="S379" s="157">
        <v>0</v>
      </c>
      <c r="T379" s="158">
        <f>S379*H379</f>
        <v>0</v>
      </c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R379" s="159" t="s">
        <v>204</v>
      </c>
      <c r="AT379" s="159" t="s">
        <v>135</v>
      </c>
      <c r="AU379" s="159" t="s">
        <v>140</v>
      </c>
      <c r="AY379" s="17" t="s">
        <v>133</v>
      </c>
      <c r="BE379" s="160">
        <f>IF(N379="základná",J379,0)</f>
        <v>0</v>
      </c>
      <c r="BF379" s="160">
        <f>IF(N379="znížená",J379,0)</f>
        <v>0</v>
      </c>
      <c r="BG379" s="160">
        <f>IF(N379="zákl. prenesená",J379,0)</f>
        <v>0</v>
      </c>
      <c r="BH379" s="160">
        <f>IF(N379="zníž. prenesená",J379,0)</f>
        <v>0</v>
      </c>
      <c r="BI379" s="160">
        <f>IF(N379="nulová",J379,0)</f>
        <v>0</v>
      </c>
      <c r="BJ379" s="17" t="s">
        <v>140</v>
      </c>
      <c r="BK379" s="160">
        <f>ROUND(I379*H379,2)</f>
        <v>0</v>
      </c>
      <c r="BL379" s="17" t="s">
        <v>204</v>
      </c>
      <c r="BM379" s="159" t="s">
        <v>778</v>
      </c>
    </row>
    <row r="380" spans="1:65" s="12" customFormat="1" ht="22.75" customHeight="1">
      <c r="B380" s="135"/>
      <c r="D380" s="136" t="s">
        <v>70</v>
      </c>
      <c r="E380" s="145" t="s">
        <v>779</v>
      </c>
      <c r="F380" s="145" t="s">
        <v>780</v>
      </c>
      <c r="J380" s="146">
        <f>BK380</f>
        <v>0</v>
      </c>
      <c r="L380" s="135"/>
      <c r="M380" s="139"/>
      <c r="N380" s="140"/>
      <c r="O380" s="140"/>
      <c r="P380" s="141">
        <f>SUM(P381:P399)</f>
        <v>2.2008399999999999</v>
      </c>
      <c r="Q380" s="140"/>
      <c r="R380" s="141">
        <f>SUM(R381:R399)</f>
        <v>3.6000000000000002E-4</v>
      </c>
      <c r="S380" s="140"/>
      <c r="T380" s="142">
        <f>SUM(T381:T399)</f>
        <v>0</v>
      </c>
      <c r="AR380" s="136" t="s">
        <v>140</v>
      </c>
      <c r="AT380" s="143" t="s">
        <v>70</v>
      </c>
      <c r="AU380" s="143" t="s">
        <v>79</v>
      </c>
      <c r="AY380" s="136" t="s">
        <v>133</v>
      </c>
      <c r="BK380" s="144">
        <f>SUM(BK381:BK399)</f>
        <v>0</v>
      </c>
    </row>
    <row r="381" spans="1:65" s="2" customFormat="1" ht="24.25" customHeight="1">
      <c r="A381" s="29"/>
      <c r="B381" s="147"/>
      <c r="C381" s="148" t="s">
        <v>781</v>
      </c>
      <c r="D381" s="148" t="s">
        <v>135</v>
      </c>
      <c r="E381" s="149" t="s">
        <v>782</v>
      </c>
      <c r="F381" s="150" t="s">
        <v>783</v>
      </c>
      <c r="G381" s="151" t="s">
        <v>784</v>
      </c>
      <c r="H381" s="152">
        <v>4</v>
      </c>
      <c r="I381" s="153">
        <v>0</v>
      </c>
      <c r="J381" s="153">
        <f>ROUND(I381*H381,2)</f>
        <v>0</v>
      </c>
      <c r="K381" s="154"/>
      <c r="L381" s="30"/>
      <c r="M381" s="155" t="s">
        <v>1</v>
      </c>
      <c r="N381" s="156" t="s">
        <v>37</v>
      </c>
      <c r="O381" s="157">
        <v>0</v>
      </c>
      <c r="P381" s="157">
        <f>O381*H381</f>
        <v>0</v>
      </c>
      <c r="Q381" s="157">
        <v>0</v>
      </c>
      <c r="R381" s="157">
        <f>Q381*H381</f>
        <v>0</v>
      </c>
      <c r="S381" s="157">
        <v>0</v>
      </c>
      <c r="T381" s="158">
        <f>S381*H381</f>
        <v>0</v>
      </c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R381" s="159" t="s">
        <v>204</v>
      </c>
      <c r="AT381" s="159" t="s">
        <v>135</v>
      </c>
      <c r="AU381" s="159" t="s">
        <v>140</v>
      </c>
      <c r="AY381" s="17" t="s">
        <v>133</v>
      </c>
      <c r="BE381" s="160">
        <f>IF(N381="základná",J381,0)</f>
        <v>0</v>
      </c>
      <c r="BF381" s="160">
        <f>IF(N381="znížená",J381,0)</f>
        <v>0</v>
      </c>
      <c r="BG381" s="160">
        <f>IF(N381="zákl. prenesená",J381,0)</f>
        <v>0</v>
      </c>
      <c r="BH381" s="160">
        <f>IF(N381="zníž. prenesená",J381,0)</f>
        <v>0</v>
      </c>
      <c r="BI381" s="160">
        <f>IF(N381="nulová",J381,0)</f>
        <v>0</v>
      </c>
      <c r="BJ381" s="17" t="s">
        <v>140</v>
      </c>
      <c r="BK381" s="160">
        <f>ROUND(I381*H381,2)</f>
        <v>0</v>
      </c>
      <c r="BL381" s="17" t="s">
        <v>204</v>
      </c>
      <c r="BM381" s="159" t="s">
        <v>785</v>
      </c>
    </row>
    <row r="382" spans="1:65" s="2" customFormat="1" ht="24.25" customHeight="1">
      <c r="A382" s="29"/>
      <c r="B382" s="147"/>
      <c r="C382" s="161" t="s">
        <v>786</v>
      </c>
      <c r="D382" s="161" t="s">
        <v>167</v>
      </c>
      <c r="E382" s="162" t="s">
        <v>787</v>
      </c>
      <c r="F382" s="163" t="s">
        <v>788</v>
      </c>
      <c r="G382" s="164" t="s">
        <v>220</v>
      </c>
      <c r="H382" s="165">
        <v>4</v>
      </c>
      <c r="I382" s="153">
        <v>0</v>
      </c>
      <c r="J382" s="166">
        <f>ROUND(I382*H382,2)</f>
        <v>0</v>
      </c>
      <c r="K382" s="167"/>
      <c r="L382" s="168"/>
      <c r="M382" s="169" t="s">
        <v>1</v>
      </c>
      <c r="N382" s="170" t="s">
        <v>37</v>
      </c>
      <c r="O382" s="157">
        <v>0</v>
      </c>
      <c r="P382" s="157">
        <f>O382*H382</f>
        <v>0</v>
      </c>
      <c r="Q382" s="157">
        <v>0</v>
      </c>
      <c r="R382" s="157">
        <f>Q382*H382</f>
        <v>0</v>
      </c>
      <c r="S382" s="157">
        <v>0</v>
      </c>
      <c r="T382" s="158">
        <f>S382*H382</f>
        <v>0</v>
      </c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R382" s="159" t="s">
        <v>272</v>
      </c>
      <c r="AT382" s="159" t="s">
        <v>167</v>
      </c>
      <c r="AU382" s="159" t="s">
        <v>140</v>
      </c>
      <c r="AY382" s="17" t="s">
        <v>133</v>
      </c>
      <c r="BE382" s="160">
        <f>IF(N382="základná",J382,0)</f>
        <v>0</v>
      </c>
      <c r="BF382" s="160">
        <f>IF(N382="znížená",J382,0)</f>
        <v>0</v>
      </c>
      <c r="BG382" s="160">
        <f>IF(N382="zákl. prenesená",J382,0)</f>
        <v>0</v>
      </c>
      <c r="BH382" s="160">
        <f>IF(N382="zníž. prenesená",J382,0)</f>
        <v>0</v>
      </c>
      <c r="BI382" s="160">
        <f>IF(N382="nulová",J382,0)</f>
        <v>0</v>
      </c>
      <c r="BJ382" s="17" t="s">
        <v>140</v>
      </c>
      <c r="BK382" s="160">
        <f>ROUND(I382*H382,2)</f>
        <v>0</v>
      </c>
      <c r="BL382" s="17" t="s">
        <v>204</v>
      </c>
      <c r="BM382" s="159" t="s">
        <v>789</v>
      </c>
    </row>
    <row r="383" spans="1:65" s="2" customFormat="1" ht="24.25" customHeight="1">
      <c r="A383" s="29"/>
      <c r="B383" s="147"/>
      <c r="C383" s="161" t="s">
        <v>790</v>
      </c>
      <c r="D383" s="161" t="s">
        <v>167</v>
      </c>
      <c r="E383" s="162" t="s">
        <v>791</v>
      </c>
      <c r="F383" s="163" t="s">
        <v>792</v>
      </c>
      <c r="G383" s="164" t="s">
        <v>220</v>
      </c>
      <c r="H383" s="165">
        <v>4</v>
      </c>
      <c r="I383" s="153">
        <v>0</v>
      </c>
      <c r="J383" s="166">
        <f>ROUND(I383*H383,2)</f>
        <v>0</v>
      </c>
      <c r="K383" s="167"/>
      <c r="L383" s="168"/>
      <c r="M383" s="169" t="s">
        <v>1</v>
      </c>
      <c r="N383" s="170" t="s">
        <v>37</v>
      </c>
      <c r="O383" s="157">
        <v>0</v>
      </c>
      <c r="P383" s="157">
        <f>O383*H383</f>
        <v>0</v>
      </c>
      <c r="Q383" s="157">
        <v>0</v>
      </c>
      <c r="R383" s="157">
        <f>Q383*H383</f>
        <v>0</v>
      </c>
      <c r="S383" s="157">
        <v>0</v>
      </c>
      <c r="T383" s="158">
        <f>S383*H383</f>
        <v>0</v>
      </c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R383" s="159" t="s">
        <v>272</v>
      </c>
      <c r="AT383" s="159" t="s">
        <v>167</v>
      </c>
      <c r="AU383" s="159" t="s">
        <v>140</v>
      </c>
      <c r="AY383" s="17" t="s">
        <v>133</v>
      </c>
      <c r="BE383" s="160">
        <f>IF(N383="základná",J383,0)</f>
        <v>0</v>
      </c>
      <c r="BF383" s="160">
        <f>IF(N383="znížená",J383,0)</f>
        <v>0</v>
      </c>
      <c r="BG383" s="160">
        <f>IF(N383="zákl. prenesená",J383,0)</f>
        <v>0</v>
      </c>
      <c r="BH383" s="160">
        <f>IF(N383="zníž. prenesená",J383,0)</f>
        <v>0</v>
      </c>
      <c r="BI383" s="160">
        <f>IF(N383="nulová",J383,0)</f>
        <v>0</v>
      </c>
      <c r="BJ383" s="17" t="s">
        <v>140</v>
      </c>
      <c r="BK383" s="160">
        <f>ROUND(I383*H383,2)</f>
        <v>0</v>
      </c>
      <c r="BL383" s="17" t="s">
        <v>204</v>
      </c>
      <c r="BM383" s="159" t="s">
        <v>793</v>
      </c>
    </row>
    <row r="384" spans="1:65" s="2" customFormat="1" ht="24.25" customHeight="1">
      <c r="A384" s="29"/>
      <c r="B384" s="147"/>
      <c r="C384" s="148" t="s">
        <v>794</v>
      </c>
      <c r="D384" s="148" t="s">
        <v>135</v>
      </c>
      <c r="E384" s="149" t="s">
        <v>795</v>
      </c>
      <c r="F384" s="150" t="s">
        <v>796</v>
      </c>
      <c r="G384" s="151" t="s">
        <v>180</v>
      </c>
      <c r="H384" s="152">
        <v>27.94</v>
      </c>
      <c r="I384" s="153">
        <v>0</v>
      </c>
      <c r="J384" s="153">
        <f>ROUND(I384*H384,2)</f>
        <v>0</v>
      </c>
      <c r="K384" s="154"/>
      <c r="L384" s="30"/>
      <c r="M384" s="155" t="s">
        <v>1</v>
      </c>
      <c r="N384" s="156" t="s">
        <v>37</v>
      </c>
      <c r="O384" s="157">
        <v>0</v>
      </c>
      <c r="P384" s="157">
        <f>O384*H384</f>
        <v>0</v>
      </c>
      <c r="Q384" s="157">
        <v>0</v>
      </c>
      <c r="R384" s="157">
        <f>Q384*H384</f>
        <v>0</v>
      </c>
      <c r="S384" s="157">
        <v>0</v>
      </c>
      <c r="T384" s="158">
        <f>S384*H384</f>
        <v>0</v>
      </c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R384" s="159" t="s">
        <v>204</v>
      </c>
      <c r="AT384" s="159" t="s">
        <v>135</v>
      </c>
      <c r="AU384" s="159" t="s">
        <v>140</v>
      </c>
      <c r="AY384" s="17" t="s">
        <v>133</v>
      </c>
      <c r="BE384" s="160">
        <f>IF(N384="základná",J384,0)</f>
        <v>0</v>
      </c>
      <c r="BF384" s="160">
        <f>IF(N384="znížená",J384,0)</f>
        <v>0</v>
      </c>
      <c r="BG384" s="160">
        <f>IF(N384="zákl. prenesená",J384,0)</f>
        <v>0</v>
      </c>
      <c r="BH384" s="160">
        <f>IF(N384="zníž. prenesená",J384,0)</f>
        <v>0</v>
      </c>
      <c r="BI384" s="160">
        <f>IF(N384="nulová",J384,0)</f>
        <v>0</v>
      </c>
      <c r="BJ384" s="17" t="s">
        <v>140</v>
      </c>
      <c r="BK384" s="160">
        <f>ROUND(I384*H384,2)</f>
        <v>0</v>
      </c>
      <c r="BL384" s="17" t="s">
        <v>204</v>
      </c>
      <c r="BM384" s="159" t="s">
        <v>797</v>
      </c>
    </row>
    <row r="385" spans="1:65" s="13" customFormat="1" ht="12">
      <c r="B385" s="171"/>
      <c r="D385" s="172" t="s">
        <v>171</v>
      </c>
      <c r="E385" s="173" t="s">
        <v>1</v>
      </c>
      <c r="F385" s="174" t="s">
        <v>798</v>
      </c>
      <c r="H385" s="175">
        <v>8.32</v>
      </c>
      <c r="L385" s="171"/>
      <c r="M385" s="176"/>
      <c r="N385" s="177"/>
      <c r="O385" s="177"/>
      <c r="P385" s="177"/>
      <c r="Q385" s="177"/>
      <c r="R385" s="177"/>
      <c r="S385" s="177"/>
      <c r="T385" s="178"/>
      <c r="AT385" s="173" t="s">
        <v>171</v>
      </c>
      <c r="AU385" s="173" t="s">
        <v>140</v>
      </c>
      <c r="AV385" s="13" t="s">
        <v>140</v>
      </c>
      <c r="AW385" s="13" t="s">
        <v>27</v>
      </c>
      <c r="AX385" s="13" t="s">
        <v>71</v>
      </c>
      <c r="AY385" s="173" t="s">
        <v>133</v>
      </c>
    </row>
    <row r="386" spans="1:65" s="13" customFormat="1" ht="12">
      <c r="B386" s="171"/>
      <c r="D386" s="172" t="s">
        <v>171</v>
      </c>
      <c r="E386" s="173" t="s">
        <v>1</v>
      </c>
      <c r="F386" s="174" t="s">
        <v>799</v>
      </c>
      <c r="H386" s="175">
        <v>8.32</v>
      </c>
      <c r="L386" s="171"/>
      <c r="M386" s="176"/>
      <c r="N386" s="177"/>
      <c r="O386" s="177"/>
      <c r="P386" s="177"/>
      <c r="Q386" s="177"/>
      <c r="R386" s="177"/>
      <c r="S386" s="177"/>
      <c r="T386" s="178"/>
      <c r="AT386" s="173" t="s">
        <v>171</v>
      </c>
      <c r="AU386" s="173" t="s">
        <v>140</v>
      </c>
      <c r="AV386" s="13" t="s">
        <v>140</v>
      </c>
      <c r="AW386" s="13" t="s">
        <v>27</v>
      </c>
      <c r="AX386" s="13" t="s">
        <v>71</v>
      </c>
      <c r="AY386" s="173" t="s">
        <v>133</v>
      </c>
    </row>
    <row r="387" spans="1:65" s="13" customFormat="1" ht="12">
      <c r="B387" s="171"/>
      <c r="D387" s="172" t="s">
        <v>171</v>
      </c>
      <c r="E387" s="173" t="s">
        <v>1</v>
      </c>
      <c r="F387" s="174" t="s">
        <v>800</v>
      </c>
      <c r="H387" s="175">
        <v>11.3</v>
      </c>
      <c r="L387" s="171"/>
      <c r="M387" s="176"/>
      <c r="N387" s="177"/>
      <c r="O387" s="177"/>
      <c r="P387" s="177"/>
      <c r="Q387" s="177"/>
      <c r="R387" s="177"/>
      <c r="S387" s="177"/>
      <c r="T387" s="178"/>
      <c r="AT387" s="173" t="s">
        <v>171</v>
      </c>
      <c r="AU387" s="173" t="s">
        <v>140</v>
      </c>
      <c r="AV387" s="13" t="s">
        <v>140</v>
      </c>
      <c r="AW387" s="13" t="s">
        <v>27</v>
      </c>
      <c r="AX387" s="13" t="s">
        <v>71</v>
      </c>
      <c r="AY387" s="173" t="s">
        <v>133</v>
      </c>
    </row>
    <row r="388" spans="1:65" s="15" customFormat="1" ht="12">
      <c r="B388" s="186"/>
      <c r="D388" s="172" t="s">
        <v>171</v>
      </c>
      <c r="E388" s="187" t="s">
        <v>1</v>
      </c>
      <c r="F388" s="188" t="s">
        <v>391</v>
      </c>
      <c r="H388" s="189">
        <v>27.94</v>
      </c>
      <c r="L388" s="186"/>
      <c r="M388" s="190"/>
      <c r="N388" s="191"/>
      <c r="O388" s="191"/>
      <c r="P388" s="191"/>
      <c r="Q388" s="191"/>
      <c r="R388" s="191"/>
      <c r="S388" s="191"/>
      <c r="T388" s="192"/>
      <c r="AT388" s="187" t="s">
        <v>171</v>
      </c>
      <c r="AU388" s="187" t="s">
        <v>140</v>
      </c>
      <c r="AV388" s="15" t="s">
        <v>145</v>
      </c>
      <c r="AW388" s="15" t="s">
        <v>27</v>
      </c>
      <c r="AX388" s="15" t="s">
        <v>71</v>
      </c>
      <c r="AY388" s="187" t="s">
        <v>133</v>
      </c>
    </row>
    <row r="389" spans="1:65" s="14" customFormat="1" ht="12">
      <c r="B389" s="179"/>
      <c r="D389" s="172" t="s">
        <v>171</v>
      </c>
      <c r="E389" s="180" t="s">
        <v>1</v>
      </c>
      <c r="F389" s="181" t="s">
        <v>380</v>
      </c>
      <c r="H389" s="182">
        <v>27.94</v>
      </c>
      <c r="L389" s="179"/>
      <c r="M389" s="183"/>
      <c r="N389" s="184"/>
      <c r="O389" s="184"/>
      <c r="P389" s="184"/>
      <c r="Q389" s="184"/>
      <c r="R389" s="184"/>
      <c r="S389" s="184"/>
      <c r="T389" s="185"/>
      <c r="AT389" s="180" t="s">
        <v>171</v>
      </c>
      <c r="AU389" s="180" t="s">
        <v>140</v>
      </c>
      <c r="AV389" s="14" t="s">
        <v>139</v>
      </c>
      <c r="AW389" s="14" t="s">
        <v>27</v>
      </c>
      <c r="AX389" s="14" t="s">
        <v>79</v>
      </c>
      <c r="AY389" s="180" t="s">
        <v>133</v>
      </c>
    </row>
    <row r="390" spans="1:65" s="2" customFormat="1" ht="24.25" customHeight="1">
      <c r="A390" s="29"/>
      <c r="B390" s="147"/>
      <c r="C390" s="161" t="s">
        <v>801</v>
      </c>
      <c r="D390" s="161" t="s">
        <v>167</v>
      </c>
      <c r="E390" s="162" t="s">
        <v>802</v>
      </c>
      <c r="F390" s="163" t="s">
        <v>803</v>
      </c>
      <c r="G390" s="164" t="s">
        <v>439</v>
      </c>
      <c r="H390" s="165">
        <v>1</v>
      </c>
      <c r="I390" s="166">
        <v>0</v>
      </c>
      <c r="J390" s="166">
        <f>ROUND(I390*H390,2)</f>
        <v>0</v>
      </c>
      <c r="K390" s="167"/>
      <c r="L390" s="168"/>
      <c r="M390" s="169" t="s">
        <v>1</v>
      </c>
      <c r="N390" s="170" t="s">
        <v>37</v>
      </c>
      <c r="O390" s="157">
        <v>0</v>
      </c>
      <c r="P390" s="157">
        <f>O390*H390</f>
        <v>0</v>
      </c>
      <c r="Q390" s="157">
        <v>0</v>
      </c>
      <c r="R390" s="157">
        <f>Q390*H390</f>
        <v>0</v>
      </c>
      <c r="S390" s="157">
        <v>0</v>
      </c>
      <c r="T390" s="158">
        <f>S390*H390</f>
        <v>0</v>
      </c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R390" s="159" t="s">
        <v>272</v>
      </c>
      <c r="AT390" s="159" t="s">
        <v>167</v>
      </c>
      <c r="AU390" s="159" t="s">
        <v>140</v>
      </c>
      <c r="AY390" s="17" t="s">
        <v>133</v>
      </c>
      <c r="BE390" s="160">
        <f>IF(N390="základná",J390,0)</f>
        <v>0</v>
      </c>
      <c r="BF390" s="160">
        <f>IF(N390="znížená",J390,0)</f>
        <v>0</v>
      </c>
      <c r="BG390" s="160">
        <f>IF(N390="zákl. prenesená",J390,0)</f>
        <v>0</v>
      </c>
      <c r="BH390" s="160">
        <f>IF(N390="zníž. prenesená",J390,0)</f>
        <v>0</v>
      </c>
      <c r="BI390" s="160">
        <f>IF(N390="nulová",J390,0)</f>
        <v>0</v>
      </c>
      <c r="BJ390" s="17" t="s">
        <v>140</v>
      </c>
      <c r="BK390" s="160">
        <f>ROUND(I390*H390,2)</f>
        <v>0</v>
      </c>
      <c r="BL390" s="17" t="s">
        <v>204</v>
      </c>
      <c r="BM390" s="159" t="s">
        <v>804</v>
      </c>
    </row>
    <row r="391" spans="1:65" s="2" customFormat="1" ht="24.25" customHeight="1">
      <c r="A391" s="29"/>
      <c r="B391" s="147"/>
      <c r="C391" s="161" t="s">
        <v>805</v>
      </c>
      <c r="D391" s="161" t="s">
        <v>167</v>
      </c>
      <c r="E391" s="162" t="s">
        <v>806</v>
      </c>
      <c r="F391" s="163" t="s">
        <v>807</v>
      </c>
      <c r="G391" s="164" t="s">
        <v>439</v>
      </c>
      <c r="H391" s="165">
        <v>1</v>
      </c>
      <c r="I391" s="166">
        <v>0</v>
      </c>
      <c r="J391" s="166">
        <f>ROUND(I391*H391,2)</f>
        <v>0</v>
      </c>
      <c r="K391" s="167"/>
      <c r="L391" s="168"/>
      <c r="M391" s="169" t="s">
        <v>1</v>
      </c>
      <c r="N391" s="170" t="s">
        <v>37</v>
      </c>
      <c r="O391" s="157">
        <v>0</v>
      </c>
      <c r="P391" s="157">
        <f>O391*H391</f>
        <v>0</v>
      </c>
      <c r="Q391" s="157">
        <v>0</v>
      </c>
      <c r="R391" s="157">
        <f>Q391*H391</f>
        <v>0</v>
      </c>
      <c r="S391" s="157">
        <v>0</v>
      </c>
      <c r="T391" s="158">
        <f>S391*H391</f>
        <v>0</v>
      </c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R391" s="159" t="s">
        <v>272</v>
      </c>
      <c r="AT391" s="159" t="s">
        <v>167</v>
      </c>
      <c r="AU391" s="159" t="s">
        <v>140</v>
      </c>
      <c r="AY391" s="17" t="s">
        <v>133</v>
      </c>
      <c r="BE391" s="160">
        <f>IF(N391="základná",J391,0)</f>
        <v>0</v>
      </c>
      <c r="BF391" s="160">
        <f>IF(N391="znížená",J391,0)</f>
        <v>0</v>
      </c>
      <c r="BG391" s="160">
        <f>IF(N391="zákl. prenesená",J391,0)</f>
        <v>0</v>
      </c>
      <c r="BH391" s="160">
        <f>IF(N391="zníž. prenesená",J391,0)</f>
        <v>0</v>
      </c>
      <c r="BI391" s="160">
        <f>IF(N391="nulová",J391,0)</f>
        <v>0</v>
      </c>
      <c r="BJ391" s="17" t="s">
        <v>140</v>
      </c>
      <c r="BK391" s="160">
        <f>ROUND(I391*H391,2)</f>
        <v>0</v>
      </c>
      <c r="BL391" s="17" t="s">
        <v>204</v>
      </c>
      <c r="BM391" s="159" t="s">
        <v>808</v>
      </c>
    </row>
    <row r="392" spans="1:65" s="2" customFormat="1" ht="24.25" customHeight="1">
      <c r="A392" s="29"/>
      <c r="B392" s="147"/>
      <c r="C392" s="161" t="s">
        <v>809</v>
      </c>
      <c r="D392" s="161" t="s">
        <v>167</v>
      </c>
      <c r="E392" s="162" t="s">
        <v>810</v>
      </c>
      <c r="F392" s="163" t="s">
        <v>811</v>
      </c>
      <c r="G392" s="164" t="s">
        <v>439</v>
      </c>
      <c r="H392" s="165">
        <v>1</v>
      </c>
      <c r="I392" s="166">
        <v>0</v>
      </c>
      <c r="J392" s="166">
        <f>ROUND(I392*H392,2)</f>
        <v>0</v>
      </c>
      <c r="K392" s="167"/>
      <c r="L392" s="168"/>
      <c r="M392" s="169" t="s">
        <v>1</v>
      </c>
      <c r="N392" s="170" t="s">
        <v>37</v>
      </c>
      <c r="O392" s="157">
        <v>0</v>
      </c>
      <c r="P392" s="157">
        <f>O392*H392</f>
        <v>0</v>
      </c>
      <c r="Q392" s="157">
        <v>0</v>
      </c>
      <c r="R392" s="157">
        <f>Q392*H392</f>
        <v>0</v>
      </c>
      <c r="S392" s="157">
        <v>0</v>
      </c>
      <c r="T392" s="158">
        <f>S392*H392</f>
        <v>0</v>
      </c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R392" s="159" t="s">
        <v>272</v>
      </c>
      <c r="AT392" s="159" t="s">
        <v>167</v>
      </c>
      <c r="AU392" s="159" t="s">
        <v>140</v>
      </c>
      <c r="AY392" s="17" t="s">
        <v>133</v>
      </c>
      <c r="BE392" s="160">
        <f>IF(N392="základná",J392,0)</f>
        <v>0</v>
      </c>
      <c r="BF392" s="160">
        <f>IF(N392="znížená",J392,0)</f>
        <v>0</v>
      </c>
      <c r="BG392" s="160">
        <f>IF(N392="zákl. prenesená",J392,0)</f>
        <v>0</v>
      </c>
      <c r="BH392" s="160">
        <f>IF(N392="zníž. prenesená",J392,0)</f>
        <v>0</v>
      </c>
      <c r="BI392" s="160">
        <f>IF(N392="nulová",J392,0)</f>
        <v>0</v>
      </c>
      <c r="BJ392" s="17" t="s">
        <v>140</v>
      </c>
      <c r="BK392" s="160">
        <f>ROUND(I392*H392,2)</f>
        <v>0</v>
      </c>
      <c r="BL392" s="17" t="s">
        <v>204</v>
      </c>
      <c r="BM392" s="159" t="s">
        <v>812</v>
      </c>
    </row>
    <row r="393" spans="1:65" s="2" customFormat="1" ht="33" customHeight="1">
      <c r="A393" s="29"/>
      <c r="B393" s="147"/>
      <c r="C393" s="148" t="s">
        <v>813</v>
      </c>
      <c r="D393" s="148" t="s">
        <v>135</v>
      </c>
      <c r="E393" s="149" t="s">
        <v>814</v>
      </c>
      <c r="F393" s="150" t="s">
        <v>815</v>
      </c>
      <c r="G393" s="151" t="s">
        <v>164</v>
      </c>
      <c r="H393" s="152">
        <v>7.96</v>
      </c>
      <c r="I393" s="166">
        <v>0</v>
      </c>
      <c r="J393" s="153">
        <f>ROUND(I393*H393,2)</f>
        <v>0</v>
      </c>
      <c r="K393" s="154"/>
      <c r="L393" s="30"/>
      <c r="M393" s="155" t="s">
        <v>1</v>
      </c>
      <c r="N393" s="156" t="s">
        <v>37</v>
      </c>
      <c r="O393" s="157">
        <v>0</v>
      </c>
      <c r="P393" s="157">
        <f>O393*H393</f>
        <v>0</v>
      </c>
      <c r="Q393" s="157">
        <v>0</v>
      </c>
      <c r="R393" s="157">
        <f>Q393*H393</f>
        <v>0</v>
      </c>
      <c r="S393" s="157">
        <v>0</v>
      </c>
      <c r="T393" s="158">
        <f>S393*H393</f>
        <v>0</v>
      </c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R393" s="159" t="s">
        <v>204</v>
      </c>
      <c r="AT393" s="159" t="s">
        <v>135</v>
      </c>
      <c r="AU393" s="159" t="s">
        <v>140</v>
      </c>
      <c r="AY393" s="17" t="s">
        <v>133</v>
      </c>
      <c r="BE393" s="160">
        <f>IF(N393="základná",J393,0)</f>
        <v>0</v>
      </c>
      <c r="BF393" s="160">
        <f>IF(N393="znížená",J393,0)</f>
        <v>0</v>
      </c>
      <c r="BG393" s="160">
        <f>IF(N393="zákl. prenesená",J393,0)</f>
        <v>0</v>
      </c>
      <c r="BH393" s="160">
        <f>IF(N393="zníž. prenesená",J393,0)</f>
        <v>0</v>
      </c>
      <c r="BI393" s="160">
        <f>IF(N393="nulová",J393,0)</f>
        <v>0</v>
      </c>
      <c r="BJ393" s="17" t="s">
        <v>140</v>
      </c>
      <c r="BK393" s="160">
        <f>ROUND(I393*H393,2)</f>
        <v>0</v>
      </c>
      <c r="BL393" s="17" t="s">
        <v>204</v>
      </c>
      <c r="BM393" s="159" t="s">
        <v>816</v>
      </c>
    </row>
    <row r="394" spans="1:65" s="13" customFormat="1" ht="12">
      <c r="B394" s="171"/>
      <c r="D394" s="172" t="s">
        <v>171</v>
      </c>
      <c r="E394" s="173" t="s">
        <v>1</v>
      </c>
      <c r="F394" s="174" t="s">
        <v>817</v>
      </c>
      <c r="H394" s="175">
        <v>7.96</v>
      </c>
      <c r="L394" s="171"/>
      <c r="M394" s="176"/>
      <c r="N394" s="177"/>
      <c r="O394" s="177"/>
      <c r="P394" s="177"/>
      <c r="Q394" s="177"/>
      <c r="R394" s="177"/>
      <c r="S394" s="177"/>
      <c r="T394" s="178"/>
      <c r="AT394" s="173" t="s">
        <v>171</v>
      </c>
      <c r="AU394" s="173" t="s">
        <v>140</v>
      </c>
      <c r="AV394" s="13" t="s">
        <v>140</v>
      </c>
      <c r="AW394" s="13" t="s">
        <v>27</v>
      </c>
      <c r="AX394" s="13" t="s">
        <v>71</v>
      </c>
      <c r="AY394" s="173" t="s">
        <v>133</v>
      </c>
    </row>
    <row r="395" spans="1:65" s="14" customFormat="1" ht="12">
      <c r="B395" s="179"/>
      <c r="D395" s="172" t="s">
        <v>171</v>
      </c>
      <c r="E395" s="180" t="s">
        <v>1</v>
      </c>
      <c r="F395" s="181" t="s">
        <v>380</v>
      </c>
      <c r="H395" s="182">
        <v>7.96</v>
      </c>
      <c r="L395" s="179"/>
      <c r="M395" s="183"/>
      <c r="N395" s="184"/>
      <c r="O395" s="184"/>
      <c r="P395" s="184"/>
      <c r="Q395" s="184"/>
      <c r="R395" s="184"/>
      <c r="S395" s="184"/>
      <c r="T395" s="185"/>
      <c r="AT395" s="180" t="s">
        <v>171</v>
      </c>
      <c r="AU395" s="180" t="s">
        <v>140</v>
      </c>
      <c r="AV395" s="14" t="s">
        <v>139</v>
      </c>
      <c r="AW395" s="14" t="s">
        <v>27</v>
      </c>
      <c r="AX395" s="14" t="s">
        <v>79</v>
      </c>
      <c r="AY395" s="180" t="s">
        <v>133</v>
      </c>
    </row>
    <row r="396" spans="1:65" s="2" customFormat="1" ht="24.25" customHeight="1">
      <c r="A396" s="29"/>
      <c r="B396" s="147"/>
      <c r="C396" s="148" t="s">
        <v>818</v>
      </c>
      <c r="D396" s="148" t="s">
        <v>135</v>
      </c>
      <c r="E396" s="149" t="s">
        <v>819</v>
      </c>
      <c r="F396" s="150" t="s">
        <v>820</v>
      </c>
      <c r="G396" s="151" t="s">
        <v>164</v>
      </c>
      <c r="H396" s="152">
        <v>7.96</v>
      </c>
      <c r="I396" s="153">
        <v>0</v>
      </c>
      <c r="J396" s="153">
        <f>ROUND(I396*H396,2)</f>
        <v>0</v>
      </c>
      <c r="K396" s="154"/>
      <c r="L396" s="30"/>
      <c r="M396" s="155" t="s">
        <v>1</v>
      </c>
      <c r="N396" s="156" t="s">
        <v>37</v>
      </c>
      <c r="O396" s="157">
        <v>0</v>
      </c>
      <c r="P396" s="157">
        <f>O396*H396</f>
        <v>0</v>
      </c>
      <c r="Q396" s="157">
        <v>0</v>
      </c>
      <c r="R396" s="157">
        <f>Q396*H396</f>
        <v>0</v>
      </c>
      <c r="S396" s="157">
        <v>0</v>
      </c>
      <c r="T396" s="158">
        <f>S396*H396</f>
        <v>0</v>
      </c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R396" s="159" t="s">
        <v>204</v>
      </c>
      <c r="AT396" s="159" t="s">
        <v>135</v>
      </c>
      <c r="AU396" s="159" t="s">
        <v>140</v>
      </c>
      <c r="AY396" s="17" t="s">
        <v>133</v>
      </c>
      <c r="BE396" s="160">
        <f>IF(N396="základná",J396,0)</f>
        <v>0</v>
      </c>
      <c r="BF396" s="160">
        <f>IF(N396="znížená",J396,0)</f>
        <v>0</v>
      </c>
      <c r="BG396" s="160">
        <f>IF(N396="zákl. prenesená",J396,0)</f>
        <v>0</v>
      </c>
      <c r="BH396" s="160">
        <f>IF(N396="zníž. prenesená",J396,0)</f>
        <v>0</v>
      </c>
      <c r="BI396" s="160">
        <f>IF(N396="nulová",J396,0)</f>
        <v>0</v>
      </c>
      <c r="BJ396" s="17" t="s">
        <v>140</v>
      </c>
      <c r="BK396" s="160">
        <f>ROUND(I396*H396,2)</f>
        <v>0</v>
      </c>
      <c r="BL396" s="17" t="s">
        <v>204</v>
      </c>
      <c r="BM396" s="159" t="s">
        <v>821</v>
      </c>
    </row>
    <row r="397" spans="1:65" s="2" customFormat="1" ht="24.25" customHeight="1">
      <c r="A397" s="29"/>
      <c r="B397" s="147"/>
      <c r="C397" s="148" t="s">
        <v>822</v>
      </c>
      <c r="D397" s="148" t="s">
        <v>135</v>
      </c>
      <c r="E397" s="149" t="s">
        <v>823</v>
      </c>
      <c r="F397" s="150" t="s">
        <v>824</v>
      </c>
      <c r="G397" s="151" t="s">
        <v>180</v>
      </c>
      <c r="H397" s="152">
        <v>4</v>
      </c>
      <c r="I397" s="153">
        <v>0</v>
      </c>
      <c r="J397" s="153">
        <f>ROUND(I397*H397,2)</f>
        <v>0</v>
      </c>
      <c r="K397" s="154"/>
      <c r="L397" s="30"/>
      <c r="M397" s="155" t="s">
        <v>1</v>
      </c>
      <c r="N397" s="156" t="s">
        <v>37</v>
      </c>
      <c r="O397" s="157">
        <v>0.55020999999999998</v>
      </c>
      <c r="P397" s="157">
        <f>O397*H397</f>
        <v>2.2008399999999999</v>
      </c>
      <c r="Q397" s="157">
        <v>9.0000000000000006E-5</v>
      </c>
      <c r="R397" s="157">
        <f>Q397*H397</f>
        <v>3.6000000000000002E-4</v>
      </c>
      <c r="S397" s="157">
        <v>0</v>
      </c>
      <c r="T397" s="158">
        <f>S397*H397</f>
        <v>0</v>
      </c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R397" s="159" t="s">
        <v>204</v>
      </c>
      <c r="AT397" s="159" t="s">
        <v>135</v>
      </c>
      <c r="AU397" s="159" t="s">
        <v>140</v>
      </c>
      <c r="AY397" s="17" t="s">
        <v>133</v>
      </c>
      <c r="BE397" s="160">
        <f>IF(N397="základná",J397,0)</f>
        <v>0</v>
      </c>
      <c r="BF397" s="160">
        <f>IF(N397="znížená",J397,0)</f>
        <v>0</v>
      </c>
      <c r="BG397" s="160">
        <f>IF(N397="zákl. prenesená",J397,0)</f>
        <v>0</v>
      </c>
      <c r="BH397" s="160">
        <f>IF(N397="zníž. prenesená",J397,0)</f>
        <v>0</v>
      </c>
      <c r="BI397" s="160">
        <f>IF(N397="nulová",J397,0)</f>
        <v>0</v>
      </c>
      <c r="BJ397" s="17" t="s">
        <v>140</v>
      </c>
      <c r="BK397" s="160">
        <f>ROUND(I397*H397,2)</f>
        <v>0</v>
      </c>
      <c r="BL397" s="17" t="s">
        <v>204</v>
      </c>
      <c r="BM397" s="159" t="s">
        <v>825</v>
      </c>
    </row>
    <row r="398" spans="1:65" s="2" customFormat="1" ht="16.5" customHeight="1">
      <c r="A398" s="29"/>
      <c r="B398" s="147"/>
      <c r="C398" s="161" t="s">
        <v>826</v>
      </c>
      <c r="D398" s="161" t="s">
        <v>167</v>
      </c>
      <c r="E398" s="162" t="s">
        <v>827</v>
      </c>
      <c r="F398" s="163" t="s">
        <v>828</v>
      </c>
      <c r="G398" s="164" t="s">
        <v>220</v>
      </c>
      <c r="H398" s="165">
        <v>1</v>
      </c>
      <c r="I398" s="153">
        <v>0</v>
      </c>
      <c r="J398" s="166">
        <f>ROUND(I398*H398,2)</f>
        <v>0</v>
      </c>
      <c r="K398" s="167"/>
      <c r="L398" s="168"/>
      <c r="M398" s="169" t="s">
        <v>1</v>
      </c>
      <c r="N398" s="170" t="s">
        <v>37</v>
      </c>
      <c r="O398" s="157">
        <v>0</v>
      </c>
      <c r="P398" s="157">
        <f>O398*H398</f>
        <v>0</v>
      </c>
      <c r="Q398" s="157">
        <v>0</v>
      </c>
      <c r="R398" s="157">
        <f>Q398*H398</f>
        <v>0</v>
      </c>
      <c r="S398" s="157">
        <v>0</v>
      </c>
      <c r="T398" s="158">
        <f>S398*H398</f>
        <v>0</v>
      </c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R398" s="159" t="s">
        <v>272</v>
      </c>
      <c r="AT398" s="159" t="s">
        <v>167</v>
      </c>
      <c r="AU398" s="159" t="s">
        <v>140</v>
      </c>
      <c r="AY398" s="17" t="s">
        <v>133</v>
      </c>
      <c r="BE398" s="160">
        <f>IF(N398="základná",J398,0)</f>
        <v>0</v>
      </c>
      <c r="BF398" s="160">
        <f>IF(N398="znížená",J398,0)</f>
        <v>0</v>
      </c>
      <c r="BG398" s="160">
        <f>IF(N398="zákl. prenesená",J398,0)</f>
        <v>0</v>
      </c>
      <c r="BH398" s="160">
        <f>IF(N398="zníž. prenesená",J398,0)</f>
        <v>0</v>
      </c>
      <c r="BI398" s="160">
        <f>IF(N398="nulová",J398,0)</f>
        <v>0</v>
      </c>
      <c r="BJ398" s="17" t="s">
        <v>140</v>
      </c>
      <c r="BK398" s="160">
        <f>ROUND(I398*H398,2)</f>
        <v>0</v>
      </c>
      <c r="BL398" s="17" t="s">
        <v>204</v>
      </c>
      <c r="BM398" s="159" t="s">
        <v>829</v>
      </c>
    </row>
    <row r="399" spans="1:65" s="2" customFormat="1" ht="24.25" customHeight="1">
      <c r="A399" s="29"/>
      <c r="B399" s="147"/>
      <c r="C399" s="148" t="s">
        <v>830</v>
      </c>
      <c r="D399" s="148" t="s">
        <v>135</v>
      </c>
      <c r="E399" s="149" t="s">
        <v>831</v>
      </c>
      <c r="F399" s="150" t="s">
        <v>832</v>
      </c>
      <c r="G399" s="151" t="s">
        <v>554</v>
      </c>
      <c r="H399" s="152">
        <v>204.78899999999999</v>
      </c>
      <c r="I399" s="153">
        <v>0</v>
      </c>
      <c r="J399" s="153">
        <f>ROUND(I399*H399,2)</f>
        <v>0</v>
      </c>
      <c r="K399" s="154"/>
      <c r="L399" s="30"/>
      <c r="M399" s="155" t="s">
        <v>1</v>
      </c>
      <c r="N399" s="156" t="s">
        <v>37</v>
      </c>
      <c r="O399" s="157">
        <v>0</v>
      </c>
      <c r="P399" s="157">
        <f>O399*H399</f>
        <v>0</v>
      </c>
      <c r="Q399" s="157">
        <v>0</v>
      </c>
      <c r="R399" s="157">
        <f>Q399*H399</f>
        <v>0</v>
      </c>
      <c r="S399" s="157">
        <v>0</v>
      </c>
      <c r="T399" s="158">
        <f>S399*H399</f>
        <v>0</v>
      </c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R399" s="159" t="s">
        <v>204</v>
      </c>
      <c r="AT399" s="159" t="s">
        <v>135</v>
      </c>
      <c r="AU399" s="159" t="s">
        <v>140</v>
      </c>
      <c r="AY399" s="17" t="s">
        <v>133</v>
      </c>
      <c r="BE399" s="160">
        <f>IF(N399="základná",J399,0)</f>
        <v>0</v>
      </c>
      <c r="BF399" s="160">
        <f>IF(N399="znížená",J399,0)</f>
        <v>0</v>
      </c>
      <c r="BG399" s="160">
        <f>IF(N399="zákl. prenesená",J399,0)</f>
        <v>0</v>
      </c>
      <c r="BH399" s="160">
        <f>IF(N399="zníž. prenesená",J399,0)</f>
        <v>0</v>
      </c>
      <c r="BI399" s="160">
        <f>IF(N399="nulová",J399,0)</f>
        <v>0</v>
      </c>
      <c r="BJ399" s="17" t="s">
        <v>140</v>
      </c>
      <c r="BK399" s="160">
        <f>ROUND(I399*H399,2)</f>
        <v>0</v>
      </c>
      <c r="BL399" s="17" t="s">
        <v>204</v>
      </c>
      <c r="BM399" s="159" t="s">
        <v>833</v>
      </c>
    </row>
    <row r="400" spans="1:65" s="12" customFormat="1" ht="22.75" customHeight="1">
      <c r="B400" s="135"/>
      <c r="D400" s="136" t="s">
        <v>70</v>
      </c>
      <c r="E400" s="145" t="s">
        <v>834</v>
      </c>
      <c r="F400" s="145" t="s">
        <v>835</v>
      </c>
      <c r="J400" s="146">
        <f>BK400</f>
        <v>0</v>
      </c>
      <c r="L400" s="135"/>
      <c r="M400" s="139"/>
      <c r="N400" s="140"/>
      <c r="O400" s="140"/>
      <c r="P400" s="141">
        <f>SUM(P401:P405)</f>
        <v>280.710442</v>
      </c>
      <c r="Q400" s="140"/>
      <c r="R400" s="141">
        <f>SUM(R401:R405)</f>
        <v>14.220900000000002</v>
      </c>
      <c r="S400" s="140"/>
      <c r="T400" s="142">
        <f>SUM(T401:T405)</f>
        <v>2.62</v>
      </c>
      <c r="AR400" s="136" t="s">
        <v>140</v>
      </c>
      <c r="AT400" s="143" t="s">
        <v>70</v>
      </c>
      <c r="AU400" s="143" t="s">
        <v>79</v>
      </c>
      <c r="AY400" s="136" t="s">
        <v>133</v>
      </c>
      <c r="BK400" s="144">
        <f>SUM(BK401:BK405)</f>
        <v>0</v>
      </c>
    </row>
    <row r="401" spans="1:65" s="2" customFormat="1" ht="24.25" customHeight="1">
      <c r="A401" s="29"/>
      <c r="B401" s="147"/>
      <c r="C401" s="148" t="s">
        <v>836</v>
      </c>
      <c r="D401" s="148" t="s">
        <v>135</v>
      </c>
      <c r="E401" s="149" t="s">
        <v>837</v>
      </c>
      <c r="F401" s="150" t="s">
        <v>838</v>
      </c>
      <c r="G401" s="151" t="s">
        <v>164</v>
      </c>
      <c r="H401" s="152">
        <v>230</v>
      </c>
      <c r="I401" s="153">
        <v>0</v>
      </c>
      <c r="J401" s="153">
        <f>ROUND(I401*H401,2)</f>
        <v>0</v>
      </c>
      <c r="K401" s="154"/>
      <c r="L401" s="30"/>
      <c r="M401" s="155" t="s">
        <v>1</v>
      </c>
      <c r="N401" s="156" t="s">
        <v>37</v>
      </c>
      <c r="O401" s="157">
        <v>1.02688</v>
      </c>
      <c r="P401" s="157">
        <f>O401*H401</f>
        <v>236.1824</v>
      </c>
      <c r="Q401" s="157">
        <v>4.4490000000000002E-2</v>
      </c>
      <c r="R401" s="157">
        <f>Q401*H401</f>
        <v>10.232700000000001</v>
      </c>
      <c r="S401" s="157">
        <v>0</v>
      </c>
      <c r="T401" s="158">
        <f>S401*H401</f>
        <v>0</v>
      </c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R401" s="159" t="s">
        <v>204</v>
      </c>
      <c r="AT401" s="159" t="s">
        <v>135</v>
      </c>
      <c r="AU401" s="159" t="s">
        <v>140</v>
      </c>
      <c r="AY401" s="17" t="s">
        <v>133</v>
      </c>
      <c r="BE401" s="160">
        <f>IF(N401="základná",J401,0)</f>
        <v>0</v>
      </c>
      <c r="BF401" s="160">
        <f>IF(N401="znížená",J401,0)</f>
        <v>0</v>
      </c>
      <c r="BG401" s="160">
        <f>IF(N401="zákl. prenesená",J401,0)</f>
        <v>0</v>
      </c>
      <c r="BH401" s="160">
        <f>IF(N401="zníž. prenesená",J401,0)</f>
        <v>0</v>
      </c>
      <c r="BI401" s="160">
        <f>IF(N401="nulová",J401,0)</f>
        <v>0</v>
      </c>
      <c r="BJ401" s="17" t="s">
        <v>140</v>
      </c>
      <c r="BK401" s="160">
        <f>ROUND(I401*H401,2)</f>
        <v>0</v>
      </c>
      <c r="BL401" s="17" t="s">
        <v>204</v>
      </c>
      <c r="BM401" s="159" t="s">
        <v>839</v>
      </c>
    </row>
    <row r="402" spans="1:65" s="2" customFormat="1" ht="24.25" customHeight="1">
      <c r="A402" s="29"/>
      <c r="B402" s="147"/>
      <c r="C402" s="161" t="s">
        <v>840</v>
      </c>
      <c r="D402" s="161" t="s">
        <v>167</v>
      </c>
      <c r="E402" s="162" t="s">
        <v>841</v>
      </c>
      <c r="F402" s="163" t="s">
        <v>842</v>
      </c>
      <c r="G402" s="164" t="s">
        <v>164</v>
      </c>
      <c r="H402" s="165">
        <v>234.6</v>
      </c>
      <c r="I402" s="153">
        <v>0</v>
      </c>
      <c r="J402" s="166">
        <f>ROUND(I402*H402,2)</f>
        <v>0</v>
      </c>
      <c r="K402" s="167"/>
      <c r="L402" s="168"/>
      <c r="M402" s="169" t="s">
        <v>1</v>
      </c>
      <c r="N402" s="170" t="s">
        <v>37</v>
      </c>
      <c r="O402" s="157">
        <v>0</v>
      </c>
      <c r="P402" s="157">
        <f>O402*H402</f>
        <v>0</v>
      </c>
      <c r="Q402" s="157">
        <v>1.7000000000000001E-2</v>
      </c>
      <c r="R402" s="157">
        <f>Q402*H402</f>
        <v>3.9882000000000004</v>
      </c>
      <c r="S402" s="157">
        <v>0</v>
      </c>
      <c r="T402" s="158">
        <f>S402*H402</f>
        <v>0</v>
      </c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R402" s="159" t="s">
        <v>272</v>
      </c>
      <c r="AT402" s="159" t="s">
        <v>167</v>
      </c>
      <c r="AU402" s="159" t="s">
        <v>140</v>
      </c>
      <c r="AY402" s="17" t="s">
        <v>133</v>
      </c>
      <c r="BE402" s="160">
        <f>IF(N402="základná",J402,0)</f>
        <v>0</v>
      </c>
      <c r="BF402" s="160">
        <f>IF(N402="znížená",J402,0)</f>
        <v>0</v>
      </c>
      <c r="BG402" s="160">
        <f>IF(N402="zákl. prenesená",J402,0)</f>
        <v>0</v>
      </c>
      <c r="BH402" s="160">
        <f>IF(N402="zníž. prenesená",J402,0)</f>
        <v>0</v>
      </c>
      <c r="BI402" s="160">
        <f>IF(N402="nulová",J402,0)</f>
        <v>0</v>
      </c>
      <c r="BJ402" s="17" t="s">
        <v>140</v>
      </c>
      <c r="BK402" s="160">
        <f>ROUND(I402*H402,2)</f>
        <v>0</v>
      </c>
      <c r="BL402" s="17" t="s">
        <v>204</v>
      </c>
      <c r="BM402" s="159" t="s">
        <v>843</v>
      </c>
    </row>
    <row r="403" spans="1:65" s="13" customFormat="1" ht="12">
      <c r="B403" s="171"/>
      <c r="D403" s="172" t="s">
        <v>171</v>
      </c>
      <c r="E403" s="173" t="s">
        <v>1</v>
      </c>
      <c r="F403" s="174" t="s">
        <v>844</v>
      </c>
      <c r="H403" s="175">
        <v>234.6</v>
      </c>
      <c r="L403" s="171"/>
      <c r="M403" s="176"/>
      <c r="N403" s="177"/>
      <c r="O403" s="177"/>
      <c r="P403" s="177"/>
      <c r="Q403" s="177"/>
      <c r="R403" s="177"/>
      <c r="S403" s="177"/>
      <c r="T403" s="178"/>
      <c r="AT403" s="173" t="s">
        <v>171</v>
      </c>
      <c r="AU403" s="173" t="s">
        <v>140</v>
      </c>
      <c r="AV403" s="13" t="s">
        <v>140</v>
      </c>
      <c r="AW403" s="13" t="s">
        <v>27</v>
      </c>
      <c r="AX403" s="13" t="s">
        <v>79</v>
      </c>
      <c r="AY403" s="173" t="s">
        <v>133</v>
      </c>
    </row>
    <row r="404" spans="1:65" s="2" customFormat="1" ht="33" customHeight="1">
      <c r="A404" s="29"/>
      <c r="B404" s="147"/>
      <c r="C404" s="148" t="s">
        <v>845</v>
      </c>
      <c r="D404" s="148" t="s">
        <v>135</v>
      </c>
      <c r="E404" s="149" t="s">
        <v>846</v>
      </c>
      <c r="F404" s="150" t="s">
        <v>847</v>
      </c>
      <c r="G404" s="151" t="s">
        <v>164</v>
      </c>
      <c r="H404" s="152">
        <v>131</v>
      </c>
      <c r="I404" s="153">
        <v>0</v>
      </c>
      <c r="J404" s="153">
        <f>ROUND(I404*H404,2)</f>
        <v>0</v>
      </c>
      <c r="K404" s="154"/>
      <c r="L404" s="30"/>
      <c r="M404" s="155" t="s">
        <v>1</v>
      </c>
      <c r="N404" s="156" t="s">
        <v>37</v>
      </c>
      <c r="O404" s="157">
        <v>0.16600000000000001</v>
      </c>
      <c r="P404" s="157">
        <f>O404*H404</f>
        <v>21.746000000000002</v>
      </c>
      <c r="Q404" s="157">
        <v>0</v>
      </c>
      <c r="R404" s="157">
        <f>Q404*H404</f>
        <v>0</v>
      </c>
      <c r="S404" s="157">
        <v>0.02</v>
      </c>
      <c r="T404" s="158">
        <f>S404*H404</f>
        <v>2.62</v>
      </c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R404" s="159" t="s">
        <v>139</v>
      </c>
      <c r="AT404" s="159" t="s">
        <v>135</v>
      </c>
      <c r="AU404" s="159" t="s">
        <v>140</v>
      </c>
      <c r="AY404" s="17" t="s">
        <v>133</v>
      </c>
      <c r="BE404" s="160">
        <f>IF(N404="základná",J404,0)</f>
        <v>0</v>
      </c>
      <c r="BF404" s="160">
        <f>IF(N404="znížená",J404,0)</f>
        <v>0</v>
      </c>
      <c r="BG404" s="160">
        <f>IF(N404="zákl. prenesená",J404,0)</f>
        <v>0</v>
      </c>
      <c r="BH404" s="160">
        <f>IF(N404="zníž. prenesená",J404,0)</f>
        <v>0</v>
      </c>
      <c r="BI404" s="160">
        <f>IF(N404="nulová",J404,0)</f>
        <v>0</v>
      </c>
      <c r="BJ404" s="17" t="s">
        <v>140</v>
      </c>
      <c r="BK404" s="160">
        <f>ROUND(I404*H404,2)</f>
        <v>0</v>
      </c>
      <c r="BL404" s="17" t="s">
        <v>139</v>
      </c>
      <c r="BM404" s="159" t="s">
        <v>848</v>
      </c>
    </row>
    <row r="405" spans="1:65" s="2" customFormat="1" ht="24.25" customHeight="1">
      <c r="A405" s="29"/>
      <c r="B405" s="147"/>
      <c r="C405" s="148" t="s">
        <v>849</v>
      </c>
      <c r="D405" s="148" t="s">
        <v>135</v>
      </c>
      <c r="E405" s="149" t="s">
        <v>850</v>
      </c>
      <c r="F405" s="150" t="s">
        <v>851</v>
      </c>
      <c r="G405" s="151" t="s">
        <v>193</v>
      </c>
      <c r="H405" s="152">
        <v>14.221</v>
      </c>
      <c r="I405" s="153">
        <v>0</v>
      </c>
      <c r="J405" s="153">
        <f>ROUND(I405*H405,2)</f>
        <v>0</v>
      </c>
      <c r="K405" s="154"/>
      <c r="L405" s="30"/>
      <c r="M405" s="155" t="s">
        <v>1</v>
      </c>
      <c r="N405" s="156" t="s">
        <v>37</v>
      </c>
      <c r="O405" s="157">
        <v>1.6020000000000001</v>
      </c>
      <c r="P405" s="157">
        <f>O405*H405</f>
        <v>22.782042000000001</v>
      </c>
      <c r="Q405" s="157">
        <v>0</v>
      </c>
      <c r="R405" s="157">
        <f>Q405*H405</f>
        <v>0</v>
      </c>
      <c r="S405" s="157">
        <v>0</v>
      </c>
      <c r="T405" s="158">
        <f>S405*H405</f>
        <v>0</v>
      </c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R405" s="159" t="s">
        <v>204</v>
      </c>
      <c r="AT405" s="159" t="s">
        <v>135</v>
      </c>
      <c r="AU405" s="159" t="s">
        <v>140</v>
      </c>
      <c r="AY405" s="17" t="s">
        <v>133</v>
      </c>
      <c r="BE405" s="160">
        <f>IF(N405="základná",J405,0)</f>
        <v>0</v>
      </c>
      <c r="BF405" s="160">
        <f>IF(N405="znížená",J405,0)</f>
        <v>0</v>
      </c>
      <c r="BG405" s="160">
        <f>IF(N405="zákl. prenesená",J405,0)</f>
        <v>0</v>
      </c>
      <c r="BH405" s="160">
        <f>IF(N405="zníž. prenesená",J405,0)</f>
        <v>0</v>
      </c>
      <c r="BI405" s="160">
        <f>IF(N405="nulová",J405,0)</f>
        <v>0</v>
      </c>
      <c r="BJ405" s="17" t="s">
        <v>140</v>
      </c>
      <c r="BK405" s="160">
        <f>ROUND(I405*H405,2)</f>
        <v>0</v>
      </c>
      <c r="BL405" s="17" t="s">
        <v>204</v>
      </c>
      <c r="BM405" s="159" t="s">
        <v>852</v>
      </c>
    </row>
    <row r="406" spans="1:65" s="12" customFormat="1" ht="22.75" customHeight="1">
      <c r="B406" s="135"/>
      <c r="D406" s="136" t="s">
        <v>70</v>
      </c>
      <c r="E406" s="145" t="s">
        <v>853</v>
      </c>
      <c r="F406" s="145" t="s">
        <v>854</v>
      </c>
      <c r="J406" s="146">
        <f>BK406</f>
        <v>0</v>
      </c>
      <c r="L406" s="135"/>
      <c r="M406" s="139"/>
      <c r="N406" s="140"/>
      <c r="O406" s="140"/>
      <c r="P406" s="141">
        <f>SUM(P407:P410)</f>
        <v>568.62254400000006</v>
      </c>
      <c r="Q406" s="140"/>
      <c r="R406" s="141">
        <f>SUM(R407:R410)</f>
        <v>8.9718400000000003</v>
      </c>
      <c r="S406" s="140"/>
      <c r="T406" s="142">
        <f>SUM(T407:T410)</f>
        <v>0</v>
      </c>
      <c r="AR406" s="136" t="s">
        <v>140</v>
      </c>
      <c r="AT406" s="143" t="s">
        <v>70</v>
      </c>
      <c r="AU406" s="143" t="s">
        <v>79</v>
      </c>
      <c r="AY406" s="136" t="s">
        <v>133</v>
      </c>
      <c r="BK406" s="144">
        <f>SUM(BK407:BK410)</f>
        <v>0</v>
      </c>
    </row>
    <row r="407" spans="1:65" s="2" customFormat="1" ht="24.25" customHeight="1">
      <c r="A407" s="29"/>
      <c r="B407" s="147"/>
      <c r="C407" s="148" t="s">
        <v>855</v>
      </c>
      <c r="D407" s="148" t="s">
        <v>135</v>
      </c>
      <c r="E407" s="149" t="s">
        <v>856</v>
      </c>
      <c r="F407" s="150" t="s">
        <v>857</v>
      </c>
      <c r="G407" s="151" t="s">
        <v>164</v>
      </c>
      <c r="H407" s="152">
        <v>230</v>
      </c>
      <c r="I407" s="153">
        <v>0</v>
      </c>
      <c r="J407" s="153">
        <f>ROUND(I407*H407,2)</f>
        <v>0</v>
      </c>
      <c r="K407" s="154"/>
      <c r="L407" s="30"/>
      <c r="M407" s="155" t="s">
        <v>1</v>
      </c>
      <c r="N407" s="156" t="s">
        <v>37</v>
      </c>
      <c r="O407" s="157">
        <v>2.40978</v>
      </c>
      <c r="P407" s="157">
        <f>O407*H407</f>
        <v>554.24940000000004</v>
      </c>
      <c r="Q407" s="157">
        <v>2.9420000000000002E-2</v>
      </c>
      <c r="R407" s="157">
        <f>Q407*H407</f>
        <v>6.7666000000000004</v>
      </c>
      <c r="S407" s="157">
        <v>0</v>
      </c>
      <c r="T407" s="158">
        <f>S407*H407</f>
        <v>0</v>
      </c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R407" s="159" t="s">
        <v>204</v>
      </c>
      <c r="AT407" s="159" t="s">
        <v>135</v>
      </c>
      <c r="AU407" s="159" t="s">
        <v>140</v>
      </c>
      <c r="AY407" s="17" t="s">
        <v>133</v>
      </c>
      <c r="BE407" s="160">
        <f>IF(N407="základná",J407,0)</f>
        <v>0</v>
      </c>
      <c r="BF407" s="160">
        <f>IF(N407="znížená",J407,0)</f>
        <v>0</v>
      </c>
      <c r="BG407" s="160">
        <f>IF(N407="zákl. prenesená",J407,0)</f>
        <v>0</v>
      </c>
      <c r="BH407" s="160">
        <f>IF(N407="zníž. prenesená",J407,0)</f>
        <v>0</v>
      </c>
      <c r="BI407" s="160">
        <f>IF(N407="nulová",J407,0)</f>
        <v>0</v>
      </c>
      <c r="BJ407" s="17" t="s">
        <v>140</v>
      </c>
      <c r="BK407" s="160">
        <f>ROUND(I407*H407,2)</f>
        <v>0</v>
      </c>
      <c r="BL407" s="17" t="s">
        <v>204</v>
      </c>
      <c r="BM407" s="159" t="s">
        <v>858</v>
      </c>
    </row>
    <row r="408" spans="1:65" s="2" customFormat="1" ht="24.25" customHeight="1">
      <c r="A408" s="29"/>
      <c r="B408" s="147"/>
      <c r="C408" s="161" t="s">
        <v>859</v>
      </c>
      <c r="D408" s="161" t="s">
        <v>167</v>
      </c>
      <c r="E408" s="162" t="s">
        <v>860</v>
      </c>
      <c r="F408" s="163" t="s">
        <v>861</v>
      </c>
      <c r="G408" s="164" t="s">
        <v>164</v>
      </c>
      <c r="H408" s="165">
        <v>234.6</v>
      </c>
      <c r="I408" s="153">
        <v>0</v>
      </c>
      <c r="J408" s="166">
        <f>ROUND(I408*H408,2)</f>
        <v>0</v>
      </c>
      <c r="K408" s="167"/>
      <c r="L408" s="168"/>
      <c r="M408" s="169" t="s">
        <v>1</v>
      </c>
      <c r="N408" s="170" t="s">
        <v>37</v>
      </c>
      <c r="O408" s="157">
        <v>0</v>
      </c>
      <c r="P408" s="157">
        <f>O408*H408</f>
        <v>0</v>
      </c>
      <c r="Q408" s="157">
        <v>9.4000000000000004E-3</v>
      </c>
      <c r="R408" s="157">
        <f>Q408*H408</f>
        <v>2.2052399999999999</v>
      </c>
      <c r="S408" s="157">
        <v>0</v>
      </c>
      <c r="T408" s="158">
        <f>S408*H408</f>
        <v>0</v>
      </c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R408" s="159" t="s">
        <v>272</v>
      </c>
      <c r="AT408" s="159" t="s">
        <v>167</v>
      </c>
      <c r="AU408" s="159" t="s">
        <v>140</v>
      </c>
      <c r="AY408" s="17" t="s">
        <v>133</v>
      </c>
      <c r="BE408" s="160">
        <f>IF(N408="základná",J408,0)</f>
        <v>0</v>
      </c>
      <c r="BF408" s="160">
        <f>IF(N408="znížená",J408,0)</f>
        <v>0</v>
      </c>
      <c r="BG408" s="160">
        <f>IF(N408="zákl. prenesená",J408,0)</f>
        <v>0</v>
      </c>
      <c r="BH408" s="160">
        <f>IF(N408="zníž. prenesená",J408,0)</f>
        <v>0</v>
      </c>
      <c r="BI408" s="160">
        <f>IF(N408="nulová",J408,0)</f>
        <v>0</v>
      </c>
      <c r="BJ408" s="17" t="s">
        <v>140</v>
      </c>
      <c r="BK408" s="160">
        <f>ROUND(I408*H408,2)</f>
        <v>0</v>
      </c>
      <c r="BL408" s="17" t="s">
        <v>204</v>
      </c>
      <c r="BM408" s="159" t="s">
        <v>862</v>
      </c>
    </row>
    <row r="409" spans="1:65" s="13" customFormat="1" ht="12">
      <c r="B409" s="171"/>
      <c r="D409" s="172" t="s">
        <v>171</v>
      </c>
      <c r="E409" s="173" t="s">
        <v>1</v>
      </c>
      <c r="F409" s="174" t="s">
        <v>844</v>
      </c>
      <c r="H409" s="175">
        <v>234.6</v>
      </c>
      <c r="L409" s="171"/>
      <c r="M409" s="176"/>
      <c r="N409" s="177"/>
      <c r="O409" s="177"/>
      <c r="P409" s="177"/>
      <c r="Q409" s="177"/>
      <c r="R409" s="177"/>
      <c r="S409" s="177"/>
      <c r="T409" s="178"/>
      <c r="AT409" s="173" t="s">
        <v>171</v>
      </c>
      <c r="AU409" s="173" t="s">
        <v>140</v>
      </c>
      <c r="AV409" s="13" t="s">
        <v>140</v>
      </c>
      <c r="AW409" s="13" t="s">
        <v>27</v>
      </c>
      <c r="AX409" s="13" t="s">
        <v>79</v>
      </c>
      <c r="AY409" s="173" t="s">
        <v>133</v>
      </c>
    </row>
    <row r="410" spans="1:65" s="2" customFormat="1" ht="24.25" customHeight="1">
      <c r="A410" s="29"/>
      <c r="B410" s="147"/>
      <c r="C410" s="148" t="s">
        <v>863</v>
      </c>
      <c r="D410" s="148" t="s">
        <v>135</v>
      </c>
      <c r="E410" s="149" t="s">
        <v>864</v>
      </c>
      <c r="F410" s="150" t="s">
        <v>865</v>
      </c>
      <c r="G410" s="151" t="s">
        <v>193</v>
      </c>
      <c r="H410" s="152">
        <v>8.9719999999999995</v>
      </c>
      <c r="I410" s="153">
        <v>0</v>
      </c>
      <c r="J410" s="153">
        <f>ROUND(I410*H410,2)</f>
        <v>0</v>
      </c>
      <c r="K410" s="154"/>
      <c r="L410" s="30"/>
      <c r="M410" s="155" t="s">
        <v>1</v>
      </c>
      <c r="N410" s="156" t="s">
        <v>37</v>
      </c>
      <c r="O410" s="157">
        <v>1.6020000000000001</v>
      </c>
      <c r="P410" s="157">
        <f>O410*H410</f>
        <v>14.373144</v>
      </c>
      <c r="Q410" s="157">
        <v>0</v>
      </c>
      <c r="R410" s="157">
        <f>Q410*H410</f>
        <v>0</v>
      </c>
      <c r="S410" s="157">
        <v>0</v>
      </c>
      <c r="T410" s="158">
        <f>S410*H410</f>
        <v>0</v>
      </c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R410" s="159" t="s">
        <v>204</v>
      </c>
      <c r="AT410" s="159" t="s">
        <v>135</v>
      </c>
      <c r="AU410" s="159" t="s">
        <v>140</v>
      </c>
      <c r="AY410" s="17" t="s">
        <v>133</v>
      </c>
      <c r="BE410" s="160">
        <f>IF(N410="základná",J410,0)</f>
        <v>0</v>
      </c>
      <c r="BF410" s="160">
        <f>IF(N410="znížená",J410,0)</f>
        <v>0</v>
      </c>
      <c r="BG410" s="160">
        <f>IF(N410="zákl. prenesená",J410,0)</f>
        <v>0</v>
      </c>
      <c r="BH410" s="160">
        <f>IF(N410="zníž. prenesená",J410,0)</f>
        <v>0</v>
      </c>
      <c r="BI410" s="160">
        <f>IF(N410="nulová",J410,0)</f>
        <v>0</v>
      </c>
      <c r="BJ410" s="17" t="s">
        <v>140</v>
      </c>
      <c r="BK410" s="160">
        <f>ROUND(I410*H410,2)</f>
        <v>0</v>
      </c>
      <c r="BL410" s="17" t="s">
        <v>204</v>
      </c>
      <c r="BM410" s="159" t="s">
        <v>866</v>
      </c>
    </row>
    <row r="411" spans="1:65" s="12" customFormat="1" ht="22.75" customHeight="1">
      <c r="B411" s="135"/>
      <c r="D411" s="136" t="s">
        <v>70</v>
      </c>
      <c r="E411" s="145" t="s">
        <v>867</v>
      </c>
      <c r="F411" s="145" t="s">
        <v>868</v>
      </c>
      <c r="J411" s="146">
        <f>BK411</f>
        <v>0</v>
      </c>
      <c r="L411" s="135"/>
      <c r="M411" s="139"/>
      <c r="N411" s="140"/>
      <c r="O411" s="140"/>
      <c r="P411" s="141">
        <f>P412</f>
        <v>3.7113200000000002</v>
      </c>
      <c r="Q411" s="140"/>
      <c r="R411" s="141">
        <f>R412</f>
        <v>4.1000000000000005E-4</v>
      </c>
      <c r="S411" s="140"/>
      <c r="T411" s="142">
        <f>T412</f>
        <v>0</v>
      </c>
      <c r="AR411" s="136" t="s">
        <v>140</v>
      </c>
      <c r="AT411" s="143" t="s">
        <v>70</v>
      </c>
      <c r="AU411" s="143" t="s">
        <v>79</v>
      </c>
      <c r="AY411" s="136" t="s">
        <v>133</v>
      </c>
      <c r="BK411" s="144">
        <f>BK412</f>
        <v>0</v>
      </c>
    </row>
    <row r="412" spans="1:65" s="2" customFormat="1" ht="37.75" customHeight="1">
      <c r="A412" s="29"/>
      <c r="B412" s="147"/>
      <c r="C412" s="148" t="s">
        <v>869</v>
      </c>
      <c r="D412" s="148" t="s">
        <v>135</v>
      </c>
      <c r="E412" s="149" t="s">
        <v>870</v>
      </c>
      <c r="F412" s="150" t="s">
        <v>871</v>
      </c>
      <c r="G412" s="151" t="s">
        <v>138</v>
      </c>
      <c r="H412" s="152">
        <v>20.5</v>
      </c>
      <c r="I412" s="153">
        <v>0</v>
      </c>
      <c r="J412" s="153">
        <f>ROUND(I412*H412,2)</f>
        <v>0</v>
      </c>
      <c r="K412" s="154"/>
      <c r="L412" s="30"/>
      <c r="M412" s="196" t="s">
        <v>1</v>
      </c>
      <c r="N412" s="197" t="s">
        <v>37</v>
      </c>
      <c r="O412" s="198">
        <v>0.18104000000000001</v>
      </c>
      <c r="P412" s="198">
        <f>O412*H412</f>
        <v>3.7113200000000002</v>
      </c>
      <c r="Q412" s="198">
        <v>2.0000000000000002E-5</v>
      </c>
      <c r="R412" s="198">
        <f>Q412*H412</f>
        <v>4.1000000000000005E-4</v>
      </c>
      <c r="S412" s="198">
        <v>0</v>
      </c>
      <c r="T412" s="199">
        <f>S412*H412</f>
        <v>0</v>
      </c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R412" s="159" t="s">
        <v>204</v>
      </c>
      <c r="AT412" s="159" t="s">
        <v>135</v>
      </c>
      <c r="AU412" s="159" t="s">
        <v>140</v>
      </c>
      <c r="AY412" s="17" t="s">
        <v>133</v>
      </c>
      <c r="BE412" s="160">
        <f>IF(N412="základná",J412,0)</f>
        <v>0</v>
      </c>
      <c r="BF412" s="160">
        <f>IF(N412="znížená",J412,0)</f>
        <v>0</v>
      </c>
      <c r="BG412" s="160">
        <f>IF(N412="zákl. prenesená",J412,0)</f>
        <v>0</v>
      </c>
      <c r="BH412" s="160">
        <f>IF(N412="zníž. prenesená",J412,0)</f>
        <v>0</v>
      </c>
      <c r="BI412" s="160">
        <f>IF(N412="nulová",J412,0)</f>
        <v>0</v>
      </c>
      <c r="BJ412" s="17" t="s">
        <v>140</v>
      </c>
      <c r="BK412" s="160">
        <f>ROUND(I412*H412,2)</f>
        <v>0</v>
      </c>
      <c r="BL412" s="17" t="s">
        <v>204</v>
      </c>
      <c r="BM412" s="159" t="s">
        <v>872</v>
      </c>
    </row>
    <row r="413" spans="1:65" s="2" customFormat="1" ht="7" customHeight="1">
      <c r="A413" s="29"/>
      <c r="B413" s="47"/>
      <c r="C413" s="48"/>
      <c r="D413" s="48"/>
      <c r="E413" s="48"/>
      <c r="F413" s="48"/>
      <c r="G413" s="48"/>
      <c r="H413" s="48"/>
      <c r="I413" s="48"/>
      <c r="J413" s="48"/>
      <c r="K413" s="48"/>
      <c r="L413" s="30"/>
      <c r="M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</row>
  </sheetData>
  <autoFilter ref="C136:K412" xr:uid="{00000000-0009-0000-0000-000001000000}"/>
  <mergeCells count="8">
    <mergeCell ref="E127:H127"/>
    <mergeCell ref="E129:H129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272"/>
  <sheetViews>
    <sheetView showGridLines="0" topLeftCell="A82" workbookViewId="0">
      <selection activeCell="J12" sqref="J12"/>
    </sheetView>
  </sheetViews>
  <sheetFormatPr baseColWidth="10" defaultColWidth="8.75" defaultRowHeight="11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4" style="1" customWidth="1"/>
    <col min="9" max="9" width="15.75" style="1" customWidth="1"/>
    <col min="10" max="10" width="22.25" style="1" customWidth="1"/>
    <col min="11" max="11" width="22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93"/>
    </row>
    <row r="2" spans="1:46" s="1" customFormat="1" ht="37" customHeight="1"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7" t="s">
        <v>83</v>
      </c>
    </row>
    <row r="3" spans="1:46" s="1" customFormat="1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1:46" s="1" customFormat="1" ht="25" customHeight="1">
      <c r="B4" s="20"/>
      <c r="D4" s="21" t="s">
        <v>90</v>
      </c>
      <c r="L4" s="20"/>
      <c r="M4" s="94" t="s">
        <v>9</v>
      </c>
      <c r="AT4" s="17" t="s">
        <v>3</v>
      </c>
    </row>
    <row r="5" spans="1:46" s="1" customFormat="1" ht="7" customHeight="1">
      <c r="B5" s="20"/>
      <c r="L5" s="20"/>
    </row>
    <row r="6" spans="1:46" s="1" customFormat="1" ht="12" customHeight="1">
      <c r="B6" s="20"/>
      <c r="D6" s="26" t="s">
        <v>13</v>
      </c>
      <c r="L6" s="20"/>
    </row>
    <row r="7" spans="1:46" s="1" customFormat="1" ht="16.5" customHeight="1">
      <c r="B7" s="20"/>
      <c r="E7" s="237" t="str">
        <f>'Rekapitulácia stavby'!K6</f>
        <v>Dostavba Materskej škôlky_Ďurčiná</v>
      </c>
      <c r="F7" s="238"/>
      <c r="G7" s="238"/>
      <c r="H7" s="238"/>
      <c r="L7" s="20"/>
    </row>
    <row r="8" spans="1:46" s="2" customFormat="1" ht="12" customHeight="1">
      <c r="A8" s="29"/>
      <c r="B8" s="30"/>
      <c r="C8" s="29"/>
      <c r="D8" s="26" t="s">
        <v>91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28" t="s">
        <v>873</v>
      </c>
      <c r="F9" s="239"/>
      <c r="G9" s="239"/>
      <c r="H9" s="239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6" t="s">
        <v>15</v>
      </c>
      <c r="E11" s="29"/>
      <c r="F11" s="24" t="s">
        <v>1</v>
      </c>
      <c r="G11" s="29"/>
      <c r="H11" s="29"/>
      <c r="I11" s="26" t="s">
        <v>16</v>
      </c>
      <c r="J11" s="24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6" t="s">
        <v>17</v>
      </c>
      <c r="E12" s="29"/>
      <c r="F12" s="24" t="s">
        <v>23</v>
      </c>
      <c r="G12" s="29"/>
      <c r="H12" s="29"/>
      <c r="I12" s="26" t="s">
        <v>19</v>
      </c>
      <c r="J12" s="55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7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6" t="s">
        <v>20</v>
      </c>
      <c r="E14" s="29"/>
      <c r="F14" s="29"/>
      <c r="G14" s="29"/>
      <c r="H14" s="29"/>
      <c r="I14" s="26" t="s">
        <v>21</v>
      </c>
      <c r="J14" s="24" t="str">
        <f>IF('Rekapitulácia stavby'!AN10="","",'Rekapitulácia stavby'!AN10)</f>
        <v>632732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4" t="str">
        <f>IF('Rekapitulácia stavby'!E11="","",'Rekapitulácia stavby'!E11)</f>
        <v xml:space="preserve"> </v>
      </c>
      <c r="F15" s="29"/>
      <c r="G15" s="29"/>
      <c r="H15" s="29"/>
      <c r="I15" s="26" t="s">
        <v>24</v>
      </c>
      <c r="J15" s="24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6" t="s">
        <v>25</v>
      </c>
      <c r="E17" s="29"/>
      <c r="F17" s="29"/>
      <c r="G17" s="29"/>
      <c r="H17" s="29"/>
      <c r="I17" s="26" t="s">
        <v>21</v>
      </c>
      <c r="J17" s="24" t="str">
        <f>'Rekapitulácia stavby'!AN13</f>
        <v/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2" t="str">
        <f>'Rekapitulácia stavby'!E14</f>
        <v xml:space="preserve"> </v>
      </c>
      <c r="F18" s="212"/>
      <c r="G18" s="212"/>
      <c r="H18" s="212"/>
      <c r="I18" s="26" t="s">
        <v>24</v>
      </c>
      <c r="J18" s="24" t="str">
        <f>'Rekapitulácia stavby'!AN14</f>
        <v/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6" t="s">
        <v>26</v>
      </c>
      <c r="E20" s="29"/>
      <c r="F20" s="29"/>
      <c r="G20" s="29"/>
      <c r="H20" s="29"/>
      <c r="I20" s="26" t="s">
        <v>21</v>
      </c>
      <c r="J20" s="24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4" t="str">
        <f>IF('Rekapitulácia stavby'!E17="","",'Rekapitulácia stavby'!E17)</f>
        <v xml:space="preserve"> </v>
      </c>
      <c r="F21" s="29"/>
      <c r="G21" s="29"/>
      <c r="H21" s="29"/>
      <c r="I21" s="26" t="s">
        <v>24</v>
      </c>
      <c r="J21" s="24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6" t="s">
        <v>28</v>
      </c>
      <c r="E23" s="29"/>
      <c r="F23" s="29"/>
      <c r="G23" s="29"/>
      <c r="H23" s="29"/>
      <c r="I23" s="26" t="s">
        <v>21</v>
      </c>
      <c r="J23" s="24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4" t="str">
        <f>IF('Rekapitulácia stavby'!E20="","",'Rekapitulácia stavby'!E20)</f>
        <v>Ing.arch. Maroš Miko</v>
      </c>
      <c r="F24" s="29"/>
      <c r="G24" s="29"/>
      <c r="H24" s="29"/>
      <c r="I24" s="26" t="s">
        <v>24</v>
      </c>
      <c r="J24" s="24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6" t="s">
        <v>30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4" t="s">
        <v>1</v>
      </c>
      <c r="F27" s="214"/>
      <c r="G27" s="214"/>
      <c r="H27" s="214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25" customHeight="1">
      <c r="A30" s="29"/>
      <c r="B30" s="30"/>
      <c r="C30" s="29"/>
      <c r="D30" s="98" t="s">
        <v>31</v>
      </c>
      <c r="E30" s="29"/>
      <c r="F30" s="29"/>
      <c r="G30" s="29"/>
      <c r="H30" s="29"/>
      <c r="I30" s="29"/>
      <c r="J30" s="71">
        <f>ROUND(J130,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9" t="s">
        <v>35</v>
      </c>
      <c r="E33" s="35" t="s">
        <v>36</v>
      </c>
      <c r="F33" s="100">
        <f>ROUND((SUM(BE130:BE271)),  2)</f>
        <v>0</v>
      </c>
      <c r="G33" s="101"/>
      <c r="H33" s="101"/>
      <c r="I33" s="102">
        <v>0.2</v>
      </c>
      <c r="J33" s="100">
        <f>ROUND(((SUM(BE130:BE271))*I33),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35" t="s">
        <v>37</v>
      </c>
      <c r="F34" s="103">
        <f>ROUND((SUM(BF130:BF271)),  2)</f>
        <v>0</v>
      </c>
      <c r="G34" s="29"/>
      <c r="H34" s="29"/>
      <c r="I34" s="104">
        <v>0.2</v>
      </c>
      <c r="J34" s="103">
        <f>ROUND(((SUM(BF130:BF271))*I34),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6" t="s">
        <v>38</v>
      </c>
      <c r="F35" s="103">
        <f>ROUND((SUM(BG130:BG271)),  2)</f>
        <v>0</v>
      </c>
      <c r="G35" s="29"/>
      <c r="H35" s="29"/>
      <c r="I35" s="104">
        <v>0.2</v>
      </c>
      <c r="J35" s="103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6" t="s">
        <v>39</v>
      </c>
      <c r="F36" s="103">
        <f>ROUND((SUM(BH130:BH271)),  2)</f>
        <v>0</v>
      </c>
      <c r="G36" s="29"/>
      <c r="H36" s="29"/>
      <c r="I36" s="104">
        <v>0.2</v>
      </c>
      <c r="J36" s="103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35" t="s">
        <v>40</v>
      </c>
      <c r="F37" s="100">
        <f>ROUND((SUM(BI130:BI271)),  2)</f>
        <v>0</v>
      </c>
      <c r="G37" s="101"/>
      <c r="H37" s="101"/>
      <c r="I37" s="102">
        <v>0</v>
      </c>
      <c r="J37" s="100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25" customHeight="1">
      <c r="A39" s="29"/>
      <c r="B39" s="30"/>
      <c r="C39" s="105"/>
      <c r="D39" s="106" t="s">
        <v>41</v>
      </c>
      <c r="E39" s="60"/>
      <c r="F39" s="60"/>
      <c r="G39" s="107" t="s">
        <v>42</v>
      </c>
      <c r="H39" s="108" t="s">
        <v>43</v>
      </c>
      <c r="I39" s="60"/>
      <c r="J39" s="109">
        <f>SUM(J30:J37)</f>
        <v>0</v>
      </c>
      <c r="K39" s="110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20"/>
      <c r="L41" s="20"/>
    </row>
    <row r="42" spans="1:31" s="1" customFormat="1" ht="14.5" customHeight="1">
      <c r="B42" s="20"/>
      <c r="L42" s="20"/>
    </row>
    <row r="43" spans="1:31" s="1" customFormat="1" ht="14.5" customHeight="1">
      <c r="B43" s="20"/>
      <c r="L43" s="20"/>
    </row>
    <row r="44" spans="1:31" s="1" customFormat="1" ht="14.5" customHeight="1">
      <c r="B44" s="20"/>
      <c r="L44" s="20"/>
    </row>
    <row r="45" spans="1:31" s="1" customFormat="1" ht="14.5" customHeight="1">
      <c r="B45" s="20"/>
      <c r="L45" s="20"/>
    </row>
    <row r="46" spans="1:31" s="1" customFormat="1" ht="14.5" customHeight="1">
      <c r="B46" s="20"/>
      <c r="L46" s="20"/>
    </row>
    <row r="47" spans="1:31" s="1" customFormat="1" ht="14.5" customHeight="1">
      <c r="B47" s="20"/>
      <c r="L47" s="20"/>
    </row>
    <row r="48" spans="1:31" s="1" customFormat="1" ht="14.5" customHeight="1">
      <c r="B48" s="20"/>
      <c r="L48" s="20"/>
    </row>
    <row r="49" spans="1:31" s="1" customFormat="1" ht="14.5" customHeight="1">
      <c r="B49" s="20"/>
      <c r="L49" s="20"/>
    </row>
    <row r="50" spans="1:31" s="2" customFormat="1" ht="14.5" customHeight="1">
      <c r="B50" s="42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">
      <c r="A61" s="29"/>
      <c r="B61" s="30"/>
      <c r="C61" s="29"/>
      <c r="D61" s="45" t="s">
        <v>46</v>
      </c>
      <c r="E61" s="32"/>
      <c r="F61" s="111" t="s">
        <v>47</v>
      </c>
      <c r="G61" s="45" t="s">
        <v>46</v>
      </c>
      <c r="H61" s="32"/>
      <c r="I61" s="32"/>
      <c r="J61" s="112" t="s">
        <v>47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">
      <c r="A65" s="29"/>
      <c r="B65" s="30"/>
      <c r="C65" s="29"/>
      <c r="D65" s="43" t="s">
        <v>48</v>
      </c>
      <c r="E65" s="46"/>
      <c r="F65" s="46"/>
      <c r="G65" s="43" t="s">
        <v>49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">
      <c r="A76" s="29"/>
      <c r="B76" s="30"/>
      <c r="C76" s="29"/>
      <c r="D76" s="45" t="s">
        <v>46</v>
      </c>
      <c r="E76" s="32"/>
      <c r="F76" s="111" t="s">
        <v>47</v>
      </c>
      <c r="G76" s="45" t="s">
        <v>46</v>
      </c>
      <c r="H76" s="32"/>
      <c r="I76" s="32"/>
      <c r="J76" s="112" t="s">
        <v>47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customHeight="1">
      <c r="A82" s="29"/>
      <c r="B82" s="30"/>
      <c r="C82" s="21" t="s">
        <v>93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6" t="s">
        <v>13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7" t="str">
        <f>E7</f>
        <v>Dostavba Materskej škôlky_Ďurčiná</v>
      </c>
      <c r="F85" s="238"/>
      <c r="G85" s="238"/>
      <c r="H85" s="238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6" t="s">
        <v>91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28" t="str">
        <f>E9</f>
        <v>b - zdravotechnika</v>
      </c>
      <c r="F87" s="239"/>
      <c r="G87" s="239"/>
      <c r="H87" s="239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6" t="s">
        <v>17</v>
      </c>
      <c r="D89" s="29"/>
      <c r="E89" s="29"/>
      <c r="F89" s="24" t="str">
        <f>F12</f>
        <v xml:space="preserve"> </v>
      </c>
      <c r="G89" s="29"/>
      <c r="H89" s="29"/>
      <c r="I89" s="26" t="s">
        <v>19</v>
      </c>
      <c r="J89" s="55" t="str">
        <f>IF(J12="","",J12)</f>
        <v/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5" customHeight="1">
      <c r="A91" s="29"/>
      <c r="B91" s="30"/>
      <c r="C91" s="26" t="s">
        <v>20</v>
      </c>
      <c r="D91" s="29"/>
      <c r="E91" s="29"/>
      <c r="F91" s="24" t="str">
        <f>E15</f>
        <v xml:space="preserve"> </v>
      </c>
      <c r="G91" s="29"/>
      <c r="H91" s="29"/>
      <c r="I91" s="26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customHeight="1">
      <c r="A92" s="29"/>
      <c r="B92" s="30"/>
      <c r="C92" s="26" t="s">
        <v>25</v>
      </c>
      <c r="D92" s="29"/>
      <c r="E92" s="29"/>
      <c r="F92" s="24" t="str">
        <f>IF(E18="","",E18)</f>
        <v xml:space="preserve"> </v>
      </c>
      <c r="G92" s="29"/>
      <c r="H92" s="29"/>
      <c r="I92" s="26" t="s">
        <v>28</v>
      </c>
      <c r="J92" s="27" t="str">
        <f>E24</f>
        <v>Ing.arch. Maroš Miko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2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3" t="s">
        <v>94</v>
      </c>
      <c r="D94" s="105"/>
      <c r="E94" s="105"/>
      <c r="F94" s="105"/>
      <c r="G94" s="105"/>
      <c r="H94" s="105"/>
      <c r="I94" s="105"/>
      <c r="J94" s="114" t="s">
        <v>95</v>
      </c>
      <c r="K94" s="105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2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75" customHeight="1">
      <c r="A96" s="29"/>
      <c r="B96" s="30"/>
      <c r="C96" s="115" t="s">
        <v>96</v>
      </c>
      <c r="D96" s="29"/>
      <c r="E96" s="29"/>
      <c r="F96" s="29"/>
      <c r="G96" s="29"/>
      <c r="H96" s="29"/>
      <c r="I96" s="29"/>
      <c r="J96" s="71">
        <f>J130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97</v>
      </c>
    </row>
    <row r="97" spans="1:31" s="9" customFormat="1" ht="25" customHeight="1">
      <c r="B97" s="116"/>
      <c r="D97" s="117" t="s">
        <v>98</v>
      </c>
      <c r="E97" s="118"/>
      <c r="F97" s="118"/>
      <c r="G97" s="118"/>
      <c r="H97" s="118"/>
      <c r="I97" s="118"/>
      <c r="J97" s="119">
        <f>J131</f>
        <v>0</v>
      </c>
      <c r="L97" s="116"/>
    </row>
    <row r="98" spans="1:31" s="10" customFormat="1" ht="20" customHeight="1">
      <c r="B98" s="120"/>
      <c r="D98" s="121" t="s">
        <v>99</v>
      </c>
      <c r="E98" s="122"/>
      <c r="F98" s="122"/>
      <c r="G98" s="122"/>
      <c r="H98" s="122"/>
      <c r="I98" s="122"/>
      <c r="J98" s="123">
        <f>J132</f>
        <v>0</v>
      </c>
      <c r="L98" s="120"/>
    </row>
    <row r="99" spans="1:31" s="10" customFormat="1" ht="20" customHeight="1">
      <c r="B99" s="120"/>
      <c r="D99" s="121" t="s">
        <v>102</v>
      </c>
      <c r="E99" s="122"/>
      <c r="F99" s="122"/>
      <c r="G99" s="122"/>
      <c r="H99" s="122"/>
      <c r="I99" s="122"/>
      <c r="J99" s="123">
        <f>J140</f>
        <v>0</v>
      </c>
      <c r="L99" s="120"/>
    </row>
    <row r="100" spans="1:31" s="10" customFormat="1" ht="20" customHeight="1">
      <c r="B100" s="120"/>
      <c r="D100" s="121" t="s">
        <v>874</v>
      </c>
      <c r="E100" s="122"/>
      <c r="F100" s="122"/>
      <c r="G100" s="122"/>
      <c r="H100" s="122"/>
      <c r="I100" s="122"/>
      <c r="J100" s="123">
        <f>J144</f>
        <v>0</v>
      </c>
      <c r="L100" s="120"/>
    </row>
    <row r="101" spans="1:31" s="10" customFormat="1" ht="20" customHeight="1">
      <c r="B101" s="120"/>
      <c r="D101" s="121" t="s">
        <v>105</v>
      </c>
      <c r="E101" s="122"/>
      <c r="F101" s="122"/>
      <c r="G101" s="122"/>
      <c r="H101" s="122"/>
      <c r="I101" s="122"/>
      <c r="J101" s="123">
        <f>J163</f>
        <v>0</v>
      </c>
      <c r="L101" s="120"/>
    </row>
    <row r="102" spans="1:31" s="9" customFormat="1" ht="25" customHeight="1">
      <c r="B102" s="116"/>
      <c r="D102" s="117" t="s">
        <v>107</v>
      </c>
      <c r="E102" s="118"/>
      <c r="F102" s="118"/>
      <c r="G102" s="118"/>
      <c r="H102" s="118"/>
      <c r="I102" s="118"/>
      <c r="J102" s="119">
        <f>J165</f>
        <v>0</v>
      </c>
      <c r="L102" s="116"/>
    </row>
    <row r="103" spans="1:31" s="10" customFormat="1" ht="20" customHeight="1">
      <c r="B103" s="120"/>
      <c r="D103" s="121" t="s">
        <v>110</v>
      </c>
      <c r="E103" s="122"/>
      <c r="F103" s="122"/>
      <c r="G103" s="122"/>
      <c r="H103" s="122"/>
      <c r="I103" s="122"/>
      <c r="J103" s="123">
        <f>J166</f>
        <v>0</v>
      </c>
      <c r="L103" s="120"/>
    </row>
    <row r="104" spans="1:31" s="10" customFormat="1" ht="20" customHeight="1">
      <c r="B104" s="120"/>
      <c r="D104" s="121" t="s">
        <v>875</v>
      </c>
      <c r="E104" s="122"/>
      <c r="F104" s="122"/>
      <c r="G104" s="122"/>
      <c r="H104" s="122"/>
      <c r="I104" s="122"/>
      <c r="J104" s="123">
        <f>J176</f>
        <v>0</v>
      </c>
      <c r="L104" s="120"/>
    </row>
    <row r="105" spans="1:31" s="10" customFormat="1" ht="20" customHeight="1">
      <c r="B105" s="120"/>
      <c r="D105" s="121" t="s">
        <v>876</v>
      </c>
      <c r="E105" s="122"/>
      <c r="F105" s="122"/>
      <c r="G105" s="122"/>
      <c r="H105" s="122"/>
      <c r="I105" s="122"/>
      <c r="J105" s="123">
        <f>J192</f>
        <v>0</v>
      </c>
      <c r="L105" s="120"/>
    </row>
    <row r="106" spans="1:31" s="10" customFormat="1" ht="20" customHeight="1">
      <c r="B106" s="120"/>
      <c r="D106" s="121" t="s">
        <v>877</v>
      </c>
      <c r="E106" s="122"/>
      <c r="F106" s="122"/>
      <c r="G106" s="122"/>
      <c r="H106" s="122"/>
      <c r="I106" s="122"/>
      <c r="J106" s="123">
        <f>J226</f>
        <v>0</v>
      </c>
      <c r="L106" s="120"/>
    </row>
    <row r="107" spans="1:31" s="10" customFormat="1" ht="20" customHeight="1">
      <c r="B107" s="120"/>
      <c r="D107" s="121" t="s">
        <v>878</v>
      </c>
      <c r="E107" s="122"/>
      <c r="F107" s="122"/>
      <c r="G107" s="122"/>
      <c r="H107" s="122"/>
      <c r="I107" s="122"/>
      <c r="J107" s="123">
        <f>J230</f>
        <v>0</v>
      </c>
      <c r="L107" s="120"/>
    </row>
    <row r="108" spans="1:31" s="10" customFormat="1" ht="20" customHeight="1">
      <c r="B108" s="120"/>
      <c r="D108" s="121" t="s">
        <v>879</v>
      </c>
      <c r="E108" s="122"/>
      <c r="F108" s="122"/>
      <c r="G108" s="122"/>
      <c r="H108" s="122"/>
      <c r="I108" s="122"/>
      <c r="J108" s="123">
        <f>J258</f>
        <v>0</v>
      </c>
      <c r="L108" s="120"/>
    </row>
    <row r="109" spans="1:31" s="9" customFormat="1" ht="25" customHeight="1">
      <c r="B109" s="116"/>
      <c r="D109" s="117" t="s">
        <v>880</v>
      </c>
      <c r="E109" s="118"/>
      <c r="F109" s="118"/>
      <c r="G109" s="118"/>
      <c r="H109" s="118"/>
      <c r="I109" s="118"/>
      <c r="J109" s="119">
        <f>J264</f>
        <v>0</v>
      </c>
      <c r="L109" s="116"/>
    </row>
    <row r="110" spans="1:31" s="10" customFormat="1" ht="20" customHeight="1">
      <c r="B110" s="120"/>
      <c r="D110" s="121" t="s">
        <v>881</v>
      </c>
      <c r="E110" s="122"/>
      <c r="F110" s="122"/>
      <c r="G110" s="122"/>
      <c r="H110" s="122"/>
      <c r="I110" s="122"/>
      <c r="J110" s="123">
        <f>J265</f>
        <v>0</v>
      </c>
      <c r="L110" s="120"/>
    </row>
    <row r="111" spans="1:31" s="2" customFormat="1" ht="21.7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7" customHeight="1">
      <c r="A112" s="29"/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6" spans="1:31" s="2" customFormat="1" ht="7" customHeight="1">
      <c r="A116" s="29"/>
      <c r="B116" s="49"/>
      <c r="C116" s="50"/>
      <c r="D116" s="50"/>
      <c r="E116" s="50"/>
      <c r="F116" s="50"/>
      <c r="G116" s="50"/>
      <c r="H116" s="50"/>
      <c r="I116" s="50"/>
      <c r="J116" s="50"/>
      <c r="K116" s="50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25" customHeight="1">
      <c r="A117" s="29"/>
      <c r="B117" s="30"/>
      <c r="C117" s="21" t="s">
        <v>119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7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12" customHeight="1">
      <c r="A119" s="29"/>
      <c r="B119" s="30"/>
      <c r="C119" s="26" t="s">
        <v>13</v>
      </c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6.5" customHeight="1">
      <c r="A120" s="29"/>
      <c r="B120" s="30"/>
      <c r="C120" s="29"/>
      <c r="D120" s="29"/>
      <c r="E120" s="237" t="str">
        <f>E7</f>
        <v>Dostavba Materskej škôlky_Ďurčiná</v>
      </c>
      <c r="F120" s="238"/>
      <c r="G120" s="238"/>
      <c r="H120" s="238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2" customHeight="1">
      <c r="A121" s="29"/>
      <c r="B121" s="30"/>
      <c r="C121" s="26" t="s">
        <v>91</v>
      </c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6.5" customHeight="1">
      <c r="A122" s="29"/>
      <c r="B122" s="30"/>
      <c r="C122" s="29"/>
      <c r="D122" s="29"/>
      <c r="E122" s="228" t="str">
        <f>E9</f>
        <v>b - zdravotechnika</v>
      </c>
      <c r="F122" s="239"/>
      <c r="G122" s="239"/>
      <c r="H122" s="23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7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6" t="s">
        <v>17</v>
      </c>
      <c r="D124" s="29"/>
      <c r="E124" s="29"/>
      <c r="F124" s="24" t="str">
        <f>F12</f>
        <v xml:space="preserve"> </v>
      </c>
      <c r="G124" s="29"/>
      <c r="H124" s="29"/>
      <c r="I124" s="26" t="s">
        <v>19</v>
      </c>
      <c r="J124" s="55" t="str">
        <f>IF(J12="","",J12)</f>
        <v/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7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5.25" customHeight="1">
      <c r="A126" s="29"/>
      <c r="B126" s="30"/>
      <c r="C126" s="26" t="s">
        <v>20</v>
      </c>
      <c r="D126" s="29"/>
      <c r="E126" s="29"/>
      <c r="F126" s="24" t="str">
        <f>E15</f>
        <v xml:space="preserve"> </v>
      </c>
      <c r="G126" s="29"/>
      <c r="H126" s="29"/>
      <c r="I126" s="26" t="s">
        <v>26</v>
      </c>
      <c r="J126" s="27" t="str">
        <f>E21</f>
        <v xml:space="preserve"> </v>
      </c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5.25" customHeight="1">
      <c r="A127" s="29"/>
      <c r="B127" s="30"/>
      <c r="C127" s="26" t="s">
        <v>25</v>
      </c>
      <c r="D127" s="29"/>
      <c r="E127" s="29"/>
      <c r="F127" s="24" t="str">
        <f>IF(E18="","",E18)</f>
        <v xml:space="preserve"> </v>
      </c>
      <c r="G127" s="29"/>
      <c r="H127" s="29"/>
      <c r="I127" s="26" t="s">
        <v>28</v>
      </c>
      <c r="J127" s="27" t="str">
        <f>E24</f>
        <v>Ing.arch. Maroš Miko</v>
      </c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0.2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11" customFormat="1" ht="29.25" customHeight="1">
      <c r="A129" s="124"/>
      <c r="B129" s="125"/>
      <c r="C129" s="126" t="s">
        <v>120</v>
      </c>
      <c r="D129" s="127" t="s">
        <v>56</v>
      </c>
      <c r="E129" s="127" t="s">
        <v>52</v>
      </c>
      <c r="F129" s="127" t="s">
        <v>53</v>
      </c>
      <c r="G129" s="127" t="s">
        <v>121</v>
      </c>
      <c r="H129" s="127" t="s">
        <v>122</v>
      </c>
      <c r="I129" s="127" t="s">
        <v>123</v>
      </c>
      <c r="J129" s="128" t="s">
        <v>95</v>
      </c>
      <c r="K129" s="129" t="s">
        <v>124</v>
      </c>
      <c r="L129" s="130"/>
      <c r="M129" s="62" t="s">
        <v>1</v>
      </c>
      <c r="N129" s="63" t="s">
        <v>35</v>
      </c>
      <c r="O129" s="63" t="s">
        <v>125</v>
      </c>
      <c r="P129" s="63" t="s">
        <v>126</v>
      </c>
      <c r="Q129" s="63" t="s">
        <v>127</v>
      </c>
      <c r="R129" s="63" t="s">
        <v>128</v>
      </c>
      <c r="S129" s="63" t="s">
        <v>129</v>
      </c>
      <c r="T129" s="64" t="s">
        <v>130</v>
      </c>
      <c r="U129" s="124"/>
      <c r="V129" s="124"/>
      <c r="W129" s="124"/>
      <c r="X129" s="124"/>
      <c r="Y129" s="124"/>
      <c r="Z129" s="124"/>
      <c r="AA129" s="124"/>
      <c r="AB129" s="124"/>
      <c r="AC129" s="124"/>
      <c r="AD129" s="124"/>
      <c r="AE129" s="124"/>
    </row>
    <row r="130" spans="1:65" s="2" customFormat="1" ht="22.75" customHeight="1">
      <c r="A130" s="29"/>
      <c r="B130" s="30"/>
      <c r="C130" s="69" t="s">
        <v>96</v>
      </c>
      <c r="D130" s="29"/>
      <c r="E130" s="29"/>
      <c r="F130" s="29"/>
      <c r="G130" s="29"/>
      <c r="H130" s="29"/>
      <c r="I130" s="29"/>
      <c r="J130" s="131">
        <f>BK130</f>
        <v>0</v>
      </c>
      <c r="K130" s="29"/>
      <c r="L130" s="30"/>
      <c r="M130" s="65"/>
      <c r="N130" s="56"/>
      <c r="O130" s="66"/>
      <c r="P130" s="132">
        <f>P131+P165+P264</f>
        <v>0</v>
      </c>
      <c r="Q130" s="66"/>
      <c r="R130" s="132">
        <f>R131+R165+R264</f>
        <v>0</v>
      </c>
      <c r="S130" s="66"/>
      <c r="T130" s="133">
        <f>T131+T165+T264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T130" s="17" t="s">
        <v>70</v>
      </c>
      <c r="AU130" s="17" t="s">
        <v>97</v>
      </c>
      <c r="BK130" s="134">
        <f>BK131+BK165+BK264</f>
        <v>0</v>
      </c>
    </row>
    <row r="131" spans="1:65" s="12" customFormat="1" ht="26" customHeight="1">
      <c r="B131" s="135"/>
      <c r="D131" s="136" t="s">
        <v>70</v>
      </c>
      <c r="E131" s="137" t="s">
        <v>131</v>
      </c>
      <c r="F131" s="137" t="s">
        <v>132</v>
      </c>
      <c r="J131" s="138">
        <f>BK131</f>
        <v>0</v>
      </c>
      <c r="L131" s="135"/>
      <c r="M131" s="139"/>
      <c r="N131" s="140"/>
      <c r="O131" s="140"/>
      <c r="P131" s="141">
        <f>P132+P140+P144+P163</f>
        <v>0</v>
      </c>
      <c r="Q131" s="140"/>
      <c r="R131" s="141">
        <f>R132+R140+R144+R163</f>
        <v>0</v>
      </c>
      <c r="S131" s="140"/>
      <c r="T131" s="142">
        <f>T132+T140+T144+T163</f>
        <v>0</v>
      </c>
      <c r="AR131" s="136" t="s">
        <v>79</v>
      </c>
      <c r="AT131" s="143" t="s">
        <v>70</v>
      </c>
      <c r="AU131" s="143" t="s">
        <v>71</v>
      </c>
      <c r="AY131" s="136" t="s">
        <v>133</v>
      </c>
      <c r="BK131" s="144">
        <f>BK132+BK140+BK144+BK163</f>
        <v>0</v>
      </c>
    </row>
    <row r="132" spans="1:65" s="12" customFormat="1" ht="22.75" customHeight="1">
      <c r="B132" s="135"/>
      <c r="D132" s="136" t="s">
        <v>70</v>
      </c>
      <c r="E132" s="145" t="s">
        <v>79</v>
      </c>
      <c r="F132" s="145" t="s">
        <v>134</v>
      </c>
      <c r="J132" s="146">
        <f>BK132</f>
        <v>0</v>
      </c>
      <c r="L132" s="135"/>
      <c r="M132" s="139"/>
      <c r="N132" s="140"/>
      <c r="O132" s="140"/>
      <c r="P132" s="141">
        <f>SUM(P133:P139)</f>
        <v>0</v>
      </c>
      <c r="Q132" s="140"/>
      <c r="R132" s="141">
        <f>SUM(R133:R139)</f>
        <v>0</v>
      </c>
      <c r="S132" s="140"/>
      <c r="T132" s="142">
        <f>SUM(T133:T139)</f>
        <v>0</v>
      </c>
      <c r="AR132" s="136" t="s">
        <v>79</v>
      </c>
      <c r="AT132" s="143" t="s">
        <v>70</v>
      </c>
      <c r="AU132" s="143" t="s">
        <v>79</v>
      </c>
      <c r="AY132" s="136" t="s">
        <v>133</v>
      </c>
      <c r="BK132" s="144">
        <f>SUM(BK133:BK139)</f>
        <v>0</v>
      </c>
    </row>
    <row r="133" spans="1:65" s="2" customFormat="1" ht="21.75" customHeight="1">
      <c r="A133" s="29"/>
      <c r="B133" s="147"/>
      <c r="C133" s="148" t="s">
        <v>152</v>
      </c>
      <c r="D133" s="148" t="s">
        <v>135</v>
      </c>
      <c r="E133" s="149" t="s">
        <v>882</v>
      </c>
      <c r="F133" s="150" t="s">
        <v>883</v>
      </c>
      <c r="G133" s="151" t="s">
        <v>138</v>
      </c>
      <c r="H133" s="152">
        <v>21.56</v>
      </c>
      <c r="I133" s="153">
        <v>0</v>
      </c>
      <c r="J133" s="153">
        <f t="shared" ref="J133:J139" si="0">ROUND(I133*H133,2)</f>
        <v>0</v>
      </c>
      <c r="K133" s="154"/>
      <c r="L133" s="30"/>
      <c r="M133" s="155" t="s">
        <v>1</v>
      </c>
      <c r="N133" s="156" t="s">
        <v>37</v>
      </c>
      <c r="O133" s="157">
        <v>0</v>
      </c>
      <c r="P133" s="157">
        <f t="shared" ref="P133:P139" si="1">O133*H133</f>
        <v>0</v>
      </c>
      <c r="Q133" s="157">
        <v>0</v>
      </c>
      <c r="R133" s="157">
        <f t="shared" ref="R133:R139" si="2">Q133*H133</f>
        <v>0</v>
      </c>
      <c r="S133" s="157">
        <v>0</v>
      </c>
      <c r="T133" s="158">
        <f t="shared" ref="T133:T139" si="3"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139</v>
      </c>
      <c r="AT133" s="159" t="s">
        <v>135</v>
      </c>
      <c r="AU133" s="159" t="s">
        <v>140</v>
      </c>
      <c r="AY133" s="17" t="s">
        <v>133</v>
      </c>
      <c r="BE133" s="160">
        <f t="shared" ref="BE133:BE139" si="4">IF(N133="základná",J133,0)</f>
        <v>0</v>
      </c>
      <c r="BF133" s="160">
        <f t="shared" ref="BF133:BF139" si="5">IF(N133="znížená",J133,0)</f>
        <v>0</v>
      </c>
      <c r="BG133" s="160">
        <f t="shared" ref="BG133:BG139" si="6">IF(N133="zákl. prenesená",J133,0)</f>
        <v>0</v>
      </c>
      <c r="BH133" s="160">
        <f t="shared" ref="BH133:BH139" si="7">IF(N133="zníž. prenesená",J133,0)</f>
        <v>0</v>
      </c>
      <c r="BI133" s="160">
        <f t="shared" ref="BI133:BI139" si="8">IF(N133="nulová",J133,0)</f>
        <v>0</v>
      </c>
      <c r="BJ133" s="17" t="s">
        <v>140</v>
      </c>
      <c r="BK133" s="160">
        <f t="shared" ref="BK133:BK139" si="9">ROUND(I133*H133,2)</f>
        <v>0</v>
      </c>
      <c r="BL133" s="17" t="s">
        <v>139</v>
      </c>
      <c r="BM133" s="159" t="s">
        <v>140</v>
      </c>
    </row>
    <row r="134" spans="1:65" s="2" customFormat="1" ht="21.75" customHeight="1">
      <c r="A134" s="29"/>
      <c r="B134" s="147"/>
      <c r="C134" s="148" t="s">
        <v>209</v>
      </c>
      <c r="D134" s="148" t="s">
        <v>135</v>
      </c>
      <c r="E134" s="149" t="s">
        <v>884</v>
      </c>
      <c r="F134" s="150" t="s">
        <v>885</v>
      </c>
      <c r="G134" s="151" t="s">
        <v>138</v>
      </c>
      <c r="H134" s="152">
        <v>21.56</v>
      </c>
      <c r="I134" s="153">
        <v>0</v>
      </c>
      <c r="J134" s="153">
        <f t="shared" si="0"/>
        <v>0</v>
      </c>
      <c r="K134" s="154"/>
      <c r="L134" s="30"/>
      <c r="M134" s="155" t="s">
        <v>1</v>
      </c>
      <c r="N134" s="156" t="s">
        <v>37</v>
      </c>
      <c r="O134" s="157">
        <v>0</v>
      </c>
      <c r="P134" s="157">
        <f t="shared" si="1"/>
        <v>0</v>
      </c>
      <c r="Q134" s="157">
        <v>0</v>
      </c>
      <c r="R134" s="157">
        <f t="shared" si="2"/>
        <v>0</v>
      </c>
      <c r="S134" s="157">
        <v>0</v>
      </c>
      <c r="T134" s="158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139</v>
      </c>
      <c r="AT134" s="159" t="s">
        <v>135</v>
      </c>
      <c r="AU134" s="159" t="s">
        <v>140</v>
      </c>
      <c r="AY134" s="17" t="s">
        <v>133</v>
      </c>
      <c r="BE134" s="160">
        <f t="shared" si="4"/>
        <v>0</v>
      </c>
      <c r="BF134" s="160">
        <f t="shared" si="5"/>
        <v>0</v>
      </c>
      <c r="BG134" s="160">
        <f t="shared" si="6"/>
        <v>0</v>
      </c>
      <c r="BH134" s="160">
        <f t="shared" si="7"/>
        <v>0</v>
      </c>
      <c r="BI134" s="160">
        <f t="shared" si="8"/>
        <v>0</v>
      </c>
      <c r="BJ134" s="17" t="s">
        <v>140</v>
      </c>
      <c r="BK134" s="160">
        <f t="shared" si="9"/>
        <v>0</v>
      </c>
      <c r="BL134" s="17" t="s">
        <v>139</v>
      </c>
      <c r="BM134" s="159" t="s">
        <v>139</v>
      </c>
    </row>
    <row r="135" spans="1:65" s="2" customFormat="1" ht="24.25" customHeight="1">
      <c r="A135" s="29"/>
      <c r="B135" s="147"/>
      <c r="C135" s="148" t="s">
        <v>213</v>
      </c>
      <c r="D135" s="148" t="s">
        <v>135</v>
      </c>
      <c r="E135" s="149" t="s">
        <v>886</v>
      </c>
      <c r="F135" s="150" t="s">
        <v>887</v>
      </c>
      <c r="G135" s="151" t="s">
        <v>138</v>
      </c>
      <c r="H135" s="152">
        <v>13.81</v>
      </c>
      <c r="I135" s="153">
        <v>0</v>
      </c>
      <c r="J135" s="153">
        <f t="shared" si="0"/>
        <v>0</v>
      </c>
      <c r="K135" s="154"/>
      <c r="L135" s="30"/>
      <c r="M135" s="155" t="s">
        <v>1</v>
      </c>
      <c r="N135" s="156" t="s">
        <v>37</v>
      </c>
      <c r="O135" s="157">
        <v>0</v>
      </c>
      <c r="P135" s="157">
        <f t="shared" si="1"/>
        <v>0</v>
      </c>
      <c r="Q135" s="157">
        <v>0</v>
      </c>
      <c r="R135" s="157">
        <f t="shared" si="2"/>
        <v>0</v>
      </c>
      <c r="S135" s="157">
        <v>0</v>
      </c>
      <c r="T135" s="158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139</v>
      </c>
      <c r="AT135" s="159" t="s">
        <v>135</v>
      </c>
      <c r="AU135" s="159" t="s">
        <v>140</v>
      </c>
      <c r="AY135" s="17" t="s">
        <v>133</v>
      </c>
      <c r="BE135" s="160">
        <f t="shared" si="4"/>
        <v>0</v>
      </c>
      <c r="BF135" s="160">
        <f t="shared" si="5"/>
        <v>0</v>
      </c>
      <c r="BG135" s="160">
        <f t="shared" si="6"/>
        <v>0</v>
      </c>
      <c r="BH135" s="160">
        <f t="shared" si="7"/>
        <v>0</v>
      </c>
      <c r="BI135" s="160">
        <f t="shared" si="8"/>
        <v>0</v>
      </c>
      <c r="BJ135" s="17" t="s">
        <v>140</v>
      </c>
      <c r="BK135" s="160">
        <f t="shared" si="9"/>
        <v>0</v>
      </c>
      <c r="BL135" s="17" t="s">
        <v>139</v>
      </c>
      <c r="BM135" s="159" t="s">
        <v>156</v>
      </c>
    </row>
    <row r="136" spans="1:65" s="2" customFormat="1" ht="16.5" customHeight="1">
      <c r="A136" s="29"/>
      <c r="B136" s="147"/>
      <c r="C136" s="148" t="s">
        <v>217</v>
      </c>
      <c r="D136" s="148" t="s">
        <v>135</v>
      </c>
      <c r="E136" s="149" t="s">
        <v>888</v>
      </c>
      <c r="F136" s="150" t="s">
        <v>889</v>
      </c>
      <c r="G136" s="151" t="s">
        <v>138</v>
      </c>
      <c r="H136" s="152">
        <v>13.81</v>
      </c>
      <c r="I136" s="153">
        <v>0</v>
      </c>
      <c r="J136" s="153">
        <f t="shared" si="0"/>
        <v>0</v>
      </c>
      <c r="K136" s="154"/>
      <c r="L136" s="30"/>
      <c r="M136" s="155" t="s">
        <v>1</v>
      </c>
      <c r="N136" s="156" t="s">
        <v>37</v>
      </c>
      <c r="O136" s="157">
        <v>0</v>
      </c>
      <c r="P136" s="157">
        <f t="shared" si="1"/>
        <v>0</v>
      </c>
      <c r="Q136" s="157">
        <v>0</v>
      </c>
      <c r="R136" s="157">
        <f t="shared" si="2"/>
        <v>0</v>
      </c>
      <c r="S136" s="157">
        <v>0</v>
      </c>
      <c r="T136" s="158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139</v>
      </c>
      <c r="AT136" s="159" t="s">
        <v>135</v>
      </c>
      <c r="AU136" s="159" t="s">
        <v>140</v>
      </c>
      <c r="AY136" s="17" t="s">
        <v>133</v>
      </c>
      <c r="BE136" s="160">
        <f t="shared" si="4"/>
        <v>0</v>
      </c>
      <c r="BF136" s="160">
        <f t="shared" si="5"/>
        <v>0</v>
      </c>
      <c r="BG136" s="160">
        <f t="shared" si="6"/>
        <v>0</v>
      </c>
      <c r="BH136" s="160">
        <f t="shared" si="7"/>
        <v>0</v>
      </c>
      <c r="BI136" s="160">
        <f t="shared" si="8"/>
        <v>0</v>
      </c>
      <c r="BJ136" s="17" t="s">
        <v>140</v>
      </c>
      <c r="BK136" s="160">
        <f t="shared" si="9"/>
        <v>0</v>
      </c>
      <c r="BL136" s="17" t="s">
        <v>139</v>
      </c>
      <c r="BM136" s="159" t="s">
        <v>166</v>
      </c>
    </row>
    <row r="137" spans="1:65" s="2" customFormat="1" ht="21.75" customHeight="1">
      <c r="A137" s="29"/>
      <c r="B137" s="147"/>
      <c r="C137" s="148" t="s">
        <v>7</v>
      </c>
      <c r="D137" s="148" t="s">
        <v>135</v>
      </c>
      <c r="E137" s="149" t="s">
        <v>890</v>
      </c>
      <c r="F137" s="150" t="s">
        <v>891</v>
      </c>
      <c r="G137" s="151" t="s">
        <v>138</v>
      </c>
      <c r="H137" s="152">
        <v>13.81</v>
      </c>
      <c r="I137" s="153">
        <v>0</v>
      </c>
      <c r="J137" s="153">
        <f t="shared" si="0"/>
        <v>0</v>
      </c>
      <c r="K137" s="154"/>
      <c r="L137" s="30"/>
      <c r="M137" s="155" t="s">
        <v>1</v>
      </c>
      <c r="N137" s="156" t="s">
        <v>37</v>
      </c>
      <c r="O137" s="157">
        <v>0</v>
      </c>
      <c r="P137" s="157">
        <f t="shared" si="1"/>
        <v>0</v>
      </c>
      <c r="Q137" s="157">
        <v>0</v>
      </c>
      <c r="R137" s="157">
        <f t="shared" si="2"/>
        <v>0</v>
      </c>
      <c r="S137" s="157">
        <v>0</v>
      </c>
      <c r="T137" s="158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139</v>
      </c>
      <c r="AT137" s="159" t="s">
        <v>135</v>
      </c>
      <c r="AU137" s="159" t="s">
        <v>140</v>
      </c>
      <c r="AY137" s="17" t="s">
        <v>133</v>
      </c>
      <c r="BE137" s="160">
        <f t="shared" si="4"/>
        <v>0</v>
      </c>
      <c r="BF137" s="160">
        <f t="shared" si="5"/>
        <v>0</v>
      </c>
      <c r="BG137" s="160">
        <f t="shared" si="6"/>
        <v>0</v>
      </c>
      <c r="BH137" s="160">
        <f t="shared" si="7"/>
        <v>0</v>
      </c>
      <c r="BI137" s="160">
        <f t="shared" si="8"/>
        <v>0</v>
      </c>
      <c r="BJ137" s="17" t="s">
        <v>140</v>
      </c>
      <c r="BK137" s="160">
        <f t="shared" si="9"/>
        <v>0</v>
      </c>
      <c r="BL137" s="17" t="s">
        <v>139</v>
      </c>
      <c r="BM137" s="159" t="s">
        <v>177</v>
      </c>
    </row>
    <row r="138" spans="1:65" s="2" customFormat="1" ht="16.5" customHeight="1">
      <c r="A138" s="29"/>
      <c r="B138" s="147"/>
      <c r="C138" s="148" t="s">
        <v>226</v>
      </c>
      <c r="D138" s="148" t="s">
        <v>135</v>
      </c>
      <c r="E138" s="149" t="s">
        <v>892</v>
      </c>
      <c r="F138" s="150" t="s">
        <v>893</v>
      </c>
      <c r="G138" s="151" t="s">
        <v>138</v>
      </c>
      <c r="H138" s="152">
        <v>13.81</v>
      </c>
      <c r="I138" s="153">
        <v>0</v>
      </c>
      <c r="J138" s="153">
        <f t="shared" si="0"/>
        <v>0</v>
      </c>
      <c r="K138" s="154"/>
      <c r="L138" s="30"/>
      <c r="M138" s="155" t="s">
        <v>1</v>
      </c>
      <c r="N138" s="156" t="s">
        <v>37</v>
      </c>
      <c r="O138" s="157">
        <v>0</v>
      </c>
      <c r="P138" s="157">
        <f t="shared" si="1"/>
        <v>0</v>
      </c>
      <c r="Q138" s="157">
        <v>0</v>
      </c>
      <c r="R138" s="157">
        <f t="shared" si="2"/>
        <v>0</v>
      </c>
      <c r="S138" s="157">
        <v>0</v>
      </c>
      <c r="T138" s="158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139</v>
      </c>
      <c r="AT138" s="159" t="s">
        <v>135</v>
      </c>
      <c r="AU138" s="159" t="s">
        <v>140</v>
      </c>
      <c r="AY138" s="17" t="s">
        <v>133</v>
      </c>
      <c r="BE138" s="160">
        <f t="shared" si="4"/>
        <v>0</v>
      </c>
      <c r="BF138" s="160">
        <f t="shared" si="5"/>
        <v>0</v>
      </c>
      <c r="BG138" s="160">
        <f t="shared" si="6"/>
        <v>0</v>
      </c>
      <c r="BH138" s="160">
        <f t="shared" si="7"/>
        <v>0</v>
      </c>
      <c r="BI138" s="160">
        <f t="shared" si="8"/>
        <v>0</v>
      </c>
      <c r="BJ138" s="17" t="s">
        <v>140</v>
      </c>
      <c r="BK138" s="160">
        <f t="shared" si="9"/>
        <v>0</v>
      </c>
      <c r="BL138" s="17" t="s">
        <v>139</v>
      </c>
      <c r="BM138" s="159" t="s">
        <v>186</v>
      </c>
    </row>
    <row r="139" spans="1:65" s="2" customFormat="1" ht="21.75" customHeight="1">
      <c r="A139" s="29"/>
      <c r="B139" s="147"/>
      <c r="C139" s="148" t="s">
        <v>230</v>
      </c>
      <c r="D139" s="148" t="s">
        <v>135</v>
      </c>
      <c r="E139" s="149" t="s">
        <v>894</v>
      </c>
      <c r="F139" s="150" t="s">
        <v>895</v>
      </c>
      <c r="G139" s="151" t="s">
        <v>138</v>
      </c>
      <c r="H139" s="152">
        <v>13.81</v>
      </c>
      <c r="I139" s="153">
        <v>0</v>
      </c>
      <c r="J139" s="153">
        <f t="shared" si="0"/>
        <v>0</v>
      </c>
      <c r="K139" s="154"/>
      <c r="L139" s="30"/>
      <c r="M139" s="155" t="s">
        <v>1</v>
      </c>
      <c r="N139" s="156" t="s">
        <v>37</v>
      </c>
      <c r="O139" s="157">
        <v>0</v>
      </c>
      <c r="P139" s="157">
        <f t="shared" si="1"/>
        <v>0</v>
      </c>
      <c r="Q139" s="157">
        <v>0</v>
      </c>
      <c r="R139" s="157">
        <f t="shared" si="2"/>
        <v>0</v>
      </c>
      <c r="S139" s="157">
        <v>0</v>
      </c>
      <c r="T139" s="158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139</v>
      </c>
      <c r="AT139" s="159" t="s">
        <v>135</v>
      </c>
      <c r="AU139" s="159" t="s">
        <v>140</v>
      </c>
      <c r="AY139" s="17" t="s">
        <v>133</v>
      </c>
      <c r="BE139" s="160">
        <f t="shared" si="4"/>
        <v>0</v>
      </c>
      <c r="BF139" s="160">
        <f t="shared" si="5"/>
        <v>0</v>
      </c>
      <c r="BG139" s="160">
        <f t="shared" si="6"/>
        <v>0</v>
      </c>
      <c r="BH139" s="160">
        <f t="shared" si="7"/>
        <v>0</v>
      </c>
      <c r="BI139" s="160">
        <f t="shared" si="8"/>
        <v>0</v>
      </c>
      <c r="BJ139" s="17" t="s">
        <v>140</v>
      </c>
      <c r="BK139" s="160">
        <f t="shared" si="9"/>
        <v>0</v>
      </c>
      <c r="BL139" s="17" t="s">
        <v>139</v>
      </c>
      <c r="BM139" s="159" t="s">
        <v>195</v>
      </c>
    </row>
    <row r="140" spans="1:65" s="12" customFormat="1" ht="22.75" customHeight="1">
      <c r="B140" s="135"/>
      <c r="D140" s="136" t="s">
        <v>70</v>
      </c>
      <c r="E140" s="145" t="s">
        <v>139</v>
      </c>
      <c r="F140" s="145" t="s">
        <v>238</v>
      </c>
      <c r="J140" s="146">
        <f>BK140</f>
        <v>0</v>
      </c>
      <c r="L140" s="135"/>
      <c r="M140" s="139"/>
      <c r="N140" s="140"/>
      <c r="O140" s="140"/>
      <c r="P140" s="141">
        <f>SUM(P141:P143)</f>
        <v>0</v>
      </c>
      <c r="Q140" s="140"/>
      <c r="R140" s="141">
        <f>SUM(R141:R143)</f>
        <v>0</v>
      </c>
      <c r="S140" s="140"/>
      <c r="T140" s="142">
        <f>SUM(T141:T143)</f>
        <v>0</v>
      </c>
      <c r="AR140" s="136" t="s">
        <v>79</v>
      </c>
      <c r="AT140" s="143" t="s">
        <v>70</v>
      </c>
      <c r="AU140" s="143" t="s">
        <v>79</v>
      </c>
      <c r="AY140" s="136" t="s">
        <v>133</v>
      </c>
      <c r="BK140" s="144">
        <f>SUM(BK141:BK143)</f>
        <v>0</v>
      </c>
    </row>
    <row r="141" spans="1:65" s="2" customFormat="1" ht="24.25" customHeight="1">
      <c r="A141" s="29"/>
      <c r="B141" s="147"/>
      <c r="C141" s="148" t="s">
        <v>247</v>
      </c>
      <c r="D141" s="148" t="s">
        <v>135</v>
      </c>
      <c r="E141" s="149" t="s">
        <v>896</v>
      </c>
      <c r="F141" s="150" t="s">
        <v>897</v>
      </c>
      <c r="G141" s="151" t="s">
        <v>138</v>
      </c>
      <c r="H141" s="152">
        <v>14.12</v>
      </c>
      <c r="I141" s="153">
        <v>0</v>
      </c>
      <c r="J141" s="153">
        <f>ROUND(I141*H141,2)</f>
        <v>0</v>
      </c>
      <c r="K141" s="154"/>
      <c r="L141" s="30"/>
      <c r="M141" s="155" t="s">
        <v>1</v>
      </c>
      <c r="N141" s="156" t="s">
        <v>37</v>
      </c>
      <c r="O141" s="157">
        <v>0</v>
      </c>
      <c r="P141" s="157">
        <f>O141*H141</f>
        <v>0</v>
      </c>
      <c r="Q141" s="157">
        <v>0</v>
      </c>
      <c r="R141" s="157">
        <f>Q141*H141</f>
        <v>0</v>
      </c>
      <c r="S141" s="157">
        <v>0</v>
      </c>
      <c r="T141" s="158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139</v>
      </c>
      <c r="AT141" s="159" t="s">
        <v>135</v>
      </c>
      <c r="AU141" s="159" t="s">
        <v>140</v>
      </c>
      <c r="AY141" s="17" t="s">
        <v>133</v>
      </c>
      <c r="BE141" s="160">
        <f>IF(N141="základná",J141,0)</f>
        <v>0</v>
      </c>
      <c r="BF141" s="160">
        <f>IF(N141="znížená",J141,0)</f>
        <v>0</v>
      </c>
      <c r="BG141" s="160">
        <f>IF(N141="zákl. prenesená",J141,0)</f>
        <v>0</v>
      </c>
      <c r="BH141" s="160">
        <f>IF(N141="zníž. prenesená",J141,0)</f>
        <v>0</v>
      </c>
      <c r="BI141" s="160">
        <f>IF(N141="nulová",J141,0)</f>
        <v>0</v>
      </c>
      <c r="BJ141" s="17" t="s">
        <v>140</v>
      </c>
      <c r="BK141" s="160">
        <f>ROUND(I141*H141,2)</f>
        <v>0</v>
      </c>
      <c r="BL141" s="17" t="s">
        <v>139</v>
      </c>
      <c r="BM141" s="159" t="s">
        <v>204</v>
      </c>
    </row>
    <row r="142" spans="1:65" s="2" customFormat="1" ht="16.5" customHeight="1">
      <c r="A142" s="29"/>
      <c r="B142" s="147"/>
      <c r="C142" s="148" t="s">
        <v>251</v>
      </c>
      <c r="D142" s="148" t="s">
        <v>135</v>
      </c>
      <c r="E142" s="149" t="s">
        <v>898</v>
      </c>
      <c r="F142" s="150" t="s">
        <v>899</v>
      </c>
      <c r="G142" s="151" t="s">
        <v>138</v>
      </c>
      <c r="H142" s="152">
        <v>0.79100000000000004</v>
      </c>
      <c r="I142" s="153">
        <v>0</v>
      </c>
      <c r="J142" s="153">
        <f>ROUND(I142*H142,2)</f>
        <v>0</v>
      </c>
      <c r="K142" s="154"/>
      <c r="L142" s="30"/>
      <c r="M142" s="155" t="s">
        <v>1</v>
      </c>
      <c r="N142" s="156" t="s">
        <v>37</v>
      </c>
      <c r="O142" s="157">
        <v>0</v>
      </c>
      <c r="P142" s="157">
        <f>O142*H142</f>
        <v>0</v>
      </c>
      <c r="Q142" s="157">
        <v>0</v>
      </c>
      <c r="R142" s="157">
        <f>Q142*H142</f>
        <v>0</v>
      </c>
      <c r="S142" s="157">
        <v>0</v>
      </c>
      <c r="T142" s="158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139</v>
      </c>
      <c r="AT142" s="159" t="s">
        <v>135</v>
      </c>
      <c r="AU142" s="159" t="s">
        <v>140</v>
      </c>
      <c r="AY142" s="17" t="s">
        <v>133</v>
      </c>
      <c r="BE142" s="160">
        <f>IF(N142="základná",J142,0)</f>
        <v>0</v>
      </c>
      <c r="BF142" s="160">
        <f>IF(N142="znížená",J142,0)</f>
        <v>0</v>
      </c>
      <c r="BG142" s="160">
        <f>IF(N142="zákl. prenesená",J142,0)</f>
        <v>0</v>
      </c>
      <c r="BH142" s="160">
        <f>IF(N142="zníž. prenesená",J142,0)</f>
        <v>0</v>
      </c>
      <c r="BI142" s="160">
        <f>IF(N142="nulová",J142,0)</f>
        <v>0</v>
      </c>
      <c r="BJ142" s="17" t="s">
        <v>140</v>
      </c>
      <c r="BK142" s="160">
        <f>ROUND(I142*H142,2)</f>
        <v>0</v>
      </c>
      <c r="BL142" s="17" t="s">
        <v>139</v>
      </c>
      <c r="BM142" s="159" t="s">
        <v>213</v>
      </c>
    </row>
    <row r="143" spans="1:65" s="2" customFormat="1" ht="16.5" customHeight="1">
      <c r="A143" s="29"/>
      <c r="B143" s="147"/>
      <c r="C143" s="148" t="s">
        <v>255</v>
      </c>
      <c r="D143" s="148" t="s">
        <v>135</v>
      </c>
      <c r="E143" s="149" t="s">
        <v>900</v>
      </c>
      <c r="F143" s="150" t="s">
        <v>901</v>
      </c>
      <c r="G143" s="151" t="s">
        <v>138</v>
      </c>
      <c r="H143" s="152">
        <v>0.25900000000000001</v>
      </c>
      <c r="I143" s="153">
        <v>0</v>
      </c>
      <c r="J143" s="153">
        <f>ROUND(I143*H143,2)</f>
        <v>0</v>
      </c>
      <c r="K143" s="154"/>
      <c r="L143" s="30"/>
      <c r="M143" s="155" t="s">
        <v>1</v>
      </c>
      <c r="N143" s="156" t="s">
        <v>37</v>
      </c>
      <c r="O143" s="157">
        <v>0</v>
      </c>
      <c r="P143" s="157">
        <f>O143*H143</f>
        <v>0</v>
      </c>
      <c r="Q143" s="157">
        <v>0</v>
      </c>
      <c r="R143" s="157">
        <f>Q143*H143</f>
        <v>0</v>
      </c>
      <c r="S143" s="157">
        <v>0</v>
      </c>
      <c r="T143" s="158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139</v>
      </c>
      <c r="AT143" s="159" t="s">
        <v>135</v>
      </c>
      <c r="AU143" s="159" t="s">
        <v>140</v>
      </c>
      <c r="AY143" s="17" t="s">
        <v>133</v>
      </c>
      <c r="BE143" s="160">
        <f>IF(N143="základná",J143,0)</f>
        <v>0</v>
      </c>
      <c r="BF143" s="160">
        <f>IF(N143="znížená",J143,0)</f>
        <v>0</v>
      </c>
      <c r="BG143" s="160">
        <f>IF(N143="zákl. prenesená",J143,0)</f>
        <v>0</v>
      </c>
      <c r="BH143" s="160">
        <f>IF(N143="zníž. prenesená",J143,0)</f>
        <v>0</v>
      </c>
      <c r="BI143" s="160">
        <f>IF(N143="nulová",J143,0)</f>
        <v>0</v>
      </c>
      <c r="BJ143" s="17" t="s">
        <v>140</v>
      </c>
      <c r="BK143" s="160">
        <f>ROUND(I143*H143,2)</f>
        <v>0</v>
      </c>
      <c r="BL143" s="17" t="s">
        <v>139</v>
      </c>
      <c r="BM143" s="159" t="s">
        <v>7</v>
      </c>
    </row>
    <row r="144" spans="1:65" s="12" customFormat="1" ht="22.75" customHeight="1">
      <c r="B144" s="135"/>
      <c r="D144" s="136" t="s">
        <v>70</v>
      </c>
      <c r="E144" s="145" t="s">
        <v>166</v>
      </c>
      <c r="F144" s="145" t="s">
        <v>902</v>
      </c>
      <c r="J144" s="146">
        <f>BK144</f>
        <v>0</v>
      </c>
      <c r="L144" s="135"/>
      <c r="M144" s="139"/>
      <c r="N144" s="140"/>
      <c r="O144" s="140"/>
      <c r="P144" s="141">
        <f>SUM(P145:P162)</f>
        <v>0</v>
      </c>
      <c r="Q144" s="140"/>
      <c r="R144" s="141">
        <f>SUM(R145:R162)</f>
        <v>0</v>
      </c>
      <c r="S144" s="140"/>
      <c r="T144" s="142">
        <f>SUM(T145:T162)</f>
        <v>0</v>
      </c>
      <c r="AR144" s="136" t="s">
        <v>79</v>
      </c>
      <c r="AT144" s="143" t="s">
        <v>70</v>
      </c>
      <c r="AU144" s="143" t="s">
        <v>79</v>
      </c>
      <c r="AY144" s="136" t="s">
        <v>133</v>
      </c>
      <c r="BK144" s="144">
        <f>SUM(BK145:BK162)</f>
        <v>0</v>
      </c>
    </row>
    <row r="145" spans="1:65" s="2" customFormat="1" ht="21.75" customHeight="1">
      <c r="A145" s="29"/>
      <c r="B145" s="147"/>
      <c r="C145" s="148" t="s">
        <v>259</v>
      </c>
      <c r="D145" s="148" t="s">
        <v>135</v>
      </c>
      <c r="E145" s="149" t="s">
        <v>903</v>
      </c>
      <c r="F145" s="150" t="s">
        <v>904</v>
      </c>
      <c r="G145" s="151" t="s">
        <v>180</v>
      </c>
      <c r="H145" s="152">
        <v>58.5</v>
      </c>
      <c r="I145" s="153">
        <v>0</v>
      </c>
      <c r="J145" s="153">
        <f t="shared" ref="J145:J162" si="10">ROUND(I145*H145,2)</f>
        <v>0</v>
      </c>
      <c r="K145" s="154"/>
      <c r="L145" s="30"/>
      <c r="M145" s="155" t="s">
        <v>1</v>
      </c>
      <c r="N145" s="156" t="s">
        <v>37</v>
      </c>
      <c r="O145" s="157">
        <v>0</v>
      </c>
      <c r="P145" s="157">
        <f t="shared" ref="P145:P162" si="11">O145*H145</f>
        <v>0</v>
      </c>
      <c r="Q145" s="157">
        <v>0</v>
      </c>
      <c r="R145" s="157">
        <f t="shared" ref="R145:R162" si="12">Q145*H145</f>
        <v>0</v>
      </c>
      <c r="S145" s="157">
        <v>0</v>
      </c>
      <c r="T145" s="158">
        <f t="shared" ref="T145:T162" si="13"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139</v>
      </c>
      <c r="AT145" s="159" t="s">
        <v>135</v>
      </c>
      <c r="AU145" s="159" t="s">
        <v>140</v>
      </c>
      <c r="AY145" s="17" t="s">
        <v>133</v>
      </c>
      <c r="BE145" s="160">
        <f t="shared" ref="BE145:BE162" si="14">IF(N145="základná",J145,0)</f>
        <v>0</v>
      </c>
      <c r="BF145" s="160">
        <f t="shared" ref="BF145:BF162" si="15">IF(N145="znížená",J145,0)</f>
        <v>0</v>
      </c>
      <c r="BG145" s="160">
        <f t="shared" ref="BG145:BG162" si="16">IF(N145="zákl. prenesená",J145,0)</f>
        <v>0</v>
      </c>
      <c r="BH145" s="160">
        <f t="shared" ref="BH145:BH162" si="17">IF(N145="zníž. prenesená",J145,0)</f>
        <v>0</v>
      </c>
      <c r="BI145" s="160">
        <f t="shared" ref="BI145:BI162" si="18">IF(N145="nulová",J145,0)</f>
        <v>0</v>
      </c>
      <c r="BJ145" s="17" t="s">
        <v>140</v>
      </c>
      <c r="BK145" s="160">
        <f t="shared" ref="BK145:BK162" si="19">ROUND(I145*H145,2)</f>
        <v>0</v>
      </c>
      <c r="BL145" s="17" t="s">
        <v>139</v>
      </c>
      <c r="BM145" s="159" t="s">
        <v>230</v>
      </c>
    </row>
    <row r="146" spans="1:65" s="2" customFormat="1" ht="21.75" customHeight="1">
      <c r="A146" s="29"/>
      <c r="B146" s="147"/>
      <c r="C146" s="161" t="s">
        <v>263</v>
      </c>
      <c r="D146" s="161" t="s">
        <v>167</v>
      </c>
      <c r="E146" s="162" t="s">
        <v>905</v>
      </c>
      <c r="F146" s="163" t="s">
        <v>906</v>
      </c>
      <c r="G146" s="164" t="s">
        <v>180</v>
      </c>
      <c r="H146" s="165">
        <v>59.378</v>
      </c>
      <c r="I146" s="153">
        <v>0</v>
      </c>
      <c r="J146" s="166">
        <f t="shared" si="10"/>
        <v>0</v>
      </c>
      <c r="K146" s="167"/>
      <c r="L146" s="168"/>
      <c r="M146" s="169" t="s">
        <v>1</v>
      </c>
      <c r="N146" s="170" t="s">
        <v>37</v>
      </c>
      <c r="O146" s="157">
        <v>0</v>
      </c>
      <c r="P146" s="157">
        <f t="shared" si="11"/>
        <v>0</v>
      </c>
      <c r="Q146" s="157">
        <v>0</v>
      </c>
      <c r="R146" s="157">
        <f t="shared" si="12"/>
        <v>0</v>
      </c>
      <c r="S146" s="157">
        <v>0</v>
      </c>
      <c r="T146" s="158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166</v>
      </c>
      <c r="AT146" s="159" t="s">
        <v>167</v>
      </c>
      <c r="AU146" s="159" t="s">
        <v>140</v>
      </c>
      <c r="AY146" s="17" t="s">
        <v>133</v>
      </c>
      <c r="BE146" s="160">
        <f t="shared" si="14"/>
        <v>0</v>
      </c>
      <c r="BF146" s="160">
        <f t="shared" si="15"/>
        <v>0</v>
      </c>
      <c r="BG146" s="160">
        <f t="shared" si="16"/>
        <v>0</v>
      </c>
      <c r="BH146" s="160">
        <f t="shared" si="17"/>
        <v>0</v>
      </c>
      <c r="BI146" s="160">
        <f t="shared" si="18"/>
        <v>0</v>
      </c>
      <c r="BJ146" s="17" t="s">
        <v>140</v>
      </c>
      <c r="BK146" s="160">
        <f t="shared" si="19"/>
        <v>0</v>
      </c>
      <c r="BL146" s="17" t="s">
        <v>139</v>
      </c>
      <c r="BM146" s="159" t="s">
        <v>239</v>
      </c>
    </row>
    <row r="147" spans="1:65" s="2" customFormat="1" ht="24.25" customHeight="1">
      <c r="A147" s="29"/>
      <c r="B147" s="147"/>
      <c r="C147" s="148" t="s">
        <v>267</v>
      </c>
      <c r="D147" s="148" t="s">
        <v>135</v>
      </c>
      <c r="E147" s="149" t="s">
        <v>907</v>
      </c>
      <c r="F147" s="150" t="s">
        <v>908</v>
      </c>
      <c r="G147" s="151" t="s">
        <v>180</v>
      </c>
      <c r="H147" s="152">
        <v>177</v>
      </c>
      <c r="I147" s="153">
        <v>0</v>
      </c>
      <c r="J147" s="153">
        <f t="shared" si="10"/>
        <v>0</v>
      </c>
      <c r="K147" s="154"/>
      <c r="L147" s="30"/>
      <c r="M147" s="155" t="s">
        <v>1</v>
      </c>
      <c r="N147" s="156" t="s">
        <v>37</v>
      </c>
      <c r="O147" s="157">
        <v>0</v>
      </c>
      <c r="P147" s="157">
        <f t="shared" si="11"/>
        <v>0</v>
      </c>
      <c r="Q147" s="157">
        <v>0</v>
      </c>
      <c r="R147" s="157">
        <f t="shared" si="12"/>
        <v>0</v>
      </c>
      <c r="S147" s="157">
        <v>0</v>
      </c>
      <c r="T147" s="158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139</v>
      </c>
      <c r="AT147" s="159" t="s">
        <v>135</v>
      </c>
      <c r="AU147" s="159" t="s">
        <v>140</v>
      </c>
      <c r="AY147" s="17" t="s">
        <v>133</v>
      </c>
      <c r="BE147" s="160">
        <f t="shared" si="14"/>
        <v>0</v>
      </c>
      <c r="BF147" s="160">
        <f t="shared" si="15"/>
        <v>0</v>
      </c>
      <c r="BG147" s="160">
        <f t="shared" si="16"/>
        <v>0</v>
      </c>
      <c r="BH147" s="160">
        <f t="shared" si="17"/>
        <v>0</v>
      </c>
      <c r="BI147" s="160">
        <f t="shared" si="18"/>
        <v>0</v>
      </c>
      <c r="BJ147" s="17" t="s">
        <v>140</v>
      </c>
      <c r="BK147" s="160">
        <f t="shared" si="19"/>
        <v>0</v>
      </c>
      <c r="BL147" s="17" t="s">
        <v>139</v>
      </c>
      <c r="BM147" s="159" t="s">
        <v>247</v>
      </c>
    </row>
    <row r="148" spans="1:65" s="2" customFormat="1" ht="24.25" customHeight="1">
      <c r="A148" s="29"/>
      <c r="B148" s="147"/>
      <c r="C148" s="161" t="s">
        <v>272</v>
      </c>
      <c r="D148" s="161" t="s">
        <v>167</v>
      </c>
      <c r="E148" s="162" t="s">
        <v>909</v>
      </c>
      <c r="F148" s="163" t="s">
        <v>910</v>
      </c>
      <c r="G148" s="164" t="s">
        <v>439</v>
      </c>
      <c r="H148" s="165">
        <v>16</v>
      </c>
      <c r="I148" s="153">
        <v>0</v>
      </c>
      <c r="J148" s="166">
        <f t="shared" si="10"/>
        <v>0</v>
      </c>
      <c r="K148" s="167"/>
      <c r="L148" s="168"/>
      <c r="M148" s="169" t="s">
        <v>1</v>
      </c>
      <c r="N148" s="170" t="s">
        <v>37</v>
      </c>
      <c r="O148" s="157">
        <v>0</v>
      </c>
      <c r="P148" s="157">
        <f t="shared" si="11"/>
        <v>0</v>
      </c>
      <c r="Q148" s="157">
        <v>0</v>
      </c>
      <c r="R148" s="157">
        <f t="shared" si="12"/>
        <v>0</v>
      </c>
      <c r="S148" s="157">
        <v>0</v>
      </c>
      <c r="T148" s="158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166</v>
      </c>
      <c r="AT148" s="159" t="s">
        <v>167</v>
      </c>
      <c r="AU148" s="159" t="s">
        <v>140</v>
      </c>
      <c r="AY148" s="17" t="s">
        <v>133</v>
      </c>
      <c r="BE148" s="160">
        <f t="shared" si="14"/>
        <v>0</v>
      </c>
      <c r="BF148" s="160">
        <f t="shared" si="15"/>
        <v>0</v>
      </c>
      <c r="BG148" s="160">
        <f t="shared" si="16"/>
        <v>0</v>
      </c>
      <c r="BH148" s="160">
        <f t="shared" si="17"/>
        <v>0</v>
      </c>
      <c r="BI148" s="160">
        <f t="shared" si="18"/>
        <v>0</v>
      </c>
      <c r="BJ148" s="17" t="s">
        <v>140</v>
      </c>
      <c r="BK148" s="160">
        <f t="shared" si="19"/>
        <v>0</v>
      </c>
      <c r="BL148" s="17" t="s">
        <v>139</v>
      </c>
      <c r="BM148" s="159" t="s">
        <v>255</v>
      </c>
    </row>
    <row r="149" spans="1:65" s="2" customFormat="1" ht="24.25" customHeight="1">
      <c r="A149" s="29"/>
      <c r="B149" s="147"/>
      <c r="C149" s="161" t="s">
        <v>276</v>
      </c>
      <c r="D149" s="161" t="s">
        <v>167</v>
      </c>
      <c r="E149" s="162" t="s">
        <v>911</v>
      </c>
      <c r="F149" s="163" t="s">
        <v>912</v>
      </c>
      <c r="G149" s="164" t="s">
        <v>439</v>
      </c>
      <c r="H149" s="165">
        <v>10</v>
      </c>
      <c r="I149" s="153">
        <v>0</v>
      </c>
      <c r="J149" s="166">
        <f t="shared" si="10"/>
        <v>0</v>
      </c>
      <c r="K149" s="167"/>
      <c r="L149" s="168"/>
      <c r="M149" s="169" t="s">
        <v>1</v>
      </c>
      <c r="N149" s="170" t="s">
        <v>37</v>
      </c>
      <c r="O149" s="157">
        <v>0</v>
      </c>
      <c r="P149" s="157">
        <f t="shared" si="11"/>
        <v>0</v>
      </c>
      <c r="Q149" s="157">
        <v>0</v>
      </c>
      <c r="R149" s="157">
        <f t="shared" si="12"/>
        <v>0</v>
      </c>
      <c r="S149" s="157">
        <v>0</v>
      </c>
      <c r="T149" s="158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166</v>
      </c>
      <c r="AT149" s="159" t="s">
        <v>167</v>
      </c>
      <c r="AU149" s="159" t="s">
        <v>140</v>
      </c>
      <c r="AY149" s="17" t="s">
        <v>133</v>
      </c>
      <c r="BE149" s="160">
        <f t="shared" si="14"/>
        <v>0</v>
      </c>
      <c r="BF149" s="160">
        <f t="shared" si="15"/>
        <v>0</v>
      </c>
      <c r="BG149" s="160">
        <f t="shared" si="16"/>
        <v>0</v>
      </c>
      <c r="BH149" s="160">
        <f t="shared" si="17"/>
        <v>0</v>
      </c>
      <c r="BI149" s="160">
        <f t="shared" si="18"/>
        <v>0</v>
      </c>
      <c r="BJ149" s="17" t="s">
        <v>140</v>
      </c>
      <c r="BK149" s="160">
        <f t="shared" si="19"/>
        <v>0</v>
      </c>
      <c r="BL149" s="17" t="s">
        <v>139</v>
      </c>
      <c r="BM149" s="159" t="s">
        <v>263</v>
      </c>
    </row>
    <row r="150" spans="1:65" s="2" customFormat="1" ht="24.25" customHeight="1">
      <c r="A150" s="29"/>
      <c r="B150" s="147"/>
      <c r="C150" s="148" t="s">
        <v>280</v>
      </c>
      <c r="D150" s="148" t="s">
        <v>135</v>
      </c>
      <c r="E150" s="149" t="s">
        <v>913</v>
      </c>
      <c r="F150" s="150" t="s">
        <v>914</v>
      </c>
      <c r="G150" s="151" t="s">
        <v>439</v>
      </c>
      <c r="H150" s="152">
        <v>5</v>
      </c>
      <c r="I150" s="153">
        <v>0</v>
      </c>
      <c r="J150" s="153">
        <f t="shared" si="10"/>
        <v>0</v>
      </c>
      <c r="K150" s="154"/>
      <c r="L150" s="30"/>
      <c r="M150" s="155" t="s">
        <v>1</v>
      </c>
      <c r="N150" s="156" t="s">
        <v>37</v>
      </c>
      <c r="O150" s="157">
        <v>0</v>
      </c>
      <c r="P150" s="157">
        <f t="shared" si="11"/>
        <v>0</v>
      </c>
      <c r="Q150" s="157">
        <v>0</v>
      </c>
      <c r="R150" s="157">
        <f t="shared" si="12"/>
        <v>0</v>
      </c>
      <c r="S150" s="157">
        <v>0</v>
      </c>
      <c r="T150" s="158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139</v>
      </c>
      <c r="AT150" s="159" t="s">
        <v>135</v>
      </c>
      <c r="AU150" s="159" t="s">
        <v>140</v>
      </c>
      <c r="AY150" s="17" t="s">
        <v>133</v>
      </c>
      <c r="BE150" s="160">
        <f t="shared" si="14"/>
        <v>0</v>
      </c>
      <c r="BF150" s="160">
        <f t="shared" si="15"/>
        <v>0</v>
      </c>
      <c r="BG150" s="160">
        <f t="shared" si="16"/>
        <v>0</v>
      </c>
      <c r="BH150" s="160">
        <f t="shared" si="17"/>
        <v>0</v>
      </c>
      <c r="BI150" s="160">
        <f t="shared" si="18"/>
        <v>0</v>
      </c>
      <c r="BJ150" s="17" t="s">
        <v>140</v>
      </c>
      <c r="BK150" s="160">
        <f t="shared" si="19"/>
        <v>0</v>
      </c>
      <c r="BL150" s="17" t="s">
        <v>139</v>
      </c>
      <c r="BM150" s="159" t="s">
        <v>272</v>
      </c>
    </row>
    <row r="151" spans="1:65" s="2" customFormat="1" ht="16.5" customHeight="1">
      <c r="A151" s="29"/>
      <c r="B151" s="147"/>
      <c r="C151" s="161" t="s">
        <v>284</v>
      </c>
      <c r="D151" s="161" t="s">
        <v>167</v>
      </c>
      <c r="E151" s="162" t="s">
        <v>915</v>
      </c>
      <c r="F151" s="163" t="s">
        <v>916</v>
      </c>
      <c r="G151" s="164" t="s">
        <v>439</v>
      </c>
      <c r="H151" s="165">
        <v>4</v>
      </c>
      <c r="I151" s="153">
        <v>0</v>
      </c>
      <c r="J151" s="166">
        <f t="shared" si="10"/>
        <v>0</v>
      </c>
      <c r="K151" s="167"/>
      <c r="L151" s="168"/>
      <c r="M151" s="169" t="s">
        <v>1</v>
      </c>
      <c r="N151" s="170" t="s">
        <v>37</v>
      </c>
      <c r="O151" s="157">
        <v>0</v>
      </c>
      <c r="P151" s="157">
        <f t="shared" si="11"/>
        <v>0</v>
      </c>
      <c r="Q151" s="157">
        <v>0</v>
      </c>
      <c r="R151" s="157">
        <f t="shared" si="12"/>
        <v>0</v>
      </c>
      <c r="S151" s="157">
        <v>0</v>
      </c>
      <c r="T151" s="158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166</v>
      </c>
      <c r="AT151" s="159" t="s">
        <v>167</v>
      </c>
      <c r="AU151" s="159" t="s">
        <v>140</v>
      </c>
      <c r="AY151" s="17" t="s">
        <v>133</v>
      </c>
      <c r="BE151" s="160">
        <f t="shared" si="14"/>
        <v>0</v>
      </c>
      <c r="BF151" s="160">
        <f t="shared" si="15"/>
        <v>0</v>
      </c>
      <c r="BG151" s="160">
        <f t="shared" si="16"/>
        <v>0</v>
      </c>
      <c r="BH151" s="160">
        <f t="shared" si="17"/>
        <v>0</v>
      </c>
      <c r="BI151" s="160">
        <f t="shared" si="18"/>
        <v>0</v>
      </c>
      <c r="BJ151" s="17" t="s">
        <v>140</v>
      </c>
      <c r="BK151" s="160">
        <f t="shared" si="19"/>
        <v>0</v>
      </c>
      <c r="BL151" s="17" t="s">
        <v>139</v>
      </c>
      <c r="BM151" s="159" t="s">
        <v>280</v>
      </c>
    </row>
    <row r="152" spans="1:65" s="2" customFormat="1" ht="16.5" customHeight="1">
      <c r="A152" s="29"/>
      <c r="B152" s="147"/>
      <c r="C152" s="161" t="s">
        <v>288</v>
      </c>
      <c r="D152" s="161" t="s">
        <v>167</v>
      </c>
      <c r="E152" s="162" t="s">
        <v>917</v>
      </c>
      <c r="F152" s="163" t="s">
        <v>918</v>
      </c>
      <c r="G152" s="164" t="s">
        <v>439</v>
      </c>
      <c r="H152" s="165">
        <v>1</v>
      </c>
      <c r="I152" s="153">
        <v>0</v>
      </c>
      <c r="J152" s="166">
        <f t="shared" si="10"/>
        <v>0</v>
      </c>
      <c r="K152" s="167"/>
      <c r="L152" s="168"/>
      <c r="M152" s="169" t="s">
        <v>1</v>
      </c>
      <c r="N152" s="170" t="s">
        <v>37</v>
      </c>
      <c r="O152" s="157">
        <v>0</v>
      </c>
      <c r="P152" s="157">
        <f t="shared" si="11"/>
        <v>0</v>
      </c>
      <c r="Q152" s="157">
        <v>0</v>
      </c>
      <c r="R152" s="157">
        <f t="shared" si="12"/>
        <v>0</v>
      </c>
      <c r="S152" s="157">
        <v>0</v>
      </c>
      <c r="T152" s="158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166</v>
      </c>
      <c r="AT152" s="159" t="s">
        <v>167</v>
      </c>
      <c r="AU152" s="159" t="s">
        <v>140</v>
      </c>
      <c r="AY152" s="17" t="s">
        <v>133</v>
      </c>
      <c r="BE152" s="160">
        <f t="shared" si="14"/>
        <v>0</v>
      </c>
      <c r="BF152" s="160">
        <f t="shared" si="15"/>
        <v>0</v>
      </c>
      <c r="BG152" s="160">
        <f t="shared" si="16"/>
        <v>0</v>
      </c>
      <c r="BH152" s="160">
        <f t="shared" si="17"/>
        <v>0</v>
      </c>
      <c r="BI152" s="160">
        <f t="shared" si="18"/>
        <v>0</v>
      </c>
      <c r="BJ152" s="17" t="s">
        <v>140</v>
      </c>
      <c r="BK152" s="160">
        <f t="shared" si="19"/>
        <v>0</v>
      </c>
      <c r="BL152" s="17" t="s">
        <v>139</v>
      </c>
      <c r="BM152" s="159" t="s">
        <v>288</v>
      </c>
    </row>
    <row r="153" spans="1:65" s="2" customFormat="1" ht="33" customHeight="1">
      <c r="A153" s="29"/>
      <c r="B153" s="147"/>
      <c r="C153" s="148" t="s">
        <v>293</v>
      </c>
      <c r="D153" s="148" t="s">
        <v>135</v>
      </c>
      <c r="E153" s="149" t="s">
        <v>919</v>
      </c>
      <c r="F153" s="150" t="s">
        <v>920</v>
      </c>
      <c r="G153" s="151" t="s">
        <v>439</v>
      </c>
      <c r="H153" s="152">
        <v>2</v>
      </c>
      <c r="I153" s="153">
        <v>0</v>
      </c>
      <c r="J153" s="153">
        <f t="shared" si="10"/>
        <v>0</v>
      </c>
      <c r="K153" s="154"/>
      <c r="L153" s="30"/>
      <c r="M153" s="155" t="s">
        <v>1</v>
      </c>
      <c r="N153" s="156" t="s">
        <v>37</v>
      </c>
      <c r="O153" s="157">
        <v>0</v>
      </c>
      <c r="P153" s="157">
        <f t="shared" si="11"/>
        <v>0</v>
      </c>
      <c r="Q153" s="157">
        <v>0</v>
      </c>
      <c r="R153" s="157">
        <f t="shared" si="12"/>
        <v>0</v>
      </c>
      <c r="S153" s="157">
        <v>0</v>
      </c>
      <c r="T153" s="158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139</v>
      </c>
      <c r="AT153" s="159" t="s">
        <v>135</v>
      </c>
      <c r="AU153" s="159" t="s">
        <v>140</v>
      </c>
      <c r="AY153" s="17" t="s">
        <v>133</v>
      </c>
      <c r="BE153" s="160">
        <f t="shared" si="14"/>
        <v>0</v>
      </c>
      <c r="BF153" s="160">
        <f t="shared" si="15"/>
        <v>0</v>
      </c>
      <c r="BG153" s="160">
        <f t="shared" si="16"/>
        <v>0</v>
      </c>
      <c r="BH153" s="160">
        <f t="shared" si="17"/>
        <v>0</v>
      </c>
      <c r="BI153" s="160">
        <f t="shared" si="18"/>
        <v>0</v>
      </c>
      <c r="BJ153" s="17" t="s">
        <v>140</v>
      </c>
      <c r="BK153" s="160">
        <f t="shared" si="19"/>
        <v>0</v>
      </c>
      <c r="BL153" s="17" t="s">
        <v>139</v>
      </c>
      <c r="BM153" s="159" t="s">
        <v>297</v>
      </c>
    </row>
    <row r="154" spans="1:65" s="2" customFormat="1" ht="16.5" customHeight="1">
      <c r="A154" s="29"/>
      <c r="B154" s="147"/>
      <c r="C154" s="161" t="s">
        <v>297</v>
      </c>
      <c r="D154" s="161" t="s">
        <v>167</v>
      </c>
      <c r="E154" s="162" t="s">
        <v>921</v>
      </c>
      <c r="F154" s="163" t="s">
        <v>922</v>
      </c>
      <c r="G154" s="164" t="s">
        <v>439</v>
      </c>
      <c r="H154" s="165">
        <v>2</v>
      </c>
      <c r="I154" s="153">
        <v>0</v>
      </c>
      <c r="J154" s="166">
        <f t="shared" si="10"/>
        <v>0</v>
      </c>
      <c r="K154" s="167"/>
      <c r="L154" s="168"/>
      <c r="M154" s="169" t="s">
        <v>1</v>
      </c>
      <c r="N154" s="170" t="s">
        <v>37</v>
      </c>
      <c r="O154" s="157">
        <v>0</v>
      </c>
      <c r="P154" s="157">
        <f t="shared" si="11"/>
        <v>0</v>
      </c>
      <c r="Q154" s="157">
        <v>0</v>
      </c>
      <c r="R154" s="157">
        <f t="shared" si="12"/>
        <v>0</v>
      </c>
      <c r="S154" s="157">
        <v>0</v>
      </c>
      <c r="T154" s="158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166</v>
      </c>
      <c r="AT154" s="159" t="s">
        <v>167</v>
      </c>
      <c r="AU154" s="159" t="s">
        <v>140</v>
      </c>
      <c r="AY154" s="17" t="s">
        <v>133</v>
      </c>
      <c r="BE154" s="160">
        <f t="shared" si="14"/>
        <v>0</v>
      </c>
      <c r="BF154" s="160">
        <f t="shared" si="15"/>
        <v>0</v>
      </c>
      <c r="BG154" s="160">
        <f t="shared" si="16"/>
        <v>0</v>
      </c>
      <c r="BH154" s="160">
        <f t="shared" si="17"/>
        <v>0</v>
      </c>
      <c r="BI154" s="160">
        <f t="shared" si="18"/>
        <v>0</v>
      </c>
      <c r="BJ154" s="17" t="s">
        <v>140</v>
      </c>
      <c r="BK154" s="160">
        <f t="shared" si="19"/>
        <v>0</v>
      </c>
      <c r="BL154" s="17" t="s">
        <v>139</v>
      </c>
      <c r="BM154" s="159" t="s">
        <v>305</v>
      </c>
    </row>
    <row r="155" spans="1:65" s="2" customFormat="1" ht="16.5" customHeight="1">
      <c r="A155" s="29"/>
      <c r="B155" s="147"/>
      <c r="C155" s="148" t="s">
        <v>309</v>
      </c>
      <c r="D155" s="148" t="s">
        <v>135</v>
      </c>
      <c r="E155" s="149" t="s">
        <v>923</v>
      </c>
      <c r="F155" s="150" t="s">
        <v>924</v>
      </c>
      <c r="G155" s="151" t="s">
        <v>180</v>
      </c>
      <c r="H155" s="152">
        <v>58.5</v>
      </c>
      <c r="I155" s="153">
        <v>0</v>
      </c>
      <c r="J155" s="153">
        <f t="shared" si="10"/>
        <v>0</v>
      </c>
      <c r="K155" s="154"/>
      <c r="L155" s="30"/>
      <c r="M155" s="155" t="s">
        <v>1</v>
      </c>
      <c r="N155" s="156" t="s">
        <v>37</v>
      </c>
      <c r="O155" s="157">
        <v>0</v>
      </c>
      <c r="P155" s="157">
        <f t="shared" si="11"/>
        <v>0</v>
      </c>
      <c r="Q155" s="157">
        <v>0</v>
      </c>
      <c r="R155" s="157">
        <f t="shared" si="12"/>
        <v>0</v>
      </c>
      <c r="S155" s="157">
        <v>0</v>
      </c>
      <c r="T155" s="158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139</v>
      </c>
      <c r="AT155" s="159" t="s">
        <v>135</v>
      </c>
      <c r="AU155" s="159" t="s">
        <v>140</v>
      </c>
      <c r="AY155" s="17" t="s">
        <v>133</v>
      </c>
      <c r="BE155" s="160">
        <f t="shared" si="14"/>
        <v>0</v>
      </c>
      <c r="BF155" s="160">
        <f t="shared" si="15"/>
        <v>0</v>
      </c>
      <c r="BG155" s="160">
        <f t="shared" si="16"/>
        <v>0</v>
      </c>
      <c r="BH155" s="160">
        <f t="shared" si="17"/>
        <v>0</v>
      </c>
      <c r="BI155" s="160">
        <f t="shared" si="18"/>
        <v>0</v>
      </c>
      <c r="BJ155" s="17" t="s">
        <v>140</v>
      </c>
      <c r="BK155" s="160">
        <f t="shared" si="19"/>
        <v>0</v>
      </c>
      <c r="BL155" s="17" t="s">
        <v>139</v>
      </c>
      <c r="BM155" s="159" t="s">
        <v>313</v>
      </c>
    </row>
    <row r="156" spans="1:65" s="2" customFormat="1" ht="16.5" customHeight="1">
      <c r="A156" s="29"/>
      <c r="B156" s="147"/>
      <c r="C156" s="148" t="s">
        <v>317</v>
      </c>
      <c r="D156" s="148" t="s">
        <v>135</v>
      </c>
      <c r="E156" s="149" t="s">
        <v>925</v>
      </c>
      <c r="F156" s="150" t="s">
        <v>926</v>
      </c>
      <c r="G156" s="151" t="s">
        <v>138</v>
      </c>
      <c r="H156" s="152">
        <v>0.32400000000000001</v>
      </c>
      <c r="I156" s="153">
        <v>0</v>
      </c>
      <c r="J156" s="153">
        <f t="shared" si="10"/>
        <v>0</v>
      </c>
      <c r="K156" s="154"/>
      <c r="L156" s="30"/>
      <c r="M156" s="155" t="s">
        <v>1</v>
      </c>
      <c r="N156" s="156" t="s">
        <v>37</v>
      </c>
      <c r="O156" s="157">
        <v>0</v>
      </c>
      <c r="P156" s="157">
        <f t="shared" si="11"/>
        <v>0</v>
      </c>
      <c r="Q156" s="157">
        <v>0</v>
      </c>
      <c r="R156" s="157">
        <f t="shared" si="12"/>
        <v>0</v>
      </c>
      <c r="S156" s="157">
        <v>0</v>
      </c>
      <c r="T156" s="158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139</v>
      </c>
      <c r="AT156" s="159" t="s">
        <v>135</v>
      </c>
      <c r="AU156" s="159" t="s">
        <v>140</v>
      </c>
      <c r="AY156" s="17" t="s">
        <v>133</v>
      </c>
      <c r="BE156" s="160">
        <f t="shared" si="14"/>
        <v>0</v>
      </c>
      <c r="BF156" s="160">
        <f t="shared" si="15"/>
        <v>0</v>
      </c>
      <c r="BG156" s="160">
        <f t="shared" si="16"/>
        <v>0</v>
      </c>
      <c r="BH156" s="160">
        <f t="shared" si="17"/>
        <v>0</v>
      </c>
      <c r="BI156" s="160">
        <f t="shared" si="18"/>
        <v>0</v>
      </c>
      <c r="BJ156" s="17" t="s">
        <v>140</v>
      </c>
      <c r="BK156" s="160">
        <f t="shared" si="19"/>
        <v>0</v>
      </c>
      <c r="BL156" s="17" t="s">
        <v>139</v>
      </c>
      <c r="BM156" s="159" t="s">
        <v>321</v>
      </c>
    </row>
    <row r="157" spans="1:65" s="2" customFormat="1" ht="24.25" customHeight="1">
      <c r="A157" s="29"/>
      <c r="B157" s="147"/>
      <c r="C157" s="148" t="s">
        <v>321</v>
      </c>
      <c r="D157" s="148" t="s">
        <v>135</v>
      </c>
      <c r="E157" s="149" t="s">
        <v>927</v>
      </c>
      <c r="F157" s="150" t="s">
        <v>928</v>
      </c>
      <c r="G157" s="151" t="s">
        <v>439</v>
      </c>
      <c r="H157" s="152">
        <v>1</v>
      </c>
      <c r="I157" s="153">
        <v>0</v>
      </c>
      <c r="J157" s="153">
        <f t="shared" si="10"/>
        <v>0</v>
      </c>
      <c r="K157" s="154"/>
      <c r="L157" s="30"/>
      <c r="M157" s="155" t="s">
        <v>1</v>
      </c>
      <c r="N157" s="156" t="s">
        <v>37</v>
      </c>
      <c r="O157" s="157">
        <v>0</v>
      </c>
      <c r="P157" s="157">
        <f t="shared" si="11"/>
        <v>0</v>
      </c>
      <c r="Q157" s="157">
        <v>0</v>
      </c>
      <c r="R157" s="157">
        <f t="shared" si="12"/>
        <v>0</v>
      </c>
      <c r="S157" s="157">
        <v>0</v>
      </c>
      <c r="T157" s="158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139</v>
      </c>
      <c r="AT157" s="159" t="s">
        <v>135</v>
      </c>
      <c r="AU157" s="159" t="s">
        <v>140</v>
      </c>
      <c r="AY157" s="17" t="s">
        <v>133</v>
      </c>
      <c r="BE157" s="160">
        <f t="shared" si="14"/>
        <v>0</v>
      </c>
      <c r="BF157" s="160">
        <f t="shared" si="15"/>
        <v>0</v>
      </c>
      <c r="BG157" s="160">
        <f t="shared" si="16"/>
        <v>0</v>
      </c>
      <c r="BH157" s="160">
        <f t="shared" si="17"/>
        <v>0</v>
      </c>
      <c r="BI157" s="160">
        <f t="shared" si="18"/>
        <v>0</v>
      </c>
      <c r="BJ157" s="17" t="s">
        <v>140</v>
      </c>
      <c r="BK157" s="160">
        <f t="shared" si="19"/>
        <v>0</v>
      </c>
      <c r="BL157" s="17" t="s">
        <v>139</v>
      </c>
      <c r="BM157" s="159" t="s">
        <v>330</v>
      </c>
    </row>
    <row r="158" spans="1:65" s="2" customFormat="1" ht="21.75" customHeight="1">
      <c r="A158" s="29"/>
      <c r="B158" s="147"/>
      <c r="C158" s="161" t="s">
        <v>326</v>
      </c>
      <c r="D158" s="161" t="s">
        <v>167</v>
      </c>
      <c r="E158" s="162" t="s">
        <v>929</v>
      </c>
      <c r="F158" s="163" t="s">
        <v>930</v>
      </c>
      <c r="G158" s="164" t="s">
        <v>931</v>
      </c>
      <c r="H158" s="165">
        <v>1</v>
      </c>
      <c r="I158" s="153">
        <v>0</v>
      </c>
      <c r="J158" s="166">
        <f t="shared" si="10"/>
        <v>0</v>
      </c>
      <c r="K158" s="167"/>
      <c r="L158" s="168"/>
      <c r="M158" s="169" t="s">
        <v>1</v>
      </c>
      <c r="N158" s="170" t="s">
        <v>37</v>
      </c>
      <c r="O158" s="157">
        <v>0</v>
      </c>
      <c r="P158" s="157">
        <f t="shared" si="11"/>
        <v>0</v>
      </c>
      <c r="Q158" s="157">
        <v>0</v>
      </c>
      <c r="R158" s="157">
        <f t="shared" si="12"/>
        <v>0</v>
      </c>
      <c r="S158" s="157">
        <v>0</v>
      </c>
      <c r="T158" s="158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166</v>
      </c>
      <c r="AT158" s="159" t="s">
        <v>167</v>
      </c>
      <c r="AU158" s="159" t="s">
        <v>140</v>
      </c>
      <c r="AY158" s="17" t="s">
        <v>133</v>
      </c>
      <c r="BE158" s="160">
        <f t="shared" si="14"/>
        <v>0</v>
      </c>
      <c r="BF158" s="160">
        <f t="shared" si="15"/>
        <v>0</v>
      </c>
      <c r="BG158" s="160">
        <f t="shared" si="16"/>
        <v>0</v>
      </c>
      <c r="BH158" s="160">
        <f t="shared" si="17"/>
        <v>0</v>
      </c>
      <c r="BI158" s="160">
        <f t="shared" si="18"/>
        <v>0</v>
      </c>
      <c r="BJ158" s="17" t="s">
        <v>140</v>
      </c>
      <c r="BK158" s="160">
        <f t="shared" si="19"/>
        <v>0</v>
      </c>
      <c r="BL158" s="17" t="s">
        <v>139</v>
      </c>
      <c r="BM158" s="159" t="s">
        <v>338</v>
      </c>
    </row>
    <row r="159" spans="1:65" s="2" customFormat="1" ht="16.5" customHeight="1">
      <c r="A159" s="29"/>
      <c r="B159" s="147"/>
      <c r="C159" s="148" t="s">
        <v>330</v>
      </c>
      <c r="D159" s="148" t="s">
        <v>135</v>
      </c>
      <c r="E159" s="149" t="s">
        <v>932</v>
      </c>
      <c r="F159" s="150" t="s">
        <v>933</v>
      </c>
      <c r="G159" s="151" t="s">
        <v>931</v>
      </c>
      <c r="H159" s="152">
        <v>1</v>
      </c>
      <c r="I159" s="153">
        <v>0</v>
      </c>
      <c r="J159" s="153">
        <f t="shared" si="10"/>
        <v>0</v>
      </c>
      <c r="K159" s="154"/>
      <c r="L159" s="30"/>
      <c r="M159" s="155" t="s">
        <v>1</v>
      </c>
      <c r="N159" s="156" t="s">
        <v>37</v>
      </c>
      <c r="O159" s="157">
        <v>0</v>
      </c>
      <c r="P159" s="157">
        <f t="shared" si="11"/>
        <v>0</v>
      </c>
      <c r="Q159" s="157">
        <v>0</v>
      </c>
      <c r="R159" s="157">
        <f t="shared" si="12"/>
        <v>0</v>
      </c>
      <c r="S159" s="157">
        <v>0</v>
      </c>
      <c r="T159" s="158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139</v>
      </c>
      <c r="AT159" s="159" t="s">
        <v>135</v>
      </c>
      <c r="AU159" s="159" t="s">
        <v>140</v>
      </c>
      <c r="AY159" s="17" t="s">
        <v>133</v>
      </c>
      <c r="BE159" s="160">
        <f t="shared" si="14"/>
        <v>0</v>
      </c>
      <c r="BF159" s="160">
        <f t="shared" si="15"/>
        <v>0</v>
      </c>
      <c r="BG159" s="160">
        <f t="shared" si="16"/>
        <v>0</v>
      </c>
      <c r="BH159" s="160">
        <f t="shared" si="17"/>
        <v>0</v>
      </c>
      <c r="BI159" s="160">
        <f t="shared" si="18"/>
        <v>0</v>
      </c>
      <c r="BJ159" s="17" t="s">
        <v>140</v>
      </c>
      <c r="BK159" s="160">
        <f t="shared" si="19"/>
        <v>0</v>
      </c>
      <c r="BL159" s="17" t="s">
        <v>139</v>
      </c>
      <c r="BM159" s="159" t="s">
        <v>346</v>
      </c>
    </row>
    <row r="160" spans="1:65" s="2" customFormat="1" ht="33" customHeight="1">
      <c r="A160" s="29"/>
      <c r="B160" s="147"/>
      <c r="C160" s="148" t="s">
        <v>334</v>
      </c>
      <c r="D160" s="148" t="s">
        <v>135</v>
      </c>
      <c r="E160" s="149" t="s">
        <v>934</v>
      </c>
      <c r="F160" s="150" t="s">
        <v>935</v>
      </c>
      <c r="G160" s="151" t="s">
        <v>439</v>
      </c>
      <c r="H160" s="152">
        <v>6</v>
      </c>
      <c r="I160" s="153">
        <v>0</v>
      </c>
      <c r="J160" s="153">
        <f t="shared" si="10"/>
        <v>0</v>
      </c>
      <c r="K160" s="154"/>
      <c r="L160" s="30"/>
      <c r="M160" s="155" t="s">
        <v>1</v>
      </c>
      <c r="N160" s="156" t="s">
        <v>37</v>
      </c>
      <c r="O160" s="157">
        <v>0</v>
      </c>
      <c r="P160" s="157">
        <f t="shared" si="11"/>
        <v>0</v>
      </c>
      <c r="Q160" s="157">
        <v>0</v>
      </c>
      <c r="R160" s="157">
        <f t="shared" si="12"/>
        <v>0</v>
      </c>
      <c r="S160" s="157">
        <v>0</v>
      </c>
      <c r="T160" s="158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139</v>
      </c>
      <c r="AT160" s="159" t="s">
        <v>135</v>
      </c>
      <c r="AU160" s="159" t="s">
        <v>140</v>
      </c>
      <c r="AY160" s="17" t="s">
        <v>133</v>
      </c>
      <c r="BE160" s="160">
        <f t="shared" si="14"/>
        <v>0</v>
      </c>
      <c r="BF160" s="160">
        <f t="shared" si="15"/>
        <v>0</v>
      </c>
      <c r="BG160" s="160">
        <f t="shared" si="16"/>
        <v>0</v>
      </c>
      <c r="BH160" s="160">
        <f t="shared" si="17"/>
        <v>0</v>
      </c>
      <c r="BI160" s="160">
        <f t="shared" si="18"/>
        <v>0</v>
      </c>
      <c r="BJ160" s="17" t="s">
        <v>140</v>
      </c>
      <c r="BK160" s="160">
        <f t="shared" si="19"/>
        <v>0</v>
      </c>
      <c r="BL160" s="17" t="s">
        <v>139</v>
      </c>
      <c r="BM160" s="159" t="s">
        <v>354</v>
      </c>
    </row>
    <row r="161" spans="1:65" s="2" customFormat="1" ht="16.5" customHeight="1">
      <c r="A161" s="29"/>
      <c r="B161" s="147"/>
      <c r="C161" s="161" t="s">
        <v>338</v>
      </c>
      <c r="D161" s="161" t="s">
        <v>167</v>
      </c>
      <c r="E161" s="162" t="s">
        <v>936</v>
      </c>
      <c r="F161" s="163" t="s">
        <v>937</v>
      </c>
      <c r="G161" s="164" t="s">
        <v>439</v>
      </c>
      <c r="H161" s="165">
        <v>6</v>
      </c>
      <c r="I161" s="153">
        <v>0</v>
      </c>
      <c r="J161" s="166">
        <f t="shared" si="10"/>
        <v>0</v>
      </c>
      <c r="K161" s="167"/>
      <c r="L161" s="168"/>
      <c r="M161" s="169" t="s">
        <v>1</v>
      </c>
      <c r="N161" s="170" t="s">
        <v>37</v>
      </c>
      <c r="O161" s="157">
        <v>0</v>
      </c>
      <c r="P161" s="157">
        <f t="shared" si="11"/>
        <v>0</v>
      </c>
      <c r="Q161" s="157">
        <v>0</v>
      </c>
      <c r="R161" s="157">
        <f t="shared" si="12"/>
        <v>0</v>
      </c>
      <c r="S161" s="157">
        <v>0</v>
      </c>
      <c r="T161" s="158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166</v>
      </c>
      <c r="AT161" s="159" t="s">
        <v>167</v>
      </c>
      <c r="AU161" s="159" t="s">
        <v>140</v>
      </c>
      <c r="AY161" s="17" t="s">
        <v>133</v>
      </c>
      <c r="BE161" s="160">
        <f t="shared" si="14"/>
        <v>0</v>
      </c>
      <c r="BF161" s="160">
        <f t="shared" si="15"/>
        <v>0</v>
      </c>
      <c r="BG161" s="160">
        <f t="shared" si="16"/>
        <v>0</v>
      </c>
      <c r="BH161" s="160">
        <f t="shared" si="17"/>
        <v>0</v>
      </c>
      <c r="BI161" s="160">
        <f t="shared" si="18"/>
        <v>0</v>
      </c>
      <c r="BJ161" s="17" t="s">
        <v>140</v>
      </c>
      <c r="BK161" s="160">
        <f t="shared" si="19"/>
        <v>0</v>
      </c>
      <c r="BL161" s="17" t="s">
        <v>139</v>
      </c>
      <c r="BM161" s="159" t="s">
        <v>362</v>
      </c>
    </row>
    <row r="162" spans="1:65" s="2" customFormat="1" ht="16.5" customHeight="1">
      <c r="A162" s="29"/>
      <c r="B162" s="147"/>
      <c r="C162" s="161" t="s">
        <v>342</v>
      </c>
      <c r="D162" s="161" t="s">
        <v>167</v>
      </c>
      <c r="E162" s="162" t="s">
        <v>938</v>
      </c>
      <c r="F162" s="163" t="s">
        <v>939</v>
      </c>
      <c r="G162" s="164" t="s">
        <v>439</v>
      </c>
      <c r="H162" s="165">
        <v>6</v>
      </c>
      <c r="I162" s="166">
        <v>0</v>
      </c>
      <c r="J162" s="166">
        <f t="shared" si="10"/>
        <v>0</v>
      </c>
      <c r="K162" s="167"/>
      <c r="L162" s="168"/>
      <c r="M162" s="169" t="s">
        <v>1</v>
      </c>
      <c r="N162" s="170" t="s">
        <v>37</v>
      </c>
      <c r="O162" s="157">
        <v>0</v>
      </c>
      <c r="P162" s="157">
        <f t="shared" si="11"/>
        <v>0</v>
      </c>
      <c r="Q162" s="157">
        <v>0</v>
      </c>
      <c r="R162" s="157">
        <f t="shared" si="12"/>
        <v>0</v>
      </c>
      <c r="S162" s="157">
        <v>0</v>
      </c>
      <c r="T162" s="158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166</v>
      </c>
      <c r="AT162" s="159" t="s">
        <v>167</v>
      </c>
      <c r="AU162" s="159" t="s">
        <v>140</v>
      </c>
      <c r="AY162" s="17" t="s">
        <v>133</v>
      </c>
      <c r="BE162" s="160">
        <f t="shared" si="14"/>
        <v>0</v>
      </c>
      <c r="BF162" s="160">
        <f t="shared" si="15"/>
        <v>0</v>
      </c>
      <c r="BG162" s="160">
        <f t="shared" si="16"/>
        <v>0</v>
      </c>
      <c r="BH162" s="160">
        <f t="shared" si="17"/>
        <v>0</v>
      </c>
      <c r="BI162" s="160">
        <f t="shared" si="18"/>
        <v>0</v>
      </c>
      <c r="BJ162" s="17" t="s">
        <v>140</v>
      </c>
      <c r="BK162" s="160">
        <f t="shared" si="19"/>
        <v>0</v>
      </c>
      <c r="BL162" s="17" t="s">
        <v>139</v>
      </c>
      <c r="BM162" s="159" t="s">
        <v>375</v>
      </c>
    </row>
    <row r="163" spans="1:65" s="12" customFormat="1" ht="22.75" customHeight="1">
      <c r="B163" s="135"/>
      <c r="D163" s="136" t="s">
        <v>70</v>
      </c>
      <c r="E163" s="145" t="s">
        <v>367</v>
      </c>
      <c r="F163" s="145" t="s">
        <v>368</v>
      </c>
      <c r="J163" s="146">
        <f>BK163</f>
        <v>0</v>
      </c>
      <c r="L163" s="135"/>
      <c r="M163" s="139"/>
      <c r="N163" s="140"/>
      <c r="O163" s="140"/>
      <c r="P163" s="141">
        <f>P164</f>
        <v>0</v>
      </c>
      <c r="Q163" s="140"/>
      <c r="R163" s="141">
        <f>R164</f>
        <v>0</v>
      </c>
      <c r="S163" s="140"/>
      <c r="T163" s="142">
        <f>T164</f>
        <v>0</v>
      </c>
      <c r="AR163" s="136" t="s">
        <v>79</v>
      </c>
      <c r="AT163" s="143" t="s">
        <v>70</v>
      </c>
      <c r="AU163" s="143" t="s">
        <v>79</v>
      </c>
      <c r="AY163" s="136" t="s">
        <v>133</v>
      </c>
      <c r="BK163" s="144">
        <f>BK164</f>
        <v>0</v>
      </c>
    </row>
    <row r="164" spans="1:65" s="2" customFormat="1" ht="24.25" customHeight="1">
      <c r="A164" s="29"/>
      <c r="B164" s="147"/>
      <c r="C164" s="148" t="s">
        <v>362</v>
      </c>
      <c r="D164" s="148" t="s">
        <v>135</v>
      </c>
      <c r="E164" s="149" t="s">
        <v>940</v>
      </c>
      <c r="F164" s="150" t="s">
        <v>941</v>
      </c>
      <c r="G164" s="151" t="s">
        <v>193</v>
      </c>
      <c r="H164" s="152">
        <v>1.575</v>
      </c>
      <c r="I164" s="153">
        <v>0</v>
      </c>
      <c r="J164" s="153">
        <f>ROUND(I164*H164,2)</f>
        <v>0</v>
      </c>
      <c r="K164" s="154"/>
      <c r="L164" s="30"/>
      <c r="M164" s="155" t="s">
        <v>1</v>
      </c>
      <c r="N164" s="156" t="s">
        <v>37</v>
      </c>
      <c r="O164" s="157">
        <v>0</v>
      </c>
      <c r="P164" s="157">
        <f>O164*H164</f>
        <v>0</v>
      </c>
      <c r="Q164" s="157">
        <v>0</v>
      </c>
      <c r="R164" s="157">
        <f>Q164*H164</f>
        <v>0</v>
      </c>
      <c r="S164" s="157">
        <v>0</v>
      </c>
      <c r="T164" s="158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139</v>
      </c>
      <c r="AT164" s="159" t="s">
        <v>135</v>
      </c>
      <c r="AU164" s="159" t="s">
        <v>140</v>
      </c>
      <c r="AY164" s="17" t="s">
        <v>133</v>
      </c>
      <c r="BE164" s="160">
        <f>IF(N164="základná",J164,0)</f>
        <v>0</v>
      </c>
      <c r="BF164" s="160">
        <f>IF(N164="znížená",J164,0)</f>
        <v>0</v>
      </c>
      <c r="BG164" s="160">
        <f>IF(N164="zákl. prenesená",J164,0)</f>
        <v>0</v>
      </c>
      <c r="BH164" s="160">
        <f>IF(N164="zníž. prenesená",J164,0)</f>
        <v>0</v>
      </c>
      <c r="BI164" s="160">
        <f>IF(N164="nulová",J164,0)</f>
        <v>0</v>
      </c>
      <c r="BJ164" s="17" t="s">
        <v>140</v>
      </c>
      <c r="BK164" s="160">
        <f>ROUND(I164*H164,2)</f>
        <v>0</v>
      </c>
      <c r="BL164" s="17" t="s">
        <v>139</v>
      </c>
      <c r="BM164" s="159" t="s">
        <v>384</v>
      </c>
    </row>
    <row r="165" spans="1:65" s="12" customFormat="1" ht="26" customHeight="1">
      <c r="B165" s="135"/>
      <c r="D165" s="136" t="s">
        <v>70</v>
      </c>
      <c r="E165" s="137" t="s">
        <v>556</v>
      </c>
      <c r="F165" s="137" t="s">
        <v>557</v>
      </c>
      <c r="J165" s="138">
        <f>BK165</f>
        <v>0</v>
      </c>
      <c r="L165" s="135"/>
      <c r="M165" s="139"/>
      <c r="N165" s="140"/>
      <c r="O165" s="140"/>
      <c r="P165" s="141">
        <f>P166+P176+P192+P226+P230+P258</f>
        <v>0</v>
      </c>
      <c r="Q165" s="140"/>
      <c r="R165" s="141">
        <f>R166+R176+R192+R226+R230+R258</f>
        <v>0</v>
      </c>
      <c r="S165" s="140"/>
      <c r="T165" s="142">
        <f>T166+T176+T192+T226+T230+T258</f>
        <v>0</v>
      </c>
      <c r="AR165" s="136" t="s">
        <v>140</v>
      </c>
      <c r="AT165" s="143" t="s">
        <v>70</v>
      </c>
      <c r="AU165" s="143" t="s">
        <v>71</v>
      </c>
      <c r="AY165" s="136" t="s">
        <v>133</v>
      </c>
      <c r="BK165" s="144">
        <f>BK166+BK176+BK192+BK226+BK230+BK258</f>
        <v>0</v>
      </c>
    </row>
    <row r="166" spans="1:65" s="12" customFormat="1" ht="22.75" customHeight="1">
      <c r="B166" s="135"/>
      <c r="D166" s="136" t="s">
        <v>70</v>
      </c>
      <c r="E166" s="145" t="s">
        <v>637</v>
      </c>
      <c r="F166" s="145" t="s">
        <v>638</v>
      </c>
      <c r="J166" s="146">
        <f>BK166</f>
        <v>0</v>
      </c>
      <c r="L166" s="135"/>
      <c r="M166" s="139"/>
      <c r="N166" s="140"/>
      <c r="O166" s="140"/>
      <c r="P166" s="141">
        <f>SUM(P167:P175)</f>
        <v>0</v>
      </c>
      <c r="Q166" s="140"/>
      <c r="R166" s="141">
        <f>SUM(R167:R175)</f>
        <v>0</v>
      </c>
      <c r="S166" s="140"/>
      <c r="T166" s="142">
        <f>SUM(T167:T175)</f>
        <v>0</v>
      </c>
      <c r="AR166" s="136" t="s">
        <v>140</v>
      </c>
      <c r="AT166" s="143" t="s">
        <v>70</v>
      </c>
      <c r="AU166" s="143" t="s">
        <v>79</v>
      </c>
      <c r="AY166" s="136" t="s">
        <v>133</v>
      </c>
      <c r="BK166" s="144">
        <f>SUM(BK167:BK175)</f>
        <v>0</v>
      </c>
    </row>
    <row r="167" spans="1:65" s="2" customFormat="1" ht="24.25" customHeight="1">
      <c r="A167" s="29"/>
      <c r="B167" s="147"/>
      <c r="C167" s="148" t="s">
        <v>369</v>
      </c>
      <c r="D167" s="148" t="s">
        <v>135</v>
      </c>
      <c r="E167" s="149" t="s">
        <v>942</v>
      </c>
      <c r="F167" s="150" t="s">
        <v>943</v>
      </c>
      <c r="G167" s="151" t="s">
        <v>180</v>
      </c>
      <c r="H167" s="152">
        <v>82</v>
      </c>
      <c r="I167" s="153">
        <v>0</v>
      </c>
      <c r="J167" s="153">
        <f t="shared" ref="J167:J175" si="20">ROUND(I167*H167,2)</f>
        <v>0</v>
      </c>
      <c r="K167" s="154"/>
      <c r="L167" s="30"/>
      <c r="M167" s="155" t="s">
        <v>1</v>
      </c>
      <c r="N167" s="156" t="s">
        <v>37</v>
      </c>
      <c r="O167" s="157">
        <v>0</v>
      </c>
      <c r="P167" s="157">
        <f t="shared" ref="P167:P175" si="21">O167*H167</f>
        <v>0</v>
      </c>
      <c r="Q167" s="157">
        <v>0</v>
      </c>
      <c r="R167" s="157">
        <f t="shared" ref="R167:R175" si="22">Q167*H167</f>
        <v>0</v>
      </c>
      <c r="S167" s="157">
        <v>0</v>
      </c>
      <c r="T167" s="158">
        <f t="shared" ref="T167:T175" si="23"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9" t="s">
        <v>204</v>
      </c>
      <c r="AT167" s="159" t="s">
        <v>135</v>
      </c>
      <c r="AU167" s="159" t="s">
        <v>140</v>
      </c>
      <c r="AY167" s="17" t="s">
        <v>133</v>
      </c>
      <c r="BE167" s="160">
        <f t="shared" ref="BE167:BE175" si="24">IF(N167="základná",J167,0)</f>
        <v>0</v>
      </c>
      <c r="BF167" s="160">
        <f t="shared" ref="BF167:BF175" si="25">IF(N167="znížená",J167,0)</f>
        <v>0</v>
      </c>
      <c r="BG167" s="160">
        <f t="shared" ref="BG167:BG175" si="26">IF(N167="zákl. prenesená",J167,0)</f>
        <v>0</v>
      </c>
      <c r="BH167" s="160">
        <f t="shared" ref="BH167:BH175" si="27">IF(N167="zníž. prenesená",J167,0)</f>
        <v>0</v>
      </c>
      <c r="BI167" s="160">
        <f t="shared" ref="BI167:BI175" si="28">IF(N167="nulová",J167,0)</f>
        <v>0</v>
      </c>
      <c r="BJ167" s="17" t="s">
        <v>140</v>
      </c>
      <c r="BK167" s="160">
        <f t="shared" ref="BK167:BK175" si="29">ROUND(I167*H167,2)</f>
        <v>0</v>
      </c>
      <c r="BL167" s="17" t="s">
        <v>204</v>
      </c>
      <c r="BM167" s="159" t="s">
        <v>401</v>
      </c>
    </row>
    <row r="168" spans="1:65" s="2" customFormat="1" ht="16.5" customHeight="1">
      <c r="A168" s="29"/>
      <c r="B168" s="147"/>
      <c r="C168" s="161" t="s">
        <v>375</v>
      </c>
      <c r="D168" s="161" t="s">
        <v>167</v>
      </c>
      <c r="E168" s="162" t="s">
        <v>944</v>
      </c>
      <c r="F168" s="163" t="s">
        <v>945</v>
      </c>
      <c r="G168" s="164" t="s">
        <v>180</v>
      </c>
      <c r="H168" s="165">
        <v>82</v>
      </c>
      <c r="I168" s="153">
        <v>0</v>
      </c>
      <c r="J168" s="166">
        <f t="shared" si="20"/>
        <v>0</v>
      </c>
      <c r="K168" s="167"/>
      <c r="L168" s="168"/>
      <c r="M168" s="169" t="s">
        <v>1</v>
      </c>
      <c r="N168" s="170" t="s">
        <v>37</v>
      </c>
      <c r="O168" s="157">
        <v>0</v>
      </c>
      <c r="P168" s="157">
        <f t="shared" si="21"/>
        <v>0</v>
      </c>
      <c r="Q168" s="157">
        <v>0</v>
      </c>
      <c r="R168" s="157">
        <f t="shared" si="22"/>
        <v>0</v>
      </c>
      <c r="S168" s="157">
        <v>0</v>
      </c>
      <c r="T168" s="158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272</v>
      </c>
      <c r="AT168" s="159" t="s">
        <v>167</v>
      </c>
      <c r="AU168" s="159" t="s">
        <v>140</v>
      </c>
      <c r="AY168" s="17" t="s">
        <v>133</v>
      </c>
      <c r="BE168" s="160">
        <f t="shared" si="24"/>
        <v>0</v>
      </c>
      <c r="BF168" s="160">
        <f t="shared" si="25"/>
        <v>0</v>
      </c>
      <c r="BG168" s="160">
        <f t="shared" si="26"/>
        <v>0</v>
      </c>
      <c r="BH168" s="160">
        <f t="shared" si="27"/>
        <v>0</v>
      </c>
      <c r="BI168" s="160">
        <f t="shared" si="28"/>
        <v>0</v>
      </c>
      <c r="BJ168" s="17" t="s">
        <v>140</v>
      </c>
      <c r="BK168" s="160">
        <f t="shared" si="29"/>
        <v>0</v>
      </c>
      <c r="BL168" s="17" t="s">
        <v>204</v>
      </c>
      <c r="BM168" s="159" t="s">
        <v>412</v>
      </c>
    </row>
    <row r="169" spans="1:65" s="2" customFormat="1" ht="24.25" customHeight="1">
      <c r="A169" s="29"/>
      <c r="B169" s="147"/>
      <c r="C169" s="148" t="s">
        <v>381</v>
      </c>
      <c r="D169" s="148" t="s">
        <v>135</v>
      </c>
      <c r="E169" s="149" t="s">
        <v>946</v>
      </c>
      <c r="F169" s="150" t="s">
        <v>947</v>
      </c>
      <c r="G169" s="151" t="s">
        <v>180</v>
      </c>
      <c r="H169" s="152">
        <v>63</v>
      </c>
      <c r="I169" s="153">
        <v>0</v>
      </c>
      <c r="J169" s="153">
        <f t="shared" si="20"/>
        <v>0</v>
      </c>
      <c r="K169" s="154"/>
      <c r="L169" s="30"/>
      <c r="M169" s="155" t="s">
        <v>1</v>
      </c>
      <c r="N169" s="156" t="s">
        <v>37</v>
      </c>
      <c r="O169" s="157">
        <v>0</v>
      </c>
      <c r="P169" s="157">
        <f t="shared" si="21"/>
        <v>0</v>
      </c>
      <c r="Q169" s="157">
        <v>0</v>
      </c>
      <c r="R169" s="157">
        <f t="shared" si="22"/>
        <v>0</v>
      </c>
      <c r="S169" s="157">
        <v>0</v>
      </c>
      <c r="T169" s="158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204</v>
      </c>
      <c r="AT169" s="159" t="s">
        <v>135</v>
      </c>
      <c r="AU169" s="159" t="s">
        <v>140</v>
      </c>
      <c r="AY169" s="17" t="s">
        <v>133</v>
      </c>
      <c r="BE169" s="160">
        <f t="shared" si="24"/>
        <v>0</v>
      </c>
      <c r="BF169" s="160">
        <f t="shared" si="25"/>
        <v>0</v>
      </c>
      <c r="BG169" s="160">
        <f t="shared" si="26"/>
        <v>0</v>
      </c>
      <c r="BH169" s="160">
        <f t="shared" si="27"/>
        <v>0</v>
      </c>
      <c r="BI169" s="160">
        <f t="shared" si="28"/>
        <v>0</v>
      </c>
      <c r="BJ169" s="17" t="s">
        <v>140</v>
      </c>
      <c r="BK169" s="160">
        <f t="shared" si="29"/>
        <v>0</v>
      </c>
      <c r="BL169" s="17" t="s">
        <v>204</v>
      </c>
      <c r="BM169" s="159" t="s">
        <v>418</v>
      </c>
    </row>
    <row r="170" spans="1:65" s="2" customFormat="1" ht="16.5" customHeight="1">
      <c r="A170" s="29"/>
      <c r="B170" s="147"/>
      <c r="C170" s="161" t="s">
        <v>384</v>
      </c>
      <c r="D170" s="161" t="s">
        <v>167</v>
      </c>
      <c r="E170" s="162" t="s">
        <v>948</v>
      </c>
      <c r="F170" s="163" t="s">
        <v>949</v>
      </c>
      <c r="G170" s="164" t="s">
        <v>180</v>
      </c>
      <c r="H170" s="165">
        <v>63</v>
      </c>
      <c r="I170" s="153">
        <v>0</v>
      </c>
      <c r="J170" s="166">
        <f t="shared" si="20"/>
        <v>0</v>
      </c>
      <c r="K170" s="167"/>
      <c r="L170" s="168"/>
      <c r="M170" s="169" t="s">
        <v>1</v>
      </c>
      <c r="N170" s="170" t="s">
        <v>37</v>
      </c>
      <c r="O170" s="157">
        <v>0</v>
      </c>
      <c r="P170" s="157">
        <f t="shared" si="21"/>
        <v>0</v>
      </c>
      <c r="Q170" s="157">
        <v>0</v>
      </c>
      <c r="R170" s="157">
        <f t="shared" si="22"/>
        <v>0</v>
      </c>
      <c r="S170" s="157">
        <v>0</v>
      </c>
      <c r="T170" s="158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9" t="s">
        <v>272</v>
      </c>
      <c r="AT170" s="159" t="s">
        <v>167</v>
      </c>
      <c r="AU170" s="159" t="s">
        <v>140</v>
      </c>
      <c r="AY170" s="17" t="s">
        <v>133</v>
      </c>
      <c r="BE170" s="160">
        <f t="shared" si="24"/>
        <v>0</v>
      </c>
      <c r="BF170" s="160">
        <f t="shared" si="25"/>
        <v>0</v>
      </c>
      <c r="BG170" s="160">
        <f t="shared" si="26"/>
        <v>0</v>
      </c>
      <c r="BH170" s="160">
        <f t="shared" si="27"/>
        <v>0</v>
      </c>
      <c r="BI170" s="160">
        <f t="shared" si="28"/>
        <v>0</v>
      </c>
      <c r="BJ170" s="17" t="s">
        <v>140</v>
      </c>
      <c r="BK170" s="160">
        <f t="shared" si="29"/>
        <v>0</v>
      </c>
      <c r="BL170" s="17" t="s">
        <v>204</v>
      </c>
      <c r="BM170" s="159" t="s">
        <v>432</v>
      </c>
    </row>
    <row r="171" spans="1:65" s="2" customFormat="1" ht="24.25" customHeight="1">
      <c r="A171" s="29"/>
      <c r="B171" s="147"/>
      <c r="C171" s="148" t="s">
        <v>393</v>
      </c>
      <c r="D171" s="148" t="s">
        <v>135</v>
      </c>
      <c r="E171" s="149" t="s">
        <v>950</v>
      </c>
      <c r="F171" s="150" t="s">
        <v>951</v>
      </c>
      <c r="G171" s="151" t="s">
        <v>180</v>
      </c>
      <c r="H171" s="152">
        <v>46.5</v>
      </c>
      <c r="I171" s="153">
        <v>0</v>
      </c>
      <c r="J171" s="153">
        <f t="shared" si="20"/>
        <v>0</v>
      </c>
      <c r="K171" s="154"/>
      <c r="L171" s="30"/>
      <c r="M171" s="155" t="s">
        <v>1</v>
      </c>
      <c r="N171" s="156" t="s">
        <v>37</v>
      </c>
      <c r="O171" s="157">
        <v>0</v>
      </c>
      <c r="P171" s="157">
        <f t="shared" si="21"/>
        <v>0</v>
      </c>
      <c r="Q171" s="157">
        <v>0</v>
      </c>
      <c r="R171" s="157">
        <f t="shared" si="22"/>
        <v>0</v>
      </c>
      <c r="S171" s="157">
        <v>0</v>
      </c>
      <c r="T171" s="158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9" t="s">
        <v>204</v>
      </c>
      <c r="AT171" s="159" t="s">
        <v>135</v>
      </c>
      <c r="AU171" s="159" t="s">
        <v>140</v>
      </c>
      <c r="AY171" s="17" t="s">
        <v>133</v>
      </c>
      <c r="BE171" s="160">
        <f t="shared" si="24"/>
        <v>0</v>
      </c>
      <c r="BF171" s="160">
        <f t="shared" si="25"/>
        <v>0</v>
      </c>
      <c r="BG171" s="160">
        <f t="shared" si="26"/>
        <v>0</v>
      </c>
      <c r="BH171" s="160">
        <f t="shared" si="27"/>
        <v>0</v>
      </c>
      <c r="BI171" s="160">
        <f t="shared" si="28"/>
        <v>0</v>
      </c>
      <c r="BJ171" s="17" t="s">
        <v>140</v>
      </c>
      <c r="BK171" s="160">
        <f t="shared" si="29"/>
        <v>0</v>
      </c>
      <c r="BL171" s="17" t="s">
        <v>204</v>
      </c>
      <c r="BM171" s="159" t="s">
        <v>443</v>
      </c>
    </row>
    <row r="172" spans="1:65" s="2" customFormat="1" ht="16.5" customHeight="1">
      <c r="A172" s="29"/>
      <c r="B172" s="147"/>
      <c r="C172" s="161" t="s">
        <v>401</v>
      </c>
      <c r="D172" s="161" t="s">
        <v>167</v>
      </c>
      <c r="E172" s="162" t="s">
        <v>952</v>
      </c>
      <c r="F172" s="163" t="s">
        <v>953</v>
      </c>
      <c r="G172" s="164" t="s">
        <v>180</v>
      </c>
      <c r="H172" s="165">
        <v>46.5</v>
      </c>
      <c r="I172" s="153">
        <v>0</v>
      </c>
      <c r="J172" s="166">
        <f t="shared" si="20"/>
        <v>0</v>
      </c>
      <c r="K172" s="167"/>
      <c r="L172" s="168"/>
      <c r="M172" s="169" t="s">
        <v>1</v>
      </c>
      <c r="N172" s="170" t="s">
        <v>37</v>
      </c>
      <c r="O172" s="157">
        <v>0</v>
      </c>
      <c r="P172" s="157">
        <f t="shared" si="21"/>
        <v>0</v>
      </c>
      <c r="Q172" s="157">
        <v>0</v>
      </c>
      <c r="R172" s="157">
        <f t="shared" si="22"/>
        <v>0</v>
      </c>
      <c r="S172" s="157">
        <v>0</v>
      </c>
      <c r="T172" s="158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9" t="s">
        <v>272</v>
      </c>
      <c r="AT172" s="159" t="s">
        <v>167</v>
      </c>
      <c r="AU172" s="159" t="s">
        <v>140</v>
      </c>
      <c r="AY172" s="17" t="s">
        <v>133</v>
      </c>
      <c r="BE172" s="160">
        <f t="shared" si="24"/>
        <v>0</v>
      </c>
      <c r="BF172" s="160">
        <f t="shared" si="25"/>
        <v>0</v>
      </c>
      <c r="BG172" s="160">
        <f t="shared" si="26"/>
        <v>0</v>
      </c>
      <c r="BH172" s="160">
        <f t="shared" si="27"/>
        <v>0</v>
      </c>
      <c r="BI172" s="160">
        <f t="shared" si="28"/>
        <v>0</v>
      </c>
      <c r="BJ172" s="17" t="s">
        <v>140</v>
      </c>
      <c r="BK172" s="160">
        <f t="shared" si="29"/>
        <v>0</v>
      </c>
      <c r="BL172" s="17" t="s">
        <v>204</v>
      </c>
      <c r="BM172" s="159" t="s">
        <v>453</v>
      </c>
    </row>
    <row r="173" spans="1:65" s="2" customFormat="1" ht="24.25" customHeight="1">
      <c r="A173" s="29"/>
      <c r="B173" s="147"/>
      <c r="C173" s="148" t="s">
        <v>408</v>
      </c>
      <c r="D173" s="148" t="s">
        <v>135</v>
      </c>
      <c r="E173" s="149" t="s">
        <v>954</v>
      </c>
      <c r="F173" s="150" t="s">
        <v>955</v>
      </c>
      <c r="G173" s="151" t="s">
        <v>180</v>
      </c>
      <c r="H173" s="152">
        <v>40.5</v>
      </c>
      <c r="I173" s="153">
        <v>0</v>
      </c>
      <c r="J173" s="153">
        <f t="shared" si="20"/>
        <v>0</v>
      </c>
      <c r="K173" s="154"/>
      <c r="L173" s="30"/>
      <c r="M173" s="155" t="s">
        <v>1</v>
      </c>
      <c r="N173" s="156" t="s">
        <v>37</v>
      </c>
      <c r="O173" s="157">
        <v>0</v>
      </c>
      <c r="P173" s="157">
        <f t="shared" si="21"/>
        <v>0</v>
      </c>
      <c r="Q173" s="157">
        <v>0</v>
      </c>
      <c r="R173" s="157">
        <f t="shared" si="22"/>
        <v>0</v>
      </c>
      <c r="S173" s="157">
        <v>0</v>
      </c>
      <c r="T173" s="158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9" t="s">
        <v>204</v>
      </c>
      <c r="AT173" s="159" t="s">
        <v>135</v>
      </c>
      <c r="AU173" s="159" t="s">
        <v>140</v>
      </c>
      <c r="AY173" s="17" t="s">
        <v>133</v>
      </c>
      <c r="BE173" s="160">
        <f t="shared" si="24"/>
        <v>0</v>
      </c>
      <c r="BF173" s="160">
        <f t="shared" si="25"/>
        <v>0</v>
      </c>
      <c r="BG173" s="160">
        <f t="shared" si="26"/>
        <v>0</v>
      </c>
      <c r="BH173" s="160">
        <f t="shared" si="27"/>
        <v>0</v>
      </c>
      <c r="BI173" s="160">
        <f t="shared" si="28"/>
        <v>0</v>
      </c>
      <c r="BJ173" s="17" t="s">
        <v>140</v>
      </c>
      <c r="BK173" s="160">
        <f t="shared" si="29"/>
        <v>0</v>
      </c>
      <c r="BL173" s="17" t="s">
        <v>204</v>
      </c>
      <c r="BM173" s="159" t="s">
        <v>461</v>
      </c>
    </row>
    <row r="174" spans="1:65" s="2" customFormat="1" ht="16.5" customHeight="1">
      <c r="A174" s="29"/>
      <c r="B174" s="147"/>
      <c r="C174" s="161" t="s">
        <v>412</v>
      </c>
      <c r="D174" s="161" t="s">
        <v>167</v>
      </c>
      <c r="E174" s="162" t="s">
        <v>956</v>
      </c>
      <c r="F174" s="163" t="s">
        <v>957</v>
      </c>
      <c r="G174" s="164" t="s">
        <v>180</v>
      </c>
      <c r="H174" s="165">
        <v>40.5</v>
      </c>
      <c r="I174" s="153">
        <v>0</v>
      </c>
      <c r="J174" s="166">
        <f t="shared" si="20"/>
        <v>0</v>
      </c>
      <c r="K174" s="167"/>
      <c r="L174" s="168"/>
      <c r="M174" s="169" t="s">
        <v>1</v>
      </c>
      <c r="N174" s="170" t="s">
        <v>37</v>
      </c>
      <c r="O174" s="157">
        <v>0</v>
      </c>
      <c r="P174" s="157">
        <f t="shared" si="21"/>
        <v>0</v>
      </c>
      <c r="Q174" s="157">
        <v>0</v>
      </c>
      <c r="R174" s="157">
        <f t="shared" si="22"/>
        <v>0</v>
      </c>
      <c r="S174" s="157">
        <v>0</v>
      </c>
      <c r="T174" s="158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9" t="s">
        <v>272</v>
      </c>
      <c r="AT174" s="159" t="s">
        <v>167</v>
      </c>
      <c r="AU174" s="159" t="s">
        <v>140</v>
      </c>
      <c r="AY174" s="17" t="s">
        <v>133</v>
      </c>
      <c r="BE174" s="160">
        <f t="shared" si="24"/>
        <v>0</v>
      </c>
      <c r="BF174" s="160">
        <f t="shared" si="25"/>
        <v>0</v>
      </c>
      <c r="BG174" s="160">
        <f t="shared" si="26"/>
        <v>0</v>
      </c>
      <c r="BH174" s="160">
        <f t="shared" si="27"/>
        <v>0</v>
      </c>
      <c r="BI174" s="160">
        <f t="shared" si="28"/>
        <v>0</v>
      </c>
      <c r="BJ174" s="17" t="s">
        <v>140</v>
      </c>
      <c r="BK174" s="160">
        <f t="shared" si="29"/>
        <v>0</v>
      </c>
      <c r="BL174" s="17" t="s">
        <v>204</v>
      </c>
      <c r="BM174" s="159" t="s">
        <v>469</v>
      </c>
    </row>
    <row r="175" spans="1:65" s="2" customFormat="1" ht="24.25" customHeight="1">
      <c r="A175" s="29"/>
      <c r="B175" s="147"/>
      <c r="C175" s="148" t="s">
        <v>415</v>
      </c>
      <c r="D175" s="148" t="s">
        <v>135</v>
      </c>
      <c r="E175" s="149" t="s">
        <v>958</v>
      </c>
      <c r="F175" s="150" t="s">
        <v>699</v>
      </c>
      <c r="G175" s="151" t="s">
        <v>193</v>
      </c>
      <c r="H175" s="152">
        <v>2.1000000000000001E-2</v>
      </c>
      <c r="I175" s="153">
        <v>0</v>
      </c>
      <c r="J175" s="153">
        <f t="shared" si="20"/>
        <v>0</v>
      </c>
      <c r="K175" s="154"/>
      <c r="L175" s="30"/>
      <c r="M175" s="155" t="s">
        <v>1</v>
      </c>
      <c r="N175" s="156" t="s">
        <v>37</v>
      </c>
      <c r="O175" s="157">
        <v>0</v>
      </c>
      <c r="P175" s="157">
        <f t="shared" si="21"/>
        <v>0</v>
      </c>
      <c r="Q175" s="157">
        <v>0</v>
      </c>
      <c r="R175" s="157">
        <f t="shared" si="22"/>
        <v>0</v>
      </c>
      <c r="S175" s="157">
        <v>0</v>
      </c>
      <c r="T175" s="158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9" t="s">
        <v>204</v>
      </c>
      <c r="AT175" s="159" t="s">
        <v>135</v>
      </c>
      <c r="AU175" s="159" t="s">
        <v>140</v>
      </c>
      <c r="AY175" s="17" t="s">
        <v>133</v>
      </c>
      <c r="BE175" s="160">
        <f t="shared" si="24"/>
        <v>0</v>
      </c>
      <c r="BF175" s="160">
        <f t="shared" si="25"/>
        <v>0</v>
      </c>
      <c r="BG175" s="160">
        <f t="shared" si="26"/>
        <v>0</v>
      </c>
      <c r="BH175" s="160">
        <f t="shared" si="27"/>
        <v>0</v>
      </c>
      <c r="BI175" s="160">
        <f t="shared" si="28"/>
        <v>0</v>
      </c>
      <c r="BJ175" s="17" t="s">
        <v>140</v>
      </c>
      <c r="BK175" s="160">
        <f t="shared" si="29"/>
        <v>0</v>
      </c>
      <c r="BL175" s="17" t="s">
        <v>204</v>
      </c>
      <c r="BM175" s="159" t="s">
        <v>477</v>
      </c>
    </row>
    <row r="176" spans="1:65" s="12" customFormat="1" ht="22.75" customHeight="1">
      <c r="B176" s="135"/>
      <c r="D176" s="136" t="s">
        <v>70</v>
      </c>
      <c r="E176" s="145" t="s">
        <v>959</v>
      </c>
      <c r="F176" s="145" t="s">
        <v>960</v>
      </c>
      <c r="J176" s="146">
        <f>BK176</f>
        <v>0</v>
      </c>
      <c r="L176" s="135"/>
      <c r="M176" s="139"/>
      <c r="N176" s="140"/>
      <c r="O176" s="140"/>
      <c r="P176" s="141">
        <f>SUM(P177:P191)</f>
        <v>0</v>
      </c>
      <c r="Q176" s="140"/>
      <c r="R176" s="141">
        <f>SUM(R177:R191)</f>
        <v>0</v>
      </c>
      <c r="S176" s="140"/>
      <c r="T176" s="142">
        <f>SUM(T177:T191)</f>
        <v>0</v>
      </c>
      <c r="AR176" s="136" t="s">
        <v>140</v>
      </c>
      <c r="AT176" s="143" t="s">
        <v>70</v>
      </c>
      <c r="AU176" s="143" t="s">
        <v>79</v>
      </c>
      <c r="AY176" s="136" t="s">
        <v>133</v>
      </c>
      <c r="BK176" s="144">
        <f>SUM(BK177:BK191)</f>
        <v>0</v>
      </c>
    </row>
    <row r="177" spans="1:65" s="2" customFormat="1" ht="21.75" customHeight="1">
      <c r="A177" s="29"/>
      <c r="B177" s="147"/>
      <c r="C177" s="148" t="s">
        <v>418</v>
      </c>
      <c r="D177" s="148" t="s">
        <v>135</v>
      </c>
      <c r="E177" s="149" t="s">
        <v>961</v>
      </c>
      <c r="F177" s="150" t="s">
        <v>962</v>
      </c>
      <c r="G177" s="151" t="s">
        <v>439</v>
      </c>
      <c r="H177" s="152">
        <v>1</v>
      </c>
      <c r="I177" s="153">
        <v>0</v>
      </c>
      <c r="J177" s="153">
        <f t="shared" ref="J177:J191" si="30">ROUND(I177*H177,2)</f>
        <v>0</v>
      </c>
      <c r="K177" s="154"/>
      <c r="L177" s="30"/>
      <c r="M177" s="155" t="s">
        <v>1</v>
      </c>
      <c r="N177" s="156" t="s">
        <v>37</v>
      </c>
      <c r="O177" s="157">
        <v>0</v>
      </c>
      <c r="P177" s="157">
        <f t="shared" ref="P177:P191" si="31">O177*H177</f>
        <v>0</v>
      </c>
      <c r="Q177" s="157">
        <v>0</v>
      </c>
      <c r="R177" s="157">
        <f t="shared" ref="R177:R191" si="32">Q177*H177</f>
        <v>0</v>
      </c>
      <c r="S177" s="157">
        <v>0</v>
      </c>
      <c r="T177" s="158">
        <f t="shared" ref="T177:T191" si="33"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9" t="s">
        <v>204</v>
      </c>
      <c r="AT177" s="159" t="s">
        <v>135</v>
      </c>
      <c r="AU177" s="159" t="s">
        <v>140</v>
      </c>
      <c r="AY177" s="17" t="s">
        <v>133</v>
      </c>
      <c r="BE177" s="160">
        <f t="shared" ref="BE177:BE191" si="34">IF(N177="základná",J177,0)</f>
        <v>0</v>
      </c>
      <c r="BF177" s="160">
        <f t="shared" ref="BF177:BF191" si="35">IF(N177="znížená",J177,0)</f>
        <v>0</v>
      </c>
      <c r="BG177" s="160">
        <f t="shared" ref="BG177:BG191" si="36">IF(N177="zákl. prenesená",J177,0)</f>
        <v>0</v>
      </c>
      <c r="BH177" s="160">
        <f t="shared" ref="BH177:BH191" si="37">IF(N177="zníž. prenesená",J177,0)</f>
        <v>0</v>
      </c>
      <c r="BI177" s="160">
        <f t="shared" ref="BI177:BI191" si="38">IF(N177="nulová",J177,0)</f>
        <v>0</v>
      </c>
      <c r="BJ177" s="17" t="s">
        <v>140</v>
      </c>
      <c r="BK177" s="160">
        <f t="shared" ref="BK177:BK191" si="39">ROUND(I177*H177,2)</f>
        <v>0</v>
      </c>
      <c r="BL177" s="17" t="s">
        <v>204</v>
      </c>
      <c r="BM177" s="159" t="s">
        <v>487</v>
      </c>
    </row>
    <row r="178" spans="1:65" s="2" customFormat="1" ht="24.25" customHeight="1">
      <c r="A178" s="29"/>
      <c r="B178" s="147"/>
      <c r="C178" s="148" t="s">
        <v>428</v>
      </c>
      <c r="D178" s="148" t="s">
        <v>135</v>
      </c>
      <c r="E178" s="149" t="s">
        <v>963</v>
      </c>
      <c r="F178" s="150" t="s">
        <v>964</v>
      </c>
      <c r="G178" s="151" t="s">
        <v>180</v>
      </c>
      <c r="H178" s="152">
        <v>8</v>
      </c>
      <c r="I178" s="153">
        <v>0</v>
      </c>
      <c r="J178" s="153">
        <f t="shared" si="30"/>
        <v>0</v>
      </c>
      <c r="K178" s="154"/>
      <c r="L178" s="30"/>
      <c r="M178" s="155" t="s">
        <v>1</v>
      </c>
      <c r="N178" s="156" t="s">
        <v>37</v>
      </c>
      <c r="O178" s="157">
        <v>0</v>
      </c>
      <c r="P178" s="157">
        <f t="shared" si="31"/>
        <v>0</v>
      </c>
      <c r="Q178" s="157">
        <v>0</v>
      </c>
      <c r="R178" s="157">
        <f t="shared" si="32"/>
        <v>0</v>
      </c>
      <c r="S178" s="157">
        <v>0</v>
      </c>
      <c r="T178" s="158">
        <f t="shared" si="3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9" t="s">
        <v>204</v>
      </c>
      <c r="AT178" s="159" t="s">
        <v>135</v>
      </c>
      <c r="AU178" s="159" t="s">
        <v>140</v>
      </c>
      <c r="AY178" s="17" t="s">
        <v>133</v>
      </c>
      <c r="BE178" s="160">
        <f t="shared" si="34"/>
        <v>0</v>
      </c>
      <c r="BF178" s="160">
        <f t="shared" si="35"/>
        <v>0</v>
      </c>
      <c r="BG178" s="160">
        <f t="shared" si="36"/>
        <v>0</v>
      </c>
      <c r="BH178" s="160">
        <f t="shared" si="37"/>
        <v>0</v>
      </c>
      <c r="BI178" s="160">
        <f t="shared" si="38"/>
        <v>0</v>
      </c>
      <c r="BJ178" s="17" t="s">
        <v>140</v>
      </c>
      <c r="BK178" s="160">
        <f t="shared" si="39"/>
        <v>0</v>
      </c>
      <c r="BL178" s="17" t="s">
        <v>204</v>
      </c>
      <c r="BM178" s="159" t="s">
        <v>496</v>
      </c>
    </row>
    <row r="179" spans="1:65" s="2" customFormat="1" ht="24.25" customHeight="1">
      <c r="A179" s="29"/>
      <c r="B179" s="147"/>
      <c r="C179" s="148" t="s">
        <v>432</v>
      </c>
      <c r="D179" s="148" t="s">
        <v>135</v>
      </c>
      <c r="E179" s="149" t="s">
        <v>965</v>
      </c>
      <c r="F179" s="150" t="s">
        <v>966</v>
      </c>
      <c r="G179" s="151" t="s">
        <v>180</v>
      </c>
      <c r="H179" s="152">
        <v>62</v>
      </c>
      <c r="I179" s="153">
        <v>0</v>
      </c>
      <c r="J179" s="153">
        <f t="shared" si="30"/>
        <v>0</v>
      </c>
      <c r="K179" s="154"/>
      <c r="L179" s="30"/>
      <c r="M179" s="155" t="s">
        <v>1</v>
      </c>
      <c r="N179" s="156" t="s">
        <v>37</v>
      </c>
      <c r="O179" s="157">
        <v>0</v>
      </c>
      <c r="P179" s="157">
        <f t="shared" si="31"/>
        <v>0</v>
      </c>
      <c r="Q179" s="157">
        <v>0</v>
      </c>
      <c r="R179" s="157">
        <f t="shared" si="32"/>
        <v>0</v>
      </c>
      <c r="S179" s="157">
        <v>0</v>
      </c>
      <c r="T179" s="158">
        <f t="shared" si="3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9" t="s">
        <v>204</v>
      </c>
      <c r="AT179" s="159" t="s">
        <v>135</v>
      </c>
      <c r="AU179" s="159" t="s">
        <v>140</v>
      </c>
      <c r="AY179" s="17" t="s">
        <v>133</v>
      </c>
      <c r="BE179" s="160">
        <f t="shared" si="34"/>
        <v>0</v>
      </c>
      <c r="BF179" s="160">
        <f t="shared" si="35"/>
        <v>0</v>
      </c>
      <c r="BG179" s="160">
        <f t="shared" si="36"/>
        <v>0</v>
      </c>
      <c r="BH179" s="160">
        <f t="shared" si="37"/>
        <v>0</v>
      </c>
      <c r="BI179" s="160">
        <f t="shared" si="38"/>
        <v>0</v>
      </c>
      <c r="BJ179" s="17" t="s">
        <v>140</v>
      </c>
      <c r="BK179" s="160">
        <f t="shared" si="39"/>
        <v>0</v>
      </c>
      <c r="BL179" s="17" t="s">
        <v>204</v>
      </c>
      <c r="BM179" s="159" t="s">
        <v>507</v>
      </c>
    </row>
    <row r="180" spans="1:65" s="2" customFormat="1" ht="24.25" customHeight="1">
      <c r="A180" s="29"/>
      <c r="B180" s="147"/>
      <c r="C180" s="148" t="s">
        <v>436</v>
      </c>
      <c r="D180" s="148" t="s">
        <v>135</v>
      </c>
      <c r="E180" s="149" t="s">
        <v>967</v>
      </c>
      <c r="F180" s="150" t="s">
        <v>968</v>
      </c>
      <c r="G180" s="151" t="s">
        <v>180</v>
      </c>
      <c r="H180" s="152">
        <v>69</v>
      </c>
      <c r="I180" s="153">
        <v>0</v>
      </c>
      <c r="J180" s="153">
        <f t="shared" si="30"/>
        <v>0</v>
      </c>
      <c r="K180" s="154"/>
      <c r="L180" s="30"/>
      <c r="M180" s="155" t="s">
        <v>1</v>
      </c>
      <c r="N180" s="156" t="s">
        <v>37</v>
      </c>
      <c r="O180" s="157">
        <v>0</v>
      </c>
      <c r="P180" s="157">
        <f t="shared" si="31"/>
        <v>0</v>
      </c>
      <c r="Q180" s="157">
        <v>0</v>
      </c>
      <c r="R180" s="157">
        <f t="shared" si="32"/>
        <v>0</v>
      </c>
      <c r="S180" s="157">
        <v>0</v>
      </c>
      <c r="T180" s="158">
        <f t="shared" si="3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9" t="s">
        <v>204</v>
      </c>
      <c r="AT180" s="159" t="s">
        <v>135</v>
      </c>
      <c r="AU180" s="159" t="s">
        <v>140</v>
      </c>
      <c r="AY180" s="17" t="s">
        <v>133</v>
      </c>
      <c r="BE180" s="160">
        <f t="shared" si="34"/>
        <v>0</v>
      </c>
      <c r="BF180" s="160">
        <f t="shared" si="35"/>
        <v>0</v>
      </c>
      <c r="BG180" s="160">
        <f t="shared" si="36"/>
        <v>0</v>
      </c>
      <c r="BH180" s="160">
        <f t="shared" si="37"/>
        <v>0</v>
      </c>
      <c r="BI180" s="160">
        <f t="shared" si="38"/>
        <v>0</v>
      </c>
      <c r="BJ180" s="17" t="s">
        <v>140</v>
      </c>
      <c r="BK180" s="160">
        <f t="shared" si="39"/>
        <v>0</v>
      </c>
      <c r="BL180" s="17" t="s">
        <v>204</v>
      </c>
      <c r="BM180" s="159" t="s">
        <v>519</v>
      </c>
    </row>
    <row r="181" spans="1:65" s="2" customFormat="1" ht="24.25" customHeight="1">
      <c r="A181" s="29"/>
      <c r="B181" s="147"/>
      <c r="C181" s="148" t="s">
        <v>443</v>
      </c>
      <c r="D181" s="148" t="s">
        <v>135</v>
      </c>
      <c r="E181" s="149" t="s">
        <v>969</v>
      </c>
      <c r="F181" s="150" t="s">
        <v>970</v>
      </c>
      <c r="G181" s="151" t="s">
        <v>180</v>
      </c>
      <c r="H181" s="152">
        <v>20</v>
      </c>
      <c r="I181" s="153">
        <v>0</v>
      </c>
      <c r="J181" s="153">
        <f t="shared" si="30"/>
        <v>0</v>
      </c>
      <c r="K181" s="154"/>
      <c r="L181" s="30"/>
      <c r="M181" s="155" t="s">
        <v>1</v>
      </c>
      <c r="N181" s="156" t="s">
        <v>37</v>
      </c>
      <c r="O181" s="157">
        <v>0</v>
      </c>
      <c r="P181" s="157">
        <f t="shared" si="31"/>
        <v>0</v>
      </c>
      <c r="Q181" s="157">
        <v>0</v>
      </c>
      <c r="R181" s="157">
        <f t="shared" si="32"/>
        <v>0</v>
      </c>
      <c r="S181" s="157">
        <v>0</v>
      </c>
      <c r="T181" s="158">
        <f t="shared" si="3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9" t="s">
        <v>204</v>
      </c>
      <c r="AT181" s="159" t="s">
        <v>135</v>
      </c>
      <c r="AU181" s="159" t="s">
        <v>140</v>
      </c>
      <c r="AY181" s="17" t="s">
        <v>133</v>
      </c>
      <c r="BE181" s="160">
        <f t="shared" si="34"/>
        <v>0</v>
      </c>
      <c r="BF181" s="160">
        <f t="shared" si="35"/>
        <v>0</v>
      </c>
      <c r="BG181" s="160">
        <f t="shared" si="36"/>
        <v>0</v>
      </c>
      <c r="BH181" s="160">
        <f t="shared" si="37"/>
        <v>0</v>
      </c>
      <c r="BI181" s="160">
        <f t="shared" si="38"/>
        <v>0</v>
      </c>
      <c r="BJ181" s="17" t="s">
        <v>140</v>
      </c>
      <c r="BK181" s="160">
        <f t="shared" si="39"/>
        <v>0</v>
      </c>
      <c r="BL181" s="17" t="s">
        <v>204</v>
      </c>
      <c r="BM181" s="159" t="s">
        <v>527</v>
      </c>
    </row>
    <row r="182" spans="1:65" s="2" customFormat="1" ht="24.25" customHeight="1">
      <c r="A182" s="29"/>
      <c r="B182" s="147"/>
      <c r="C182" s="148" t="s">
        <v>449</v>
      </c>
      <c r="D182" s="148" t="s">
        <v>135</v>
      </c>
      <c r="E182" s="149" t="s">
        <v>971</v>
      </c>
      <c r="F182" s="150" t="s">
        <v>972</v>
      </c>
      <c r="G182" s="151" t="s">
        <v>180</v>
      </c>
      <c r="H182" s="152">
        <v>65.5</v>
      </c>
      <c r="I182" s="153">
        <v>0</v>
      </c>
      <c r="J182" s="153">
        <f t="shared" si="30"/>
        <v>0</v>
      </c>
      <c r="K182" s="154"/>
      <c r="L182" s="30"/>
      <c r="M182" s="155" t="s">
        <v>1</v>
      </c>
      <c r="N182" s="156" t="s">
        <v>37</v>
      </c>
      <c r="O182" s="157">
        <v>0</v>
      </c>
      <c r="P182" s="157">
        <f t="shared" si="31"/>
        <v>0</v>
      </c>
      <c r="Q182" s="157">
        <v>0</v>
      </c>
      <c r="R182" s="157">
        <f t="shared" si="32"/>
        <v>0</v>
      </c>
      <c r="S182" s="157">
        <v>0</v>
      </c>
      <c r="T182" s="158">
        <f t="shared" si="3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9" t="s">
        <v>204</v>
      </c>
      <c r="AT182" s="159" t="s">
        <v>135</v>
      </c>
      <c r="AU182" s="159" t="s">
        <v>140</v>
      </c>
      <c r="AY182" s="17" t="s">
        <v>133</v>
      </c>
      <c r="BE182" s="160">
        <f t="shared" si="34"/>
        <v>0</v>
      </c>
      <c r="BF182" s="160">
        <f t="shared" si="35"/>
        <v>0</v>
      </c>
      <c r="BG182" s="160">
        <f t="shared" si="36"/>
        <v>0</v>
      </c>
      <c r="BH182" s="160">
        <f t="shared" si="37"/>
        <v>0</v>
      </c>
      <c r="BI182" s="160">
        <f t="shared" si="38"/>
        <v>0</v>
      </c>
      <c r="BJ182" s="17" t="s">
        <v>140</v>
      </c>
      <c r="BK182" s="160">
        <f t="shared" si="39"/>
        <v>0</v>
      </c>
      <c r="BL182" s="17" t="s">
        <v>204</v>
      </c>
      <c r="BM182" s="159" t="s">
        <v>535</v>
      </c>
    </row>
    <row r="183" spans="1:65" s="2" customFormat="1" ht="16.5" customHeight="1">
      <c r="A183" s="29"/>
      <c r="B183" s="147"/>
      <c r="C183" s="148" t="s">
        <v>453</v>
      </c>
      <c r="D183" s="148" t="s">
        <v>135</v>
      </c>
      <c r="E183" s="149" t="s">
        <v>973</v>
      </c>
      <c r="F183" s="150" t="s">
        <v>974</v>
      </c>
      <c r="G183" s="151" t="s">
        <v>180</v>
      </c>
      <c r="H183" s="152">
        <v>3</v>
      </c>
      <c r="I183" s="153">
        <v>0</v>
      </c>
      <c r="J183" s="153">
        <f t="shared" si="30"/>
        <v>0</v>
      </c>
      <c r="K183" s="154"/>
      <c r="L183" s="30"/>
      <c r="M183" s="155" t="s">
        <v>1</v>
      </c>
      <c r="N183" s="156" t="s">
        <v>37</v>
      </c>
      <c r="O183" s="157">
        <v>0</v>
      </c>
      <c r="P183" s="157">
        <f t="shared" si="31"/>
        <v>0</v>
      </c>
      <c r="Q183" s="157">
        <v>0</v>
      </c>
      <c r="R183" s="157">
        <f t="shared" si="32"/>
        <v>0</v>
      </c>
      <c r="S183" s="157">
        <v>0</v>
      </c>
      <c r="T183" s="158">
        <f t="shared" si="3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9" t="s">
        <v>204</v>
      </c>
      <c r="AT183" s="159" t="s">
        <v>135</v>
      </c>
      <c r="AU183" s="159" t="s">
        <v>140</v>
      </c>
      <c r="AY183" s="17" t="s">
        <v>133</v>
      </c>
      <c r="BE183" s="160">
        <f t="shared" si="34"/>
        <v>0</v>
      </c>
      <c r="BF183" s="160">
        <f t="shared" si="35"/>
        <v>0</v>
      </c>
      <c r="BG183" s="160">
        <f t="shared" si="36"/>
        <v>0</v>
      </c>
      <c r="BH183" s="160">
        <f t="shared" si="37"/>
        <v>0</v>
      </c>
      <c r="BI183" s="160">
        <f t="shared" si="38"/>
        <v>0</v>
      </c>
      <c r="BJ183" s="17" t="s">
        <v>140</v>
      </c>
      <c r="BK183" s="160">
        <f t="shared" si="39"/>
        <v>0</v>
      </c>
      <c r="BL183" s="17" t="s">
        <v>204</v>
      </c>
      <c r="BM183" s="159" t="s">
        <v>543</v>
      </c>
    </row>
    <row r="184" spans="1:65" s="2" customFormat="1" ht="16.5" customHeight="1">
      <c r="A184" s="29"/>
      <c r="B184" s="147"/>
      <c r="C184" s="148" t="s">
        <v>457</v>
      </c>
      <c r="D184" s="148" t="s">
        <v>135</v>
      </c>
      <c r="E184" s="149" t="s">
        <v>975</v>
      </c>
      <c r="F184" s="150" t="s">
        <v>976</v>
      </c>
      <c r="G184" s="151" t="s">
        <v>180</v>
      </c>
      <c r="H184" s="152">
        <v>30</v>
      </c>
      <c r="I184" s="153">
        <v>0</v>
      </c>
      <c r="J184" s="153">
        <f t="shared" si="30"/>
        <v>0</v>
      </c>
      <c r="K184" s="154"/>
      <c r="L184" s="30"/>
      <c r="M184" s="155" t="s">
        <v>1</v>
      </c>
      <c r="N184" s="156" t="s">
        <v>37</v>
      </c>
      <c r="O184" s="157">
        <v>0</v>
      </c>
      <c r="P184" s="157">
        <f t="shared" si="31"/>
        <v>0</v>
      </c>
      <c r="Q184" s="157">
        <v>0</v>
      </c>
      <c r="R184" s="157">
        <f t="shared" si="32"/>
        <v>0</v>
      </c>
      <c r="S184" s="157">
        <v>0</v>
      </c>
      <c r="T184" s="158">
        <f t="shared" si="3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9" t="s">
        <v>204</v>
      </c>
      <c r="AT184" s="159" t="s">
        <v>135</v>
      </c>
      <c r="AU184" s="159" t="s">
        <v>140</v>
      </c>
      <c r="AY184" s="17" t="s">
        <v>133</v>
      </c>
      <c r="BE184" s="160">
        <f t="shared" si="34"/>
        <v>0</v>
      </c>
      <c r="BF184" s="160">
        <f t="shared" si="35"/>
        <v>0</v>
      </c>
      <c r="BG184" s="160">
        <f t="shared" si="36"/>
        <v>0</v>
      </c>
      <c r="BH184" s="160">
        <f t="shared" si="37"/>
        <v>0</v>
      </c>
      <c r="BI184" s="160">
        <f t="shared" si="38"/>
        <v>0</v>
      </c>
      <c r="BJ184" s="17" t="s">
        <v>140</v>
      </c>
      <c r="BK184" s="160">
        <f t="shared" si="39"/>
        <v>0</v>
      </c>
      <c r="BL184" s="17" t="s">
        <v>204</v>
      </c>
      <c r="BM184" s="159" t="s">
        <v>551</v>
      </c>
    </row>
    <row r="185" spans="1:65" s="2" customFormat="1" ht="16.5" customHeight="1">
      <c r="A185" s="29"/>
      <c r="B185" s="147"/>
      <c r="C185" s="148" t="s">
        <v>461</v>
      </c>
      <c r="D185" s="148" t="s">
        <v>135</v>
      </c>
      <c r="E185" s="149" t="s">
        <v>977</v>
      </c>
      <c r="F185" s="150" t="s">
        <v>978</v>
      </c>
      <c r="G185" s="151" t="s">
        <v>180</v>
      </c>
      <c r="H185" s="152">
        <v>2</v>
      </c>
      <c r="I185" s="153">
        <v>0</v>
      </c>
      <c r="J185" s="153">
        <f t="shared" si="30"/>
        <v>0</v>
      </c>
      <c r="K185" s="154"/>
      <c r="L185" s="30"/>
      <c r="M185" s="155" t="s">
        <v>1</v>
      </c>
      <c r="N185" s="156" t="s">
        <v>37</v>
      </c>
      <c r="O185" s="157">
        <v>0</v>
      </c>
      <c r="P185" s="157">
        <f t="shared" si="31"/>
        <v>0</v>
      </c>
      <c r="Q185" s="157">
        <v>0</v>
      </c>
      <c r="R185" s="157">
        <f t="shared" si="32"/>
        <v>0</v>
      </c>
      <c r="S185" s="157">
        <v>0</v>
      </c>
      <c r="T185" s="158">
        <f t="shared" si="3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9" t="s">
        <v>204</v>
      </c>
      <c r="AT185" s="159" t="s">
        <v>135</v>
      </c>
      <c r="AU185" s="159" t="s">
        <v>140</v>
      </c>
      <c r="AY185" s="17" t="s">
        <v>133</v>
      </c>
      <c r="BE185" s="160">
        <f t="shared" si="34"/>
        <v>0</v>
      </c>
      <c r="BF185" s="160">
        <f t="shared" si="35"/>
        <v>0</v>
      </c>
      <c r="BG185" s="160">
        <f t="shared" si="36"/>
        <v>0</v>
      </c>
      <c r="BH185" s="160">
        <f t="shared" si="37"/>
        <v>0</v>
      </c>
      <c r="BI185" s="160">
        <f t="shared" si="38"/>
        <v>0</v>
      </c>
      <c r="BJ185" s="17" t="s">
        <v>140</v>
      </c>
      <c r="BK185" s="160">
        <f t="shared" si="39"/>
        <v>0</v>
      </c>
      <c r="BL185" s="17" t="s">
        <v>204</v>
      </c>
      <c r="BM185" s="159" t="s">
        <v>564</v>
      </c>
    </row>
    <row r="186" spans="1:65" s="2" customFormat="1" ht="21.75" customHeight="1">
      <c r="A186" s="29"/>
      <c r="B186" s="147"/>
      <c r="C186" s="148" t="s">
        <v>465</v>
      </c>
      <c r="D186" s="148" t="s">
        <v>135</v>
      </c>
      <c r="E186" s="149" t="s">
        <v>979</v>
      </c>
      <c r="F186" s="150" t="s">
        <v>980</v>
      </c>
      <c r="G186" s="151" t="s">
        <v>439</v>
      </c>
      <c r="H186" s="152">
        <v>24</v>
      </c>
      <c r="I186" s="153">
        <v>0</v>
      </c>
      <c r="J186" s="153">
        <f t="shared" si="30"/>
        <v>0</v>
      </c>
      <c r="K186" s="154"/>
      <c r="L186" s="30"/>
      <c r="M186" s="155" t="s">
        <v>1</v>
      </c>
      <c r="N186" s="156" t="s">
        <v>37</v>
      </c>
      <c r="O186" s="157">
        <v>0</v>
      </c>
      <c r="P186" s="157">
        <f t="shared" si="31"/>
        <v>0</v>
      </c>
      <c r="Q186" s="157">
        <v>0</v>
      </c>
      <c r="R186" s="157">
        <f t="shared" si="32"/>
        <v>0</v>
      </c>
      <c r="S186" s="157">
        <v>0</v>
      </c>
      <c r="T186" s="158">
        <f t="shared" si="3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9" t="s">
        <v>204</v>
      </c>
      <c r="AT186" s="159" t="s">
        <v>135</v>
      </c>
      <c r="AU186" s="159" t="s">
        <v>140</v>
      </c>
      <c r="AY186" s="17" t="s">
        <v>133</v>
      </c>
      <c r="BE186" s="160">
        <f t="shared" si="34"/>
        <v>0</v>
      </c>
      <c r="BF186" s="160">
        <f t="shared" si="35"/>
        <v>0</v>
      </c>
      <c r="BG186" s="160">
        <f t="shared" si="36"/>
        <v>0</v>
      </c>
      <c r="BH186" s="160">
        <f t="shared" si="37"/>
        <v>0</v>
      </c>
      <c r="BI186" s="160">
        <f t="shared" si="38"/>
        <v>0</v>
      </c>
      <c r="BJ186" s="17" t="s">
        <v>140</v>
      </c>
      <c r="BK186" s="160">
        <f t="shared" si="39"/>
        <v>0</v>
      </c>
      <c r="BL186" s="17" t="s">
        <v>204</v>
      </c>
      <c r="BM186" s="159" t="s">
        <v>573</v>
      </c>
    </row>
    <row r="187" spans="1:65" s="2" customFormat="1" ht="21.75" customHeight="1">
      <c r="A187" s="29"/>
      <c r="B187" s="147"/>
      <c r="C187" s="148" t="s">
        <v>469</v>
      </c>
      <c r="D187" s="148" t="s">
        <v>135</v>
      </c>
      <c r="E187" s="149" t="s">
        <v>981</v>
      </c>
      <c r="F187" s="150" t="s">
        <v>982</v>
      </c>
      <c r="G187" s="151" t="s">
        <v>439</v>
      </c>
      <c r="H187" s="152">
        <v>23</v>
      </c>
      <c r="I187" s="153">
        <v>0</v>
      </c>
      <c r="J187" s="153">
        <f t="shared" si="30"/>
        <v>0</v>
      </c>
      <c r="K187" s="154"/>
      <c r="L187" s="30"/>
      <c r="M187" s="155" t="s">
        <v>1</v>
      </c>
      <c r="N187" s="156" t="s">
        <v>37</v>
      </c>
      <c r="O187" s="157">
        <v>0</v>
      </c>
      <c r="P187" s="157">
        <f t="shared" si="31"/>
        <v>0</v>
      </c>
      <c r="Q187" s="157">
        <v>0</v>
      </c>
      <c r="R187" s="157">
        <f t="shared" si="32"/>
        <v>0</v>
      </c>
      <c r="S187" s="157">
        <v>0</v>
      </c>
      <c r="T187" s="158">
        <f t="shared" si="3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9" t="s">
        <v>204</v>
      </c>
      <c r="AT187" s="159" t="s">
        <v>135</v>
      </c>
      <c r="AU187" s="159" t="s">
        <v>140</v>
      </c>
      <c r="AY187" s="17" t="s">
        <v>133</v>
      </c>
      <c r="BE187" s="160">
        <f t="shared" si="34"/>
        <v>0</v>
      </c>
      <c r="BF187" s="160">
        <f t="shared" si="35"/>
        <v>0</v>
      </c>
      <c r="BG187" s="160">
        <f t="shared" si="36"/>
        <v>0</v>
      </c>
      <c r="BH187" s="160">
        <f t="shared" si="37"/>
        <v>0</v>
      </c>
      <c r="BI187" s="160">
        <f t="shared" si="38"/>
        <v>0</v>
      </c>
      <c r="BJ187" s="17" t="s">
        <v>140</v>
      </c>
      <c r="BK187" s="160">
        <f t="shared" si="39"/>
        <v>0</v>
      </c>
      <c r="BL187" s="17" t="s">
        <v>204</v>
      </c>
      <c r="BM187" s="159" t="s">
        <v>582</v>
      </c>
    </row>
    <row r="188" spans="1:65" s="2" customFormat="1" ht="24.25" customHeight="1">
      <c r="A188" s="29"/>
      <c r="B188" s="147"/>
      <c r="C188" s="148" t="s">
        <v>473</v>
      </c>
      <c r="D188" s="148" t="s">
        <v>135</v>
      </c>
      <c r="E188" s="149" t="s">
        <v>983</v>
      </c>
      <c r="F188" s="150" t="s">
        <v>984</v>
      </c>
      <c r="G188" s="151" t="s">
        <v>439</v>
      </c>
      <c r="H188" s="152">
        <v>6</v>
      </c>
      <c r="I188" s="153">
        <v>0</v>
      </c>
      <c r="J188" s="153">
        <f t="shared" si="30"/>
        <v>0</v>
      </c>
      <c r="K188" s="154"/>
      <c r="L188" s="30"/>
      <c r="M188" s="155" t="s">
        <v>1</v>
      </c>
      <c r="N188" s="156" t="s">
        <v>37</v>
      </c>
      <c r="O188" s="157">
        <v>0</v>
      </c>
      <c r="P188" s="157">
        <f t="shared" si="31"/>
        <v>0</v>
      </c>
      <c r="Q188" s="157">
        <v>0</v>
      </c>
      <c r="R188" s="157">
        <f t="shared" si="32"/>
        <v>0</v>
      </c>
      <c r="S188" s="157">
        <v>0</v>
      </c>
      <c r="T188" s="158">
        <f t="shared" si="3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9" t="s">
        <v>204</v>
      </c>
      <c r="AT188" s="159" t="s">
        <v>135</v>
      </c>
      <c r="AU188" s="159" t="s">
        <v>140</v>
      </c>
      <c r="AY188" s="17" t="s">
        <v>133</v>
      </c>
      <c r="BE188" s="160">
        <f t="shared" si="34"/>
        <v>0</v>
      </c>
      <c r="BF188" s="160">
        <f t="shared" si="35"/>
        <v>0</v>
      </c>
      <c r="BG188" s="160">
        <f t="shared" si="36"/>
        <v>0</v>
      </c>
      <c r="BH188" s="160">
        <f t="shared" si="37"/>
        <v>0</v>
      </c>
      <c r="BI188" s="160">
        <f t="shared" si="38"/>
        <v>0</v>
      </c>
      <c r="BJ188" s="17" t="s">
        <v>140</v>
      </c>
      <c r="BK188" s="160">
        <f t="shared" si="39"/>
        <v>0</v>
      </c>
      <c r="BL188" s="17" t="s">
        <v>204</v>
      </c>
      <c r="BM188" s="159" t="s">
        <v>589</v>
      </c>
    </row>
    <row r="189" spans="1:65" s="2" customFormat="1" ht="16.5" customHeight="1">
      <c r="A189" s="29"/>
      <c r="B189" s="147"/>
      <c r="C189" s="148" t="s">
        <v>496</v>
      </c>
      <c r="D189" s="148" t="s">
        <v>135</v>
      </c>
      <c r="E189" s="149" t="s">
        <v>985</v>
      </c>
      <c r="F189" s="150" t="s">
        <v>986</v>
      </c>
      <c r="G189" s="151" t="s">
        <v>439</v>
      </c>
      <c r="H189" s="152">
        <v>3</v>
      </c>
      <c r="I189" s="153">
        <v>0</v>
      </c>
      <c r="J189" s="153">
        <f t="shared" si="30"/>
        <v>0</v>
      </c>
      <c r="K189" s="154"/>
      <c r="L189" s="30"/>
      <c r="M189" s="155" t="s">
        <v>1</v>
      </c>
      <c r="N189" s="156" t="s">
        <v>37</v>
      </c>
      <c r="O189" s="157">
        <v>0</v>
      </c>
      <c r="P189" s="157">
        <f t="shared" si="31"/>
        <v>0</v>
      </c>
      <c r="Q189" s="157">
        <v>0</v>
      </c>
      <c r="R189" s="157">
        <f t="shared" si="32"/>
        <v>0</v>
      </c>
      <c r="S189" s="157">
        <v>0</v>
      </c>
      <c r="T189" s="158">
        <f t="shared" si="3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9" t="s">
        <v>204</v>
      </c>
      <c r="AT189" s="159" t="s">
        <v>135</v>
      </c>
      <c r="AU189" s="159" t="s">
        <v>140</v>
      </c>
      <c r="AY189" s="17" t="s">
        <v>133</v>
      </c>
      <c r="BE189" s="160">
        <f t="shared" si="34"/>
        <v>0</v>
      </c>
      <c r="BF189" s="160">
        <f t="shared" si="35"/>
        <v>0</v>
      </c>
      <c r="BG189" s="160">
        <f t="shared" si="36"/>
        <v>0</v>
      </c>
      <c r="BH189" s="160">
        <f t="shared" si="37"/>
        <v>0</v>
      </c>
      <c r="BI189" s="160">
        <f t="shared" si="38"/>
        <v>0</v>
      </c>
      <c r="BJ189" s="17" t="s">
        <v>140</v>
      </c>
      <c r="BK189" s="160">
        <f t="shared" si="39"/>
        <v>0</v>
      </c>
      <c r="BL189" s="17" t="s">
        <v>204</v>
      </c>
      <c r="BM189" s="159" t="s">
        <v>600</v>
      </c>
    </row>
    <row r="190" spans="1:65" s="2" customFormat="1" ht="16.5" customHeight="1">
      <c r="A190" s="29"/>
      <c r="B190" s="147"/>
      <c r="C190" s="148" t="s">
        <v>503</v>
      </c>
      <c r="D190" s="148" t="s">
        <v>135</v>
      </c>
      <c r="E190" s="149" t="s">
        <v>987</v>
      </c>
      <c r="F190" s="150" t="s">
        <v>988</v>
      </c>
      <c r="G190" s="151" t="s">
        <v>439</v>
      </c>
      <c r="H190" s="152">
        <v>5</v>
      </c>
      <c r="I190" s="153">
        <v>0</v>
      </c>
      <c r="J190" s="153">
        <f t="shared" si="30"/>
        <v>0</v>
      </c>
      <c r="K190" s="154"/>
      <c r="L190" s="30"/>
      <c r="M190" s="155" t="s">
        <v>1</v>
      </c>
      <c r="N190" s="156" t="s">
        <v>37</v>
      </c>
      <c r="O190" s="157">
        <v>0</v>
      </c>
      <c r="P190" s="157">
        <f t="shared" si="31"/>
        <v>0</v>
      </c>
      <c r="Q190" s="157">
        <v>0</v>
      </c>
      <c r="R190" s="157">
        <f t="shared" si="32"/>
        <v>0</v>
      </c>
      <c r="S190" s="157">
        <v>0</v>
      </c>
      <c r="T190" s="158">
        <f t="shared" si="3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9" t="s">
        <v>204</v>
      </c>
      <c r="AT190" s="159" t="s">
        <v>135</v>
      </c>
      <c r="AU190" s="159" t="s">
        <v>140</v>
      </c>
      <c r="AY190" s="17" t="s">
        <v>133</v>
      </c>
      <c r="BE190" s="160">
        <f t="shared" si="34"/>
        <v>0</v>
      </c>
      <c r="BF190" s="160">
        <f t="shared" si="35"/>
        <v>0</v>
      </c>
      <c r="BG190" s="160">
        <f t="shared" si="36"/>
        <v>0</v>
      </c>
      <c r="BH190" s="160">
        <f t="shared" si="37"/>
        <v>0</v>
      </c>
      <c r="BI190" s="160">
        <f t="shared" si="38"/>
        <v>0</v>
      </c>
      <c r="BJ190" s="17" t="s">
        <v>140</v>
      </c>
      <c r="BK190" s="160">
        <f t="shared" si="39"/>
        <v>0</v>
      </c>
      <c r="BL190" s="17" t="s">
        <v>204</v>
      </c>
      <c r="BM190" s="159" t="s">
        <v>609</v>
      </c>
    </row>
    <row r="191" spans="1:65" s="2" customFormat="1" ht="24.25" customHeight="1">
      <c r="A191" s="29"/>
      <c r="B191" s="147"/>
      <c r="C191" s="148" t="s">
        <v>523</v>
      </c>
      <c r="D191" s="148" t="s">
        <v>135</v>
      </c>
      <c r="E191" s="149" t="s">
        <v>989</v>
      </c>
      <c r="F191" s="150" t="s">
        <v>990</v>
      </c>
      <c r="G191" s="151" t="s">
        <v>193</v>
      </c>
      <c r="H191" s="152">
        <v>1.42</v>
      </c>
      <c r="I191" s="153">
        <v>0</v>
      </c>
      <c r="J191" s="153">
        <f t="shared" si="30"/>
        <v>0</v>
      </c>
      <c r="K191" s="154"/>
      <c r="L191" s="30"/>
      <c r="M191" s="155" t="s">
        <v>1</v>
      </c>
      <c r="N191" s="156" t="s">
        <v>37</v>
      </c>
      <c r="O191" s="157">
        <v>0</v>
      </c>
      <c r="P191" s="157">
        <f t="shared" si="31"/>
        <v>0</v>
      </c>
      <c r="Q191" s="157">
        <v>0</v>
      </c>
      <c r="R191" s="157">
        <f t="shared" si="32"/>
        <v>0</v>
      </c>
      <c r="S191" s="157">
        <v>0</v>
      </c>
      <c r="T191" s="158">
        <f t="shared" si="3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9" t="s">
        <v>204</v>
      </c>
      <c r="AT191" s="159" t="s">
        <v>135</v>
      </c>
      <c r="AU191" s="159" t="s">
        <v>140</v>
      </c>
      <c r="AY191" s="17" t="s">
        <v>133</v>
      </c>
      <c r="BE191" s="160">
        <f t="shared" si="34"/>
        <v>0</v>
      </c>
      <c r="BF191" s="160">
        <f t="shared" si="35"/>
        <v>0</v>
      </c>
      <c r="BG191" s="160">
        <f t="shared" si="36"/>
        <v>0</v>
      </c>
      <c r="BH191" s="160">
        <f t="shared" si="37"/>
        <v>0</v>
      </c>
      <c r="BI191" s="160">
        <f t="shared" si="38"/>
        <v>0</v>
      </c>
      <c r="BJ191" s="17" t="s">
        <v>140</v>
      </c>
      <c r="BK191" s="160">
        <f t="shared" si="39"/>
        <v>0</v>
      </c>
      <c r="BL191" s="17" t="s">
        <v>204</v>
      </c>
      <c r="BM191" s="159" t="s">
        <v>616</v>
      </c>
    </row>
    <row r="192" spans="1:65" s="12" customFormat="1" ht="22.75" customHeight="1">
      <c r="B192" s="135"/>
      <c r="D192" s="136" t="s">
        <v>70</v>
      </c>
      <c r="E192" s="145" t="s">
        <v>991</v>
      </c>
      <c r="F192" s="145" t="s">
        <v>992</v>
      </c>
      <c r="J192" s="146">
        <f>BK192</f>
        <v>0</v>
      </c>
      <c r="L192" s="135"/>
      <c r="M192" s="139"/>
      <c r="N192" s="140"/>
      <c r="O192" s="140"/>
      <c r="P192" s="141">
        <f>SUM(P193:P225)</f>
        <v>0</v>
      </c>
      <c r="Q192" s="140"/>
      <c r="R192" s="141">
        <f>SUM(R193:R225)</f>
        <v>0</v>
      </c>
      <c r="S192" s="140"/>
      <c r="T192" s="142">
        <f>SUM(T193:T225)</f>
        <v>0</v>
      </c>
      <c r="AR192" s="136" t="s">
        <v>140</v>
      </c>
      <c r="AT192" s="143" t="s">
        <v>70</v>
      </c>
      <c r="AU192" s="143" t="s">
        <v>79</v>
      </c>
      <c r="AY192" s="136" t="s">
        <v>133</v>
      </c>
      <c r="BK192" s="144">
        <f>SUM(BK193:BK225)</f>
        <v>0</v>
      </c>
    </row>
    <row r="193" spans="1:65" s="2" customFormat="1" ht="16.5" customHeight="1">
      <c r="A193" s="29"/>
      <c r="B193" s="147"/>
      <c r="C193" s="148" t="s">
        <v>527</v>
      </c>
      <c r="D193" s="148" t="s">
        <v>135</v>
      </c>
      <c r="E193" s="149" t="s">
        <v>993</v>
      </c>
      <c r="F193" s="150" t="s">
        <v>994</v>
      </c>
      <c r="G193" s="151" t="s">
        <v>439</v>
      </c>
      <c r="H193" s="152">
        <v>2</v>
      </c>
      <c r="I193" s="153">
        <v>0</v>
      </c>
      <c r="J193" s="153">
        <f t="shared" ref="J193:J225" si="40">ROUND(I193*H193,2)</f>
        <v>0</v>
      </c>
      <c r="K193" s="154"/>
      <c r="L193" s="30"/>
      <c r="M193" s="155" t="s">
        <v>1</v>
      </c>
      <c r="N193" s="156" t="s">
        <v>37</v>
      </c>
      <c r="O193" s="157">
        <v>0</v>
      </c>
      <c r="P193" s="157">
        <f t="shared" ref="P193:P225" si="41">O193*H193</f>
        <v>0</v>
      </c>
      <c r="Q193" s="157">
        <v>0</v>
      </c>
      <c r="R193" s="157">
        <f t="shared" ref="R193:R225" si="42">Q193*H193</f>
        <v>0</v>
      </c>
      <c r="S193" s="157">
        <v>0</v>
      </c>
      <c r="T193" s="158">
        <f t="shared" ref="T193:T225" si="43">S193*H193</f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9" t="s">
        <v>204</v>
      </c>
      <c r="AT193" s="159" t="s">
        <v>135</v>
      </c>
      <c r="AU193" s="159" t="s">
        <v>140</v>
      </c>
      <c r="AY193" s="17" t="s">
        <v>133</v>
      </c>
      <c r="BE193" s="160">
        <f t="shared" ref="BE193:BE225" si="44">IF(N193="základná",J193,0)</f>
        <v>0</v>
      </c>
      <c r="BF193" s="160">
        <f t="shared" ref="BF193:BF225" si="45">IF(N193="znížená",J193,0)</f>
        <v>0</v>
      </c>
      <c r="BG193" s="160">
        <f t="shared" ref="BG193:BG225" si="46">IF(N193="zákl. prenesená",J193,0)</f>
        <v>0</v>
      </c>
      <c r="BH193" s="160">
        <f t="shared" ref="BH193:BH225" si="47">IF(N193="zníž. prenesená",J193,0)</f>
        <v>0</v>
      </c>
      <c r="BI193" s="160">
        <f t="shared" ref="BI193:BI225" si="48">IF(N193="nulová",J193,0)</f>
        <v>0</v>
      </c>
      <c r="BJ193" s="17" t="s">
        <v>140</v>
      </c>
      <c r="BK193" s="160">
        <f t="shared" ref="BK193:BK225" si="49">ROUND(I193*H193,2)</f>
        <v>0</v>
      </c>
      <c r="BL193" s="17" t="s">
        <v>204</v>
      </c>
      <c r="BM193" s="159" t="s">
        <v>623</v>
      </c>
    </row>
    <row r="194" spans="1:65" s="2" customFormat="1" ht="21.75" customHeight="1">
      <c r="A194" s="29"/>
      <c r="B194" s="147"/>
      <c r="C194" s="148" t="s">
        <v>531</v>
      </c>
      <c r="D194" s="148" t="s">
        <v>135</v>
      </c>
      <c r="E194" s="149" t="s">
        <v>995</v>
      </c>
      <c r="F194" s="150" t="s">
        <v>996</v>
      </c>
      <c r="G194" s="151" t="s">
        <v>439</v>
      </c>
      <c r="H194" s="152">
        <v>1</v>
      </c>
      <c r="I194" s="153">
        <v>0</v>
      </c>
      <c r="J194" s="153">
        <f t="shared" si="40"/>
        <v>0</v>
      </c>
      <c r="K194" s="154"/>
      <c r="L194" s="30"/>
      <c r="M194" s="155" t="s">
        <v>1</v>
      </c>
      <c r="N194" s="156" t="s">
        <v>37</v>
      </c>
      <c r="O194" s="157">
        <v>0</v>
      </c>
      <c r="P194" s="157">
        <f t="shared" si="41"/>
        <v>0</v>
      </c>
      <c r="Q194" s="157">
        <v>0</v>
      </c>
      <c r="R194" s="157">
        <f t="shared" si="42"/>
        <v>0</v>
      </c>
      <c r="S194" s="157">
        <v>0</v>
      </c>
      <c r="T194" s="158">
        <f t="shared" si="4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9" t="s">
        <v>204</v>
      </c>
      <c r="AT194" s="159" t="s">
        <v>135</v>
      </c>
      <c r="AU194" s="159" t="s">
        <v>140</v>
      </c>
      <c r="AY194" s="17" t="s">
        <v>133</v>
      </c>
      <c r="BE194" s="160">
        <f t="shared" si="44"/>
        <v>0</v>
      </c>
      <c r="BF194" s="160">
        <f t="shared" si="45"/>
        <v>0</v>
      </c>
      <c r="BG194" s="160">
        <f t="shared" si="46"/>
        <v>0</v>
      </c>
      <c r="BH194" s="160">
        <f t="shared" si="47"/>
        <v>0</v>
      </c>
      <c r="BI194" s="160">
        <f t="shared" si="48"/>
        <v>0</v>
      </c>
      <c r="BJ194" s="17" t="s">
        <v>140</v>
      </c>
      <c r="BK194" s="160">
        <f t="shared" si="49"/>
        <v>0</v>
      </c>
      <c r="BL194" s="17" t="s">
        <v>204</v>
      </c>
      <c r="BM194" s="159" t="s">
        <v>633</v>
      </c>
    </row>
    <row r="195" spans="1:65" s="2" customFormat="1" ht="21.75" customHeight="1">
      <c r="A195" s="29"/>
      <c r="B195" s="147"/>
      <c r="C195" s="148" t="s">
        <v>535</v>
      </c>
      <c r="D195" s="148" t="s">
        <v>135</v>
      </c>
      <c r="E195" s="149" t="s">
        <v>997</v>
      </c>
      <c r="F195" s="150" t="s">
        <v>998</v>
      </c>
      <c r="G195" s="151" t="s">
        <v>180</v>
      </c>
      <c r="H195" s="152">
        <v>11</v>
      </c>
      <c r="I195" s="153">
        <v>0</v>
      </c>
      <c r="J195" s="153">
        <f t="shared" si="40"/>
        <v>0</v>
      </c>
      <c r="K195" s="154"/>
      <c r="L195" s="30"/>
      <c r="M195" s="155" t="s">
        <v>1</v>
      </c>
      <c r="N195" s="156" t="s">
        <v>37</v>
      </c>
      <c r="O195" s="157">
        <v>0</v>
      </c>
      <c r="P195" s="157">
        <f t="shared" si="41"/>
        <v>0</v>
      </c>
      <c r="Q195" s="157">
        <v>0</v>
      </c>
      <c r="R195" s="157">
        <f t="shared" si="42"/>
        <v>0</v>
      </c>
      <c r="S195" s="157">
        <v>0</v>
      </c>
      <c r="T195" s="158">
        <f t="shared" si="4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9" t="s">
        <v>204</v>
      </c>
      <c r="AT195" s="159" t="s">
        <v>135</v>
      </c>
      <c r="AU195" s="159" t="s">
        <v>140</v>
      </c>
      <c r="AY195" s="17" t="s">
        <v>133</v>
      </c>
      <c r="BE195" s="160">
        <f t="shared" si="44"/>
        <v>0</v>
      </c>
      <c r="BF195" s="160">
        <f t="shared" si="45"/>
        <v>0</v>
      </c>
      <c r="BG195" s="160">
        <f t="shared" si="46"/>
        <v>0</v>
      </c>
      <c r="BH195" s="160">
        <f t="shared" si="47"/>
        <v>0</v>
      </c>
      <c r="BI195" s="160">
        <f t="shared" si="48"/>
        <v>0</v>
      </c>
      <c r="BJ195" s="17" t="s">
        <v>140</v>
      </c>
      <c r="BK195" s="160">
        <f t="shared" si="49"/>
        <v>0</v>
      </c>
      <c r="BL195" s="17" t="s">
        <v>204</v>
      </c>
      <c r="BM195" s="159" t="s">
        <v>644</v>
      </c>
    </row>
    <row r="196" spans="1:65" s="2" customFormat="1" ht="16.5" customHeight="1">
      <c r="A196" s="29"/>
      <c r="B196" s="147"/>
      <c r="C196" s="148" t="s">
        <v>539</v>
      </c>
      <c r="D196" s="148" t="s">
        <v>135</v>
      </c>
      <c r="E196" s="149" t="s">
        <v>999</v>
      </c>
      <c r="F196" s="150" t="s">
        <v>1000</v>
      </c>
      <c r="G196" s="151" t="s">
        <v>180</v>
      </c>
      <c r="H196" s="152">
        <v>107</v>
      </c>
      <c r="I196" s="153">
        <v>0</v>
      </c>
      <c r="J196" s="153">
        <f t="shared" si="40"/>
        <v>0</v>
      </c>
      <c r="K196" s="154"/>
      <c r="L196" s="30"/>
      <c r="M196" s="155" t="s">
        <v>1</v>
      </c>
      <c r="N196" s="156" t="s">
        <v>37</v>
      </c>
      <c r="O196" s="157">
        <v>0</v>
      </c>
      <c r="P196" s="157">
        <f t="shared" si="41"/>
        <v>0</v>
      </c>
      <c r="Q196" s="157">
        <v>0</v>
      </c>
      <c r="R196" s="157">
        <f t="shared" si="42"/>
        <v>0</v>
      </c>
      <c r="S196" s="157">
        <v>0</v>
      </c>
      <c r="T196" s="158">
        <f t="shared" si="4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9" t="s">
        <v>204</v>
      </c>
      <c r="AT196" s="159" t="s">
        <v>135</v>
      </c>
      <c r="AU196" s="159" t="s">
        <v>140</v>
      </c>
      <c r="AY196" s="17" t="s">
        <v>133</v>
      </c>
      <c r="BE196" s="160">
        <f t="shared" si="44"/>
        <v>0</v>
      </c>
      <c r="BF196" s="160">
        <f t="shared" si="45"/>
        <v>0</v>
      </c>
      <c r="BG196" s="160">
        <f t="shared" si="46"/>
        <v>0</v>
      </c>
      <c r="BH196" s="160">
        <f t="shared" si="47"/>
        <v>0</v>
      </c>
      <c r="BI196" s="160">
        <f t="shared" si="48"/>
        <v>0</v>
      </c>
      <c r="BJ196" s="17" t="s">
        <v>140</v>
      </c>
      <c r="BK196" s="160">
        <f t="shared" si="49"/>
        <v>0</v>
      </c>
      <c r="BL196" s="17" t="s">
        <v>204</v>
      </c>
      <c r="BM196" s="159" t="s">
        <v>655</v>
      </c>
    </row>
    <row r="197" spans="1:65" s="2" customFormat="1" ht="16.5" customHeight="1">
      <c r="A197" s="29"/>
      <c r="B197" s="147"/>
      <c r="C197" s="161" t="s">
        <v>543</v>
      </c>
      <c r="D197" s="161" t="s">
        <v>167</v>
      </c>
      <c r="E197" s="162" t="s">
        <v>1001</v>
      </c>
      <c r="F197" s="163" t="s">
        <v>1002</v>
      </c>
      <c r="G197" s="164" t="s">
        <v>180</v>
      </c>
      <c r="H197" s="165">
        <v>25</v>
      </c>
      <c r="I197" s="153">
        <v>0</v>
      </c>
      <c r="J197" s="166">
        <f t="shared" si="40"/>
        <v>0</v>
      </c>
      <c r="K197" s="167"/>
      <c r="L197" s="168"/>
      <c r="M197" s="169" t="s">
        <v>1</v>
      </c>
      <c r="N197" s="170" t="s">
        <v>37</v>
      </c>
      <c r="O197" s="157">
        <v>0</v>
      </c>
      <c r="P197" s="157">
        <f t="shared" si="41"/>
        <v>0</v>
      </c>
      <c r="Q197" s="157">
        <v>0</v>
      </c>
      <c r="R197" s="157">
        <f t="shared" si="42"/>
        <v>0</v>
      </c>
      <c r="S197" s="157">
        <v>0</v>
      </c>
      <c r="T197" s="158">
        <f t="shared" si="4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9" t="s">
        <v>272</v>
      </c>
      <c r="AT197" s="159" t="s">
        <v>167</v>
      </c>
      <c r="AU197" s="159" t="s">
        <v>140</v>
      </c>
      <c r="AY197" s="17" t="s">
        <v>133</v>
      </c>
      <c r="BE197" s="160">
        <f t="shared" si="44"/>
        <v>0</v>
      </c>
      <c r="BF197" s="160">
        <f t="shared" si="45"/>
        <v>0</v>
      </c>
      <c r="BG197" s="160">
        <f t="shared" si="46"/>
        <v>0</v>
      </c>
      <c r="BH197" s="160">
        <f t="shared" si="47"/>
        <v>0</v>
      </c>
      <c r="BI197" s="160">
        <f t="shared" si="48"/>
        <v>0</v>
      </c>
      <c r="BJ197" s="17" t="s">
        <v>140</v>
      </c>
      <c r="BK197" s="160">
        <f t="shared" si="49"/>
        <v>0</v>
      </c>
      <c r="BL197" s="17" t="s">
        <v>204</v>
      </c>
      <c r="BM197" s="159" t="s">
        <v>664</v>
      </c>
    </row>
    <row r="198" spans="1:65" s="2" customFormat="1" ht="16.5" customHeight="1">
      <c r="A198" s="29"/>
      <c r="B198" s="147"/>
      <c r="C198" s="148" t="s">
        <v>547</v>
      </c>
      <c r="D198" s="148" t="s">
        <v>135</v>
      </c>
      <c r="E198" s="149" t="s">
        <v>1003</v>
      </c>
      <c r="F198" s="150" t="s">
        <v>1004</v>
      </c>
      <c r="G198" s="151" t="s">
        <v>180</v>
      </c>
      <c r="H198" s="152">
        <v>72.5</v>
      </c>
      <c r="I198" s="153">
        <v>0</v>
      </c>
      <c r="J198" s="153">
        <f t="shared" si="40"/>
        <v>0</v>
      </c>
      <c r="K198" s="154"/>
      <c r="L198" s="30"/>
      <c r="M198" s="155" t="s">
        <v>1</v>
      </c>
      <c r="N198" s="156" t="s">
        <v>37</v>
      </c>
      <c r="O198" s="157">
        <v>0</v>
      </c>
      <c r="P198" s="157">
        <f t="shared" si="41"/>
        <v>0</v>
      </c>
      <c r="Q198" s="157">
        <v>0</v>
      </c>
      <c r="R198" s="157">
        <f t="shared" si="42"/>
        <v>0</v>
      </c>
      <c r="S198" s="157">
        <v>0</v>
      </c>
      <c r="T198" s="158">
        <f t="shared" si="4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9" t="s">
        <v>204</v>
      </c>
      <c r="AT198" s="159" t="s">
        <v>135</v>
      </c>
      <c r="AU198" s="159" t="s">
        <v>140</v>
      </c>
      <c r="AY198" s="17" t="s">
        <v>133</v>
      </c>
      <c r="BE198" s="160">
        <f t="shared" si="44"/>
        <v>0</v>
      </c>
      <c r="BF198" s="160">
        <f t="shared" si="45"/>
        <v>0</v>
      </c>
      <c r="BG198" s="160">
        <f t="shared" si="46"/>
        <v>0</v>
      </c>
      <c r="BH198" s="160">
        <f t="shared" si="47"/>
        <v>0</v>
      </c>
      <c r="BI198" s="160">
        <f t="shared" si="48"/>
        <v>0</v>
      </c>
      <c r="BJ198" s="17" t="s">
        <v>140</v>
      </c>
      <c r="BK198" s="160">
        <f t="shared" si="49"/>
        <v>0</v>
      </c>
      <c r="BL198" s="17" t="s">
        <v>204</v>
      </c>
      <c r="BM198" s="159" t="s">
        <v>672</v>
      </c>
    </row>
    <row r="199" spans="1:65" s="2" customFormat="1" ht="16.5" customHeight="1">
      <c r="A199" s="29"/>
      <c r="B199" s="147"/>
      <c r="C199" s="161" t="s">
        <v>551</v>
      </c>
      <c r="D199" s="161" t="s">
        <v>167</v>
      </c>
      <c r="E199" s="162" t="s">
        <v>1005</v>
      </c>
      <c r="F199" s="163" t="s">
        <v>1006</v>
      </c>
      <c r="G199" s="164" t="s">
        <v>180</v>
      </c>
      <c r="H199" s="165">
        <v>34.5</v>
      </c>
      <c r="I199" s="153">
        <v>0</v>
      </c>
      <c r="J199" s="166">
        <f t="shared" si="40"/>
        <v>0</v>
      </c>
      <c r="K199" s="167"/>
      <c r="L199" s="168"/>
      <c r="M199" s="169" t="s">
        <v>1</v>
      </c>
      <c r="N199" s="170" t="s">
        <v>37</v>
      </c>
      <c r="O199" s="157">
        <v>0</v>
      </c>
      <c r="P199" s="157">
        <f t="shared" si="41"/>
        <v>0</v>
      </c>
      <c r="Q199" s="157">
        <v>0</v>
      </c>
      <c r="R199" s="157">
        <f t="shared" si="42"/>
        <v>0</v>
      </c>
      <c r="S199" s="157">
        <v>0</v>
      </c>
      <c r="T199" s="158">
        <f t="shared" si="4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9" t="s">
        <v>272</v>
      </c>
      <c r="AT199" s="159" t="s">
        <v>167</v>
      </c>
      <c r="AU199" s="159" t="s">
        <v>140</v>
      </c>
      <c r="AY199" s="17" t="s">
        <v>133</v>
      </c>
      <c r="BE199" s="160">
        <f t="shared" si="44"/>
        <v>0</v>
      </c>
      <c r="BF199" s="160">
        <f t="shared" si="45"/>
        <v>0</v>
      </c>
      <c r="BG199" s="160">
        <f t="shared" si="46"/>
        <v>0</v>
      </c>
      <c r="BH199" s="160">
        <f t="shared" si="47"/>
        <v>0</v>
      </c>
      <c r="BI199" s="160">
        <f t="shared" si="48"/>
        <v>0</v>
      </c>
      <c r="BJ199" s="17" t="s">
        <v>140</v>
      </c>
      <c r="BK199" s="160">
        <f t="shared" si="49"/>
        <v>0</v>
      </c>
      <c r="BL199" s="17" t="s">
        <v>204</v>
      </c>
      <c r="BM199" s="159" t="s">
        <v>681</v>
      </c>
    </row>
    <row r="200" spans="1:65" s="2" customFormat="1" ht="16.5" customHeight="1">
      <c r="A200" s="29"/>
      <c r="B200" s="147"/>
      <c r="C200" s="148" t="s">
        <v>560</v>
      </c>
      <c r="D200" s="148" t="s">
        <v>135</v>
      </c>
      <c r="E200" s="149" t="s">
        <v>1007</v>
      </c>
      <c r="F200" s="150" t="s">
        <v>1008</v>
      </c>
      <c r="G200" s="151" t="s">
        <v>180</v>
      </c>
      <c r="H200" s="152">
        <v>52.5</v>
      </c>
      <c r="I200" s="153">
        <v>0</v>
      </c>
      <c r="J200" s="153">
        <f t="shared" si="40"/>
        <v>0</v>
      </c>
      <c r="K200" s="154"/>
      <c r="L200" s="30"/>
      <c r="M200" s="155" t="s">
        <v>1</v>
      </c>
      <c r="N200" s="156" t="s">
        <v>37</v>
      </c>
      <c r="O200" s="157">
        <v>0</v>
      </c>
      <c r="P200" s="157">
        <f t="shared" si="41"/>
        <v>0</v>
      </c>
      <c r="Q200" s="157">
        <v>0</v>
      </c>
      <c r="R200" s="157">
        <f t="shared" si="42"/>
        <v>0</v>
      </c>
      <c r="S200" s="157">
        <v>0</v>
      </c>
      <c r="T200" s="158">
        <f t="shared" si="4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59" t="s">
        <v>204</v>
      </c>
      <c r="AT200" s="159" t="s">
        <v>135</v>
      </c>
      <c r="AU200" s="159" t="s">
        <v>140</v>
      </c>
      <c r="AY200" s="17" t="s">
        <v>133</v>
      </c>
      <c r="BE200" s="160">
        <f t="shared" si="44"/>
        <v>0</v>
      </c>
      <c r="BF200" s="160">
        <f t="shared" si="45"/>
        <v>0</v>
      </c>
      <c r="BG200" s="160">
        <f t="shared" si="46"/>
        <v>0</v>
      </c>
      <c r="BH200" s="160">
        <f t="shared" si="47"/>
        <v>0</v>
      </c>
      <c r="BI200" s="160">
        <f t="shared" si="48"/>
        <v>0</v>
      </c>
      <c r="BJ200" s="17" t="s">
        <v>140</v>
      </c>
      <c r="BK200" s="160">
        <f t="shared" si="49"/>
        <v>0</v>
      </c>
      <c r="BL200" s="17" t="s">
        <v>204</v>
      </c>
      <c r="BM200" s="159" t="s">
        <v>690</v>
      </c>
    </row>
    <row r="201" spans="1:65" s="2" customFormat="1" ht="16.5" customHeight="1">
      <c r="A201" s="29"/>
      <c r="B201" s="147"/>
      <c r="C201" s="161" t="s">
        <v>564</v>
      </c>
      <c r="D201" s="161" t="s">
        <v>167</v>
      </c>
      <c r="E201" s="162" t="s">
        <v>1009</v>
      </c>
      <c r="F201" s="163" t="s">
        <v>1010</v>
      </c>
      <c r="G201" s="164" t="s">
        <v>180</v>
      </c>
      <c r="H201" s="165">
        <v>40.5</v>
      </c>
      <c r="I201" s="153">
        <v>0</v>
      </c>
      <c r="J201" s="166">
        <f t="shared" si="40"/>
        <v>0</v>
      </c>
      <c r="K201" s="167"/>
      <c r="L201" s="168"/>
      <c r="M201" s="169" t="s">
        <v>1</v>
      </c>
      <c r="N201" s="170" t="s">
        <v>37</v>
      </c>
      <c r="O201" s="157">
        <v>0</v>
      </c>
      <c r="P201" s="157">
        <f t="shared" si="41"/>
        <v>0</v>
      </c>
      <c r="Q201" s="157">
        <v>0</v>
      </c>
      <c r="R201" s="157">
        <f t="shared" si="42"/>
        <v>0</v>
      </c>
      <c r="S201" s="157">
        <v>0</v>
      </c>
      <c r="T201" s="158">
        <f t="shared" si="4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59" t="s">
        <v>272</v>
      </c>
      <c r="AT201" s="159" t="s">
        <v>167</v>
      </c>
      <c r="AU201" s="159" t="s">
        <v>140</v>
      </c>
      <c r="AY201" s="17" t="s">
        <v>133</v>
      </c>
      <c r="BE201" s="160">
        <f t="shared" si="44"/>
        <v>0</v>
      </c>
      <c r="BF201" s="160">
        <f t="shared" si="45"/>
        <v>0</v>
      </c>
      <c r="BG201" s="160">
        <f t="shared" si="46"/>
        <v>0</v>
      </c>
      <c r="BH201" s="160">
        <f t="shared" si="47"/>
        <v>0</v>
      </c>
      <c r="BI201" s="160">
        <f t="shared" si="48"/>
        <v>0</v>
      </c>
      <c r="BJ201" s="17" t="s">
        <v>140</v>
      </c>
      <c r="BK201" s="160">
        <f t="shared" si="49"/>
        <v>0</v>
      </c>
      <c r="BL201" s="17" t="s">
        <v>204</v>
      </c>
      <c r="BM201" s="159" t="s">
        <v>697</v>
      </c>
    </row>
    <row r="202" spans="1:65" s="2" customFormat="1" ht="24.25" customHeight="1">
      <c r="A202" s="29"/>
      <c r="B202" s="147"/>
      <c r="C202" s="148" t="s">
        <v>569</v>
      </c>
      <c r="D202" s="148" t="s">
        <v>135</v>
      </c>
      <c r="E202" s="149" t="s">
        <v>1011</v>
      </c>
      <c r="F202" s="150" t="s">
        <v>1012</v>
      </c>
      <c r="G202" s="151" t="s">
        <v>439</v>
      </c>
      <c r="H202" s="152">
        <v>64</v>
      </c>
      <c r="I202" s="153">
        <v>0</v>
      </c>
      <c r="J202" s="153">
        <f t="shared" si="40"/>
        <v>0</v>
      </c>
      <c r="K202" s="154"/>
      <c r="L202" s="30"/>
      <c r="M202" s="155" t="s">
        <v>1</v>
      </c>
      <c r="N202" s="156" t="s">
        <v>37</v>
      </c>
      <c r="O202" s="157">
        <v>0</v>
      </c>
      <c r="P202" s="157">
        <f t="shared" si="41"/>
        <v>0</v>
      </c>
      <c r="Q202" s="157">
        <v>0</v>
      </c>
      <c r="R202" s="157">
        <f t="shared" si="42"/>
        <v>0</v>
      </c>
      <c r="S202" s="157">
        <v>0</v>
      </c>
      <c r="T202" s="158">
        <f t="shared" si="4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59" t="s">
        <v>204</v>
      </c>
      <c r="AT202" s="159" t="s">
        <v>135</v>
      </c>
      <c r="AU202" s="159" t="s">
        <v>140</v>
      </c>
      <c r="AY202" s="17" t="s">
        <v>133</v>
      </c>
      <c r="BE202" s="160">
        <f t="shared" si="44"/>
        <v>0</v>
      </c>
      <c r="BF202" s="160">
        <f t="shared" si="45"/>
        <v>0</v>
      </c>
      <c r="BG202" s="160">
        <f t="shared" si="46"/>
        <v>0</v>
      </c>
      <c r="BH202" s="160">
        <f t="shared" si="47"/>
        <v>0</v>
      </c>
      <c r="BI202" s="160">
        <f t="shared" si="48"/>
        <v>0</v>
      </c>
      <c r="BJ202" s="17" t="s">
        <v>140</v>
      </c>
      <c r="BK202" s="160">
        <f t="shared" si="49"/>
        <v>0</v>
      </c>
      <c r="BL202" s="17" t="s">
        <v>204</v>
      </c>
      <c r="BM202" s="159" t="s">
        <v>707</v>
      </c>
    </row>
    <row r="203" spans="1:65" s="2" customFormat="1" ht="16.5" customHeight="1">
      <c r="A203" s="29"/>
      <c r="B203" s="147"/>
      <c r="C203" s="148" t="s">
        <v>573</v>
      </c>
      <c r="D203" s="148" t="s">
        <v>135</v>
      </c>
      <c r="E203" s="149" t="s">
        <v>1013</v>
      </c>
      <c r="F203" s="150" t="s">
        <v>1014</v>
      </c>
      <c r="G203" s="151" t="s">
        <v>439</v>
      </c>
      <c r="H203" s="152">
        <v>64</v>
      </c>
      <c r="I203" s="153">
        <v>0</v>
      </c>
      <c r="J203" s="153">
        <f t="shared" si="40"/>
        <v>0</v>
      </c>
      <c r="K203" s="154"/>
      <c r="L203" s="30"/>
      <c r="M203" s="155" t="s">
        <v>1</v>
      </c>
      <c r="N203" s="156" t="s">
        <v>37</v>
      </c>
      <c r="O203" s="157">
        <v>0</v>
      </c>
      <c r="P203" s="157">
        <f t="shared" si="41"/>
        <v>0</v>
      </c>
      <c r="Q203" s="157">
        <v>0</v>
      </c>
      <c r="R203" s="157">
        <f t="shared" si="42"/>
        <v>0</v>
      </c>
      <c r="S203" s="157">
        <v>0</v>
      </c>
      <c r="T203" s="158">
        <f t="shared" si="4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9" t="s">
        <v>204</v>
      </c>
      <c r="AT203" s="159" t="s">
        <v>135</v>
      </c>
      <c r="AU203" s="159" t="s">
        <v>140</v>
      </c>
      <c r="AY203" s="17" t="s">
        <v>133</v>
      </c>
      <c r="BE203" s="160">
        <f t="shared" si="44"/>
        <v>0</v>
      </c>
      <c r="BF203" s="160">
        <f t="shared" si="45"/>
        <v>0</v>
      </c>
      <c r="BG203" s="160">
        <f t="shared" si="46"/>
        <v>0</v>
      </c>
      <c r="BH203" s="160">
        <f t="shared" si="47"/>
        <v>0</v>
      </c>
      <c r="BI203" s="160">
        <f t="shared" si="48"/>
        <v>0</v>
      </c>
      <c r="BJ203" s="17" t="s">
        <v>140</v>
      </c>
      <c r="BK203" s="160">
        <f t="shared" si="49"/>
        <v>0</v>
      </c>
      <c r="BL203" s="17" t="s">
        <v>204</v>
      </c>
      <c r="BM203" s="159" t="s">
        <v>717</v>
      </c>
    </row>
    <row r="204" spans="1:65" s="2" customFormat="1" ht="21.75" customHeight="1">
      <c r="A204" s="29"/>
      <c r="B204" s="147"/>
      <c r="C204" s="148" t="s">
        <v>578</v>
      </c>
      <c r="D204" s="148" t="s">
        <v>135</v>
      </c>
      <c r="E204" s="149" t="s">
        <v>1015</v>
      </c>
      <c r="F204" s="150" t="s">
        <v>1016</v>
      </c>
      <c r="G204" s="151" t="s">
        <v>1017</v>
      </c>
      <c r="H204" s="152">
        <v>2</v>
      </c>
      <c r="I204" s="153">
        <v>0</v>
      </c>
      <c r="J204" s="153">
        <f t="shared" si="40"/>
        <v>0</v>
      </c>
      <c r="K204" s="154"/>
      <c r="L204" s="30"/>
      <c r="M204" s="155" t="s">
        <v>1</v>
      </c>
      <c r="N204" s="156" t="s">
        <v>37</v>
      </c>
      <c r="O204" s="157">
        <v>0</v>
      </c>
      <c r="P204" s="157">
        <f t="shared" si="41"/>
        <v>0</v>
      </c>
      <c r="Q204" s="157">
        <v>0</v>
      </c>
      <c r="R204" s="157">
        <f t="shared" si="42"/>
        <v>0</v>
      </c>
      <c r="S204" s="157">
        <v>0</v>
      </c>
      <c r="T204" s="158">
        <f t="shared" si="4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59" t="s">
        <v>204</v>
      </c>
      <c r="AT204" s="159" t="s">
        <v>135</v>
      </c>
      <c r="AU204" s="159" t="s">
        <v>140</v>
      </c>
      <c r="AY204" s="17" t="s">
        <v>133</v>
      </c>
      <c r="BE204" s="160">
        <f t="shared" si="44"/>
        <v>0</v>
      </c>
      <c r="BF204" s="160">
        <f t="shared" si="45"/>
        <v>0</v>
      </c>
      <c r="BG204" s="160">
        <f t="shared" si="46"/>
        <v>0</v>
      </c>
      <c r="BH204" s="160">
        <f t="shared" si="47"/>
        <v>0</v>
      </c>
      <c r="BI204" s="160">
        <f t="shared" si="48"/>
        <v>0</v>
      </c>
      <c r="BJ204" s="17" t="s">
        <v>140</v>
      </c>
      <c r="BK204" s="160">
        <f t="shared" si="49"/>
        <v>0</v>
      </c>
      <c r="BL204" s="17" t="s">
        <v>204</v>
      </c>
      <c r="BM204" s="159" t="s">
        <v>725</v>
      </c>
    </row>
    <row r="205" spans="1:65" s="2" customFormat="1" ht="24.25" customHeight="1">
      <c r="A205" s="29"/>
      <c r="B205" s="147"/>
      <c r="C205" s="148" t="s">
        <v>582</v>
      </c>
      <c r="D205" s="148" t="s">
        <v>135</v>
      </c>
      <c r="E205" s="149" t="s">
        <v>1018</v>
      </c>
      <c r="F205" s="150" t="s">
        <v>1019</v>
      </c>
      <c r="G205" s="151" t="s">
        <v>439</v>
      </c>
      <c r="H205" s="152">
        <v>1</v>
      </c>
      <c r="I205" s="153">
        <v>0</v>
      </c>
      <c r="J205" s="153">
        <f t="shared" si="40"/>
        <v>0</v>
      </c>
      <c r="K205" s="154"/>
      <c r="L205" s="30"/>
      <c r="M205" s="155" t="s">
        <v>1</v>
      </c>
      <c r="N205" s="156" t="s">
        <v>37</v>
      </c>
      <c r="O205" s="157">
        <v>0</v>
      </c>
      <c r="P205" s="157">
        <f t="shared" si="41"/>
        <v>0</v>
      </c>
      <c r="Q205" s="157">
        <v>0</v>
      </c>
      <c r="R205" s="157">
        <f t="shared" si="42"/>
        <v>0</v>
      </c>
      <c r="S205" s="157">
        <v>0</v>
      </c>
      <c r="T205" s="158">
        <f t="shared" si="4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9" t="s">
        <v>204</v>
      </c>
      <c r="AT205" s="159" t="s">
        <v>135</v>
      </c>
      <c r="AU205" s="159" t="s">
        <v>140</v>
      </c>
      <c r="AY205" s="17" t="s">
        <v>133</v>
      </c>
      <c r="BE205" s="160">
        <f t="shared" si="44"/>
        <v>0</v>
      </c>
      <c r="BF205" s="160">
        <f t="shared" si="45"/>
        <v>0</v>
      </c>
      <c r="BG205" s="160">
        <f t="shared" si="46"/>
        <v>0</v>
      </c>
      <c r="BH205" s="160">
        <f t="shared" si="47"/>
        <v>0</v>
      </c>
      <c r="BI205" s="160">
        <f t="shared" si="48"/>
        <v>0</v>
      </c>
      <c r="BJ205" s="17" t="s">
        <v>140</v>
      </c>
      <c r="BK205" s="160">
        <f t="shared" si="49"/>
        <v>0</v>
      </c>
      <c r="BL205" s="17" t="s">
        <v>204</v>
      </c>
      <c r="BM205" s="159" t="s">
        <v>735</v>
      </c>
    </row>
    <row r="206" spans="1:65" s="2" customFormat="1" ht="16.5" customHeight="1">
      <c r="A206" s="29"/>
      <c r="B206" s="147"/>
      <c r="C206" s="148" t="s">
        <v>367</v>
      </c>
      <c r="D206" s="148" t="s">
        <v>135</v>
      </c>
      <c r="E206" s="149" t="s">
        <v>1020</v>
      </c>
      <c r="F206" s="150" t="s">
        <v>1021</v>
      </c>
      <c r="G206" s="151" t="s">
        <v>439</v>
      </c>
      <c r="H206" s="152">
        <v>4</v>
      </c>
      <c r="I206" s="153">
        <v>0</v>
      </c>
      <c r="J206" s="153">
        <f t="shared" si="40"/>
        <v>0</v>
      </c>
      <c r="K206" s="154"/>
      <c r="L206" s="30"/>
      <c r="M206" s="155" t="s">
        <v>1</v>
      </c>
      <c r="N206" s="156" t="s">
        <v>37</v>
      </c>
      <c r="O206" s="157">
        <v>0</v>
      </c>
      <c r="P206" s="157">
        <f t="shared" si="41"/>
        <v>0</v>
      </c>
      <c r="Q206" s="157">
        <v>0</v>
      </c>
      <c r="R206" s="157">
        <f t="shared" si="42"/>
        <v>0</v>
      </c>
      <c r="S206" s="157">
        <v>0</v>
      </c>
      <c r="T206" s="158">
        <f t="shared" si="4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59" t="s">
        <v>204</v>
      </c>
      <c r="AT206" s="159" t="s">
        <v>135</v>
      </c>
      <c r="AU206" s="159" t="s">
        <v>140</v>
      </c>
      <c r="AY206" s="17" t="s">
        <v>133</v>
      </c>
      <c r="BE206" s="160">
        <f t="shared" si="44"/>
        <v>0</v>
      </c>
      <c r="BF206" s="160">
        <f t="shared" si="45"/>
        <v>0</v>
      </c>
      <c r="BG206" s="160">
        <f t="shared" si="46"/>
        <v>0</v>
      </c>
      <c r="BH206" s="160">
        <f t="shared" si="47"/>
        <v>0</v>
      </c>
      <c r="BI206" s="160">
        <f t="shared" si="48"/>
        <v>0</v>
      </c>
      <c r="BJ206" s="17" t="s">
        <v>140</v>
      </c>
      <c r="BK206" s="160">
        <f t="shared" si="49"/>
        <v>0</v>
      </c>
      <c r="BL206" s="17" t="s">
        <v>204</v>
      </c>
      <c r="BM206" s="159" t="s">
        <v>743</v>
      </c>
    </row>
    <row r="207" spans="1:65" s="2" customFormat="1" ht="16.5" customHeight="1">
      <c r="A207" s="29"/>
      <c r="B207" s="147"/>
      <c r="C207" s="161" t="s">
        <v>589</v>
      </c>
      <c r="D207" s="161" t="s">
        <v>167</v>
      </c>
      <c r="E207" s="162" t="s">
        <v>1022</v>
      </c>
      <c r="F207" s="163" t="s">
        <v>1023</v>
      </c>
      <c r="G207" s="164" t="s">
        <v>439</v>
      </c>
      <c r="H207" s="165">
        <v>1</v>
      </c>
      <c r="I207" s="153">
        <v>0</v>
      </c>
      <c r="J207" s="166">
        <f t="shared" si="40"/>
        <v>0</v>
      </c>
      <c r="K207" s="167"/>
      <c r="L207" s="168"/>
      <c r="M207" s="169" t="s">
        <v>1</v>
      </c>
      <c r="N207" s="170" t="s">
        <v>37</v>
      </c>
      <c r="O207" s="157">
        <v>0</v>
      </c>
      <c r="P207" s="157">
        <f t="shared" si="41"/>
        <v>0</v>
      </c>
      <c r="Q207" s="157">
        <v>0</v>
      </c>
      <c r="R207" s="157">
        <f t="shared" si="42"/>
        <v>0</v>
      </c>
      <c r="S207" s="157">
        <v>0</v>
      </c>
      <c r="T207" s="158">
        <f t="shared" si="4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59" t="s">
        <v>272</v>
      </c>
      <c r="AT207" s="159" t="s">
        <v>167</v>
      </c>
      <c r="AU207" s="159" t="s">
        <v>140</v>
      </c>
      <c r="AY207" s="17" t="s">
        <v>133</v>
      </c>
      <c r="BE207" s="160">
        <f t="shared" si="44"/>
        <v>0</v>
      </c>
      <c r="BF207" s="160">
        <f t="shared" si="45"/>
        <v>0</v>
      </c>
      <c r="BG207" s="160">
        <f t="shared" si="46"/>
        <v>0</v>
      </c>
      <c r="BH207" s="160">
        <f t="shared" si="47"/>
        <v>0</v>
      </c>
      <c r="BI207" s="160">
        <f t="shared" si="48"/>
        <v>0</v>
      </c>
      <c r="BJ207" s="17" t="s">
        <v>140</v>
      </c>
      <c r="BK207" s="160">
        <f t="shared" si="49"/>
        <v>0</v>
      </c>
      <c r="BL207" s="17" t="s">
        <v>204</v>
      </c>
      <c r="BM207" s="159" t="s">
        <v>751</v>
      </c>
    </row>
    <row r="208" spans="1:65" s="2" customFormat="1" ht="16.5" customHeight="1">
      <c r="A208" s="29"/>
      <c r="B208" s="147"/>
      <c r="C208" s="161" t="s">
        <v>594</v>
      </c>
      <c r="D208" s="161" t="s">
        <v>167</v>
      </c>
      <c r="E208" s="162" t="s">
        <v>1024</v>
      </c>
      <c r="F208" s="163" t="s">
        <v>1025</v>
      </c>
      <c r="G208" s="164" t="s">
        <v>439</v>
      </c>
      <c r="H208" s="165">
        <v>1</v>
      </c>
      <c r="I208" s="153">
        <v>0</v>
      </c>
      <c r="J208" s="166">
        <f t="shared" si="40"/>
        <v>0</v>
      </c>
      <c r="K208" s="167"/>
      <c r="L208" s="168"/>
      <c r="M208" s="169" t="s">
        <v>1</v>
      </c>
      <c r="N208" s="170" t="s">
        <v>37</v>
      </c>
      <c r="O208" s="157">
        <v>0</v>
      </c>
      <c r="P208" s="157">
        <f t="shared" si="41"/>
        <v>0</v>
      </c>
      <c r="Q208" s="157">
        <v>0</v>
      </c>
      <c r="R208" s="157">
        <f t="shared" si="42"/>
        <v>0</v>
      </c>
      <c r="S208" s="157">
        <v>0</v>
      </c>
      <c r="T208" s="158">
        <f t="shared" si="4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59" t="s">
        <v>272</v>
      </c>
      <c r="AT208" s="159" t="s">
        <v>167</v>
      </c>
      <c r="AU208" s="159" t="s">
        <v>140</v>
      </c>
      <c r="AY208" s="17" t="s">
        <v>133</v>
      </c>
      <c r="BE208" s="160">
        <f t="shared" si="44"/>
        <v>0</v>
      </c>
      <c r="BF208" s="160">
        <f t="shared" si="45"/>
        <v>0</v>
      </c>
      <c r="BG208" s="160">
        <f t="shared" si="46"/>
        <v>0</v>
      </c>
      <c r="BH208" s="160">
        <f t="shared" si="47"/>
        <v>0</v>
      </c>
      <c r="BI208" s="160">
        <f t="shared" si="48"/>
        <v>0</v>
      </c>
      <c r="BJ208" s="17" t="s">
        <v>140</v>
      </c>
      <c r="BK208" s="160">
        <f t="shared" si="49"/>
        <v>0</v>
      </c>
      <c r="BL208" s="17" t="s">
        <v>204</v>
      </c>
      <c r="BM208" s="159" t="s">
        <v>761</v>
      </c>
    </row>
    <row r="209" spans="1:65" s="2" customFormat="1" ht="16.5" customHeight="1">
      <c r="A209" s="29"/>
      <c r="B209" s="147"/>
      <c r="C209" s="161" t="s">
        <v>600</v>
      </c>
      <c r="D209" s="161" t="s">
        <v>167</v>
      </c>
      <c r="E209" s="162" t="s">
        <v>1026</v>
      </c>
      <c r="F209" s="163" t="s">
        <v>1027</v>
      </c>
      <c r="G209" s="164" t="s">
        <v>439</v>
      </c>
      <c r="H209" s="165">
        <v>1</v>
      </c>
      <c r="I209" s="153">
        <v>0</v>
      </c>
      <c r="J209" s="166">
        <f t="shared" si="40"/>
        <v>0</v>
      </c>
      <c r="K209" s="167"/>
      <c r="L209" s="168"/>
      <c r="M209" s="169" t="s">
        <v>1</v>
      </c>
      <c r="N209" s="170" t="s">
        <v>37</v>
      </c>
      <c r="O209" s="157">
        <v>0</v>
      </c>
      <c r="P209" s="157">
        <f t="shared" si="41"/>
        <v>0</v>
      </c>
      <c r="Q209" s="157">
        <v>0</v>
      </c>
      <c r="R209" s="157">
        <f t="shared" si="42"/>
        <v>0</v>
      </c>
      <c r="S209" s="157">
        <v>0</v>
      </c>
      <c r="T209" s="158">
        <f t="shared" si="4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59" t="s">
        <v>272</v>
      </c>
      <c r="AT209" s="159" t="s">
        <v>167</v>
      </c>
      <c r="AU209" s="159" t="s">
        <v>140</v>
      </c>
      <c r="AY209" s="17" t="s">
        <v>133</v>
      </c>
      <c r="BE209" s="160">
        <f t="shared" si="44"/>
        <v>0</v>
      </c>
      <c r="BF209" s="160">
        <f t="shared" si="45"/>
        <v>0</v>
      </c>
      <c r="BG209" s="160">
        <f t="shared" si="46"/>
        <v>0</v>
      </c>
      <c r="BH209" s="160">
        <f t="shared" si="47"/>
        <v>0</v>
      </c>
      <c r="BI209" s="160">
        <f t="shared" si="48"/>
        <v>0</v>
      </c>
      <c r="BJ209" s="17" t="s">
        <v>140</v>
      </c>
      <c r="BK209" s="160">
        <f t="shared" si="49"/>
        <v>0</v>
      </c>
      <c r="BL209" s="17" t="s">
        <v>204</v>
      </c>
      <c r="BM209" s="159" t="s">
        <v>769</v>
      </c>
    </row>
    <row r="210" spans="1:65" s="2" customFormat="1" ht="16.5" customHeight="1">
      <c r="A210" s="29"/>
      <c r="B210" s="147"/>
      <c r="C210" s="161" t="s">
        <v>604</v>
      </c>
      <c r="D210" s="161" t="s">
        <v>167</v>
      </c>
      <c r="E210" s="162" t="s">
        <v>1028</v>
      </c>
      <c r="F210" s="163" t="s">
        <v>1029</v>
      </c>
      <c r="G210" s="164" t="s">
        <v>439</v>
      </c>
      <c r="H210" s="165">
        <v>1</v>
      </c>
      <c r="I210" s="153">
        <v>0</v>
      </c>
      <c r="J210" s="166">
        <f t="shared" si="40"/>
        <v>0</v>
      </c>
      <c r="K210" s="167"/>
      <c r="L210" s="168"/>
      <c r="M210" s="169" t="s">
        <v>1</v>
      </c>
      <c r="N210" s="170" t="s">
        <v>37</v>
      </c>
      <c r="O210" s="157">
        <v>0</v>
      </c>
      <c r="P210" s="157">
        <f t="shared" si="41"/>
        <v>0</v>
      </c>
      <c r="Q210" s="157">
        <v>0</v>
      </c>
      <c r="R210" s="157">
        <f t="shared" si="42"/>
        <v>0</v>
      </c>
      <c r="S210" s="157">
        <v>0</v>
      </c>
      <c r="T210" s="158">
        <f t="shared" si="4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9" t="s">
        <v>272</v>
      </c>
      <c r="AT210" s="159" t="s">
        <v>167</v>
      </c>
      <c r="AU210" s="159" t="s">
        <v>140</v>
      </c>
      <c r="AY210" s="17" t="s">
        <v>133</v>
      </c>
      <c r="BE210" s="160">
        <f t="shared" si="44"/>
        <v>0</v>
      </c>
      <c r="BF210" s="160">
        <f t="shared" si="45"/>
        <v>0</v>
      </c>
      <c r="BG210" s="160">
        <f t="shared" si="46"/>
        <v>0</v>
      </c>
      <c r="BH210" s="160">
        <f t="shared" si="47"/>
        <v>0</v>
      </c>
      <c r="BI210" s="160">
        <f t="shared" si="48"/>
        <v>0</v>
      </c>
      <c r="BJ210" s="17" t="s">
        <v>140</v>
      </c>
      <c r="BK210" s="160">
        <f t="shared" si="49"/>
        <v>0</v>
      </c>
      <c r="BL210" s="17" t="s">
        <v>204</v>
      </c>
      <c r="BM210" s="159" t="s">
        <v>781</v>
      </c>
    </row>
    <row r="211" spans="1:65" s="2" customFormat="1" ht="16.5" customHeight="1">
      <c r="A211" s="29"/>
      <c r="B211" s="147"/>
      <c r="C211" s="148" t="s">
        <v>609</v>
      </c>
      <c r="D211" s="148" t="s">
        <v>135</v>
      </c>
      <c r="E211" s="149" t="s">
        <v>1030</v>
      </c>
      <c r="F211" s="150" t="s">
        <v>1031</v>
      </c>
      <c r="G211" s="151" t="s">
        <v>439</v>
      </c>
      <c r="H211" s="152">
        <v>7</v>
      </c>
      <c r="I211" s="153">
        <v>0</v>
      </c>
      <c r="J211" s="153">
        <f t="shared" si="40"/>
        <v>0</v>
      </c>
      <c r="K211" s="154"/>
      <c r="L211" s="30"/>
      <c r="M211" s="155" t="s">
        <v>1</v>
      </c>
      <c r="N211" s="156" t="s">
        <v>37</v>
      </c>
      <c r="O211" s="157">
        <v>0</v>
      </c>
      <c r="P211" s="157">
        <f t="shared" si="41"/>
        <v>0</v>
      </c>
      <c r="Q211" s="157">
        <v>0</v>
      </c>
      <c r="R211" s="157">
        <f t="shared" si="42"/>
        <v>0</v>
      </c>
      <c r="S211" s="157">
        <v>0</v>
      </c>
      <c r="T211" s="158">
        <f t="shared" si="4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59" t="s">
        <v>204</v>
      </c>
      <c r="AT211" s="159" t="s">
        <v>135</v>
      </c>
      <c r="AU211" s="159" t="s">
        <v>140</v>
      </c>
      <c r="AY211" s="17" t="s">
        <v>133</v>
      </c>
      <c r="BE211" s="160">
        <f t="shared" si="44"/>
        <v>0</v>
      </c>
      <c r="BF211" s="160">
        <f t="shared" si="45"/>
        <v>0</v>
      </c>
      <c r="BG211" s="160">
        <f t="shared" si="46"/>
        <v>0</v>
      </c>
      <c r="BH211" s="160">
        <f t="shared" si="47"/>
        <v>0</v>
      </c>
      <c r="BI211" s="160">
        <f t="shared" si="48"/>
        <v>0</v>
      </c>
      <c r="BJ211" s="17" t="s">
        <v>140</v>
      </c>
      <c r="BK211" s="160">
        <f t="shared" si="49"/>
        <v>0</v>
      </c>
      <c r="BL211" s="17" t="s">
        <v>204</v>
      </c>
      <c r="BM211" s="159" t="s">
        <v>790</v>
      </c>
    </row>
    <row r="212" spans="1:65" s="2" customFormat="1" ht="16.5" customHeight="1">
      <c r="A212" s="29"/>
      <c r="B212" s="147"/>
      <c r="C212" s="161" t="s">
        <v>611</v>
      </c>
      <c r="D212" s="161" t="s">
        <v>167</v>
      </c>
      <c r="E212" s="162" t="s">
        <v>1032</v>
      </c>
      <c r="F212" s="163" t="s">
        <v>1033</v>
      </c>
      <c r="G212" s="164" t="s">
        <v>439</v>
      </c>
      <c r="H212" s="165">
        <v>2</v>
      </c>
      <c r="I212" s="153">
        <v>0</v>
      </c>
      <c r="J212" s="166">
        <f t="shared" si="40"/>
        <v>0</v>
      </c>
      <c r="K212" s="167"/>
      <c r="L212" s="168"/>
      <c r="M212" s="169" t="s">
        <v>1</v>
      </c>
      <c r="N212" s="170" t="s">
        <v>37</v>
      </c>
      <c r="O212" s="157">
        <v>0</v>
      </c>
      <c r="P212" s="157">
        <f t="shared" si="41"/>
        <v>0</v>
      </c>
      <c r="Q212" s="157">
        <v>0</v>
      </c>
      <c r="R212" s="157">
        <f t="shared" si="42"/>
        <v>0</v>
      </c>
      <c r="S212" s="157">
        <v>0</v>
      </c>
      <c r="T212" s="158">
        <f t="shared" si="4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59" t="s">
        <v>272</v>
      </c>
      <c r="AT212" s="159" t="s">
        <v>167</v>
      </c>
      <c r="AU212" s="159" t="s">
        <v>140</v>
      </c>
      <c r="AY212" s="17" t="s">
        <v>133</v>
      </c>
      <c r="BE212" s="160">
        <f t="shared" si="44"/>
        <v>0</v>
      </c>
      <c r="BF212" s="160">
        <f t="shared" si="45"/>
        <v>0</v>
      </c>
      <c r="BG212" s="160">
        <f t="shared" si="46"/>
        <v>0</v>
      </c>
      <c r="BH212" s="160">
        <f t="shared" si="47"/>
        <v>0</v>
      </c>
      <c r="BI212" s="160">
        <f t="shared" si="48"/>
        <v>0</v>
      </c>
      <c r="BJ212" s="17" t="s">
        <v>140</v>
      </c>
      <c r="BK212" s="160">
        <f t="shared" si="49"/>
        <v>0</v>
      </c>
      <c r="BL212" s="17" t="s">
        <v>204</v>
      </c>
      <c r="BM212" s="159" t="s">
        <v>801</v>
      </c>
    </row>
    <row r="213" spans="1:65" s="2" customFormat="1" ht="16.5" customHeight="1">
      <c r="A213" s="29"/>
      <c r="B213" s="147"/>
      <c r="C213" s="161" t="s">
        <v>616</v>
      </c>
      <c r="D213" s="161" t="s">
        <v>167</v>
      </c>
      <c r="E213" s="162" t="s">
        <v>1034</v>
      </c>
      <c r="F213" s="163" t="s">
        <v>1035</v>
      </c>
      <c r="G213" s="164" t="s">
        <v>439</v>
      </c>
      <c r="H213" s="165">
        <v>1</v>
      </c>
      <c r="I213" s="153">
        <v>0</v>
      </c>
      <c r="J213" s="166">
        <f t="shared" si="40"/>
        <v>0</v>
      </c>
      <c r="K213" s="167"/>
      <c r="L213" s="168"/>
      <c r="M213" s="169" t="s">
        <v>1</v>
      </c>
      <c r="N213" s="170" t="s">
        <v>37</v>
      </c>
      <c r="O213" s="157">
        <v>0</v>
      </c>
      <c r="P213" s="157">
        <f t="shared" si="41"/>
        <v>0</v>
      </c>
      <c r="Q213" s="157">
        <v>0</v>
      </c>
      <c r="R213" s="157">
        <f t="shared" si="42"/>
        <v>0</v>
      </c>
      <c r="S213" s="157">
        <v>0</v>
      </c>
      <c r="T213" s="158">
        <f t="shared" si="4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59" t="s">
        <v>272</v>
      </c>
      <c r="AT213" s="159" t="s">
        <v>167</v>
      </c>
      <c r="AU213" s="159" t="s">
        <v>140</v>
      </c>
      <c r="AY213" s="17" t="s">
        <v>133</v>
      </c>
      <c r="BE213" s="160">
        <f t="shared" si="44"/>
        <v>0</v>
      </c>
      <c r="BF213" s="160">
        <f t="shared" si="45"/>
        <v>0</v>
      </c>
      <c r="BG213" s="160">
        <f t="shared" si="46"/>
        <v>0</v>
      </c>
      <c r="BH213" s="160">
        <f t="shared" si="47"/>
        <v>0</v>
      </c>
      <c r="BI213" s="160">
        <f t="shared" si="48"/>
        <v>0</v>
      </c>
      <c r="BJ213" s="17" t="s">
        <v>140</v>
      </c>
      <c r="BK213" s="160">
        <f t="shared" si="49"/>
        <v>0</v>
      </c>
      <c r="BL213" s="17" t="s">
        <v>204</v>
      </c>
      <c r="BM213" s="159" t="s">
        <v>809</v>
      </c>
    </row>
    <row r="214" spans="1:65" s="2" customFormat="1" ht="16.5" customHeight="1">
      <c r="A214" s="29"/>
      <c r="B214" s="147"/>
      <c r="C214" s="161" t="s">
        <v>619</v>
      </c>
      <c r="D214" s="161" t="s">
        <v>167</v>
      </c>
      <c r="E214" s="162" t="s">
        <v>1036</v>
      </c>
      <c r="F214" s="163" t="s">
        <v>1037</v>
      </c>
      <c r="G214" s="164" t="s">
        <v>439</v>
      </c>
      <c r="H214" s="165">
        <v>2</v>
      </c>
      <c r="I214" s="153">
        <v>0</v>
      </c>
      <c r="J214" s="166">
        <f t="shared" si="40"/>
        <v>0</v>
      </c>
      <c r="K214" s="167"/>
      <c r="L214" s="168"/>
      <c r="M214" s="169" t="s">
        <v>1</v>
      </c>
      <c r="N214" s="170" t="s">
        <v>37</v>
      </c>
      <c r="O214" s="157">
        <v>0</v>
      </c>
      <c r="P214" s="157">
        <f t="shared" si="41"/>
        <v>0</v>
      </c>
      <c r="Q214" s="157">
        <v>0</v>
      </c>
      <c r="R214" s="157">
        <f t="shared" si="42"/>
        <v>0</v>
      </c>
      <c r="S214" s="157">
        <v>0</v>
      </c>
      <c r="T214" s="158">
        <f t="shared" si="4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59" t="s">
        <v>272</v>
      </c>
      <c r="AT214" s="159" t="s">
        <v>167</v>
      </c>
      <c r="AU214" s="159" t="s">
        <v>140</v>
      </c>
      <c r="AY214" s="17" t="s">
        <v>133</v>
      </c>
      <c r="BE214" s="160">
        <f t="shared" si="44"/>
        <v>0</v>
      </c>
      <c r="BF214" s="160">
        <f t="shared" si="45"/>
        <v>0</v>
      </c>
      <c r="BG214" s="160">
        <f t="shared" si="46"/>
        <v>0</v>
      </c>
      <c r="BH214" s="160">
        <f t="shared" si="47"/>
        <v>0</v>
      </c>
      <c r="BI214" s="160">
        <f t="shared" si="48"/>
        <v>0</v>
      </c>
      <c r="BJ214" s="17" t="s">
        <v>140</v>
      </c>
      <c r="BK214" s="160">
        <f t="shared" si="49"/>
        <v>0</v>
      </c>
      <c r="BL214" s="17" t="s">
        <v>204</v>
      </c>
      <c r="BM214" s="159" t="s">
        <v>818</v>
      </c>
    </row>
    <row r="215" spans="1:65" s="2" customFormat="1" ht="16.5" customHeight="1">
      <c r="A215" s="29"/>
      <c r="B215" s="147"/>
      <c r="C215" s="161" t="s">
        <v>623</v>
      </c>
      <c r="D215" s="161" t="s">
        <v>167</v>
      </c>
      <c r="E215" s="162" t="s">
        <v>1038</v>
      </c>
      <c r="F215" s="163" t="s">
        <v>1039</v>
      </c>
      <c r="G215" s="164" t="s">
        <v>439</v>
      </c>
      <c r="H215" s="165">
        <v>2</v>
      </c>
      <c r="I215" s="153">
        <v>0</v>
      </c>
      <c r="J215" s="166">
        <f t="shared" si="40"/>
        <v>0</v>
      </c>
      <c r="K215" s="167"/>
      <c r="L215" s="168"/>
      <c r="M215" s="169" t="s">
        <v>1</v>
      </c>
      <c r="N215" s="170" t="s">
        <v>37</v>
      </c>
      <c r="O215" s="157">
        <v>0</v>
      </c>
      <c r="P215" s="157">
        <f t="shared" si="41"/>
        <v>0</v>
      </c>
      <c r="Q215" s="157">
        <v>0</v>
      </c>
      <c r="R215" s="157">
        <f t="shared" si="42"/>
        <v>0</v>
      </c>
      <c r="S215" s="157">
        <v>0</v>
      </c>
      <c r="T215" s="158">
        <f t="shared" si="4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59" t="s">
        <v>272</v>
      </c>
      <c r="AT215" s="159" t="s">
        <v>167</v>
      </c>
      <c r="AU215" s="159" t="s">
        <v>140</v>
      </c>
      <c r="AY215" s="17" t="s">
        <v>133</v>
      </c>
      <c r="BE215" s="160">
        <f t="shared" si="44"/>
        <v>0</v>
      </c>
      <c r="BF215" s="160">
        <f t="shared" si="45"/>
        <v>0</v>
      </c>
      <c r="BG215" s="160">
        <f t="shared" si="46"/>
        <v>0</v>
      </c>
      <c r="BH215" s="160">
        <f t="shared" si="47"/>
        <v>0</v>
      </c>
      <c r="BI215" s="160">
        <f t="shared" si="48"/>
        <v>0</v>
      </c>
      <c r="BJ215" s="17" t="s">
        <v>140</v>
      </c>
      <c r="BK215" s="160">
        <f t="shared" si="49"/>
        <v>0</v>
      </c>
      <c r="BL215" s="17" t="s">
        <v>204</v>
      </c>
      <c r="BM215" s="159" t="s">
        <v>826</v>
      </c>
    </row>
    <row r="216" spans="1:65" s="2" customFormat="1" ht="16.5" customHeight="1">
      <c r="A216" s="29"/>
      <c r="B216" s="147"/>
      <c r="C216" s="148" t="s">
        <v>628</v>
      </c>
      <c r="D216" s="148" t="s">
        <v>135</v>
      </c>
      <c r="E216" s="149" t="s">
        <v>1040</v>
      </c>
      <c r="F216" s="150" t="s">
        <v>1041</v>
      </c>
      <c r="G216" s="151" t="s">
        <v>439</v>
      </c>
      <c r="H216" s="152">
        <v>8</v>
      </c>
      <c r="I216" s="153">
        <v>0</v>
      </c>
      <c r="J216" s="153">
        <f t="shared" si="40"/>
        <v>0</v>
      </c>
      <c r="K216" s="154"/>
      <c r="L216" s="30"/>
      <c r="M216" s="155" t="s">
        <v>1</v>
      </c>
      <c r="N216" s="156" t="s">
        <v>37</v>
      </c>
      <c r="O216" s="157">
        <v>0</v>
      </c>
      <c r="P216" s="157">
        <f t="shared" si="41"/>
        <v>0</v>
      </c>
      <c r="Q216" s="157">
        <v>0</v>
      </c>
      <c r="R216" s="157">
        <f t="shared" si="42"/>
        <v>0</v>
      </c>
      <c r="S216" s="157">
        <v>0</v>
      </c>
      <c r="T216" s="158">
        <f t="shared" si="4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59" t="s">
        <v>204</v>
      </c>
      <c r="AT216" s="159" t="s">
        <v>135</v>
      </c>
      <c r="AU216" s="159" t="s">
        <v>140</v>
      </c>
      <c r="AY216" s="17" t="s">
        <v>133</v>
      </c>
      <c r="BE216" s="160">
        <f t="shared" si="44"/>
        <v>0</v>
      </c>
      <c r="BF216" s="160">
        <f t="shared" si="45"/>
        <v>0</v>
      </c>
      <c r="BG216" s="160">
        <f t="shared" si="46"/>
        <v>0</v>
      </c>
      <c r="BH216" s="160">
        <f t="shared" si="47"/>
        <v>0</v>
      </c>
      <c r="BI216" s="160">
        <f t="shared" si="48"/>
        <v>0</v>
      </c>
      <c r="BJ216" s="17" t="s">
        <v>140</v>
      </c>
      <c r="BK216" s="160">
        <f t="shared" si="49"/>
        <v>0</v>
      </c>
      <c r="BL216" s="17" t="s">
        <v>204</v>
      </c>
      <c r="BM216" s="159" t="s">
        <v>836</v>
      </c>
    </row>
    <row r="217" spans="1:65" s="2" customFormat="1" ht="16.5" customHeight="1">
      <c r="A217" s="29"/>
      <c r="B217" s="147"/>
      <c r="C217" s="161" t="s">
        <v>633</v>
      </c>
      <c r="D217" s="161" t="s">
        <v>167</v>
      </c>
      <c r="E217" s="162" t="s">
        <v>1042</v>
      </c>
      <c r="F217" s="163" t="s">
        <v>1043</v>
      </c>
      <c r="G217" s="164" t="s">
        <v>439</v>
      </c>
      <c r="H217" s="165">
        <v>1</v>
      </c>
      <c r="I217" s="153">
        <v>0</v>
      </c>
      <c r="J217" s="166">
        <f t="shared" si="40"/>
        <v>0</v>
      </c>
      <c r="K217" s="167"/>
      <c r="L217" s="168"/>
      <c r="M217" s="169" t="s">
        <v>1</v>
      </c>
      <c r="N217" s="170" t="s">
        <v>37</v>
      </c>
      <c r="O217" s="157">
        <v>0</v>
      </c>
      <c r="P217" s="157">
        <f t="shared" si="41"/>
        <v>0</v>
      </c>
      <c r="Q217" s="157">
        <v>0</v>
      </c>
      <c r="R217" s="157">
        <f t="shared" si="42"/>
        <v>0</v>
      </c>
      <c r="S217" s="157">
        <v>0</v>
      </c>
      <c r="T217" s="158">
        <f t="shared" si="4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59" t="s">
        <v>272</v>
      </c>
      <c r="AT217" s="159" t="s">
        <v>167</v>
      </c>
      <c r="AU217" s="159" t="s">
        <v>140</v>
      </c>
      <c r="AY217" s="17" t="s">
        <v>133</v>
      </c>
      <c r="BE217" s="160">
        <f t="shared" si="44"/>
        <v>0</v>
      </c>
      <c r="BF217" s="160">
        <f t="shared" si="45"/>
        <v>0</v>
      </c>
      <c r="BG217" s="160">
        <f t="shared" si="46"/>
        <v>0</v>
      </c>
      <c r="BH217" s="160">
        <f t="shared" si="47"/>
        <v>0</v>
      </c>
      <c r="BI217" s="160">
        <f t="shared" si="48"/>
        <v>0</v>
      </c>
      <c r="BJ217" s="17" t="s">
        <v>140</v>
      </c>
      <c r="BK217" s="160">
        <f t="shared" si="49"/>
        <v>0</v>
      </c>
      <c r="BL217" s="17" t="s">
        <v>204</v>
      </c>
      <c r="BM217" s="159" t="s">
        <v>845</v>
      </c>
    </row>
    <row r="218" spans="1:65" s="2" customFormat="1" ht="16.5" customHeight="1">
      <c r="A218" s="29"/>
      <c r="B218" s="147"/>
      <c r="C218" s="161" t="s">
        <v>639</v>
      </c>
      <c r="D218" s="161" t="s">
        <v>167</v>
      </c>
      <c r="E218" s="162" t="s">
        <v>1044</v>
      </c>
      <c r="F218" s="163" t="s">
        <v>1045</v>
      </c>
      <c r="G218" s="164" t="s">
        <v>439</v>
      </c>
      <c r="H218" s="165">
        <v>1</v>
      </c>
      <c r="I218" s="153">
        <v>0</v>
      </c>
      <c r="J218" s="166">
        <f t="shared" si="40"/>
        <v>0</v>
      </c>
      <c r="K218" s="167"/>
      <c r="L218" s="168"/>
      <c r="M218" s="169" t="s">
        <v>1</v>
      </c>
      <c r="N218" s="170" t="s">
        <v>37</v>
      </c>
      <c r="O218" s="157">
        <v>0</v>
      </c>
      <c r="P218" s="157">
        <f t="shared" si="41"/>
        <v>0</v>
      </c>
      <c r="Q218" s="157">
        <v>0</v>
      </c>
      <c r="R218" s="157">
        <f t="shared" si="42"/>
        <v>0</v>
      </c>
      <c r="S218" s="157">
        <v>0</v>
      </c>
      <c r="T218" s="158">
        <f t="shared" si="4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59" t="s">
        <v>272</v>
      </c>
      <c r="AT218" s="159" t="s">
        <v>167</v>
      </c>
      <c r="AU218" s="159" t="s">
        <v>140</v>
      </c>
      <c r="AY218" s="17" t="s">
        <v>133</v>
      </c>
      <c r="BE218" s="160">
        <f t="shared" si="44"/>
        <v>0</v>
      </c>
      <c r="BF218" s="160">
        <f t="shared" si="45"/>
        <v>0</v>
      </c>
      <c r="BG218" s="160">
        <f t="shared" si="46"/>
        <v>0</v>
      </c>
      <c r="BH218" s="160">
        <f t="shared" si="47"/>
        <v>0</v>
      </c>
      <c r="BI218" s="160">
        <f t="shared" si="48"/>
        <v>0</v>
      </c>
      <c r="BJ218" s="17" t="s">
        <v>140</v>
      </c>
      <c r="BK218" s="160">
        <f t="shared" si="49"/>
        <v>0</v>
      </c>
      <c r="BL218" s="17" t="s">
        <v>204</v>
      </c>
      <c r="BM218" s="159" t="s">
        <v>855</v>
      </c>
    </row>
    <row r="219" spans="1:65" s="2" customFormat="1" ht="16.5" customHeight="1">
      <c r="A219" s="29"/>
      <c r="B219" s="147"/>
      <c r="C219" s="161" t="s">
        <v>644</v>
      </c>
      <c r="D219" s="161" t="s">
        <v>167</v>
      </c>
      <c r="E219" s="162" t="s">
        <v>1046</v>
      </c>
      <c r="F219" s="163" t="s">
        <v>1047</v>
      </c>
      <c r="G219" s="164" t="s">
        <v>439</v>
      </c>
      <c r="H219" s="165">
        <v>1</v>
      </c>
      <c r="I219" s="153">
        <v>0</v>
      </c>
      <c r="J219" s="166">
        <f t="shared" si="40"/>
        <v>0</v>
      </c>
      <c r="K219" s="167"/>
      <c r="L219" s="168"/>
      <c r="M219" s="169" t="s">
        <v>1</v>
      </c>
      <c r="N219" s="170" t="s">
        <v>37</v>
      </c>
      <c r="O219" s="157">
        <v>0</v>
      </c>
      <c r="P219" s="157">
        <f t="shared" si="41"/>
        <v>0</v>
      </c>
      <c r="Q219" s="157">
        <v>0</v>
      </c>
      <c r="R219" s="157">
        <f t="shared" si="42"/>
        <v>0</v>
      </c>
      <c r="S219" s="157">
        <v>0</v>
      </c>
      <c r="T219" s="158">
        <f t="shared" si="4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59" t="s">
        <v>272</v>
      </c>
      <c r="AT219" s="159" t="s">
        <v>167</v>
      </c>
      <c r="AU219" s="159" t="s">
        <v>140</v>
      </c>
      <c r="AY219" s="17" t="s">
        <v>133</v>
      </c>
      <c r="BE219" s="160">
        <f t="shared" si="44"/>
        <v>0</v>
      </c>
      <c r="BF219" s="160">
        <f t="shared" si="45"/>
        <v>0</v>
      </c>
      <c r="BG219" s="160">
        <f t="shared" si="46"/>
        <v>0</v>
      </c>
      <c r="BH219" s="160">
        <f t="shared" si="47"/>
        <v>0</v>
      </c>
      <c r="BI219" s="160">
        <f t="shared" si="48"/>
        <v>0</v>
      </c>
      <c r="BJ219" s="17" t="s">
        <v>140</v>
      </c>
      <c r="BK219" s="160">
        <f t="shared" si="49"/>
        <v>0</v>
      </c>
      <c r="BL219" s="17" t="s">
        <v>204</v>
      </c>
      <c r="BM219" s="159" t="s">
        <v>863</v>
      </c>
    </row>
    <row r="220" spans="1:65" s="2" customFormat="1" ht="16.5" customHeight="1">
      <c r="A220" s="29"/>
      <c r="B220" s="147"/>
      <c r="C220" s="161" t="s">
        <v>651</v>
      </c>
      <c r="D220" s="161" t="s">
        <v>167</v>
      </c>
      <c r="E220" s="162" t="s">
        <v>1048</v>
      </c>
      <c r="F220" s="163" t="s">
        <v>1049</v>
      </c>
      <c r="G220" s="164" t="s">
        <v>439</v>
      </c>
      <c r="H220" s="165">
        <v>1</v>
      </c>
      <c r="I220" s="153">
        <v>0</v>
      </c>
      <c r="J220" s="166">
        <f t="shared" si="40"/>
        <v>0</v>
      </c>
      <c r="K220" s="167"/>
      <c r="L220" s="168"/>
      <c r="M220" s="169" t="s">
        <v>1</v>
      </c>
      <c r="N220" s="170" t="s">
        <v>37</v>
      </c>
      <c r="O220" s="157">
        <v>0</v>
      </c>
      <c r="P220" s="157">
        <f t="shared" si="41"/>
        <v>0</v>
      </c>
      <c r="Q220" s="157">
        <v>0</v>
      </c>
      <c r="R220" s="157">
        <f t="shared" si="42"/>
        <v>0</v>
      </c>
      <c r="S220" s="157">
        <v>0</v>
      </c>
      <c r="T220" s="158">
        <f t="shared" si="4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59" t="s">
        <v>272</v>
      </c>
      <c r="AT220" s="159" t="s">
        <v>167</v>
      </c>
      <c r="AU220" s="159" t="s">
        <v>140</v>
      </c>
      <c r="AY220" s="17" t="s">
        <v>133</v>
      </c>
      <c r="BE220" s="160">
        <f t="shared" si="44"/>
        <v>0</v>
      </c>
      <c r="BF220" s="160">
        <f t="shared" si="45"/>
        <v>0</v>
      </c>
      <c r="BG220" s="160">
        <f t="shared" si="46"/>
        <v>0</v>
      </c>
      <c r="BH220" s="160">
        <f t="shared" si="47"/>
        <v>0</v>
      </c>
      <c r="BI220" s="160">
        <f t="shared" si="48"/>
        <v>0</v>
      </c>
      <c r="BJ220" s="17" t="s">
        <v>140</v>
      </c>
      <c r="BK220" s="160">
        <f t="shared" si="49"/>
        <v>0</v>
      </c>
      <c r="BL220" s="17" t="s">
        <v>204</v>
      </c>
      <c r="BM220" s="159" t="s">
        <v>1050</v>
      </c>
    </row>
    <row r="221" spans="1:65" s="2" customFormat="1" ht="16.5" customHeight="1">
      <c r="A221" s="29"/>
      <c r="B221" s="147"/>
      <c r="C221" s="161" t="s">
        <v>655</v>
      </c>
      <c r="D221" s="161" t="s">
        <v>167</v>
      </c>
      <c r="E221" s="162" t="s">
        <v>1051</v>
      </c>
      <c r="F221" s="163" t="s">
        <v>1052</v>
      </c>
      <c r="G221" s="164" t="s">
        <v>439</v>
      </c>
      <c r="H221" s="165">
        <v>4</v>
      </c>
      <c r="I221" s="153">
        <v>0</v>
      </c>
      <c r="J221" s="166">
        <f t="shared" si="40"/>
        <v>0</v>
      </c>
      <c r="K221" s="167"/>
      <c r="L221" s="168"/>
      <c r="M221" s="169" t="s">
        <v>1</v>
      </c>
      <c r="N221" s="170" t="s">
        <v>37</v>
      </c>
      <c r="O221" s="157">
        <v>0</v>
      </c>
      <c r="P221" s="157">
        <f t="shared" si="41"/>
        <v>0</v>
      </c>
      <c r="Q221" s="157">
        <v>0</v>
      </c>
      <c r="R221" s="157">
        <f t="shared" si="42"/>
        <v>0</v>
      </c>
      <c r="S221" s="157">
        <v>0</v>
      </c>
      <c r="T221" s="158">
        <f t="shared" si="4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59" t="s">
        <v>272</v>
      </c>
      <c r="AT221" s="159" t="s">
        <v>167</v>
      </c>
      <c r="AU221" s="159" t="s">
        <v>140</v>
      </c>
      <c r="AY221" s="17" t="s">
        <v>133</v>
      </c>
      <c r="BE221" s="160">
        <f t="shared" si="44"/>
        <v>0</v>
      </c>
      <c r="BF221" s="160">
        <f t="shared" si="45"/>
        <v>0</v>
      </c>
      <c r="BG221" s="160">
        <f t="shared" si="46"/>
        <v>0</v>
      </c>
      <c r="BH221" s="160">
        <f t="shared" si="47"/>
        <v>0</v>
      </c>
      <c r="BI221" s="160">
        <f t="shared" si="48"/>
        <v>0</v>
      </c>
      <c r="BJ221" s="17" t="s">
        <v>140</v>
      </c>
      <c r="BK221" s="160">
        <f t="shared" si="49"/>
        <v>0</v>
      </c>
      <c r="BL221" s="17" t="s">
        <v>204</v>
      </c>
      <c r="BM221" s="159" t="s">
        <v>1053</v>
      </c>
    </row>
    <row r="222" spans="1:65" s="2" customFormat="1" ht="16.5" customHeight="1">
      <c r="A222" s="29"/>
      <c r="B222" s="147"/>
      <c r="C222" s="161" t="s">
        <v>660</v>
      </c>
      <c r="D222" s="161" t="s">
        <v>167</v>
      </c>
      <c r="E222" s="162" t="s">
        <v>1054</v>
      </c>
      <c r="F222" s="163" t="s">
        <v>1055</v>
      </c>
      <c r="G222" s="164" t="s">
        <v>439</v>
      </c>
      <c r="H222" s="165">
        <v>1</v>
      </c>
      <c r="I222" s="153">
        <v>0</v>
      </c>
      <c r="J222" s="166">
        <f t="shared" si="40"/>
        <v>0</v>
      </c>
      <c r="K222" s="167"/>
      <c r="L222" s="168"/>
      <c r="M222" s="169" t="s">
        <v>1</v>
      </c>
      <c r="N222" s="170" t="s">
        <v>37</v>
      </c>
      <c r="O222" s="157">
        <v>0</v>
      </c>
      <c r="P222" s="157">
        <f t="shared" si="41"/>
        <v>0</v>
      </c>
      <c r="Q222" s="157">
        <v>0</v>
      </c>
      <c r="R222" s="157">
        <f t="shared" si="42"/>
        <v>0</v>
      </c>
      <c r="S222" s="157">
        <v>0</v>
      </c>
      <c r="T222" s="158">
        <f t="shared" si="4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59" t="s">
        <v>272</v>
      </c>
      <c r="AT222" s="159" t="s">
        <v>167</v>
      </c>
      <c r="AU222" s="159" t="s">
        <v>140</v>
      </c>
      <c r="AY222" s="17" t="s">
        <v>133</v>
      </c>
      <c r="BE222" s="160">
        <f t="shared" si="44"/>
        <v>0</v>
      </c>
      <c r="BF222" s="160">
        <f t="shared" si="45"/>
        <v>0</v>
      </c>
      <c r="BG222" s="160">
        <f t="shared" si="46"/>
        <v>0</v>
      </c>
      <c r="BH222" s="160">
        <f t="shared" si="47"/>
        <v>0</v>
      </c>
      <c r="BI222" s="160">
        <f t="shared" si="48"/>
        <v>0</v>
      </c>
      <c r="BJ222" s="17" t="s">
        <v>140</v>
      </c>
      <c r="BK222" s="160">
        <f t="shared" si="49"/>
        <v>0</v>
      </c>
      <c r="BL222" s="17" t="s">
        <v>204</v>
      </c>
      <c r="BM222" s="159" t="s">
        <v>1056</v>
      </c>
    </row>
    <row r="223" spans="1:65" s="2" customFormat="1" ht="16.5" customHeight="1">
      <c r="A223" s="29"/>
      <c r="B223" s="147"/>
      <c r="C223" s="148" t="s">
        <v>664</v>
      </c>
      <c r="D223" s="148" t="s">
        <v>135</v>
      </c>
      <c r="E223" s="149" t="s">
        <v>1057</v>
      </c>
      <c r="F223" s="150" t="s">
        <v>1058</v>
      </c>
      <c r="G223" s="151" t="s">
        <v>439</v>
      </c>
      <c r="H223" s="152">
        <v>1</v>
      </c>
      <c r="I223" s="153">
        <v>0</v>
      </c>
      <c r="J223" s="153">
        <f t="shared" si="40"/>
        <v>0</v>
      </c>
      <c r="K223" s="154"/>
      <c r="L223" s="30"/>
      <c r="M223" s="155" t="s">
        <v>1</v>
      </c>
      <c r="N223" s="156" t="s">
        <v>37</v>
      </c>
      <c r="O223" s="157">
        <v>0</v>
      </c>
      <c r="P223" s="157">
        <f t="shared" si="41"/>
        <v>0</v>
      </c>
      <c r="Q223" s="157">
        <v>0</v>
      </c>
      <c r="R223" s="157">
        <f t="shared" si="42"/>
        <v>0</v>
      </c>
      <c r="S223" s="157">
        <v>0</v>
      </c>
      <c r="T223" s="158">
        <f t="shared" si="4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59" t="s">
        <v>204</v>
      </c>
      <c r="AT223" s="159" t="s">
        <v>135</v>
      </c>
      <c r="AU223" s="159" t="s">
        <v>140</v>
      </c>
      <c r="AY223" s="17" t="s">
        <v>133</v>
      </c>
      <c r="BE223" s="160">
        <f t="shared" si="44"/>
        <v>0</v>
      </c>
      <c r="BF223" s="160">
        <f t="shared" si="45"/>
        <v>0</v>
      </c>
      <c r="BG223" s="160">
        <f t="shared" si="46"/>
        <v>0</v>
      </c>
      <c r="BH223" s="160">
        <f t="shared" si="47"/>
        <v>0</v>
      </c>
      <c r="BI223" s="160">
        <f t="shared" si="48"/>
        <v>0</v>
      </c>
      <c r="BJ223" s="17" t="s">
        <v>140</v>
      </c>
      <c r="BK223" s="160">
        <f t="shared" si="49"/>
        <v>0</v>
      </c>
      <c r="BL223" s="17" t="s">
        <v>204</v>
      </c>
      <c r="BM223" s="159" t="s">
        <v>1059</v>
      </c>
    </row>
    <row r="224" spans="1:65" s="2" customFormat="1" ht="16.5" customHeight="1">
      <c r="A224" s="29"/>
      <c r="B224" s="147"/>
      <c r="C224" s="161" t="s">
        <v>668</v>
      </c>
      <c r="D224" s="161" t="s">
        <v>167</v>
      </c>
      <c r="E224" s="162" t="s">
        <v>1060</v>
      </c>
      <c r="F224" s="163" t="s">
        <v>1061</v>
      </c>
      <c r="G224" s="164" t="s">
        <v>439</v>
      </c>
      <c r="H224" s="165">
        <v>1</v>
      </c>
      <c r="I224" s="153">
        <v>0</v>
      </c>
      <c r="J224" s="166">
        <f t="shared" si="40"/>
        <v>0</v>
      </c>
      <c r="K224" s="167"/>
      <c r="L224" s="168"/>
      <c r="M224" s="169" t="s">
        <v>1</v>
      </c>
      <c r="N224" s="170" t="s">
        <v>37</v>
      </c>
      <c r="O224" s="157">
        <v>0</v>
      </c>
      <c r="P224" s="157">
        <f t="shared" si="41"/>
        <v>0</v>
      </c>
      <c r="Q224" s="157">
        <v>0</v>
      </c>
      <c r="R224" s="157">
        <f t="shared" si="42"/>
        <v>0</v>
      </c>
      <c r="S224" s="157">
        <v>0</v>
      </c>
      <c r="T224" s="158">
        <f t="shared" si="4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59" t="s">
        <v>272</v>
      </c>
      <c r="AT224" s="159" t="s">
        <v>167</v>
      </c>
      <c r="AU224" s="159" t="s">
        <v>140</v>
      </c>
      <c r="AY224" s="17" t="s">
        <v>133</v>
      </c>
      <c r="BE224" s="160">
        <f t="shared" si="44"/>
        <v>0</v>
      </c>
      <c r="BF224" s="160">
        <f t="shared" si="45"/>
        <v>0</v>
      </c>
      <c r="BG224" s="160">
        <f t="shared" si="46"/>
        <v>0</v>
      </c>
      <c r="BH224" s="160">
        <f t="shared" si="47"/>
        <v>0</v>
      </c>
      <c r="BI224" s="160">
        <f t="shared" si="48"/>
        <v>0</v>
      </c>
      <c r="BJ224" s="17" t="s">
        <v>140</v>
      </c>
      <c r="BK224" s="160">
        <f t="shared" si="49"/>
        <v>0</v>
      </c>
      <c r="BL224" s="17" t="s">
        <v>204</v>
      </c>
      <c r="BM224" s="159" t="s">
        <v>1062</v>
      </c>
    </row>
    <row r="225" spans="1:65" s="2" customFormat="1" ht="24.25" customHeight="1">
      <c r="A225" s="29"/>
      <c r="B225" s="147"/>
      <c r="C225" s="148" t="s">
        <v>681</v>
      </c>
      <c r="D225" s="148" t="s">
        <v>135</v>
      </c>
      <c r="E225" s="149" t="s">
        <v>1063</v>
      </c>
      <c r="F225" s="150" t="s">
        <v>1064</v>
      </c>
      <c r="G225" s="151" t="s">
        <v>193</v>
      </c>
      <c r="H225" s="152">
        <v>0.17100000000000001</v>
      </c>
      <c r="I225" s="153">
        <v>0</v>
      </c>
      <c r="J225" s="153">
        <f t="shared" si="40"/>
        <v>0</v>
      </c>
      <c r="K225" s="154"/>
      <c r="L225" s="30"/>
      <c r="M225" s="155" t="s">
        <v>1</v>
      </c>
      <c r="N225" s="156" t="s">
        <v>37</v>
      </c>
      <c r="O225" s="157">
        <v>0</v>
      </c>
      <c r="P225" s="157">
        <f t="shared" si="41"/>
        <v>0</v>
      </c>
      <c r="Q225" s="157">
        <v>0</v>
      </c>
      <c r="R225" s="157">
        <f t="shared" si="42"/>
        <v>0</v>
      </c>
      <c r="S225" s="157">
        <v>0</v>
      </c>
      <c r="T225" s="158">
        <f t="shared" si="4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59" t="s">
        <v>204</v>
      </c>
      <c r="AT225" s="159" t="s">
        <v>135</v>
      </c>
      <c r="AU225" s="159" t="s">
        <v>140</v>
      </c>
      <c r="AY225" s="17" t="s">
        <v>133</v>
      </c>
      <c r="BE225" s="160">
        <f t="shared" si="44"/>
        <v>0</v>
      </c>
      <c r="BF225" s="160">
        <f t="shared" si="45"/>
        <v>0</v>
      </c>
      <c r="BG225" s="160">
        <f t="shared" si="46"/>
        <v>0</v>
      </c>
      <c r="BH225" s="160">
        <f t="shared" si="47"/>
        <v>0</v>
      </c>
      <c r="BI225" s="160">
        <f t="shared" si="48"/>
        <v>0</v>
      </c>
      <c r="BJ225" s="17" t="s">
        <v>140</v>
      </c>
      <c r="BK225" s="160">
        <f t="shared" si="49"/>
        <v>0</v>
      </c>
      <c r="BL225" s="17" t="s">
        <v>204</v>
      </c>
      <c r="BM225" s="159" t="s">
        <v>1065</v>
      </c>
    </row>
    <row r="226" spans="1:65" s="12" customFormat="1" ht="22.75" customHeight="1">
      <c r="B226" s="135"/>
      <c r="D226" s="136" t="s">
        <v>70</v>
      </c>
      <c r="E226" s="145" t="s">
        <v>1066</v>
      </c>
      <c r="F226" s="145" t="s">
        <v>1067</v>
      </c>
      <c r="J226" s="146">
        <f>BK226</f>
        <v>0</v>
      </c>
      <c r="L226" s="135"/>
      <c r="M226" s="139"/>
      <c r="N226" s="140"/>
      <c r="O226" s="140"/>
      <c r="P226" s="141">
        <f>SUM(P227:P229)</f>
        <v>0</v>
      </c>
      <c r="Q226" s="140"/>
      <c r="R226" s="141">
        <f>SUM(R227:R229)</f>
        <v>0</v>
      </c>
      <c r="S226" s="140"/>
      <c r="T226" s="142">
        <f>SUM(T227:T229)</f>
        <v>0</v>
      </c>
      <c r="AR226" s="136" t="s">
        <v>140</v>
      </c>
      <c r="AT226" s="143" t="s">
        <v>70</v>
      </c>
      <c r="AU226" s="143" t="s">
        <v>79</v>
      </c>
      <c r="AY226" s="136" t="s">
        <v>133</v>
      </c>
      <c r="BK226" s="144">
        <f>SUM(BK227:BK229)</f>
        <v>0</v>
      </c>
    </row>
    <row r="227" spans="1:65" s="2" customFormat="1" ht="16.5" customHeight="1">
      <c r="A227" s="29"/>
      <c r="B227" s="147"/>
      <c r="C227" s="148" t="s">
        <v>686</v>
      </c>
      <c r="D227" s="148" t="s">
        <v>135</v>
      </c>
      <c r="E227" s="149" t="s">
        <v>1068</v>
      </c>
      <c r="F227" s="150" t="s">
        <v>1069</v>
      </c>
      <c r="G227" s="151" t="s">
        <v>1017</v>
      </c>
      <c r="H227" s="152">
        <v>3</v>
      </c>
      <c r="I227" s="153">
        <v>0</v>
      </c>
      <c r="J227" s="153">
        <f>ROUND(I227*H227,2)</f>
        <v>0</v>
      </c>
      <c r="K227" s="154"/>
      <c r="L227" s="30"/>
      <c r="M227" s="155" t="s">
        <v>1</v>
      </c>
      <c r="N227" s="156" t="s">
        <v>37</v>
      </c>
      <c r="O227" s="157">
        <v>0</v>
      </c>
      <c r="P227" s="157">
        <f>O227*H227</f>
        <v>0</v>
      </c>
      <c r="Q227" s="157">
        <v>0</v>
      </c>
      <c r="R227" s="157">
        <f>Q227*H227</f>
        <v>0</v>
      </c>
      <c r="S227" s="157">
        <v>0</v>
      </c>
      <c r="T227" s="158">
        <f>S227*H227</f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59" t="s">
        <v>204</v>
      </c>
      <c r="AT227" s="159" t="s">
        <v>135</v>
      </c>
      <c r="AU227" s="159" t="s">
        <v>140</v>
      </c>
      <c r="AY227" s="17" t="s">
        <v>133</v>
      </c>
      <c r="BE227" s="160">
        <f>IF(N227="základná",J227,0)</f>
        <v>0</v>
      </c>
      <c r="BF227" s="160">
        <f>IF(N227="znížená",J227,0)</f>
        <v>0</v>
      </c>
      <c r="BG227" s="160">
        <f>IF(N227="zákl. prenesená",J227,0)</f>
        <v>0</v>
      </c>
      <c r="BH227" s="160">
        <f>IF(N227="zníž. prenesená",J227,0)</f>
        <v>0</v>
      </c>
      <c r="BI227" s="160">
        <f>IF(N227="nulová",J227,0)</f>
        <v>0</v>
      </c>
      <c r="BJ227" s="17" t="s">
        <v>140</v>
      </c>
      <c r="BK227" s="160">
        <f>ROUND(I227*H227,2)</f>
        <v>0</v>
      </c>
      <c r="BL227" s="17" t="s">
        <v>204</v>
      </c>
      <c r="BM227" s="159" t="s">
        <v>1070</v>
      </c>
    </row>
    <row r="228" spans="1:65" s="2" customFormat="1" ht="16.5" customHeight="1">
      <c r="A228" s="29"/>
      <c r="B228" s="147"/>
      <c r="C228" s="161" t="s">
        <v>690</v>
      </c>
      <c r="D228" s="161" t="s">
        <v>167</v>
      </c>
      <c r="E228" s="162" t="s">
        <v>1071</v>
      </c>
      <c r="F228" s="163" t="s">
        <v>1072</v>
      </c>
      <c r="G228" s="164" t="s">
        <v>439</v>
      </c>
      <c r="H228" s="165">
        <v>3</v>
      </c>
      <c r="I228" s="153">
        <v>0</v>
      </c>
      <c r="J228" s="166">
        <f>ROUND(I228*H228,2)</f>
        <v>0</v>
      </c>
      <c r="K228" s="167"/>
      <c r="L228" s="168"/>
      <c r="M228" s="169" t="s">
        <v>1</v>
      </c>
      <c r="N228" s="170" t="s">
        <v>37</v>
      </c>
      <c r="O228" s="157">
        <v>0</v>
      </c>
      <c r="P228" s="157">
        <f>O228*H228</f>
        <v>0</v>
      </c>
      <c r="Q228" s="157">
        <v>0</v>
      </c>
      <c r="R228" s="157">
        <f>Q228*H228</f>
        <v>0</v>
      </c>
      <c r="S228" s="157">
        <v>0</v>
      </c>
      <c r="T228" s="158">
        <f>S228*H228</f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59" t="s">
        <v>272</v>
      </c>
      <c r="AT228" s="159" t="s">
        <v>167</v>
      </c>
      <c r="AU228" s="159" t="s">
        <v>140</v>
      </c>
      <c r="AY228" s="17" t="s">
        <v>133</v>
      </c>
      <c r="BE228" s="160">
        <f>IF(N228="základná",J228,0)</f>
        <v>0</v>
      </c>
      <c r="BF228" s="160">
        <f>IF(N228="znížená",J228,0)</f>
        <v>0</v>
      </c>
      <c r="BG228" s="160">
        <f>IF(N228="zákl. prenesená",J228,0)</f>
        <v>0</v>
      </c>
      <c r="BH228" s="160">
        <f>IF(N228="zníž. prenesená",J228,0)</f>
        <v>0</v>
      </c>
      <c r="BI228" s="160">
        <f>IF(N228="nulová",J228,0)</f>
        <v>0</v>
      </c>
      <c r="BJ228" s="17" t="s">
        <v>140</v>
      </c>
      <c r="BK228" s="160">
        <f>ROUND(I228*H228,2)</f>
        <v>0</v>
      </c>
      <c r="BL228" s="17" t="s">
        <v>204</v>
      </c>
      <c r="BM228" s="159" t="s">
        <v>1073</v>
      </c>
    </row>
    <row r="229" spans="1:65" s="2" customFormat="1" ht="24.25" customHeight="1">
      <c r="A229" s="29"/>
      <c r="B229" s="147"/>
      <c r="C229" s="148" t="s">
        <v>697</v>
      </c>
      <c r="D229" s="148" t="s">
        <v>135</v>
      </c>
      <c r="E229" s="149" t="s">
        <v>1074</v>
      </c>
      <c r="F229" s="150" t="s">
        <v>1075</v>
      </c>
      <c r="G229" s="151" t="s">
        <v>193</v>
      </c>
      <c r="H229" s="152">
        <v>2.7E-2</v>
      </c>
      <c r="I229" s="153">
        <v>0</v>
      </c>
      <c r="J229" s="153">
        <f>ROUND(I229*H229,2)</f>
        <v>0</v>
      </c>
      <c r="K229" s="154"/>
      <c r="L229" s="30"/>
      <c r="M229" s="155" t="s">
        <v>1</v>
      </c>
      <c r="N229" s="156" t="s">
        <v>37</v>
      </c>
      <c r="O229" s="157">
        <v>0</v>
      </c>
      <c r="P229" s="157">
        <f>O229*H229</f>
        <v>0</v>
      </c>
      <c r="Q229" s="157">
        <v>0</v>
      </c>
      <c r="R229" s="157">
        <f>Q229*H229</f>
        <v>0</v>
      </c>
      <c r="S229" s="157">
        <v>0</v>
      </c>
      <c r="T229" s="158">
        <f>S229*H229</f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59" t="s">
        <v>204</v>
      </c>
      <c r="AT229" s="159" t="s">
        <v>135</v>
      </c>
      <c r="AU229" s="159" t="s">
        <v>140</v>
      </c>
      <c r="AY229" s="17" t="s">
        <v>133</v>
      </c>
      <c r="BE229" s="160">
        <f>IF(N229="základná",J229,0)</f>
        <v>0</v>
      </c>
      <c r="BF229" s="160">
        <f>IF(N229="znížená",J229,0)</f>
        <v>0</v>
      </c>
      <c r="BG229" s="160">
        <f>IF(N229="zákl. prenesená",J229,0)</f>
        <v>0</v>
      </c>
      <c r="BH229" s="160">
        <f>IF(N229="zníž. prenesená",J229,0)</f>
        <v>0</v>
      </c>
      <c r="BI229" s="160">
        <f>IF(N229="nulová",J229,0)</f>
        <v>0</v>
      </c>
      <c r="BJ229" s="17" t="s">
        <v>140</v>
      </c>
      <c r="BK229" s="160">
        <f>ROUND(I229*H229,2)</f>
        <v>0</v>
      </c>
      <c r="BL229" s="17" t="s">
        <v>204</v>
      </c>
      <c r="BM229" s="159" t="s">
        <v>1076</v>
      </c>
    </row>
    <row r="230" spans="1:65" s="12" customFormat="1" ht="22.75" customHeight="1">
      <c r="B230" s="135"/>
      <c r="D230" s="136" t="s">
        <v>70</v>
      </c>
      <c r="E230" s="145" t="s">
        <v>1077</v>
      </c>
      <c r="F230" s="145" t="s">
        <v>1078</v>
      </c>
      <c r="J230" s="146">
        <f>BK230</f>
        <v>0</v>
      </c>
      <c r="L230" s="135"/>
      <c r="M230" s="139"/>
      <c r="N230" s="140"/>
      <c r="O230" s="140"/>
      <c r="P230" s="141">
        <f>SUM(P231:P257)</f>
        <v>0</v>
      </c>
      <c r="Q230" s="140"/>
      <c r="R230" s="141">
        <f>SUM(R231:R257)</f>
        <v>0</v>
      </c>
      <c r="S230" s="140"/>
      <c r="T230" s="142">
        <f>SUM(T231:T257)</f>
        <v>0</v>
      </c>
      <c r="AR230" s="136" t="s">
        <v>140</v>
      </c>
      <c r="AT230" s="143" t="s">
        <v>70</v>
      </c>
      <c r="AU230" s="143" t="s">
        <v>79</v>
      </c>
      <c r="AY230" s="136" t="s">
        <v>133</v>
      </c>
      <c r="BK230" s="144">
        <f>SUM(BK231:BK257)</f>
        <v>0</v>
      </c>
    </row>
    <row r="231" spans="1:65" s="2" customFormat="1" ht="24.25" customHeight="1">
      <c r="A231" s="29"/>
      <c r="B231" s="147"/>
      <c r="C231" s="148" t="s">
        <v>703</v>
      </c>
      <c r="D231" s="148" t="s">
        <v>135</v>
      </c>
      <c r="E231" s="149" t="s">
        <v>1079</v>
      </c>
      <c r="F231" s="150" t="s">
        <v>1080</v>
      </c>
      <c r="G231" s="151" t="s">
        <v>1017</v>
      </c>
      <c r="H231" s="152">
        <v>14</v>
      </c>
      <c r="I231" s="153">
        <v>0</v>
      </c>
      <c r="J231" s="153">
        <f t="shared" ref="J231:J257" si="50">ROUND(I231*H231,2)</f>
        <v>0</v>
      </c>
      <c r="K231" s="154"/>
      <c r="L231" s="30"/>
      <c r="M231" s="155" t="s">
        <v>1</v>
      </c>
      <c r="N231" s="156" t="s">
        <v>37</v>
      </c>
      <c r="O231" s="157">
        <v>0</v>
      </c>
      <c r="P231" s="157">
        <f t="shared" ref="P231:P257" si="51">O231*H231</f>
        <v>0</v>
      </c>
      <c r="Q231" s="157">
        <v>0</v>
      </c>
      <c r="R231" s="157">
        <f t="shared" ref="R231:R257" si="52">Q231*H231</f>
        <v>0</v>
      </c>
      <c r="S231" s="157">
        <v>0</v>
      </c>
      <c r="T231" s="158">
        <f t="shared" ref="T231:T257" si="53">S231*H231</f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59" t="s">
        <v>204</v>
      </c>
      <c r="AT231" s="159" t="s">
        <v>135</v>
      </c>
      <c r="AU231" s="159" t="s">
        <v>140</v>
      </c>
      <c r="AY231" s="17" t="s">
        <v>133</v>
      </c>
      <c r="BE231" s="160">
        <f t="shared" ref="BE231:BE257" si="54">IF(N231="základná",J231,0)</f>
        <v>0</v>
      </c>
      <c r="BF231" s="160">
        <f t="shared" ref="BF231:BF257" si="55">IF(N231="znížená",J231,0)</f>
        <v>0</v>
      </c>
      <c r="BG231" s="160">
        <f t="shared" ref="BG231:BG257" si="56">IF(N231="zákl. prenesená",J231,0)</f>
        <v>0</v>
      </c>
      <c r="BH231" s="160">
        <f t="shared" ref="BH231:BH257" si="57">IF(N231="zníž. prenesená",J231,0)</f>
        <v>0</v>
      </c>
      <c r="BI231" s="160">
        <f t="shared" ref="BI231:BI257" si="58">IF(N231="nulová",J231,0)</f>
        <v>0</v>
      </c>
      <c r="BJ231" s="17" t="s">
        <v>140</v>
      </c>
      <c r="BK231" s="160">
        <f t="shared" ref="BK231:BK257" si="59">ROUND(I231*H231,2)</f>
        <v>0</v>
      </c>
      <c r="BL231" s="17" t="s">
        <v>204</v>
      </c>
      <c r="BM231" s="159" t="s">
        <v>1081</v>
      </c>
    </row>
    <row r="232" spans="1:65" s="2" customFormat="1" ht="16.5" customHeight="1">
      <c r="A232" s="29"/>
      <c r="B232" s="147"/>
      <c r="C232" s="161" t="s">
        <v>707</v>
      </c>
      <c r="D232" s="161" t="s">
        <v>167</v>
      </c>
      <c r="E232" s="162" t="s">
        <v>1082</v>
      </c>
      <c r="F232" s="163" t="s">
        <v>1083</v>
      </c>
      <c r="G232" s="164" t="s">
        <v>1084</v>
      </c>
      <c r="H232" s="165">
        <v>14</v>
      </c>
      <c r="I232" s="153">
        <v>0</v>
      </c>
      <c r="J232" s="166">
        <f t="shared" si="50"/>
        <v>0</v>
      </c>
      <c r="K232" s="167"/>
      <c r="L232" s="168"/>
      <c r="M232" s="169" t="s">
        <v>1</v>
      </c>
      <c r="N232" s="170" t="s">
        <v>37</v>
      </c>
      <c r="O232" s="157">
        <v>0</v>
      </c>
      <c r="P232" s="157">
        <f t="shared" si="51"/>
        <v>0</v>
      </c>
      <c r="Q232" s="157">
        <v>0</v>
      </c>
      <c r="R232" s="157">
        <f t="shared" si="52"/>
        <v>0</v>
      </c>
      <c r="S232" s="157">
        <v>0</v>
      </c>
      <c r="T232" s="158">
        <f t="shared" si="53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59" t="s">
        <v>272</v>
      </c>
      <c r="AT232" s="159" t="s">
        <v>167</v>
      </c>
      <c r="AU232" s="159" t="s">
        <v>140</v>
      </c>
      <c r="AY232" s="17" t="s">
        <v>133</v>
      </c>
      <c r="BE232" s="160">
        <f t="shared" si="54"/>
        <v>0</v>
      </c>
      <c r="BF232" s="160">
        <f t="shared" si="55"/>
        <v>0</v>
      </c>
      <c r="BG232" s="160">
        <f t="shared" si="56"/>
        <v>0</v>
      </c>
      <c r="BH232" s="160">
        <f t="shared" si="57"/>
        <v>0</v>
      </c>
      <c r="BI232" s="160">
        <f t="shared" si="58"/>
        <v>0</v>
      </c>
      <c r="BJ232" s="17" t="s">
        <v>140</v>
      </c>
      <c r="BK232" s="160">
        <f t="shared" si="59"/>
        <v>0</v>
      </c>
      <c r="BL232" s="17" t="s">
        <v>204</v>
      </c>
      <c r="BM232" s="159" t="s">
        <v>1085</v>
      </c>
    </row>
    <row r="233" spans="1:65" s="2" customFormat="1" ht="16.5" customHeight="1">
      <c r="A233" s="29"/>
      <c r="B233" s="147"/>
      <c r="C233" s="161" t="s">
        <v>717</v>
      </c>
      <c r="D233" s="161" t="s">
        <v>167</v>
      </c>
      <c r="E233" s="162" t="s">
        <v>1086</v>
      </c>
      <c r="F233" s="163" t="s">
        <v>1087</v>
      </c>
      <c r="G233" s="164" t="s">
        <v>1084</v>
      </c>
      <c r="H233" s="165">
        <v>14</v>
      </c>
      <c r="I233" s="153">
        <v>0</v>
      </c>
      <c r="J233" s="166">
        <f t="shared" si="50"/>
        <v>0</v>
      </c>
      <c r="K233" s="167"/>
      <c r="L233" s="168"/>
      <c r="M233" s="169" t="s">
        <v>1</v>
      </c>
      <c r="N233" s="170" t="s">
        <v>37</v>
      </c>
      <c r="O233" s="157">
        <v>0</v>
      </c>
      <c r="P233" s="157">
        <f t="shared" si="51"/>
        <v>0</v>
      </c>
      <c r="Q233" s="157">
        <v>0</v>
      </c>
      <c r="R233" s="157">
        <f t="shared" si="52"/>
        <v>0</v>
      </c>
      <c r="S233" s="157">
        <v>0</v>
      </c>
      <c r="T233" s="158">
        <f t="shared" si="53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59" t="s">
        <v>272</v>
      </c>
      <c r="AT233" s="159" t="s">
        <v>167</v>
      </c>
      <c r="AU233" s="159" t="s">
        <v>140</v>
      </c>
      <c r="AY233" s="17" t="s">
        <v>133</v>
      </c>
      <c r="BE233" s="160">
        <f t="shared" si="54"/>
        <v>0</v>
      </c>
      <c r="BF233" s="160">
        <f t="shared" si="55"/>
        <v>0</v>
      </c>
      <c r="BG233" s="160">
        <f t="shared" si="56"/>
        <v>0</v>
      </c>
      <c r="BH233" s="160">
        <f t="shared" si="57"/>
        <v>0</v>
      </c>
      <c r="BI233" s="160">
        <f t="shared" si="58"/>
        <v>0</v>
      </c>
      <c r="BJ233" s="17" t="s">
        <v>140</v>
      </c>
      <c r="BK233" s="160">
        <f t="shared" si="59"/>
        <v>0</v>
      </c>
      <c r="BL233" s="17" t="s">
        <v>204</v>
      </c>
      <c r="BM233" s="159" t="s">
        <v>1088</v>
      </c>
    </row>
    <row r="234" spans="1:65" s="2" customFormat="1" ht="16.5" customHeight="1">
      <c r="A234" s="29"/>
      <c r="B234" s="147"/>
      <c r="C234" s="148" t="s">
        <v>721</v>
      </c>
      <c r="D234" s="148" t="s">
        <v>135</v>
      </c>
      <c r="E234" s="149" t="s">
        <v>1089</v>
      </c>
      <c r="F234" s="150" t="s">
        <v>1090</v>
      </c>
      <c r="G234" s="151" t="s">
        <v>439</v>
      </c>
      <c r="H234" s="152">
        <v>14</v>
      </c>
      <c r="I234" s="153">
        <v>0</v>
      </c>
      <c r="J234" s="153">
        <f t="shared" si="50"/>
        <v>0</v>
      </c>
      <c r="K234" s="154"/>
      <c r="L234" s="30"/>
      <c r="M234" s="155" t="s">
        <v>1</v>
      </c>
      <c r="N234" s="156" t="s">
        <v>37</v>
      </c>
      <c r="O234" s="157">
        <v>0</v>
      </c>
      <c r="P234" s="157">
        <f t="shared" si="51"/>
        <v>0</v>
      </c>
      <c r="Q234" s="157">
        <v>0</v>
      </c>
      <c r="R234" s="157">
        <f t="shared" si="52"/>
        <v>0</v>
      </c>
      <c r="S234" s="157">
        <v>0</v>
      </c>
      <c r="T234" s="158">
        <f t="shared" si="53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59" t="s">
        <v>204</v>
      </c>
      <c r="AT234" s="159" t="s">
        <v>135</v>
      </c>
      <c r="AU234" s="159" t="s">
        <v>140</v>
      </c>
      <c r="AY234" s="17" t="s">
        <v>133</v>
      </c>
      <c r="BE234" s="160">
        <f t="shared" si="54"/>
        <v>0</v>
      </c>
      <c r="BF234" s="160">
        <f t="shared" si="55"/>
        <v>0</v>
      </c>
      <c r="BG234" s="160">
        <f t="shared" si="56"/>
        <v>0</v>
      </c>
      <c r="BH234" s="160">
        <f t="shared" si="57"/>
        <v>0</v>
      </c>
      <c r="BI234" s="160">
        <f t="shared" si="58"/>
        <v>0</v>
      </c>
      <c r="BJ234" s="17" t="s">
        <v>140</v>
      </c>
      <c r="BK234" s="160">
        <f t="shared" si="59"/>
        <v>0</v>
      </c>
      <c r="BL234" s="17" t="s">
        <v>204</v>
      </c>
      <c r="BM234" s="159" t="s">
        <v>1091</v>
      </c>
    </row>
    <row r="235" spans="1:65" s="2" customFormat="1" ht="16.5" customHeight="1">
      <c r="A235" s="29"/>
      <c r="B235" s="147"/>
      <c r="C235" s="161" t="s">
        <v>729</v>
      </c>
      <c r="D235" s="161" t="s">
        <v>167</v>
      </c>
      <c r="E235" s="162" t="s">
        <v>1092</v>
      </c>
      <c r="F235" s="163" t="s">
        <v>1093</v>
      </c>
      <c r="G235" s="164" t="s">
        <v>439</v>
      </c>
      <c r="H235" s="165">
        <v>10</v>
      </c>
      <c r="I235" s="153">
        <v>0</v>
      </c>
      <c r="J235" s="166">
        <f t="shared" si="50"/>
        <v>0</v>
      </c>
      <c r="K235" s="167"/>
      <c r="L235" s="168"/>
      <c r="M235" s="169" t="s">
        <v>1</v>
      </c>
      <c r="N235" s="170" t="s">
        <v>37</v>
      </c>
      <c r="O235" s="157">
        <v>0</v>
      </c>
      <c r="P235" s="157">
        <f t="shared" si="51"/>
        <v>0</v>
      </c>
      <c r="Q235" s="157">
        <v>0</v>
      </c>
      <c r="R235" s="157">
        <f t="shared" si="52"/>
        <v>0</v>
      </c>
      <c r="S235" s="157">
        <v>0</v>
      </c>
      <c r="T235" s="158">
        <f t="shared" si="53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59" t="s">
        <v>272</v>
      </c>
      <c r="AT235" s="159" t="s">
        <v>167</v>
      </c>
      <c r="AU235" s="159" t="s">
        <v>140</v>
      </c>
      <c r="AY235" s="17" t="s">
        <v>133</v>
      </c>
      <c r="BE235" s="160">
        <f t="shared" si="54"/>
        <v>0</v>
      </c>
      <c r="BF235" s="160">
        <f t="shared" si="55"/>
        <v>0</v>
      </c>
      <c r="BG235" s="160">
        <f t="shared" si="56"/>
        <v>0</v>
      </c>
      <c r="BH235" s="160">
        <f t="shared" si="57"/>
        <v>0</v>
      </c>
      <c r="BI235" s="160">
        <f t="shared" si="58"/>
        <v>0</v>
      </c>
      <c r="BJ235" s="17" t="s">
        <v>140</v>
      </c>
      <c r="BK235" s="160">
        <f t="shared" si="59"/>
        <v>0</v>
      </c>
      <c r="BL235" s="17" t="s">
        <v>204</v>
      </c>
      <c r="BM235" s="159" t="s">
        <v>1094</v>
      </c>
    </row>
    <row r="236" spans="1:65" s="2" customFormat="1" ht="16.5" customHeight="1">
      <c r="A236" s="29"/>
      <c r="B236" s="147"/>
      <c r="C236" s="148" t="s">
        <v>747</v>
      </c>
      <c r="D236" s="148" t="s">
        <v>135</v>
      </c>
      <c r="E236" s="149" t="s">
        <v>1095</v>
      </c>
      <c r="F236" s="150" t="s">
        <v>1096</v>
      </c>
      <c r="G236" s="151" t="s">
        <v>439</v>
      </c>
      <c r="H236" s="152">
        <v>10</v>
      </c>
      <c r="I236" s="153">
        <v>0</v>
      </c>
      <c r="J236" s="153">
        <f t="shared" si="50"/>
        <v>0</v>
      </c>
      <c r="K236" s="154"/>
      <c r="L236" s="30"/>
      <c r="M236" s="155" t="s">
        <v>1</v>
      </c>
      <c r="N236" s="156" t="s">
        <v>37</v>
      </c>
      <c r="O236" s="157">
        <v>0</v>
      </c>
      <c r="P236" s="157">
        <f t="shared" si="51"/>
        <v>0</v>
      </c>
      <c r="Q236" s="157">
        <v>0</v>
      </c>
      <c r="R236" s="157">
        <f t="shared" si="52"/>
        <v>0</v>
      </c>
      <c r="S236" s="157">
        <v>0</v>
      </c>
      <c r="T236" s="158">
        <f t="shared" si="53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59" t="s">
        <v>204</v>
      </c>
      <c r="AT236" s="159" t="s">
        <v>135</v>
      </c>
      <c r="AU236" s="159" t="s">
        <v>140</v>
      </c>
      <c r="AY236" s="17" t="s">
        <v>133</v>
      </c>
      <c r="BE236" s="160">
        <f t="shared" si="54"/>
        <v>0</v>
      </c>
      <c r="BF236" s="160">
        <f t="shared" si="55"/>
        <v>0</v>
      </c>
      <c r="BG236" s="160">
        <f t="shared" si="56"/>
        <v>0</v>
      </c>
      <c r="BH236" s="160">
        <f t="shared" si="57"/>
        <v>0</v>
      </c>
      <c r="BI236" s="160">
        <f t="shared" si="58"/>
        <v>0</v>
      </c>
      <c r="BJ236" s="17" t="s">
        <v>140</v>
      </c>
      <c r="BK236" s="160">
        <f t="shared" si="59"/>
        <v>0</v>
      </c>
      <c r="BL236" s="17" t="s">
        <v>204</v>
      </c>
      <c r="BM236" s="159" t="s">
        <v>1097</v>
      </c>
    </row>
    <row r="237" spans="1:65" s="2" customFormat="1" ht="16.5" customHeight="1">
      <c r="A237" s="29"/>
      <c r="B237" s="147"/>
      <c r="C237" s="161" t="s">
        <v>751</v>
      </c>
      <c r="D237" s="161" t="s">
        <v>167</v>
      </c>
      <c r="E237" s="162" t="s">
        <v>1098</v>
      </c>
      <c r="F237" s="163" t="s">
        <v>1099</v>
      </c>
      <c r="G237" s="164" t="s">
        <v>439</v>
      </c>
      <c r="H237" s="165">
        <v>10</v>
      </c>
      <c r="I237" s="153">
        <v>0</v>
      </c>
      <c r="J237" s="166">
        <f t="shared" si="50"/>
        <v>0</v>
      </c>
      <c r="K237" s="167"/>
      <c r="L237" s="168"/>
      <c r="M237" s="169" t="s">
        <v>1</v>
      </c>
      <c r="N237" s="170" t="s">
        <v>37</v>
      </c>
      <c r="O237" s="157">
        <v>0</v>
      </c>
      <c r="P237" s="157">
        <f t="shared" si="51"/>
        <v>0</v>
      </c>
      <c r="Q237" s="157">
        <v>0</v>
      </c>
      <c r="R237" s="157">
        <f t="shared" si="52"/>
        <v>0</v>
      </c>
      <c r="S237" s="157">
        <v>0</v>
      </c>
      <c r="T237" s="158">
        <f t="shared" si="53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59" t="s">
        <v>272</v>
      </c>
      <c r="AT237" s="159" t="s">
        <v>167</v>
      </c>
      <c r="AU237" s="159" t="s">
        <v>140</v>
      </c>
      <c r="AY237" s="17" t="s">
        <v>133</v>
      </c>
      <c r="BE237" s="160">
        <f t="shared" si="54"/>
        <v>0</v>
      </c>
      <c r="BF237" s="160">
        <f t="shared" si="55"/>
        <v>0</v>
      </c>
      <c r="BG237" s="160">
        <f t="shared" si="56"/>
        <v>0</v>
      </c>
      <c r="BH237" s="160">
        <f t="shared" si="57"/>
        <v>0</v>
      </c>
      <c r="BI237" s="160">
        <f t="shared" si="58"/>
        <v>0</v>
      </c>
      <c r="BJ237" s="17" t="s">
        <v>140</v>
      </c>
      <c r="BK237" s="160">
        <f t="shared" si="59"/>
        <v>0</v>
      </c>
      <c r="BL237" s="17" t="s">
        <v>204</v>
      </c>
      <c r="BM237" s="159" t="s">
        <v>1100</v>
      </c>
    </row>
    <row r="238" spans="1:65" s="2" customFormat="1" ht="24.25" customHeight="1">
      <c r="A238" s="29"/>
      <c r="B238" s="147"/>
      <c r="C238" s="148" t="s">
        <v>755</v>
      </c>
      <c r="D238" s="148" t="s">
        <v>135</v>
      </c>
      <c r="E238" s="149" t="s">
        <v>1101</v>
      </c>
      <c r="F238" s="150" t="s">
        <v>1102</v>
      </c>
      <c r="G238" s="151" t="s">
        <v>1017</v>
      </c>
      <c r="H238" s="152">
        <v>10</v>
      </c>
      <c r="I238" s="153">
        <v>0</v>
      </c>
      <c r="J238" s="153">
        <f t="shared" si="50"/>
        <v>0</v>
      </c>
      <c r="K238" s="154"/>
      <c r="L238" s="30"/>
      <c r="M238" s="155" t="s">
        <v>1</v>
      </c>
      <c r="N238" s="156" t="s">
        <v>37</v>
      </c>
      <c r="O238" s="157">
        <v>0</v>
      </c>
      <c r="P238" s="157">
        <f t="shared" si="51"/>
        <v>0</v>
      </c>
      <c r="Q238" s="157">
        <v>0</v>
      </c>
      <c r="R238" s="157">
        <f t="shared" si="52"/>
        <v>0</v>
      </c>
      <c r="S238" s="157">
        <v>0</v>
      </c>
      <c r="T238" s="158">
        <f t="shared" si="53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59" t="s">
        <v>204</v>
      </c>
      <c r="AT238" s="159" t="s">
        <v>135</v>
      </c>
      <c r="AU238" s="159" t="s">
        <v>140</v>
      </c>
      <c r="AY238" s="17" t="s">
        <v>133</v>
      </c>
      <c r="BE238" s="160">
        <f t="shared" si="54"/>
        <v>0</v>
      </c>
      <c r="BF238" s="160">
        <f t="shared" si="55"/>
        <v>0</v>
      </c>
      <c r="BG238" s="160">
        <f t="shared" si="56"/>
        <v>0</v>
      </c>
      <c r="BH238" s="160">
        <f t="shared" si="57"/>
        <v>0</v>
      </c>
      <c r="BI238" s="160">
        <f t="shared" si="58"/>
        <v>0</v>
      </c>
      <c r="BJ238" s="17" t="s">
        <v>140</v>
      </c>
      <c r="BK238" s="160">
        <f t="shared" si="59"/>
        <v>0</v>
      </c>
      <c r="BL238" s="17" t="s">
        <v>204</v>
      </c>
      <c r="BM238" s="159" t="s">
        <v>1103</v>
      </c>
    </row>
    <row r="239" spans="1:65" s="2" customFormat="1" ht="16.5" customHeight="1">
      <c r="A239" s="29"/>
      <c r="B239" s="147"/>
      <c r="C239" s="161" t="s">
        <v>761</v>
      </c>
      <c r="D239" s="161" t="s">
        <v>167</v>
      </c>
      <c r="E239" s="162" t="s">
        <v>1104</v>
      </c>
      <c r="F239" s="163" t="s">
        <v>1105</v>
      </c>
      <c r="G239" s="164" t="s">
        <v>1084</v>
      </c>
      <c r="H239" s="165">
        <v>10</v>
      </c>
      <c r="I239" s="153">
        <v>0</v>
      </c>
      <c r="J239" s="166">
        <f t="shared" si="50"/>
        <v>0</v>
      </c>
      <c r="K239" s="167"/>
      <c r="L239" s="168"/>
      <c r="M239" s="169" t="s">
        <v>1</v>
      </c>
      <c r="N239" s="170" t="s">
        <v>37</v>
      </c>
      <c r="O239" s="157">
        <v>0</v>
      </c>
      <c r="P239" s="157">
        <f t="shared" si="51"/>
        <v>0</v>
      </c>
      <c r="Q239" s="157">
        <v>0</v>
      </c>
      <c r="R239" s="157">
        <f t="shared" si="52"/>
        <v>0</v>
      </c>
      <c r="S239" s="157">
        <v>0</v>
      </c>
      <c r="T239" s="158">
        <f t="shared" si="53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59" t="s">
        <v>272</v>
      </c>
      <c r="AT239" s="159" t="s">
        <v>167</v>
      </c>
      <c r="AU239" s="159" t="s">
        <v>140</v>
      </c>
      <c r="AY239" s="17" t="s">
        <v>133</v>
      </c>
      <c r="BE239" s="160">
        <f t="shared" si="54"/>
        <v>0</v>
      </c>
      <c r="BF239" s="160">
        <f t="shared" si="55"/>
        <v>0</v>
      </c>
      <c r="BG239" s="160">
        <f t="shared" si="56"/>
        <v>0</v>
      </c>
      <c r="BH239" s="160">
        <f t="shared" si="57"/>
        <v>0</v>
      </c>
      <c r="BI239" s="160">
        <f t="shared" si="58"/>
        <v>0</v>
      </c>
      <c r="BJ239" s="17" t="s">
        <v>140</v>
      </c>
      <c r="BK239" s="160">
        <f t="shared" si="59"/>
        <v>0</v>
      </c>
      <c r="BL239" s="17" t="s">
        <v>204</v>
      </c>
      <c r="BM239" s="159" t="s">
        <v>1106</v>
      </c>
    </row>
    <row r="240" spans="1:65" s="2" customFormat="1" ht="16.5" customHeight="1">
      <c r="A240" s="29"/>
      <c r="B240" s="147"/>
      <c r="C240" s="161" t="s">
        <v>769</v>
      </c>
      <c r="D240" s="161" t="s">
        <v>167</v>
      </c>
      <c r="E240" s="162" t="s">
        <v>1107</v>
      </c>
      <c r="F240" s="163" t="s">
        <v>1108</v>
      </c>
      <c r="G240" s="164" t="s">
        <v>439</v>
      </c>
      <c r="H240" s="165">
        <v>9</v>
      </c>
      <c r="I240" s="153">
        <v>0</v>
      </c>
      <c r="J240" s="166">
        <f t="shared" si="50"/>
        <v>0</v>
      </c>
      <c r="K240" s="167"/>
      <c r="L240" s="168"/>
      <c r="M240" s="169" t="s">
        <v>1</v>
      </c>
      <c r="N240" s="170" t="s">
        <v>37</v>
      </c>
      <c r="O240" s="157">
        <v>0</v>
      </c>
      <c r="P240" s="157">
        <f t="shared" si="51"/>
        <v>0</v>
      </c>
      <c r="Q240" s="157">
        <v>0</v>
      </c>
      <c r="R240" s="157">
        <f t="shared" si="52"/>
        <v>0</v>
      </c>
      <c r="S240" s="157">
        <v>0</v>
      </c>
      <c r="T240" s="158">
        <f t="shared" si="53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59" t="s">
        <v>272</v>
      </c>
      <c r="AT240" s="159" t="s">
        <v>167</v>
      </c>
      <c r="AU240" s="159" t="s">
        <v>140</v>
      </c>
      <c r="AY240" s="17" t="s">
        <v>133</v>
      </c>
      <c r="BE240" s="160">
        <f t="shared" si="54"/>
        <v>0</v>
      </c>
      <c r="BF240" s="160">
        <f t="shared" si="55"/>
        <v>0</v>
      </c>
      <c r="BG240" s="160">
        <f t="shared" si="56"/>
        <v>0</v>
      </c>
      <c r="BH240" s="160">
        <f t="shared" si="57"/>
        <v>0</v>
      </c>
      <c r="BI240" s="160">
        <f t="shared" si="58"/>
        <v>0</v>
      </c>
      <c r="BJ240" s="17" t="s">
        <v>140</v>
      </c>
      <c r="BK240" s="160">
        <f t="shared" si="59"/>
        <v>0</v>
      </c>
      <c r="BL240" s="17" t="s">
        <v>204</v>
      </c>
      <c r="BM240" s="159" t="s">
        <v>1109</v>
      </c>
    </row>
    <row r="241" spans="1:65" s="2" customFormat="1" ht="16.5" customHeight="1">
      <c r="A241" s="29"/>
      <c r="B241" s="147"/>
      <c r="C241" s="148" t="s">
        <v>801</v>
      </c>
      <c r="D241" s="148" t="s">
        <v>135</v>
      </c>
      <c r="E241" s="149" t="s">
        <v>1110</v>
      </c>
      <c r="F241" s="150" t="s">
        <v>1111</v>
      </c>
      <c r="G241" s="151" t="s">
        <v>1017</v>
      </c>
      <c r="H241" s="152">
        <v>1</v>
      </c>
      <c r="I241" s="153">
        <v>0</v>
      </c>
      <c r="J241" s="153">
        <f t="shared" si="50"/>
        <v>0</v>
      </c>
      <c r="K241" s="154"/>
      <c r="L241" s="30"/>
      <c r="M241" s="155" t="s">
        <v>1</v>
      </c>
      <c r="N241" s="156" t="s">
        <v>37</v>
      </c>
      <c r="O241" s="157">
        <v>0</v>
      </c>
      <c r="P241" s="157">
        <f t="shared" si="51"/>
        <v>0</v>
      </c>
      <c r="Q241" s="157">
        <v>0</v>
      </c>
      <c r="R241" s="157">
        <f t="shared" si="52"/>
        <v>0</v>
      </c>
      <c r="S241" s="157">
        <v>0</v>
      </c>
      <c r="T241" s="158">
        <f t="shared" si="53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59" t="s">
        <v>204</v>
      </c>
      <c r="AT241" s="159" t="s">
        <v>135</v>
      </c>
      <c r="AU241" s="159" t="s">
        <v>140</v>
      </c>
      <c r="AY241" s="17" t="s">
        <v>133</v>
      </c>
      <c r="BE241" s="160">
        <f t="shared" si="54"/>
        <v>0</v>
      </c>
      <c r="BF241" s="160">
        <f t="shared" si="55"/>
        <v>0</v>
      </c>
      <c r="BG241" s="160">
        <f t="shared" si="56"/>
        <v>0</v>
      </c>
      <c r="BH241" s="160">
        <f t="shared" si="57"/>
        <v>0</v>
      </c>
      <c r="BI241" s="160">
        <f t="shared" si="58"/>
        <v>0</v>
      </c>
      <c r="BJ241" s="17" t="s">
        <v>140</v>
      </c>
      <c r="BK241" s="160">
        <f t="shared" si="59"/>
        <v>0</v>
      </c>
      <c r="BL241" s="17" t="s">
        <v>204</v>
      </c>
      <c r="BM241" s="159" t="s">
        <v>1112</v>
      </c>
    </row>
    <row r="242" spans="1:65" s="2" customFormat="1" ht="21.75" customHeight="1">
      <c r="A242" s="29"/>
      <c r="B242" s="147"/>
      <c r="C242" s="148" t="s">
        <v>809</v>
      </c>
      <c r="D242" s="148" t="s">
        <v>135</v>
      </c>
      <c r="E242" s="149" t="s">
        <v>1113</v>
      </c>
      <c r="F242" s="150" t="s">
        <v>1114</v>
      </c>
      <c r="G242" s="151" t="s">
        <v>439</v>
      </c>
      <c r="H242" s="152">
        <v>24</v>
      </c>
      <c r="I242" s="153">
        <v>0</v>
      </c>
      <c r="J242" s="153">
        <f t="shared" si="50"/>
        <v>0</v>
      </c>
      <c r="K242" s="154"/>
      <c r="L242" s="30"/>
      <c r="M242" s="155" t="s">
        <v>1</v>
      </c>
      <c r="N242" s="156" t="s">
        <v>37</v>
      </c>
      <c r="O242" s="157">
        <v>0</v>
      </c>
      <c r="P242" s="157">
        <f t="shared" si="51"/>
        <v>0</v>
      </c>
      <c r="Q242" s="157">
        <v>0</v>
      </c>
      <c r="R242" s="157">
        <f t="shared" si="52"/>
        <v>0</v>
      </c>
      <c r="S242" s="157">
        <v>0</v>
      </c>
      <c r="T242" s="158">
        <f t="shared" si="53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59" t="s">
        <v>204</v>
      </c>
      <c r="AT242" s="159" t="s">
        <v>135</v>
      </c>
      <c r="AU242" s="159" t="s">
        <v>140</v>
      </c>
      <c r="AY242" s="17" t="s">
        <v>133</v>
      </c>
      <c r="BE242" s="160">
        <f t="shared" si="54"/>
        <v>0</v>
      </c>
      <c r="BF242" s="160">
        <f t="shared" si="55"/>
        <v>0</v>
      </c>
      <c r="BG242" s="160">
        <f t="shared" si="56"/>
        <v>0</v>
      </c>
      <c r="BH242" s="160">
        <f t="shared" si="57"/>
        <v>0</v>
      </c>
      <c r="BI242" s="160">
        <f t="shared" si="58"/>
        <v>0</v>
      </c>
      <c r="BJ242" s="17" t="s">
        <v>140</v>
      </c>
      <c r="BK242" s="160">
        <f t="shared" si="59"/>
        <v>0</v>
      </c>
      <c r="BL242" s="17" t="s">
        <v>204</v>
      </c>
      <c r="BM242" s="159" t="s">
        <v>1115</v>
      </c>
    </row>
    <row r="243" spans="1:65" s="2" customFormat="1" ht="24.25" customHeight="1">
      <c r="A243" s="29"/>
      <c r="B243" s="147"/>
      <c r="C243" s="148" t="s">
        <v>813</v>
      </c>
      <c r="D243" s="148" t="s">
        <v>135</v>
      </c>
      <c r="E243" s="149" t="s">
        <v>1116</v>
      </c>
      <c r="F243" s="150" t="s">
        <v>1117</v>
      </c>
      <c r="G243" s="151" t="s">
        <v>1017</v>
      </c>
      <c r="H243" s="152">
        <v>1</v>
      </c>
      <c r="I243" s="153">
        <v>0</v>
      </c>
      <c r="J243" s="153">
        <f t="shared" si="50"/>
        <v>0</v>
      </c>
      <c r="K243" s="154"/>
      <c r="L243" s="30"/>
      <c r="M243" s="155" t="s">
        <v>1</v>
      </c>
      <c r="N243" s="156" t="s">
        <v>37</v>
      </c>
      <c r="O243" s="157">
        <v>0</v>
      </c>
      <c r="P243" s="157">
        <f t="shared" si="51"/>
        <v>0</v>
      </c>
      <c r="Q243" s="157">
        <v>0</v>
      </c>
      <c r="R243" s="157">
        <f t="shared" si="52"/>
        <v>0</v>
      </c>
      <c r="S243" s="157">
        <v>0</v>
      </c>
      <c r="T243" s="158">
        <f t="shared" si="53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59" t="s">
        <v>204</v>
      </c>
      <c r="AT243" s="159" t="s">
        <v>135</v>
      </c>
      <c r="AU243" s="159" t="s">
        <v>140</v>
      </c>
      <c r="AY243" s="17" t="s">
        <v>133</v>
      </c>
      <c r="BE243" s="160">
        <f t="shared" si="54"/>
        <v>0</v>
      </c>
      <c r="BF243" s="160">
        <f t="shared" si="55"/>
        <v>0</v>
      </c>
      <c r="BG243" s="160">
        <f t="shared" si="56"/>
        <v>0</v>
      </c>
      <c r="BH243" s="160">
        <f t="shared" si="57"/>
        <v>0</v>
      </c>
      <c r="BI243" s="160">
        <f t="shared" si="58"/>
        <v>0</v>
      </c>
      <c r="BJ243" s="17" t="s">
        <v>140</v>
      </c>
      <c r="BK243" s="160">
        <f t="shared" si="59"/>
        <v>0</v>
      </c>
      <c r="BL243" s="17" t="s">
        <v>204</v>
      </c>
      <c r="BM243" s="159" t="s">
        <v>1118</v>
      </c>
    </row>
    <row r="244" spans="1:65" s="2" customFormat="1" ht="16.5" customHeight="1">
      <c r="A244" s="29"/>
      <c r="B244" s="147"/>
      <c r="C244" s="161" t="s">
        <v>818</v>
      </c>
      <c r="D244" s="161" t="s">
        <v>167</v>
      </c>
      <c r="E244" s="162" t="s">
        <v>1119</v>
      </c>
      <c r="F244" s="163" t="s">
        <v>1120</v>
      </c>
      <c r="G244" s="164" t="s">
        <v>439</v>
      </c>
      <c r="H244" s="165">
        <v>1</v>
      </c>
      <c r="I244" s="153">
        <v>0</v>
      </c>
      <c r="J244" s="166">
        <f t="shared" si="50"/>
        <v>0</v>
      </c>
      <c r="K244" s="167"/>
      <c r="L244" s="168"/>
      <c r="M244" s="169" t="s">
        <v>1</v>
      </c>
      <c r="N244" s="170" t="s">
        <v>37</v>
      </c>
      <c r="O244" s="157">
        <v>0</v>
      </c>
      <c r="P244" s="157">
        <f t="shared" si="51"/>
        <v>0</v>
      </c>
      <c r="Q244" s="157">
        <v>0</v>
      </c>
      <c r="R244" s="157">
        <f t="shared" si="52"/>
        <v>0</v>
      </c>
      <c r="S244" s="157">
        <v>0</v>
      </c>
      <c r="T244" s="158">
        <f t="shared" si="5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59" t="s">
        <v>272</v>
      </c>
      <c r="AT244" s="159" t="s">
        <v>167</v>
      </c>
      <c r="AU244" s="159" t="s">
        <v>140</v>
      </c>
      <c r="AY244" s="17" t="s">
        <v>133</v>
      </c>
      <c r="BE244" s="160">
        <f t="shared" si="54"/>
        <v>0</v>
      </c>
      <c r="BF244" s="160">
        <f t="shared" si="55"/>
        <v>0</v>
      </c>
      <c r="BG244" s="160">
        <f t="shared" si="56"/>
        <v>0</v>
      </c>
      <c r="BH244" s="160">
        <f t="shared" si="57"/>
        <v>0</v>
      </c>
      <c r="BI244" s="160">
        <f t="shared" si="58"/>
        <v>0</v>
      </c>
      <c r="BJ244" s="17" t="s">
        <v>140</v>
      </c>
      <c r="BK244" s="160">
        <f t="shared" si="59"/>
        <v>0</v>
      </c>
      <c r="BL244" s="17" t="s">
        <v>204</v>
      </c>
      <c r="BM244" s="159" t="s">
        <v>1121</v>
      </c>
    </row>
    <row r="245" spans="1:65" s="2" customFormat="1" ht="16.5" customHeight="1">
      <c r="A245" s="29"/>
      <c r="B245" s="147"/>
      <c r="C245" s="148" t="s">
        <v>822</v>
      </c>
      <c r="D245" s="148" t="s">
        <v>135</v>
      </c>
      <c r="E245" s="149" t="s">
        <v>1122</v>
      </c>
      <c r="F245" s="150" t="s">
        <v>1123</v>
      </c>
      <c r="G245" s="151" t="s">
        <v>1017</v>
      </c>
      <c r="H245" s="152">
        <v>2</v>
      </c>
      <c r="I245" s="153">
        <v>0</v>
      </c>
      <c r="J245" s="153">
        <f t="shared" si="50"/>
        <v>0</v>
      </c>
      <c r="K245" s="154"/>
      <c r="L245" s="30"/>
      <c r="M245" s="155" t="s">
        <v>1</v>
      </c>
      <c r="N245" s="156" t="s">
        <v>37</v>
      </c>
      <c r="O245" s="157">
        <v>0</v>
      </c>
      <c r="P245" s="157">
        <f t="shared" si="51"/>
        <v>0</v>
      </c>
      <c r="Q245" s="157">
        <v>0</v>
      </c>
      <c r="R245" s="157">
        <f t="shared" si="52"/>
        <v>0</v>
      </c>
      <c r="S245" s="157">
        <v>0</v>
      </c>
      <c r="T245" s="158">
        <f t="shared" si="53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59" t="s">
        <v>204</v>
      </c>
      <c r="AT245" s="159" t="s">
        <v>135</v>
      </c>
      <c r="AU245" s="159" t="s">
        <v>140</v>
      </c>
      <c r="AY245" s="17" t="s">
        <v>133</v>
      </c>
      <c r="BE245" s="160">
        <f t="shared" si="54"/>
        <v>0</v>
      </c>
      <c r="BF245" s="160">
        <f t="shared" si="55"/>
        <v>0</v>
      </c>
      <c r="BG245" s="160">
        <f t="shared" si="56"/>
        <v>0</v>
      </c>
      <c r="BH245" s="160">
        <f t="shared" si="57"/>
        <v>0</v>
      </c>
      <c r="BI245" s="160">
        <f t="shared" si="58"/>
        <v>0</v>
      </c>
      <c r="BJ245" s="17" t="s">
        <v>140</v>
      </c>
      <c r="BK245" s="160">
        <f t="shared" si="59"/>
        <v>0</v>
      </c>
      <c r="BL245" s="17" t="s">
        <v>204</v>
      </c>
      <c r="BM245" s="159" t="s">
        <v>1124</v>
      </c>
    </row>
    <row r="246" spans="1:65" s="2" customFormat="1" ht="24.25" customHeight="1">
      <c r="A246" s="29"/>
      <c r="B246" s="147"/>
      <c r="C246" s="161" t="s">
        <v>826</v>
      </c>
      <c r="D246" s="161" t="s">
        <v>167</v>
      </c>
      <c r="E246" s="162" t="s">
        <v>1125</v>
      </c>
      <c r="F246" s="163" t="s">
        <v>1126</v>
      </c>
      <c r="G246" s="164" t="s">
        <v>439</v>
      </c>
      <c r="H246" s="165">
        <v>2</v>
      </c>
      <c r="I246" s="153">
        <v>0</v>
      </c>
      <c r="J246" s="166">
        <f t="shared" si="50"/>
        <v>0</v>
      </c>
      <c r="K246" s="167"/>
      <c r="L246" s="168"/>
      <c r="M246" s="169" t="s">
        <v>1</v>
      </c>
      <c r="N246" s="170" t="s">
        <v>37</v>
      </c>
      <c r="O246" s="157">
        <v>0</v>
      </c>
      <c r="P246" s="157">
        <f t="shared" si="51"/>
        <v>0</v>
      </c>
      <c r="Q246" s="157">
        <v>0</v>
      </c>
      <c r="R246" s="157">
        <f t="shared" si="52"/>
        <v>0</v>
      </c>
      <c r="S246" s="157">
        <v>0</v>
      </c>
      <c r="T246" s="158">
        <f t="shared" si="53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59" t="s">
        <v>272</v>
      </c>
      <c r="AT246" s="159" t="s">
        <v>167</v>
      </c>
      <c r="AU246" s="159" t="s">
        <v>140</v>
      </c>
      <c r="AY246" s="17" t="s">
        <v>133</v>
      </c>
      <c r="BE246" s="160">
        <f t="shared" si="54"/>
        <v>0</v>
      </c>
      <c r="BF246" s="160">
        <f t="shared" si="55"/>
        <v>0</v>
      </c>
      <c r="BG246" s="160">
        <f t="shared" si="56"/>
        <v>0</v>
      </c>
      <c r="BH246" s="160">
        <f t="shared" si="57"/>
        <v>0</v>
      </c>
      <c r="BI246" s="160">
        <f t="shared" si="58"/>
        <v>0</v>
      </c>
      <c r="BJ246" s="17" t="s">
        <v>140</v>
      </c>
      <c r="BK246" s="160">
        <f t="shared" si="59"/>
        <v>0</v>
      </c>
      <c r="BL246" s="17" t="s">
        <v>204</v>
      </c>
      <c r="BM246" s="159" t="s">
        <v>1127</v>
      </c>
    </row>
    <row r="247" spans="1:65" s="2" customFormat="1" ht="16.5" customHeight="1">
      <c r="A247" s="29"/>
      <c r="B247" s="147"/>
      <c r="C247" s="148" t="s">
        <v>830</v>
      </c>
      <c r="D247" s="148" t="s">
        <v>135</v>
      </c>
      <c r="E247" s="149" t="s">
        <v>1128</v>
      </c>
      <c r="F247" s="150" t="s">
        <v>1129</v>
      </c>
      <c r="G247" s="151" t="s">
        <v>1017</v>
      </c>
      <c r="H247" s="152">
        <v>40</v>
      </c>
      <c r="I247" s="153">
        <v>0</v>
      </c>
      <c r="J247" s="153">
        <f t="shared" si="50"/>
        <v>0</v>
      </c>
      <c r="K247" s="154"/>
      <c r="L247" s="30"/>
      <c r="M247" s="155" t="s">
        <v>1</v>
      </c>
      <c r="N247" s="156" t="s">
        <v>37</v>
      </c>
      <c r="O247" s="157">
        <v>0</v>
      </c>
      <c r="P247" s="157">
        <f t="shared" si="51"/>
        <v>0</v>
      </c>
      <c r="Q247" s="157">
        <v>0</v>
      </c>
      <c r="R247" s="157">
        <f t="shared" si="52"/>
        <v>0</v>
      </c>
      <c r="S247" s="157">
        <v>0</v>
      </c>
      <c r="T247" s="158">
        <f t="shared" si="53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59" t="s">
        <v>204</v>
      </c>
      <c r="AT247" s="159" t="s">
        <v>135</v>
      </c>
      <c r="AU247" s="159" t="s">
        <v>140</v>
      </c>
      <c r="AY247" s="17" t="s">
        <v>133</v>
      </c>
      <c r="BE247" s="160">
        <f t="shared" si="54"/>
        <v>0</v>
      </c>
      <c r="BF247" s="160">
        <f t="shared" si="55"/>
        <v>0</v>
      </c>
      <c r="BG247" s="160">
        <f t="shared" si="56"/>
        <v>0</v>
      </c>
      <c r="BH247" s="160">
        <f t="shared" si="57"/>
        <v>0</v>
      </c>
      <c r="BI247" s="160">
        <f t="shared" si="58"/>
        <v>0</v>
      </c>
      <c r="BJ247" s="17" t="s">
        <v>140</v>
      </c>
      <c r="BK247" s="160">
        <f t="shared" si="59"/>
        <v>0</v>
      </c>
      <c r="BL247" s="17" t="s">
        <v>204</v>
      </c>
      <c r="BM247" s="159" t="s">
        <v>1130</v>
      </c>
    </row>
    <row r="248" spans="1:65" s="2" customFormat="1" ht="16.5" customHeight="1">
      <c r="A248" s="29"/>
      <c r="B248" s="147"/>
      <c r="C248" s="161" t="s">
        <v>836</v>
      </c>
      <c r="D248" s="161" t="s">
        <v>167</v>
      </c>
      <c r="E248" s="162" t="s">
        <v>1131</v>
      </c>
      <c r="F248" s="163" t="s">
        <v>1132</v>
      </c>
      <c r="G248" s="164" t="s">
        <v>439</v>
      </c>
      <c r="H248" s="165">
        <v>40</v>
      </c>
      <c r="I248" s="153">
        <v>0</v>
      </c>
      <c r="J248" s="166">
        <f t="shared" si="50"/>
        <v>0</v>
      </c>
      <c r="K248" s="167"/>
      <c r="L248" s="168"/>
      <c r="M248" s="169" t="s">
        <v>1</v>
      </c>
      <c r="N248" s="170" t="s">
        <v>37</v>
      </c>
      <c r="O248" s="157">
        <v>0</v>
      </c>
      <c r="P248" s="157">
        <f t="shared" si="51"/>
        <v>0</v>
      </c>
      <c r="Q248" s="157">
        <v>0</v>
      </c>
      <c r="R248" s="157">
        <f t="shared" si="52"/>
        <v>0</v>
      </c>
      <c r="S248" s="157">
        <v>0</v>
      </c>
      <c r="T248" s="158">
        <f t="shared" si="53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59" t="s">
        <v>272</v>
      </c>
      <c r="AT248" s="159" t="s">
        <v>167</v>
      </c>
      <c r="AU248" s="159" t="s">
        <v>140</v>
      </c>
      <c r="AY248" s="17" t="s">
        <v>133</v>
      </c>
      <c r="BE248" s="160">
        <f t="shared" si="54"/>
        <v>0</v>
      </c>
      <c r="BF248" s="160">
        <f t="shared" si="55"/>
        <v>0</v>
      </c>
      <c r="BG248" s="160">
        <f t="shared" si="56"/>
        <v>0</v>
      </c>
      <c r="BH248" s="160">
        <f t="shared" si="57"/>
        <v>0</v>
      </c>
      <c r="BI248" s="160">
        <f t="shared" si="58"/>
        <v>0</v>
      </c>
      <c r="BJ248" s="17" t="s">
        <v>140</v>
      </c>
      <c r="BK248" s="160">
        <f t="shared" si="59"/>
        <v>0</v>
      </c>
      <c r="BL248" s="17" t="s">
        <v>204</v>
      </c>
      <c r="BM248" s="159" t="s">
        <v>1133</v>
      </c>
    </row>
    <row r="249" spans="1:65" s="2" customFormat="1" ht="24.25" customHeight="1">
      <c r="A249" s="29"/>
      <c r="B249" s="147"/>
      <c r="C249" s="161" t="s">
        <v>845</v>
      </c>
      <c r="D249" s="161" t="s">
        <v>167</v>
      </c>
      <c r="E249" s="162" t="s">
        <v>1134</v>
      </c>
      <c r="F249" s="163" t="s">
        <v>1135</v>
      </c>
      <c r="G249" s="164" t="s">
        <v>439</v>
      </c>
      <c r="H249" s="165">
        <v>19</v>
      </c>
      <c r="I249" s="153">
        <v>0</v>
      </c>
      <c r="J249" s="166">
        <f t="shared" si="50"/>
        <v>0</v>
      </c>
      <c r="K249" s="167"/>
      <c r="L249" s="168"/>
      <c r="M249" s="169" t="s">
        <v>1</v>
      </c>
      <c r="N249" s="170" t="s">
        <v>37</v>
      </c>
      <c r="O249" s="157">
        <v>0</v>
      </c>
      <c r="P249" s="157">
        <f t="shared" si="51"/>
        <v>0</v>
      </c>
      <c r="Q249" s="157">
        <v>0</v>
      </c>
      <c r="R249" s="157">
        <f t="shared" si="52"/>
        <v>0</v>
      </c>
      <c r="S249" s="157">
        <v>0</v>
      </c>
      <c r="T249" s="158">
        <f t="shared" si="53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59" t="s">
        <v>272</v>
      </c>
      <c r="AT249" s="159" t="s">
        <v>167</v>
      </c>
      <c r="AU249" s="159" t="s">
        <v>140</v>
      </c>
      <c r="AY249" s="17" t="s">
        <v>133</v>
      </c>
      <c r="BE249" s="160">
        <f t="shared" si="54"/>
        <v>0</v>
      </c>
      <c r="BF249" s="160">
        <f t="shared" si="55"/>
        <v>0</v>
      </c>
      <c r="BG249" s="160">
        <f t="shared" si="56"/>
        <v>0</v>
      </c>
      <c r="BH249" s="160">
        <f t="shared" si="57"/>
        <v>0</v>
      </c>
      <c r="BI249" s="160">
        <f t="shared" si="58"/>
        <v>0</v>
      </c>
      <c r="BJ249" s="17" t="s">
        <v>140</v>
      </c>
      <c r="BK249" s="160">
        <f t="shared" si="59"/>
        <v>0</v>
      </c>
      <c r="BL249" s="17" t="s">
        <v>204</v>
      </c>
      <c r="BM249" s="159" t="s">
        <v>1136</v>
      </c>
    </row>
    <row r="250" spans="1:65" s="2" customFormat="1" ht="24.25" customHeight="1">
      <c r="A250" s="29"/>
      <c r="B250" s="147"/>
      <c r="C250" s="161" t="s">
        <v>855</v>
      </c>
      <c r="D250" s="161" t="s">
        <v>167</v>
      </c>
      <c r="E250" s="162" t="s">
        <v>1137</v>
      </c>
      <c r="F250" s="163" t="s">
        <v>1138</v>
      </c>
      <c r="G250" s="164" t="s">
        <v>439</v>
      </c>
      <c r="H250" s="165">
        <v>1</v>
      </c>
      <c r="I250" s="153">
        <v>0</v>
      </c>
      <c r="J250" s="166">
        <f t="shared" si="50"/>
        <v>0</v>
      </c>
      <c r="K250" s="167"/>
      <c r="L250" s="168"/>
      <c r="M250" s="169" t="s">
        <v>1</v>
      </c>
      <c r="N250" s="170" t="s">
        <v>37</v>
      </c>
      <c r="O250" s="157">
        <v>0</v>
      </c>
      <c r="P250" s="157">
        <f t="shared" si="51"/>
        <v>0</v>
      </c>
      <c r="Q250" s="157">
        <v>0</v>
      </c>
      <c r="R250" s="157">
        <f t="shared" si="52"/>
        <v>0</v>
      </c>
      <c r="S250" s="157">
        <v>0</v>
      </c>
      <c r="T250" s="158">
        <f t="shared" si="53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59" t="s">
        <v>272</v>
      </c>
      <c r="AT250" s="159" t="s">
        <v>167</v>
      </c>
      <c r="AU250" s="159" t="s">
        <v>140</v>
      </c>
      <c r="AY250" s="17" t="s">
        <v>133</v>
      </c>
      <c r="BE250" s="160">
        <f t="shared" si="54"/>
        <v>0</v>
      </c>
      <c r="BF250" s="160">
        <f t="shared" si="55"/>
        <v>0</v>
      </c>
      <c r="BG250" s="160">
        <f t="shared" si="56"/>
        <v>0</v>
      </c>
      <c r="BH250" s="160">
        <f t="shared" si="57"/>
        <v>0</v>
      </c>
      <c r="BI250" s="160">
        <f t="shared" si="58"/>
        <v>0</v>
      </c>
      <c r="BJ250" s="17" t="s">
        <v>140</v>
      </c>
      <c r="BK250" s="160">
        <f t="shared" si="59"/>
        <v>0</v>
      </c>
      <c r="BL250" s="17" t="s">
        <v>204</v>
      </c>
      <c r="BM250" s="159" t="s">
        <v>1139</v>
      </c>
    </row>
    <row r="251" spans="1:65" s="2" customFormat="1" ht="16.5" customHeight="1">
      <c r="A251" s="29"/>
      <c r="B251" s="147"/>
      <c r="C251" s="148" t="s">
        <v>859</v>
      </c>
      <c r="D251" s="148" t="s">
        <v>135</v>
      </c>
      <c r="E251" s="149" t="s">
        <v>1140</v>
      </c>
      <c r="F251" s="150" t="s">
        <v>1141</v>
      </c>
      <c r="G251" s="151" t="s">
        <v>439</v>
      </c>
      <c r="H251" s="152">
        <v>1</v>
      </c>
      <c r="I251" s="153">
        <v>0</v>
      </c>
      <c r="J251" s="153">
        <f t="shared" si="50"/>
        <v>0</v>
      </c>
      <c r="K251" s="154"/>
      <c r="L251" s="30"/>
      <c r="M251" s="155" t="s">
        <v>1</v>
      </c>
      <c r="N251" s="156" t="s">
        <v>37</v>
      </c>
      <c r="O251" s="157">
        <v>0</v>
      </c>
      <c r="P251" s="157">
        <f t="shared" si="51"/>
        <v>0</v>
      </c>
      <c r="Q251" s="157">
        <v>0</v>
      </c>
      <c r="R251" s="157">
        <f t="shared" si="52"/>
        <v>0</v>
      </c>
      <c r="S251" s="157">
        <v>0</v>
      </c>
      <c r="T251" s="158">
        <f t="shared" si="53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59" t="s">
        <v>204</v>
      </c>
      <c r="AT251" s="159" t="s">
        <v>135</v>
      </c>
      <c r="AU251" s="159" t="s">
        <v>140</v>
      </c>
      <c r="AY251" s="17" t="s">
        <v>133</v>
      </c>
      <c r="BE251" s="160">
        <f t="shared" si="54"/>
        <v>0</v>
      </c>
      <c r="BF251" s="160">
        <f t="shared" si="55"/>
        <v>0</v>
      </c>
      <c r="BG251" s="160">
        <f t="shared" si="56"/>
        <v>0</v>
      </c>
      <c r="BH251" s="160">
        <f t="shared" si="57"/>
        <v>0</v>
      </c>
      <c r="BI251" s="160">
        <f t="shared" si="58"/>
        <v>0</v>
      </c>
      <c r="BJ251" s="17" t="s">
        <v>140</v>
      </c>
      <c r="BK251" s="160">
        <f t="shared" si="59"/>
        <v>0</v>
      </c>
      <c r="BL251" s="17" t="s">
        <v>204</v>
      </c>
      <c r="BM251" s="159" t="s">
        <v>1142</v>
      </c>
    </row>
    <row r="252" spans="1:65" s="2" customFormat="1" ht="24.25" customHeight="1">
      <c r="A252" s="29"/>
      <c r="B252" s="147"/>
      <c r="C252" s="161" t="s">
        <v>863</v>
      </c>
      <c r="D252" s="161" t="s">
        <v>167</v>
      </c>
      <c r="E252" s="162" t="s">
        <v>1143</v>
      </c>
      <c r="F252" s="163" t="s">
        <v>1144</v>
      </c>
      <c r="G252" s="164" t="s">
        <v>439</v>
      </c>
      <c r="H252" s="165">
        <v>1</v>
      </c>
      <c r="I252" s="153">
        <v>0</v>
      </c>
      <c r="J252" s="166">
        <f t="shared" si="50"/>
        <v>0</v>
      </c>
      <c r="K252" s="167"/>
      <c r="L252" s="168"/>
      <c r="M252" s="169" t="s">
        <v>1</v>
      </c>
      <c r="N252" s="170" t="s">
        <v>37</v>
      </c>
      <c r="O252" s="157">
        <v>0</v>
      </c>
      <c r="P252" s="157">
        <f t="shared" si="51"/>
        <v>0</v>
      </c>
      <c r="Q252" s="157">
        <v>0</v>
      </c>
      <c r="R252" s="157">
        <f t="shared" si="52"/>
        <v>0</v>
      </c>
      <c r="S252" s="157">
        <v>0</v>
      </c>
      <c r="T252" s="158">
        <f t="shared" si="53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59" t="s">
        <v>272</v>
      </c>
      <c r="AT252" s="159" t="s">
        <v>167</v>
      </c>
      <c r="AU252" s="159" t="s">
        <v>140</v>
      </c>
      <c r="AY252" s="17" t="s">
        <v>133</v>
      </c>
      <c r="BE252" s="160">
        <f t="shared" si="54"/>
        <v>0</v>
      </c>
      <c r="BF252" s="160">
        <f t="shared" si="55"/>
        <v>0</v>
      </c>
      <c r="BG252" s="160">
        <f t="shared" si="56"/>
        <v>0</v>
      </c>
      <c r="BH252" s="160">
        <f t="shared" si="57"/>
        <v>0</v>
      </c>
      <c r="BI252" s="160">
        <f t="shared" si="58"/>
        <v>0</v>
      </c>
      <c r="BJ252" s="17" t="s">
        <v>140</v>
      </c>
      <c r="BK252" s="160">
        <f t="shared" si="59"/>
        <v>0</v>
      </c>
      <c r="BL252" s="17" t="s">
        <v>204</v>
      </c>
      <c r="BM252" s="159" t="s">
        <v>1145</v>
      </c>
    </row>
    <row r="253" spans="1:65" s="2" customFormat="1" ht="16.5" customHeight="1">
      <c r="A253" s="29"/>
      <c r="B253" s="147"/>
      <c r="C253" s="161" t="s">
        <v>1050</v>
      </c>
      <c r="D253" s="161" t="s">
        <v>167</v>
      </c>
      <c r="E253" s="162" t="s">
        <v>1146</v>
      </c>
      <c r="F253" s="163" t="s">
        <v>1147</v>
      </c>
      <c r="G253" s="164" t="s">
        <v>439</v>
      </c>
      <c r="H253" s="165">
        <v>5</v>
      </c>
      <c r="I253" s="153">
        <v>0</v>
      </c>
      <c r="J253" s="166">
        <f t="shared" si="50"/>
        <v>0</v>
      </c>
      <c r="K253" s="167"/>
      <c r="L253" s="168"/>
      <c r="M253" s="169" t="s">
        <v>1</v>
      </c>
      <c r="N253" s="170" t="s">
        <v>37</v>
      </c>
      <c r="O253" s="157">
        <v>0</v>
      </c>
      <c r="P253" s="157">
        <f t="shared" si="51"/>
        <v>0</v>
      </c>
      <c r="Q253" s="157">
        <v>0</v>
      </c>
      <c r="R253" s="157">
        <f t="shared" si="52"/>
        <v>0</v>
      </c>
      <c r="S253" s="157">
        <v>0</v>
      </c>
      <c r="T253" s="158">
        <f t="shared" si="53"/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59" t="s">
        <v>272</v>
      </c>
      <c r="AT253" s="159" t="s">
        <v>167</v>
      </c>
      <c r="AU253" s="159" t="s">
        <v>140</v>
      </c>
      <c r="AY253" s="17" t="s">
        <v>133</v>
      </c>
      <c r="BE253" s="160">
        <f t="shared" si="54"/>
        <v>0</v>
      </c>
      <c r="BF253" s="160">
        <f t="shared" si="55"/>
        <v>0</v>
      </c>
      <c r="BG253" s="160">
        <f t="shared" si="56"/>
        <v>0</v>
      </c>
      <c r="BH253" s="160">
        <f t="shared" si="57"/>
        <v>0</v>
      </c>
      <c r="BI253" s="160">
        <f t="shared" si="58"/>
        <v>0</v>
      </c>
      <c r="BJ253" s="17" t="s">
        <v>140</v>
      </c>
      <c r="BK253" s="160">
        <f t="shared" si="59"/>
        <v>0</v>
      </c>
      <c r="BL253" s="17" t="s">
        <v>204</v>
      </c>
      <c r="BM253" s="159" t="s">
        <v>1148</v>
      </c>
    </row>
    <row r="254" spans="1:65" s="2" customFormat="1" ht="24.25" customHeight="1">
      <c r="A254" s="29"/>
      <c r="B254" s="147"/>
      <c r="C254" s="148" t="s">
        <v>1149</v>
      </c>
      <c r="D254" s="148" t="s">
        <v>135</v>
      </c>
      <c r="E254" s="149" t="s">
        <v>1150</v>
      </c>
      <c r="F254" s="150" t="s">
        <v>1151</v>
      </c>
      <c r="G254" s="151" t="s">
        <v>439</v>
      </c>
      <c r="H254" s="152">
        <v>19</v>
      </c>
      <c r="I254" s="153">
        <v>0</v>
      </c>
      <c r="J254" s="153">
        <f t="shared" si="50"/>
        <v>0</v>
      </c>
      <c r="K254" s="154"/>
      <c r="L254" s="30"/>
      <c r="M254" s="155" t="s">
        <v>1</v>
      </c>
      <c r="N254" s="156" t="s">
        <v>37</v>
      </c>
      <c r="O254" s="157">
        <v>0</v>
      </c>
      <c r="P254" s="157">
        <f t="shared" si="51"/>
        <v>0</v>
      </c>
      <c r="Q254" s="157">
        <v>0</v>
      </c>
      <c r="R254" s="157">
        <f t="shared" si="52"/>
        <v>0</v>
      </c>
      <c r="S254" s="157">
        <v>0</v>
      </c>
      <c r="T254" s="158">
        <f t="shared" si="53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59" t="s">
        <v>204</v>
      </c>
      <c r="AT254" s="159" t="s">
        <v>135</v>
      </c>
      <c r="AU254" s="159" t="s">
        <v>140</v>
      </c>
      <c r="AY254" s="17" t="s">
        <v>133</v>
      </c>
      <c r="BE254" s="160">
        <f t="shared" si="54"/>
        <v>0</v>
      </c>
      <c r="BF254" s="160">
        <f t="shared" si="55"/>
        <v>0</v>
      </c>
      <c r="BG254" s="160">
        <f t="shared" si="56"/>
        <v>0</v>
      </c>
      <c r="BH254" s="160">
        <f t="shared" si="57"/>
        <v>0</v>
      </c>
      <c r="BI254" s="160">
        <f t="shared" si="58"/>
        <v>0</v>
      </c>
      <c r="BJ254" s="17" t="s">
        <v>140</v>
      </c>
      <c r="BK254" s="160">
        <f t="shared" si="59"/>
        <v>0</v>
      </c>
      <c r="BL254" s="17" t="s">
        <v>204</v>
      </c>
      <c r="BM254" s="159" t="s">
        <v>1152</v>
      </c>
    </row>
    <row r="255" spans="1:65" s="2" customFormat="1" ht="16.5" customHeight="1">
      <c r="A255" s="29"/>
      <c r="B255" s="147"/>
      <c r="C255" s="148" t="s">
        <v>1053</v>
      </c>
      <c r="D255" s="148" t="s">
        <v>135</v>
      </c>
      <c r="E255" s="149" t="s">
        <v>1153</v>
      </c>
      <c r="F255" s="150" t="s">
        <v>1154</v>
      </c>
      <c r="G255" s="151" t="s">
        <v>439</v>
      </c>
      <c r="H255" s="152">
        <v>19</v>
      </c>
      <c r="I255" s="153">
        <v>0</v>
      </c>
      <c r="J255" s="153">
        <f t="shared" si="50"/>
        <v>0</v>
      </c>
      <c r="K255" s="154"/>
      <c r="L255" s="30"/>
      <c r="M255" s="155" t="s">
        <v>1</v>
      </c>
      <c r="N255" s="156" t="s">
        <v>37</v>
      </c>
      <c r="O255" s="157">
        <v>0</v>
      </c>
      <c r="P255" s="157">
        <f t="shared" si="51"/>
        <v>0</v>
      </c>
      <c r="Q255" s="157">
        <v>0</v>
      </c>
      <c r="R255" s="157">
        <f t="shared" si="52"/>
        <v>0</v>
      </c>
      <c r="S255" s="157">
        <v>0</v>
      </c>
      <c r="T255" s="158">
        <f t="shared" si="53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59" t="s">
        <v>204</v>
      </c>
      <c r="AT255" s="159" t="s">
        <v>135</v>
      </c>
      <c r="AU255" s="159" t="s">
        <v>140</v>
      </c>
      <c r="AY255" s="17" t="s">
        <v>133</v>
      </c>
      <c r="BE255" s="160">
        <f t="shared" si="54"/>
        <v>0</v>
      </c>
      <c r="BF255" s="160">
        <f t="shared" si="55"/>
        <v>0</v>
      </c>
      <c r="BG255" s="160">
        <f t="shared" si="56"/>
        <v>0</v>
      </c>
      <c r="BH255" s="160">
        <f t="shared" si="57"/>
        <v>0</v>
      </c>
      <c r="BI255" s="160">
        <f t="shared" si="58"/>
        <v>0</v>
      </c>
      <c r="BJ255" s="17" t="s">
        <v>140</v>
      </c>
      <c r="BK255" s="160">
        <f t="shared" si="59"/>
        <v>0</v>
      </c>
      <c r="BL255" s="17" t="s">
        <v>204</v>
      </c>
      <c r="BM255" s="159" t="s">
        <v>1155</v>
      </c>
    </row>
    <row r="256" spans="1:65" s="2" customFormat="1" ht="16.5" customHeight="1">
      <c r="A256" s="29"/>
      <c r="B256" s="147"/>
      <c r="C256" s="148" t="s">
        <v>1059</v>
      </c>
      <c r="D256" s="148" t="s">
        <v>135</v>
      </c>
      <c r="E256" s="149" t="s">
        <v>1156</v>
      </c>
      <c r="F256" s="150" t="s">
        <v>1157</v>
      </c>
      <c r="G256" s="151" t="s">
        <v>439</v>
      </c>
      <c r="H256" s="152">
        <v>10</v>
      </c>
      <c r="I256" s="153">
        <v>0</v>
      </c>
      <c r="J256" s="153">
        <f t="shared" si="50"/>
        <v>0</v>
      </c>
      <c r="K256" s="154"/>
      <c r="L256" s="30"/>
      <c r="M256" s="155" t="s">
        <v>1</v>
      </c>
      <c r="N256" s="156" t="s">
        <v>37</v>
      </c>
      <c r="O256" s="157">
        <v>0</v>
      </c>
      <c r="P256" s="157">
        <f t="shared" si="51"/>
        <v>0</v>
      </c>
      <c r="Q256" s="157">
        <v>0</v>
      </c>
      <c r="R256" s="157">
        <f t="shared" si="52"/>
        <v>0</v>
      </c>
      <c r="S256" s="157">
        <v>0</v>
      </c>
      <c r="T256" s="158">
        <f t="shared" si="53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59" t="s">
        <v>204</v>
      </c>
      <c r="AT256" s="159" t="s">
        <v>135</v>
      </c>
      <c r="AU256" s="159" t="s">
        <v>140</v>
      </c>
      <c r="AY256" s="17" t="s">
        <v>133</v>
      </c>
      <c r="BE256" s="160">
        <f t="shared" si="54"/>
        <v>0</v>
      </c>
      <c r="BF256" s="160">
        <f t="shared" si="55"/>
        <v>0</v>
      </c>
      <c r="BG256" s="160">
        <f t="shared" si="56"/>
        <v>0</v>
      </c>
      <c r="BH256" s="160">
        <f t="shared" si="57"/>
        <v>0</v>
      </c>
      <c r="BI256" s="160">
        <f t="shared" si="58"/>
        <v>0</v>
      </c>
      <c r="BJ256" s="17" t="s">
        <v>140</v>
      </c>
      <c r="BK256" s="160">
        <f t="shared" si="59"/>
        <v>0</v>
      </c>
      <c r="BL256" s="17" t="s">
        <v>204</v>
      </c>
      <c r="BM256" s="159" t="s">
        <v>1158</v>
      </c>
    </row>
    <row r="257" spans="1:65" s="2" customFormat="1" ht="16.5" customHeight="1">
      <c r="A257" s="29"/>
      <c r="B257" s="147"/>
      <c r="C257" s="148" t="s">
        <v>1159</v>
      </c>
      <c r="D257" s="148" t="s">
        <v>135</v>
      </c>
      <c r="E257" s="149" t="s">
        <v>1160</v>
      </c>
      <c r="F257" s="150" t="s">
        <v>1161</v>
      </c>
      <c r="G257" s="151" t="s">
        <v>439</v>
      </c>
      <c r="H257" s="152">
        <v>2</v>
      </c>
      <c r="I257" s="153">
        <v>0</v>
      </c>
      <c r="J257" s="153">
        <f t="shared" si="50"/>
        <v>0</v>
      </c>
      <c r="K257" s="154"/>
      <c r="L257" s="30"/>
      <c r="M257" s="155" t="s">
        <v>1</v>
      </c>
      <c r="N257" s="156" t="s">
        <v>37</v>
      </c>
      <c r="O257" s="157">
        <v>0</v>
      </c>
      <c r="P257" s="157">
        <f t="shared" si="51"/>
        <v>0</v>
      </c>
      <c r="Q257" s="157">
        <v>0</v>
      </c>
      <c r="R257" s="157">
        <f t="shared" si="52"/>
        <v>0</v>
      </c>
      <c r="S257" s="157">
        <v>0</v>
      </c>
      <c r="T257" s="158">
        <f t="shared" si="53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59" t="s">
        <v>204</v>
      </c>
      <c r="AT257" s="159" t="s">
        <v>135</v>
      </c>
      <c r="AU257" s="159" t="s">
        <v>140</v>
      </c>
      <c r="AY257" s="17" t="s">
        <v>133</v>
      </c>
      <c r="BE257" s="160">
        <f t="shared" si="54"/>
        <v>0</v>
      </c>
      <c r="BF257" s="160">
        <f t="shared" si="55"/>
        <v>0</v>
      </c>
      <c r="BG257" s="160">
        <f t="shared" si="56"/>
        <v>0</v>
      </c>
      <c r="BH257" s="160">
        <f t="shared" si="57"/>
        <v>0</v>
      </c>
      <c r="BI257" s="160">
        <f t="shared" si="58"/>
        <v>0</v>
      </c>
      <c r="BJ257" s="17" t="s">
        <v>140</v>
      </c>
      <c r="BK257" s="160">
        <f t="shared" si="59"/>
        <v>0</v>
      </c>
      <c r="BL257" s="17" t="s">
        <v>204</v>
      </c>
      <c r="BM257" s="159" t="s">
        <v>1162</v>
      </c>
    </row>
    <row r="258" spans="1:65" s="12" customFormat="1" ht="22.75" customHeight="1">
      <c r="B258" s="135"/>
      <c r="D258" s="136" t="s">
        <v>70</v>
      </c>
      <c r="E258" s="145" t="s">
        <v>1163</v>
      </c>
      <c r="F258" s="145" t="s">
        <v>1164</v>
      </c>
      <c r="J258" s="146">
        <f>BK258</f>
        <v>0</v>
      </c>
      <c r="L258" s="135"/>
      <c r="M258" s="139"/>
      <c r="N258" s="140"/>
      <c r="O258" s="140"/>
      <c r="P258" s="141">
        <f>SUM(P259:P263)</f>
        <v>0</v>
      </c>
      <c r="Q258" s="140"/>
      <c r="R258" s="141">
        <f>SUM(R259:R263)</f>
        <v>0</v>
      </c>
      <c r="S258" s="140"/>
      <c r="T258" s="142">
        <f>SUM(T259:T263)</f>
        <v>0</v>
      </c>
      <c r="AR258" s="136" t="s">
        <v>140</v>
      </c>
      <c r="AT258" s="143" t="s">
        <v>70</v>
      </c>
      <c r="AU258" s="143" t="s">
        <v>79</v>
      </c>
      <c r="AY258" s="136" t="s">
        <v>133</v>
      </c>
      <c r="BK258" s="144">
        <f>SUM(BK259:BK263)</f>
        <v>0</v>
      </c>
    </row>
    <row r="259" spans="1:65" s="2" customFormat="1" ht="21.75" customHeight="1">
      <c r="A259" s="29"/>
      <c r="B259" s="147"/>
      <c r="C259" s="148" t="s">
        <v>1165</v>
      </c>
      <c r="D259" s="148" t="s">
        <v>135</v>
      </c>
      <c r="E259" s="149" t="s">
        <v>1166</v>
      </c>
      <c r="F259" s="150" t="s">
        <v>1167</v>
      </c>
      <c r="G259" s="151" t="s">
        <v>1017</v>
      </c>
      <c r="H259" s="152">
        <v>1</v>
      </c>
      <c r="I259" s="153">
        <v>0</v>
      </c>
      <c r="J259" s="153">
        <f>ROUND(I259*H259,2)</f>
        <v>0</v>
      </c>
      <c r="K259" s="154"/>
      <c r="L259" s="30"/>
      <c r="M259" s="155" t="s">
        <v>1</v>
      </c>
      <c r="N259" s="156" t="s">
        <v>37</v>
      </c>
      <c r="O259" s="157">
        <v>0</v>
      </c>
      <c r="P259" s="157">
        <f>O259*H259</f>
        <v>0</v>
      </c>
      <c r="Q259" s="157">
        <v>0</v>
      </c>
      <c r="R259" s="157">
        <f>Q259*H259</f>
        <v>0</v>
      </c>
      <c r="S259" s="157">
        <v>0</v>
      </c>
      <c r="T259" s="158">
        <f>S259*H259</f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59" t="s">
        <v>204</v>
      </c>
      <c r="AT259" s="159" t="s">
        <v>135</v>
      </c>
      <c r="AU259" s="159" t="s">
        <v>140</v>
      </c>
      <c r="AY259" s="17" t="s">
        <v>133</v>
      </c>
      <c r="BE259" s="160">
        <f>IF(N259="základná",J259,0)</f>
        <v>0</v>
      </c>
      <c r="BF259" s="160">
        <f>IF(N259="znížená",J259,0)</f>
        <v>0</v>
      </c>
      <c r="BG259" s="160">
        <f>IF(N259="zákl. prenesená",J259,0)</f>
        <v>0</v>
      </c>
      <c r="BH259" s="160">
        <f>IF(N259="zníž. prenesená",J259,0)</f>
        <v>0</v>
      </c>
      <c r="BI259" s="160">
        <f>IF(N259="nulová",J259,0)</f>
        <v>0</v>
      </c>
      <c r="BJ259" s="17" t="s">
        <v>140</v>
      </c>
      <c r="BK259" s="160">
        <f>ROUND(I259*H259,2)</f>
        <v>0</v>
      </c>
      <c r="BL259" s="17" t="s">
        <v>204</v>
      </c>
      <c r="BM259" s="159" t="s">
        <v>1168</v>
      </c>
    </row>
    <row r="260" spans="1:65" s="2" customFormat="1" ht="24.25" customHeight="1">
      <c r="A260" s="29"/>
      <c r="B260" s="147"/>
      <c r="C260" s="161" t="s">
        <v>1065</v>
      </c>
      <c r="D260" s="161" t="s">
        <v>167</v>
      </c>
      <c r="E260" s="162" t="s">
        <v>1169</v>
      </c>
      <c r="F260" s="163" t="s">
        <v>1170</v>
      </c>
      <c r="G260" s="164" t="s">
        <v>439</v>
      </c>
      <c r="H260" s="165">
        <v>1</v>
      </c>
      <c r="I260" s="153">
        <v>0</v>
      </c>
      <c r="J260" s="166">
        <f>ROUND(I260*H260,2)</f>
        <v>0</v>
      </c>
      <c r="K260" s="167"/>
      <c r="L260" s="168"/>
      <c r="M260" s="169" t="s">
        <v>1</v>
      </c>
      <c r="N260" s="170" t="s">
        <v>37</v>
      </c>
      <c r="O260" s="157">
        <v>0</v>
      </c>
      <c r="P260" s="157">
        <f>O260*H260</f>
        <v>0</v>
      </c>
      <c r="Q260" s="157">
        <v>0</v>
      </c>
      <c r="R260" s="157">
        <f>Q260*H260</f>
        <v>0</v>
      </c>
      <c r="S260" s="157">
        <v>0</v>
      </c>
      <c r="T260" s="158">
        <f>S260*H260</f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59" t="s">
        <v>272</v>
      </c>
      <c r="AT260" s="159" t="s">
        <v>167</v>
      </c>
      <c r="AU260" s="159" t="s">
        <v>140</v>
      </c>
      <c r="AY260" s="17" t="s">
        <v>133</v>
      </c>
      <c r="BE260" s="160">
        <f>IF(N260="základná",J260,0)</f>
        <v>0</v>
      </c>
      <c r="BF260" s="160">
        <f>IF(N260="znížená",J260,0)</f>
        <v>0</v>
      </c>
      <c r="BG260" s="160">
        <f>IF(N260="zákl. prenesená",J260,0)</f>
        <v>0</v>
      </c>
      <c r="BH260" s="160">
        <f>IF(N260="zníž. prenesená",J260,0)</f>
        <v>0</v>
      </c>
      <c r="BI260" s="160">
        <f>IF(N260="nulová",J260,0)</f>
        <v>0</v>
      </c>
      <c r="BJ260" s="17" t="s">
        <v>140</v>
      </c>
      <c r="BK260" s="160">
        <f>ROUND(I260*H260,2)</f>
        <v>0</v>
      </c>
      <c r="BL260" s="17" t="s">
        <v>204</v>
      </c>
      <c r="BM260" s="159" t="s">
        <v>1171</v>
      </c>
    </row>
    <row r="261" spans="1:65" s="2" customFormat="1" ht="24.25" customHeight="1">
      <c r="A261" s="29"/>
      <c r="B261" s="147"/>
      <c r="C261" s="161" t="s">
        <v>1172</v>
      </c>
      <c r="D261" s="161" t="s">
        <v>167</v>
      </c>
      <c r="E261" s="162" t="s">
        <v>1173</v>
      </c>
      <c r="F261" s="163" t="s">
        <v>1174</v>
      </c>
      <c r="G261" s="164" t="s">
        <v>439</v>
      </c>
      <c r="H261" s="165">
        <v>2</v>
      </c>
      <c r="I261" s="153">
        <v>0</v>
      </c>
      <c r="J261" s="166">
        <f>ROUND(I261*H261,2)</f>
        <v>0</v>
      </c>
      <c r="K261" s="167"/>
      <c r="L261" s="168"/>
      <c r="M261" s="169" t="s">
        <v>1</v>
      </c>
      <c r="N261" s="170" t="s">
        <v>37</v>
      </c>
      <c r="O261" s="157">
        <v>0</v>
      </c>
      <c r="P261" s="157">
        <f>O261*H261</f>
        <v>0</v>
      </c>
      <c r="Q261" s="157">
        <v>0</v>
      </c>
      <c r="R261" s="157">
        <f>Q261*H261</f>
        <v>0</v>
      </c>
      <c r="S261" s="157">
        <v>0</v>
      </c>
      <c r="T261" s="158">
        <f>S261*H261</f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59" t="s">
        <v>272</v>
      </c>
      <c r="AT261" s="159" t="s">
        <v>167</v>
      </c>
      <c r="AU261" s="159" t="s">
        <v>140</v>
      </c>
      <c r="AY261" s="17" t="s">
        <v>133</v>
      </c>
      <c r="BE261" s="160">
        <f>IF(N261="základná",J261,0)</f>
        <v>0</v>
      </c>
      <c r="BF261" s="160">
        <f>IF(N261="znížená",J261,0)</f>
        <v>0</v>
      </c>
      <c r="BG261" s="160">
        <f>IF(N261="zákl. prenesená",J261,0)</f>
        <v>0</v>
      </c>
      <c r="BH261" s="160">
        <f>IF(N261="zníž. prenesená",J261,0)</f>
        <v>0</v>
      </c>
      <c r="BI261" s="160">
        <f>IF(N261="nulová",J261,0)</f>
        <v>0</v>
      </c>
      <c r="BJ261" s="17" t="s">
        <v>140</v>
      </c>
      <c r="BK261" s="160">
        <f>ROUND(I261*H261,2)</f>
        <v>0</v>
      </c>
      <c r="BL261" s="17" t="s">
        <v>204</v>
      </c>
      <c r="BM261" s="159" t="s">
        <v>1175</v>
      </c>
    </row>
    <row r="262" spans="1:65" s="2" customFormat="1" ht="16.5" customHeight="1">
      <c r="A262" s="29"/>
      <c r="B262" s="147"/>
      <c r="C262" s="161" t="s">
        <v>1070</v>
      </c>
      <c r="D262" s="161" t="s">
        <v>167</v>
      </c>
      <c r="E262" s="162" t="s">
        <v>1176</v>
      </c>
      <c r="F262" s="163" t="s">
        <v>1177</v>
      </c>
      <c r="G262" s="164" t="s">
        <v>439</v>
      </c>
      <c r="H262" s="165">
        <v>1</v>
      </c>
      <c r="I262" s="153">
        <v>0</v>
      </c>
      <c r="J262" s="166">
        <f>ROUND(I262*H262,2)</f>
        <v>0</v>
      </c>
      <c r="K262" s="167"/>
      <c r="L262" s="168"/>
      <c r="M262" s="169" t="s">
        <v>1</v>
      </c>
      <c r="N262" s="170" t="s">
        <v>37</v>
      </c>
      <c r="O262" s="157">
        <v>0</v>
      </c>
      <c r="P262" s="157">
        <f>O262*H262</f>
        <v>0</v>
      </c>
      <c r="Q262" s="157">
        <v>0</v>
      </c>
      <c r="R262" s="157">
        <f>Q262*H262</f>
        <v>0</v>
      </c>
      <c r="S262" s="157">
        <v>0</v>
      </c>
      <c r="T262" s="158">
        <f>S262*H262</f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59" t="s">
        <v>272</v>
      </c>
      <c r="AT262" s="159" t="s">
        <v>167</v>
      </c>
      <c r="AU262" s="159" t="s">
        <v>140</v>
      </c>
      <c r="AY262" s="17" t="s">
        <v>133</v>
      </c>
      <c r="BE262" s="160">
        <f>IF(N262="základná",J262,0)</f>
        <v>0</v>
      </c>
      <c r="BF262" s="160">
        <f>IF(N262="znížená",J262,0)</f>
        <v>0</v>
      </c>
      <c r="BG262" s="160">
        <f>IF(N262="zákl. prenesená",J262,0)</f>
        <v>0</v>
      </c>
      <c r="BH262" s="160">
        <f>IF(N262="zníž. prenesená",J262,0)</f>
        <v>0</v>
      </c>
      <c r="BI262" s="160">
        <f>IF(N262="nulová",J262,0)</f>
        <v>0</v>
      </c>
      <c r="BJ262" s="17" t="s">
        <v>140</v>
      </c>
      <c r="BK262" s="160">
        <f>ROUND(I262*H262,2)</f>
        <v>0</v>
      </c>
      <c r="BL262" s="17" t="s">
        <v>204</v>
      </c>
      <c r="BM262" s="159" t="s">
        <v>1178</v>
      </c>
    </row>
    <row r="263" spans="1:65" s="2" customFormat="1" ht="16.5" customHeight="1">
      <c r="A263" s="29"/>
      <c r="B263" s="147"/>
      <c r="C263" s="161" t="s">
        <v>1179</v>
      </c>
      <c r="D263" s="161" t="s">
        <v>167</v>
      </c>
      <c r="E263" s="162" t="s">
        <v>1180</v>
      </c>
      <c r="F263" s="163" t="s">
        <v>1181</v>
      </c>
      <c r="G263" s="164" t="s">
        <v>439</v>
      </c>
      <c r="H263" s="165">
        <v>1</v>
      </c>
      <c r="I263" s="153">
        <v>0</v>
      </c>
      <c r="J263" s="166">
        <f>ROUND(I263*H263,2)</f>
        <v>0</v>
      </c>
      <c r="K263" s="167"/>
      <c r="L263" s="168"/>
      <c r="M263" s="169" t="s">
        <v>1</v>
      </c>
      <c r="N263" s="170" t="s">
        <v>37</v>
      </c>
      <c r="O263" s="157">
        <v>0</v>
      </c>
      <c r="P263" s="157">
        <f>O263*H263</f>
        <v>0</v>
      </c>
      <c r="Q263" s="157">
        <v>0</v>
      </c>
      <c r="R263" s="157">
        <f>Q263*H263</f>
        <v>0</v>
      </c>
      <c r="S263" s="157">
        <v>0</v>
      </c>
      <c r="T263" s="158">
        <f>S263*H263</f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59" t="s">
        <v>272</v>
      </c>
      <c r="AT263" s="159" t="s">
        <v>167</v>
      </c>
      <c r="AU263" s="159" t="s">
        <v>140</v>
      </c>
      <c r="AY263" s="17" t="s">
        <v>133</v>
      </c>
      <c r="BE263" s="160">
        <f>IF(N263="základná",J263,0)</f>
        <v>0</v>
      </c>
      <c r="BF263" s="160">
        <f>IF(N263="znížená",J263,0)</f>
        <v>0</v>
      </c>
      <c r="BG263" s="160">
        <f>IF(N263="zákl. prenesená",J263,0)</f>
        <v>0</v>
      </c>
      <c r="BH263" s="160">
        <f>IF(N263="zníž. prenesená",J263,0)</f>
        <v>0</v>
      </c>
      <c r="BI263" s="160">
        <f>IF(N263="nulová",J263,0)</f>
        <v>0</v>
      </c>
      <c r="BJ263" s="17" t="s">
        <v>140</v>
      </c>
      <c r="BK263" s="160">
        <f>ROUND(I263*H263,2)</f>
        <v>0</v>
      </c>
      <c r="BL263" s="17" t="s">
        <v>204</v>
      </c>
      <c r="BM263" s="159" t="s">
        <v>1182</v>
      </c>
    </row>
    <row r="264" spans="1:65" s="12" customFormat="1" ht="26" customHeight="1">
      <c r="B264" s="135"/>
      <c r="D264" s="136" t="s">
        <v>70</v>
      </c>
      <c r="E264" s="137" t="s">
        <v>167</v>
      </c>
      <c r="F264" s="137" t="s">
        <v>1183</v>
      </c>
      <c r="J264" s="138">
        <f>BK264</f>
        <v>0</v>
      </c>
      <c r="L264" s="135"/>
      <c r="M264" s="139"/>
      <c r="N264" s="140"/>
      <c r="O264" s="140"/>
      <c r="P264" s="141">
        <f>P265</f>
        <v>0</v>
      </c>
      <c r="Q264" s="140"/>
      <c r="R264" s="141">
        <f>R265</f>
        <v>0</v>
      </c>
      <c r="S264" s="140"/>
      <c r="T264" s="142">
        <f>T265</f>
        <v>0</v>
      </c>
      <c r="AR264" s="136" t="s">
        <v>145</v>
      </c>
      <c r="AT264" s="143" t="s">
        <v>70</v>
      </c>
      <c r="AU264" s="143" t="s">
        <v>71</v>
      </c>
      <c r="AY264" s="136" t="s">
        <v>133</v>
      </c>
      <c r="BK264" s="144">
        <f>BK265</f>
        <v>0</v>
      </c>
    </row>
    <row r="265" spans="1:65" s="12" customFormat="1" ht="22.75" customHeight="1">
      <c r="B265" s="135"/>
      <c r="D265" s="136" t="s">
        <v>70</v>
      </c>
      <c r="E265" s="145" t="s">
        <v>1184</v>
      </c>
      <c r="F265" s="145" t="s">
        <v>1185</v>
      </c>
      <c r="J265" s="146">
        <f>BK265</f>
        <v>0</v>
      </c>
      <c r="L265" s="135"/>
      <c r="M265" s="139"/>
      <c r="N265" s="140"/>
      <c r="O265" s="140"/>
      <c r="P265" s="141">
        <f>SUM(P266:P271)</f>
        <v>0</v>
      </c>
      <c r="Q265" s="140"/>
      <c r="R265" s="141">
        <f>SUM(R266:R271)</f>
        <v>0</v>
      </c>
      <c r="S265" s="140"/>
      <c r="T265" s="142">
        <f>SUM(T266:T271)</f>
        <v>0</v>
      </c>
      <c r="AR265" s="136" t="s">
        <v>145</v>
      </c>
      <c r="AT265" s="143" t="s">
        <v>70</v>
      </c>
      <c r="AU265" s="143" t="s">
        <v>79</v>
      </c>
      <c r="AY265" s="136" t="s">
        <v>133</v>
      </c>
      <c r="BK265" s="144">
        <f>SUM(BK266:BK271)</f>
        <v>0</v>
      </c>
    </row>
    <row r="266" spans="1:65" s="2" customFormat="1" ht="16.5" customHeight="1">
      <c r="A266" s="29"/>
      <c r="B266" s="147"/>
      <c r="C266" s="148" t="s">
        <v>1186</v>
      </c>
      <c r="D266" s="148" t="s">
        <v>135</v>
      </c>
      <c r="E266" s="149" t="s">
        <v>1187</v>
      </c>
      <c r="F266" s="150" t="s">
        <v>1188</v>
      </c>
      <c r="G266" s="151" t="s">
        <v>180</v>
      </c>
      <c r="H266" s="152">
        <v>2</v>
      </c>
      <c r="I266" s="153">
        <v>0</v>
      </c>
      <c r="J266" s="153">
        <f t="shared" ref="J266:J271" si="60">ROUND(I266*H266,2)</f>
        <v>0</v>
      </c>
      <c r="K266" s="154"/>
      <c r="L266" s="30"/>
      <c r="M266" s="155" t="s">
        <v>1</v>
      </c>
      <c r="N266" s="156" t="s">
        <v>37</v>
      </c>
      <c r="O266" s="157">
        <v>0</v>
      </c>
      <c r="P266" s="157">
        <f t="shared" ref="P266:P271" si="61">O266*H266</f>
        <v>0</v>
      </c>
      <c r="Q266" s="157">
        <v>0</v>
      </c>
      <c r="R266" s="157">
        <f t="shared" ref="R266:R271" si="62">Q266*H266</f>
        <v>0</v>
      </c>
      <c r="S266" s="157">
        <v>0</v>
      </c>
      <c r="T266" s="158">
        <f t="shared" ref="T266:T271" si="63">S266*H266</f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59" t="s">
        <v>418</v>
      </c>
      <c r="AT266" s="159" t="s">
        <v>135</v>
      </c>
      <c r="AU266" s="159" t="s">
        <v>140</v>
      </c>
      <c r="AY266" s="17" t="s">
        <v>133</v>
      </c>
      <c r="BE266" s="160">
        <f t="shared" ref="BE266:BE271" si="64">IF(N266="základná",J266,0)</f>
        <v>0</v>
      </c>
      <c r="BF266" s="160">
        <f t="shared" ref="BF266:BF271" si="65">IF(N266="znížená",J266,0)</f>
        <v>0</v>
      </c>
      <c r="BG266" s="160">
        <f t="shared" ref="BG266:BG271" si="66">IF(N266="zákl. prenesená",J266,0)</f>
        <v>0</v>
      </c>
      <c r="BH266" s="160">
        <f t="shared" ref="BH266:BH271" si="67">IF(N266="zníž. prenesená",J266,0)</f>
        <v>0</v>
      </c>
      <c r="BI266" s="160">
        <f t="shared" ref="BI266:BI271" si="68">IF(N266="nulová",J266,0)</f>
        <v>0</v>
      </c>
      <c r="BJ266" s="17" t="s">
        <v>140</v>
      </c>
      <c r="BK266" s="160">
        <f t="shared" ref="BK266:BK271" si="69">ROUND(I266*H266,2)</f>
        <v>0</v>
      </c>
      <c r="BL266" s="17" t="s">
        <v>418</v>
      </c>
      <c r="BM266" s="159" t="s">
        <v>1189</v>
      </c>
    </row>
    <row r="267" spans="1:65" s="2" customFormat="1" ht="24.25" customHeight="1">
      <c r="A267" s="29"/>
      <c r="B267" s="147"/>
      <c r="C267" s="161" t="s">
        <v>1076</v>
      </c>
      <c r="D267" s="161" t="s">
        <v>167</v>
      </c>
      <c r="E267" s="162" t="s">
        <v>1190</v>
      </c>
      <c r="F267" s="163" t="s">
        <v>1191</v>
      </c>
      <c r="G267" s="164" t="s">
        <v>180</v>
      </c>
      <c r="H267" s="165">
        <v>2.081</v>
      </c>
      <c r="I267" s="153">
        <v>0</v>
      </c>
      <c r="J267" s="166">
        <f t="shared" si="60"/>
        <v>0</v>
      </c>
      <c r="K267" s="167"/>
      <c r="L267" s="168"/>
      <c r="M267" s="169" t="s">
        <v>1</v>
      </c>
      <c r="N267" s="170" t="s">
        <v>37</v>
      </c>
      <c r="O267" s="157">
        <v>0</v>
      </c>
      <c r="P267" s="157">
        <f t="shared" si="61"/>
        <v>0</v>
      </c>
      <c r="Q267" s="157">
        <v>0</v>
      </c>
      <c r="R267" s="157">
        <f t="shared" si="62"/>
        <v>0</v>
      </c>
      <c r="S267" s="157">
        <v>0</v>
      </c>
      <c r="T267" s="158">
        <f t="shared" si="63"/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59" t="s">
        <v>1192</v>
      </c>
      <c r="AT267" s="159" t="s">
        <v>167</v>
      </c>
      <c r="AU267" s="159" t="s">
        <v>140</v>
      </c>
      <c r="AY267" s="17" t="s">
        <v>133</v>
      </c>
      <c r="BE267" s="160">
        <f t="shared" si="64"/>
        <v>0</v>
      </c>
      <c r="BF267" s="160">
        <f t="shared" si="65"/>
        <v>0</v>
      </c>
      <c r="BG267" s="160">
        <f t="shared" si="66"/>
        <v>0</v>
      </c>
      <c r="BH267" s="160">
        <f t="shared" si="67"/>
        <v>0</v>
      </c>
      <c r="BI267" s="160">
        <f t="shared" si="68"/>
        <v>0</v>
      </c>
      <c r="BJ267" s="17" t="s">
        <v>140</v>
      </c>
      <c r="BK267" s="160">
        <f t="shared" si="69"/>
        <v>0</v>
      </c>
      <c r="BL267" s="17" t="s">
        <v>418</v>
      </c>
      <c r="BM267" s="159" t="s">
        <v>1193</v>
      </c>
    </row>
    <row r="268" spans="1:65" s="2" customFormat="1" ht="16.5" customHeight="1">
      <c r="A268" s="29"/>
      <c r="B268" s="147"/>
      <c r="C268" s="148" t="s">
        <v>1194</v>
      </c>
      <c r="D268" s="148" t="s">
        <v>135</v>
      </c>
      <c r="E268" s="149" t="s">
        <v>1195</v>
      </c>
      <c r="F268" s="150" t="s">
        <v>1196</v>
      </c>
      <c r="G268" s="151" t="s">
        <v>180</v>
      </c>
      <c r="H268" s="152">
        <v>9</v>
      </c>
      <c r="I268" s="153">
        <v>0</v>
      </c>
      <c r="J268" s="153">
        <f t="shared" si="60"/>
        <v>0</v>
      </c>
      <c r="K268" s="154"/>
      <c r="L268" s="30"/>
      <c r="M268" s="155" t="s">
        <v>1</v>
      </c>
      <c r="N268" s="156" t="s">
        <v>37</v>
      </c>
      <c r="O268" s="157">
        <v>0</v>
      </c>
      <c r="P268" s="157">
        <f t="shared" si="61"/>
        <v>0</v>
      </c>
      <c r="Q268" s="157">
        <v>0</v>
      </c>
      <c r="R268" s="157">
        <f t="shared" si="62"/>
        <v>0</v>
      </c>
      <c r="S268" s="157">
        <v>0</v>
      </c>
      <c r="T268" s="158">
        <f t="shared" si="63"/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59" t="s">
        <v>418</v>
      </c>
      <c r="AT268" s="159" t="s">
        <v>135</v>
      </c>
      <c r="AU268" s="159" t="s">
        <v>140</v>
      </c>
      <c r="AY268" s="17" t="s">
        <v>133</v>
      </c>
      <c r="BE268" s="160">
        <f t="shared" si="64"/>
        <v>0</v>
      </c>
      <c r="BF268" s="160">
        <f t="shared" si="65"/>
        <v>0</v>
      </c>
      <c r="BG268" s="160">
        <f t="shared" si="66"/>
        <v>0</v>
      </c>
      <c r="BH268" s="160">
        <f t="shared" si="67"/>
        <v>0</v>
      </c>
      <c r="BI268" s="160">
        <f t="shared" si="68"/>
        <v>0</v>
      </c>
      <c r="BJ268" s="17" t="s">
        <v>140</v>
      </c>
      <c r="BK268" s="160">
        <f t="shared" si="69"/>
        <v>0</v>
      </c>
      <c r="BL268" s="17" t="s">
        <v>418</v>
      </c>
      <c r="BM268" s="159" t="s">
        <v>1197</v>
      </c>
    </row>
    <row r="269" spans="1:65" s="2" customFormat="1" ht="16.5" customHeight="1">
      <c r="A269" s="29"/>
      <c r="B269" s="147"/>
      <c r="C269" s="148" t="s">
        <v>1198</v>
      </c>
      <c r="D269" s="148" t="s">
        <v>135</v>
      </c>
      <c r="E269" s="149" t="s">
        <v>1199</v>
      </c>
      <c r="F269" s="150" t="s">
        <v>1200</v>
      </c>
      <c r="G269" s="151" t="s">
        <v>180</v>
      </c>
      <c r="H269" s="152">
        <v>73</v>
      </c>
      <c r="I269" s="153">
        <v>0</v>
      </c>
      <c r="J269" s="153">
        <f t="shared" si="60"/>
        <v>0</v>
      </c>
      <c r="K269" s="154"/>
      <c r="L269" s="30"/>
      <c r="M269" s="155" t="s">
        <v>1</v>
      </c>
      <c r="N269" s="156" t="s">
        <v>37</v>
      </c>
      <c r="O269" s="157">
        <v>0</v>
      </c>
      <c r="P269" s="157">
        <f t="shared" si="61"/>
        <v>0</v>
      </c>
      <c r="Q269" s="157">
        <v>0</v>
      </c>
      <c r="R269" s="157">
        <f t="shared" si="62"/>
        <v>0</v>
      </c>
      <c r="S269" s="157">
        <v>0</v>
      </c>
      <c r="T269" s="158">
        <f t="shared" si="63"/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59" t="s">
        <v>418</v>
      </c>
      <c r="AT269" s="159" t="s">
        <v>135</v>
      </c>
      <c r="AU269" s="159" t="s">
        <v>140</v>
      </c>
      <c r="AY269" s="17" t="s">
        <v>133</v>
      </c>
      <c r="BE269" s="160">
        <f t="shared" si="64"/>
        <v>0</v>
      </c>
      <c r="BF269" s="160">
        <f t="shared" si="65"/>
        <v>0</v>
      </c>
      <c r="BG269" s="160">
        <f t="shared" si="66"/>
        <v>0</v>
      </c>
      <c r="BH269" s="160">
        <f t="shared" si="67"/>
        <v>0</v>
      </c>
      <c r="BI269" s="160">
        <f t="shared" si="68"/>
        <v>0</v>
      </c>
      <c r="BJ269" s="17" t="s">
        <v>140</v>
      </c>
      <c r="BK269" s="160">
        <f t="shared" si="69"/>
        <v>0</v>
      </c>
      <c r="BL269" s="17" t="s">
        <v>418</v>
      </c>
      <c r="BM269" s="159" t="s">
        <v>1201</v>
      </c>
    </row>
    <row r="270" spans="1:65" s="2" customFormat="1" ht="16.5" customHeight="1">
      <c r="A270" s="29"/>
      <c r="B270" s="147"/>
      <c r="C270" s="148" t="s">
        <v>1085</v>
      </c>
      <c r="D270" s="148" t="s">
        <v>135</v>
      </c>
      <c r="E270" s="149" t="s">
        <v>1202</v>
      </c>
      <c r="F270" s="150" t="s">
        <v>1203</v>
      </c>
      <c r="G270" s="151" t="s">
        <v>439</v>
      </c>
      <c r="H270" s="152">
        <v>2</v>
      </c>
      <c r="I270" s="153">
        <v>0</v>
      </c>
      <c r="J270" s="153">
        <f t="shared" si="60"/>
        <v>0</v>
      </c>
      <c r="K270" s="154"/>
      <c r="L270" s="30"/>
      <c r="M270" s="155" t="s">
        <v>1</v>
      </c>
      <c r="N270" s="156" t="s">
        <v>37</v>
      </c>
      <c r="O270" s="157">
        <v>0</v>
      </c>
      <c r="P270" s="157">
        <f t="shared" si="61"/>
        <v>0</v>
      </c>
      <c r="Q270" s="157">
        <v>0</v>
      </c>
      <c r="R270" s="157">
        <f t="shared" si="62"/>
        <v>0</v>
      </c>
      <c r="S270" s="157">
        <v>0</v>
      </c>
      <c r="T270" s="158">
        <f t="shared" si="63"/>
        <v>0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R270" s="159" t="s">
        <v>418</v>
      </c>
      <c r="AT270" s="159" t="s">
        <v>135</v>
      </c>
      <c r="AU270" s="159" t="s">
        <v>140</v>
      </c>
      <c r="AY270" s="17" t="s">
        <v>133</v>
      </c>
      <c r="BE270" s="160">
        <f t="shared" si="64"/>
        <v>0</v>
      </c>
      <c r="BF270" s="160">
        <f t="shared" si="65"/>
        <v>0</v>
      </c>
      <c r="BG270" s="160">
        <f t="shared" si="66"/>
        <v>0</v>
      </c>
      <c r="BH270" s="160">
        <f t="shared" si="67"/>
        <v>0</v>
      </c>
      <c r="BI270" s="160">
        <f t="shared" si="68"/>
        <v>0</v>
      </c>
      <c r="BJ270" s="17" t="s">
        <v>140</v>
      </c>
      <c r="BK270" s="160">
        <f t="shared" si="69"/>
        <v>0</v>
      </c>
      <c r="BL270" s="17" t="s">
        <v>418</v>
      </c>
      <c r="BM270" s="159" t="s">
        <v>1204</v>
      </c>
    </row>
    <row r="271" spans="1:65" s="2" customFormat="1" ht="16.5" customHeight="1">
      <c r="A271" s="29"/>
      <c r="B271" s="147"/>
      <c r="C271" s="148" t="s">
        <v>1205</v>
      </c>
      <c r="D271" s="148" t="s">
        <v>135</v>
      </c>
      <c r="E271" s="149" t="s">
        <v>1206</v>
      </c>
      <c r="F271" s="150" t="s">
        <v>1207</v>
      </c>
      <c r="G271" s="151" t="s">
        <v>180</v>
      </c>
      <c r="H271" s="152">
        <v>66.5</v>
      </c>
      <c r="I271" s="153">
        <v>0</v>
      </c>
      <c r="J271" s="153">
        <f t="shared" si="60"/>
        <v>0</v>
      </c>
      <c r="K271" s="154"/>
      <c r="L271" s="30"/>
      <c r="M271" s="196" t="s">
        <v>1</v>
      </c>
      <c r="N271" s="197" t="s">
        <v>37</v>
      </c>
      <c r="O271" s="198">
        <v>0</v>
      </c>
      <c r="P271" s="198">
        <f t="shared" si="61"/>
        <v>0</v>
      </c>
      <c r="Q271" s="198">
        <v>0</v>
      </c>
      <c r="R271" s="198">
        <f t="shared" si="62"/>
        <v>0</v>
      </c>
      <c r="S271" s="198">
        <v>0</v>
      </c>
      <c r="T271" s="199">
        <f t="shared" si="63"/>
        <v>0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59" t="s">
        <v>418</v>
      </c>
      <c r="AT271" s="159" t="s">
        <v>135</v>
      </c>
      <c r="AU271" s="159" t="s">
        <v>140</v>
      </c>
      <c r="AY271" s="17" t="s">
        <v>133</v>
      </c>
      <c r="BE271" s="160">
        <f t="shared" si="64"/>
        <v>0</v>
      </c>
      <c r="BF271" s="160">
        <f t="shared" si="65"/>
        <v>0</v>
      </c>
      <c r="BG271" s="160">
        <f t="shared" si="66"/>
        <v>0</v>
      </c>
      <c r="BH271" s="160">
        <f t="shared" si="67"/>
        <v>0</v>
      </c>
      <c r="BI271" s="160">
        <f t="shared" si="68"/>
        <v>0</v>
      </c>
      <c r="BJ271" s="17" t="s">
        <v>140</v>
      </c>
      <c r="BK271" s="160">
        <f t="shared" si="69"/>
        <v>0</v>
      </c>
      <c r="BL271" s="17" t="s">
        <v>418</v>
      </c>
      <c r="BM271" s="159" t="s">
        <v>1208</v>
      </c>
    </row>
    <row r="272" spans="1:65" s="2" customFormat="1" ht="7" customHeight="1">
      <c r="A272" s="29"/>
      <c r="B272" s="47"/>
      <c r="C272" s="48"/>
      <c r="D272" s="48"/>
      <c r="E272" s="48"/>
      <c r="F272" s="48"/>
      <c r="G272" s="48"/>
      <c r="H272" s="48"/>
      <c r="I272" s="48"/>
      <c r="J272" s="48"/>
      <c r="K272" s="48"/>
      <c r="L272" s="30"/>
      <c r="M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</row>
  </sheetData>
  <autoFilter ref="C129:K271" xr:uid="{00000000-0009-0000-0000-000002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206"/>
  <sheetViews>
    <sheetView showGridLines="0" workbookViewId="0">
      <selection activeCell="J12" sqref="J12"/>
    </sheetView>
  </sheetViews>
  <sheetFormatPr baseColWidth="10" defaultColWidth="8.75" defaultRowHeight="11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4" style="1" customWidth="1"/>
    <col min="9" max="9" width="15.75" style="1" customWidth="1"/>
    <col min="10" max="10" width="22.25" style="1" customWidth="1"/>
    <col min="11" max="11" width="22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93"/>
    </row>
    <row r="2" spans="1:46" s="1" customFormat="1" ht="37" customHeight="1"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7" t="s">
        <v>86</v>
      </c>
    </row>
    <row r="3" spans="1:46" s="1" customFormat="1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1:46" s="1" customFormat="1" ht="25" customHeight="1">
      <c r="B4" s="20"/>
      <c r="D4" s="21" t="s">
        <v>90</v>
      </c>
      <c r="L4" s="20"/>
      <c r="M4" s="94" t="s">
        <v>9</v>
      </c>
      <c r="AT4" s="17" t="s">
        <v>3</v>
      </c>
    </row>
    <row r="5" spans="1:46" s="1" customFormat="1" ht="7" customHeight="1">
      <c r="B5" s="20"/>
      <c r="L5" s="20"/>
    </row>
    <row r="6" spans="1:46" s="1" customFormat="1" ht="12" customHeight="1">
      <c r="B6" s="20"/>
      <c r="D6" s="26" t="s">
        <v>13</v>
      </c>
      <c r="L6" s="20"/>
    </row>
    <row r="7" spans="1:46" s="1" customFormat="1" ht="16.5" customHeight="1">
      <c r="B7" s="20"/>
      <c r="E7" s="237" t="str">
        <f>'Rekapitulácia stavby'!K6</f>
        <v>Dostavba Materskej škôlky_Ďurčiná</v>
      </c>
      <c r="F7" s="238"/>
      <c r="G7" s="238"/>
      <c r="H7" s="238"/>
      <c r="L7" s="20"/>
    </row>
    <row r="8" spans="1:46" s="2" customFormat="1" ht="12" customHeight="1">
      <c r="A8" s="29"/>
      <c r="B8" s="30"/>
      <c r="C8" s="29"/>
      <c r="D8" s="26" t="s">
        <v>91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28" t="s">
        <v>1209</v>
      </c>
      <c r="F9" s="239"/>
      <c r="G9" s="239"/>
      <c r="H9" s="239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6" t="s">
        <v>15</v>
      </c>
      <c r="E11" s="29"/>
      <c r="F11" s="24" t="s">
        <v>1</v>
      </c>
      <c r="G11" s="29"/>
      <c r="H11" s="29"/>
      <c r="I11" s="26" t="s">
        <v>16</v>
      </c>
      <c r="J11" s="24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6" t="s">
        <v>17</v>
      </c>
      <c r="E12" s="29"/>
      <c r="F12" s="24" t="s">
        <v>23</v>
      </c>
      <c r="G12" s="29"/>
      <c r="H12" s="29"/>
      <c r="I12" s="26" t="s">
        <v>19</v>
      </c>
      <c r="J12" s="55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7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6" t="s">
        <v>20</v>
      </c>
      <c r="E14" s="29"/>
      <c r="F14" s="29"/>
      <c r="G14" s="29"/>
      <c r="H14" s="29"/>
      <c r="I14" s="26" t="s">
        <v>21</v>
      </c>
      <c r="J14" s="24" t="str">
        <f>IF('Rekapitulácia stavby'!AN10="","",'Rekapitulácia stavby'!AN10)</f>
        <v>632732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4" t="str">
        <f>IF('Rekapitulácia stavby'!E11="","",'Rekapitulácia stavby'!E11)</f>
        <v xml:space="preserve"> </v>
      </c>
      <c r="F15" s="29"/>
      <c r="G15" s="29"/>
      <c r="H15" s="29"/>
      <c r="I15" s="26" t="s">
        <v>24</v>
      </c>
      <c r="J15" s="24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6" t="s">
        <v>25</v>
      </c>
      <c r="E17" s="29"/>
      <c r="F17" s="29"/>
      <c r="G17" s="29"/>
      <c r="H17" s="29"/>
      <c r="I17" s="26" t="s">
        <v>21</v>
      </c>
      <c r="J17" s="24" t="str">
        <f>'Rekapitulácia stavby'!AN13</f>
        <v/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2" t="str">
        <f>'Rekapitulácia stavby'!E14</f>
        <v xml:space="preserve"> </v>
      </c>
      <c r="F18" s="212"/>
      <c r="G18" s="212"/>
      <c r="H18" s="212"/>
      <c r="I18" s="26" t="s">
        <v>24</v>
      </c>
      <c r="J18" s="24" t="str">
        <f>'Rekapitulácia stavby'!AN14</f>
        <v/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6" t="s">
        <v>26</v>
      </c>
      <c r="E20" s="29"/>
      <c r="F20" s="29"/>
      <c r="G20" s="29"/>
      <c r="H20" s="29"/>
      <c r="I20" s="26" t="s">
        <v>21</v>
      </c>
      <c r="J20" s="24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4" t="str">
        <f>IF('Rekapitulácia stavby'!E17="","",'Rekapitulácia stavby'!E17)</f>
        <v xml:space="preserve"> </v>
      </c>
      <c r="F21" s="29"/>
      <c r="G21" s="29"/>
      <c r="H21" s="29"/>
      <c r="I21" s="26" t="s">
        <v>24</v>
      </c>
      <c r="J21" s="24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6" t="s">
        <v>28</v>
      </c>
      <c r="E23" s="29"/>
      <c r="F23" s="29"/>
      <c r="G23" s="29"/>
      <c r="H23" s="29"/>
      <c r="I23" s="26" t="s">
        <v>21</v>
      </c>
      <c r="J23" s="24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4" t="str">
        <f>IF('Rekapitulácia stavby'!E20="","",'Rekapitulácia stavby'!E20)</f>
        <v>Ing.arch. Maroš Miko</v>
      </c>
      <c r="F24" s="29"/>
      <c r="G24" s="29"/>
      <c r="H24" s="29"/>
      <c r="I24" s="26" t="s">
        <v>24</v>
      </c>
      <c r="J24" s="24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6" t="s">
        <v>30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4" t="s">
        <v>1</v>
      </c>
      <c r="F27" s="214"/>
      <c r="G27" s="214"/>
      <c r="H27" s="214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25" customHeight="1">
      <c r="A30" s="29"/>
      <c r="B30" s="30"/>
      <c r="C30" s="29"/>
      <c r="D30" s="98" t="s">
        <v>31</v>
      </c>
      <c r="E30" s="29"/>
      <c r="F30" s="29"/>
      <c r="G30" s="29"/>
      <c r="H30" s="29"/>
      <c r="I30" s="29"/>
      <c r="J30" s="71">
        <f>ROUND(J123,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9" t="s">
        <v>35</v>
      </c>
      <c r="E33" s="35" t="s">
        <v>36</v>
      </c>
      <c r="F33" s="100">
        <f>ROUND((SUM(BE123:BE205)),  2)</f>
        <v>0</v>
      </c>
      <c r="G33" s="101"/>
      <c r="H33" s="101"/>
      <c r="I33" s="102">
        <v>0.2</v>
      </c>
      <c r="J33" s="100">
        <f>ROUND(((SUM(BE123:BE205))*I33),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35" t="s">
        <v>37</v>
      </c>
      <c r="F34" s="103">
        <f>ROUND((SUM(BF123:BF205)),  2)</f>
        <v>0</v>
      </c>
      <c r="G34" s="29"/>
      <c r="H34" s="29"/>
      <c r="I34" s="104">
        <v>0.2</v>
      </c>
      <c r="J34" s="103">
        <f>ROUND(((SUM(BF123:BF205))*I34),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6" t="s">
        <v>38</v>
      </c>
      <c r="F35" s="103">
        <f>ROUND((SUM(BG123:BG205)),  2)</f>
        <v>0</v>
      </c>
      <c r="G35" s="29"/>
      <c r="H35" s="29"/>
      <c r="I35" s="104">
        <v>0.2</v>
      </c>
      <c r="J35" s="103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6" t="s">
        <v>39</v>
      </c>
      <c r="F36" s="103">
        <f>ROUND((SUM(BH123:BH205)),  2)</f>
        <v>0</v>
      </c>
      <c r="G36" s="29"/>
      <c r="H36" s="29"/>
      <c r="I36" s="104">
        <v>0.2</v>
      </c>
      <c r="J36" s="103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35" t="s">
        <v>40</v>
      </c>
      <c r="F37" s="100">
        <f>ROUND((SUM(BI123:BI205)),  2)</f>
        <v>0</v>
      </c>
      <c r="G37" s="101"/>
      <c r="H37" s="101"/>
      <c r="I37" s="102">
        <v>0</v>
      </c>
      <c r="J37" s="100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25" customHeight="1">
      <c r="A39" s="29"/>
      <c r="B39" s="30"/>
      <c r="C39" s="105"/>
      <c r="D39" s="106" t="s">
        <v>41</v>
      </c>
      <c r="E39" s="60"/>
      <c r="F39" s="60"/>
      <c r="G39" s="107" t="s">
        <v>42</v>
      </c>
      <c r="H39" s="108" t="s">
        <v>43</v>
      </c>
      <c r="I39" s="60"/>
      <c r="J39" s="109">
        <f>SUM(J30:J37)</f>
        <v>0</v>
      </c>
      <c r="K39" s="110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20"/>
      <c r="L41" s="20"/>
    </row>
    <row r="42" spans="1:31" s="1" customFormat="1" ht="14.5" customHeight="1">
      <c r="B42" s="20"/>
      <c r="L42" s="20"/>
    </row>
    <row r="43" spans="1:31" s="1" customFormat="1" ht="14.5" customHeight="1">
      <c r="B43" s="20"/>
      <c r="L43" s="20"/>
    </row>
    <row r="44" spans="1:31" s="1" customFormat="1" ht="14.5" customHeight="1">
      <c r="B44" s="20"/>
      <c r="L44" s="20"/>
    </row>
    <row r="45" spans="1:31" s="1" customFormat="1" ht="14.5" customHeight="1">
      <c r="B45" s="20"/>
      <c r="L45" s="20"/>
    </row>
    <row r="46" spans="1:31" s="1" customFormat="1" ht="14.5" customHeight="1">
      <c r="B46" s="20"/>
      <c r="L46" s="20"/>
    </row>
    <row r="47" spans="1:31" s="1" customFormat="1" ht="14.5" customHeight="1">
      <c r="B47" s="20"/>
      <c r="L47" s="20"/>
    </row>
    <row r="48" spans="1:31" s="1" customFormat="1" ht="14.5" customHeight="1">
      <c r="B48" s="20"/>
      <c r="L48" s="20"/>
    </row>
    <row r="49" spans="1:31" s="1" customFormat="1" ht="14.5" customHeight="1">
      <c r="B49" s="20"/>
      <c r="L49" s="20"/>
    </row>
    <row r="50" spans="1:31" s="2" customFormat="1" ht="14.5" customHeight="1">
      <c r="B50" s="42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">
      <c r="A61" s="29"/>
      <c r="B61" s="30"/>
      <c r="C61" s="29"/>
      <c r="D61" s="45" t="s">
        <v>46</v>
      </c>
      <c r="E61" s="32"/>
      <c r="F61" s="111" t="s">
        <v>47</v>
      </c>
      <c r="G61" s="45" t="s">
        <v>46</v>
      </c>
      <c r="H61" s="32"/>
      <c r="I61" s="32"/>
      <c r="J61" s="112" t="s">
        <v>47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">
      <c r="A65" s="29"/>
      <c r="B65" s="30"/>
      <c r="C65" s="29"/>
      <c r="D65" s="43" t="s">
        <v>48</v>
      </c>
      <c r="E65" s="46"/>
      <c r="F65" s="46"/>
      <c r="G65" s="43" t="s">
        <v>49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">
      <c r="A76" s="29"/>
      <c r="B76" s="30"/>
      <c r="C76" s="29"/>
      <c r="D76" s="45" t="s">
        <v>46</v>
      </c>
      <c r="E76" s="32"/>
      <c r="F76" s="111" t="s">
        <v>47</v>
      </c>
      <c r="G76" s="45" t="s">
        <v>46</v>
      </c>
      <c r="H76" s="32"/>
      <c r="I76" s="32"/>
      <c r="J76" s="112" t="s">
        <v>47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customHeight="1">
      <c r="A82" s="29"/>
      <c r="B82" s="30"/>
      <c r="C82" s="21" t="s">
        <v>93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6" t="s">
        <v>13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7" t="str">
        <f>E7</f>
        <v>Dostavba Materskej škôlky_Ďurčiná</v>
      </c>
      <c r="F85" s="238"/>
      <c r="G85" s="238"/>
      <c r="H85" s="238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6" t="s">
        <v>91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28" t="str">
        <f>E9</f>
        <v>c - VYKUROVANIE</v>
      </c>
      <c r="F87" s="239"/>
      <c r="G87" s="239"/>
      <c r="H87" s="239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6" t="s">
        <v>17</v>
      </c>
      <c r="D89" s="29"/>
      <c r="E89" s="29"/>
      <c r="F89" s="24" t="str">
        <f>F12</f>
        <v xml:space="preserve"> </v>
      </c>
      <c r="G89" s="29"/>
      <c r="H89" s="29"/>
      <c r="I89" s="26" t="s">
        <v>19</v>
      </c>
      <c r="J89" s="55" t="str">
        <f>IF(J12="","",J12)</f>
        <v/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5" customHeight="1">
      <c r="A91" s="29"/>
      <c r="B91" s="30"/>
      <c r="C91" s="26" t="s">
        <v>20</v>
      </c>
      <c r="D91" s="29"/>
      <c r="E91" s="29"/>
      <c r="F91" s="24" t="str">
        <f>E15</f>
        <v xml:space="preserve"> </v>
      </c>
      <c r="G91" s="29"/>
      <c r="H91" s="29"/>
      <c r="I91" s="26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customHeight="1">
      <c r="A92" s="29"/>
      <c r="B92" s="30"/>
      <c r="C92" s="26" t="s">
        <v>25</v>
      </c>
      <c r="D92" s="29"/>
      <c r="E92" s="29"/>
      <c r="F92" s="24" t="str">
        <f>IF(E18="","",E18)</f>
        <v xml:space="preserve"> </v>
      </c>
      <c r="G92" s="29"/>
      <c r="H92" s="29"/>
      <c r="I92" s="26" t="s">
        <v>28</v>
      </c>
      <c r="J92" s="27" t="str">
        <f>E24</f>
        <v>Ing.arch. Maroš Miko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2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3" t="s">
        <v>94</v>
      </c>
      <c r="D94" s="105"/>
      <c r="E94" s="105"/>
      <c r="F94" s="105"/>
      <c r="G94" s="105"/>
      <c r="H94" s="105"/>
      <c r="I94" s="105"/>
      <c r="J94" s="114" t="s">
        <v>95</v>
      </c>
      <c r="K94" s="105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2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75" customHeight="1">
      <c r="A96" s="29"/>
      <c r="B96" s="30"/>
      <c r="C96" s="115" t="s">
        <v>96</v>
      </c>
      <c r="D96" s="29"/>
      <c r="E96" s="29"/>
      <c r="F96" s="29"/>
      <c r="G96" s="29"/>
      <c r="H96" s="29"/>
      <c r="I96" s="29"/>
      <c r="J96" s="71">
        <f>J123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97</v>
      </c>
    </row>
    <row r="97" spans="1:31" s="9" customFormat="1" ht="25" customHeight="1">
      <c r="B97" s="116"/>
      <c r="D97" s="117" t="s">
        <v>1210</v>
      </c>
      <c r="E97" s="118"/>
      <c r="F97" s="118"/>
      <c r="G97" s="118"/>
      <c r="H97" s="118"/>
      <c r="I97" s="118"/>
      <c r="J97" s="119">
        <f>J124</f>
        <v>0</v>
      </c>
      <c r="L97" s="116"/>
    </row>
    <row r="98" spans="1:31" s="10" customFormat="1" ht="20" customHeight="1">
      <c r="B98" s="120"/>
      <c r="D98" s="121" t="s">
        <v>1211</v>
      </c>
      <c r="E98" s="122"/>
      <c r="F98" s="122"/>
      <c r="G98" s="122"/>
      <c r="H98" s="122"/>
      <c r="I98" s="122"/>
      <c r="J98" s="123">
        <f>J125</f>
        <v>0</v>
      </c>
      <c r="L98" s="120"/>
    </row>
    <row r="99" spans="1:31" s="10" customFormat="1" ht="20" customHeight="1">
      <c r="B99" s="120"/>
      <c r="D99" s="121" t="s">
        <v>1212</v>
      </c>
      <c r="E99" s="122"/>
      <c r="F99" s="122"/>
      <c r="G99" s="122"/>
      <c r="H99" s="122"/>
      <c r="I99" s="122"/>
      <c r="J99" s="123">
        <f>J132</f>
        <v>0</v>
      </c>
      <c r="L99" s="120"/>
    </row>
    <row r="100" spans="1:31" s="10" customFormat="1" ht="20" customHeight="1">
      <c r="B100" s="120"/>
      <c r="D100" s="121" t="s">
        <v>1213</v>
      </c>
      <c r="E100" s="122"/>
      <c r="F100" s="122"/>
      <c r="G100" s="122"/>
      <c r="H100" s="122"/>
      <c r="I100" s="122"/>
      <c r="J100" s="123">
        <f>J135</f>
        <v>0</v>
      </c>
      <c r="L100" s="120"/>
    </row>
    <row r="101" spans="1:31" s="10" customFormat="1" ht="20" customHeight="1">
      <c r="B101" s="120"/>
      <c r="D101" s="121" t="s">
        <v>1214</v>
      </c>
      <c r="E101" s="122"/>
      <c r="F101" s="122"/>
      <c r="G101" s="122"/>
      <c r="H101" s="122"/>
      <c r="I101" s="122"/>
      <c r="J101" s="123">
        <f>J171</f>
        <v>0</v>
      </c>
      <c r="L101" s="120"/>
    </row>
    <row r="102" spans="1:31" s="10" customFormat="1" ht="20" customHeight="1">
      <c r="B102" s="120"/>
      <c r="D102" s="121" t="s">
        <v>1215</v>
      </c>
      <c r="E102" s="122"/>
      <c r="F102" s="122"/>
      <c r="G102" s="122"/>
      <c r="H102" s="122"/>
      <c r="I102" s="122"/>
      <c r="J102" s="123">
        <f>J186</f>
        <v>0</v>
      </c>
      <c r="L102" s="120"/>
    </row>
    <row r="103" spans="1:31" s="10" customFormat="1" ht="20" customHeight="1">
      <c r="B103" s="120"/>
      <c r="D103" s="121" t="s">
        <v>118</v>
      </c>
      <c r="E103" s="122"/>
      <c r="F103" s="122"/>
      <c r="G103" s="122"/>
      <c r="H103" s="122"/>
      <c r="I103" s="122"/>
      <c r="J103" s="123">
        <f>J204</f>
        <v>0</v>
      </c>
      <c r="L103" s="120"/>
    </row>
    <row r="104" spans="1:31" s="2" customFormat="1" ht="21.75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7" customHeight="1">
      <c r="A105" s="29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7" customHeight="1">
      <c r="A109" s="29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5" customHeight="1">
      <c r="A110" s="29"/>
      <c r="B110" s="30"/>
      <c r="C110" s="21" t="s">
        <v>119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7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6" t="s">
        <v>13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37" t="str">
        <f>E7</f>
        <v>Dostavba Materskej škôlky_Ďurčiná</v>
      </c>
      <c r="F113" s="238"/>
      <c r="G113" s="238"/>
      <c r="H113" s="238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6" t="s">
        <v>91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>
      <c r="A115" s="29"/>
      <c r="B115" s="30"/>
      <c r="C115" s="29"/>
      <c r="D115" s="29"/>
      <c r="E115" s="228" t="str">
        <f>E9</f>
        <v>c - VYKUROVANIE</v>
      </c>
      <c r="F115" s="239"/>
      <c r="G115" s="239"/>
      <c r="H115" s="23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7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>
      <c r="A117" s="29"/>
      <c r="B117" s="30"/>
      <c r="C117" s="26" t="s">
        <v>17</v>
      </c>
      <c r="D117" s="29"/>
      <c r="E117" s="29"/>
      <c r="F117" s="24" t="str">
        <f>F12</f>
        <v xml:space="preserve"> </v>
      </c>
      <c r="G117" s="29"/>
      <c r="H117" s="29"/>
      <c r="I117" s="26" t="s">
        <v>19</v>
      </c>
      <c r="J117" s="55" t="str">
        <f>IF(J12="","",J12)</f>
        <v/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7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5" customHeight="1">
      <c r="A119" s="29"/>
      <c r="B119" s="30"/>
      <c r="C119" s="26" t="s">
        <v>20</v>
      </c>
      <c r="D119" s="29"/>
      <c r="E119" s="29"/>
      <c r="F119" s="24" t="str">
        <f>E15</f>
        <v xml:space="preserve"> </v>
      </c>
      <c r="G119" s="29"/>
      <c r="H119" s="29"/>
      <c r="I119" s="26" t="s">
        <v>26</v>
      </c>
      <c r="J119" s="27" t="str">
        <f>E21</f>
        <v xml:space="preserve"> 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5" customHeight="1">
      <c r="A120" s="29"/>
      <c r="B120" s="30"/>
      <c r="C120" s="26" t="s">
        <v>25</v>
      </c>
      <c r="D120" s="29"/>
      <c r="E120" s="29"/>
      <c r="F120" s="24" t="str">
        <f>IF(E18="","",E18)</f>
        <v xml:space="preserve"> </v>
      </c>
      <c r="G120" s="29"/>
      <c r="H120" s="29"/>
      <c r="I120" s="26" t="s">
        <v>28</v>
      </c>
      <c r="J120" s="27" t="str">
        <f>E24</f>
        <v>Ing.arch. Maroš Miko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2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>
      <c r="A122" s="124"/>
      <c r="B122" s="125"/>
      <c r="C122" s="126" t="s">
        <v>120</v>
      </c>
      <c r="D122" s="127" t="s">
        <v>56</v>
      </c>
      <c r="E122" s="127" t="s">
        <v>52</v>
      </c>
      <c r="F122" s="127" t="s">
        <v>53</v>
      </c>
      <c r="G122" s="127" t="s">
        <v>121</v>
      </c>
      <c r="H122" s="127" t="s">
        <v>122</v>
      </c>
      <c r="I122" s="127" t="s">
        <v>123</v>
      </c>
      <c r="J122" s="128" t="s">
        <v>95</v>
      </c>
      <c r="K122" s="129" t="s">
        <v>124</v>
      </c>
      <c r="L122" s="130"/>
      <c r="M122" s="62" t="s">
        <v>1</v>
      </c>
      <c r="N122" s="63" t="s">
        <v>35</v>
      </c>
      <c r="O122" s="63" t="s">
        <v>125</v>
      </c>
      <c r="P122" s="63" t="s">
        <v>126</v>
      </c>
      <c r="Q122" s="63" t="s">
        <v>127</v>
      </c>
      <c r="R122" s="63" t="s">
        <v>128</v>
      </c>
      <c r="S122" s="63" t="s">
        <v>129</v>
      </c>
      <c r="T122" s="64" t="s">
        <v>130</v>
      </c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4"/>
    </row>
    <row r="123" spans="1:65" s="2" customFormat="1" ht="22.75" customHeight="1">
      <c r="A123" s="29"/>
      <c r="B123" s="30"/>
      <c r="C123" s="69" t="s">
        <v>96</v>
      </c>
      <c r="D123" s="29"/>
      <c r="E123" s="29"/>
      <c r="F123" s="29"/>
      <c r="G123" s="29"/>
      <c r="H123" s="29"/>
      <c r="I123" s="29"/>
      <c r="J123" s="131">
        <f>BK123</f>
        <v>0</v>
      </c>
      <c r="K123" s="29"/>
      <c r="L123" s="30"/>
      <c r="M123" s="65"/>
      <c r="N123" s="56"/>
      <c r="O123" s="66"/>
      <c r="P123" s="132">
        <f>P124</f>
        <v>0</v>
      </c>
      <c r="Q123" s="66"/>
      <c r="R123" s="132">
        <f>R124</f>
        <v>0</v>
      </c>
      <c r="S123" s="66"/>
      <c r="T123" s="133">
        <f>T124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7" t="s">
        <v>70</v>
      </c>
      <c r="AU123" s="17" t="s">
        <v>97</v>
      </c>
      <c r="BK123" s="134">
        <f>BK124</f>
        <v>0</v>
      </c>
    </row>
    <row r="124" spans="1:65" s="12" customFormat="1" ht="26" customHeight="1">
      <c r="B124" s="135"/>
      <c r="D124" s="136" t="s">
        <v>70</v>
      </c>
      <c r="E124" s="137" t="s">
        <v>556</v>
      </c>
      <c r="F124" s="137" t="s">
        <v>556</v>
      </c>
      <c r="J124" s="138">
        <f>BK124</f>
        <v>0</v>
      </c>
      <c r="L124" s="135"/>
      <c r="M124" s="139"/>
      <c r="N124" s="140"/>
      <c r="O124" s="140"/>
      <c r="P124" s="141">
        <f>P125+P132+P135+P171+P186+P204</f>
        <v>0</v>
      </c>
      <c r="Q124" s="140"/>
      <c r="R124" s="141">
        <f>R125+R132+R135+R171+R186+R204</f>
        <v>0</v>
      </c>
      <c r="S124" s="140"/>
      <c r="T124" s="142">
        <f>T125+T132+T135+T171+T186+T204</f>
        <v>0</v>
      </c>
      <c r="AR124" s="136" t="s">
        <v>140</v>
      </c>
      <c r="AT124" s="143" t="s">
        <v>70</v>
      </c>
      <c r="AU124" s="143" t="s">
        <v>71</v>
      </c>
      <c r="AY124" s="136" t="s">
        <v>133</v>
      </c>
      <c r="BK124" s="144">
        <f>BK125+BK132+BK135+BK171+BK186+BK204</f>
        <v>0</v>
      </c>
    </row>
    <row r="125" spans="1:65" s="12" customFormat="1" ht="22.75" customHeight="1">
      <c r="B125" s="135"/>
      <c r="D125" s="136" t="s">
        <v>70</v>
      </c>
      <c r="E125" s="145" t="s">
        <v>637</v>
      </c>
      <c r="F125" s="145" t="s">
        <v>1216</v>
      </c>
      <c r="J125" s="146">
        <f>BK125</f>
        <v>0</v>
      </c>
      <c r="L125" s="135"/>
      <c r="M125" s="139"/>
      <c r="N125" s="140"/>
      <c r="O125" s="140"/>
      <c r="P125" s="141">
        <f>SUM(P126:P131)</f>
        <v>0</v>
      </c>
      <c r="Q125" s="140"/>
      <c r="R125" s="141">
        <f>SUM(R126:R131)</f>
        <v>0</v>
      </c>
      <c r="S125" s="140"/>
      <c r="T125" s="142">
        <f>SUM(T126:T131)</f>
        <v>0</v>
      </c>
      <c r="AR125" s="136" t="s">
        <v>140</v>
      </c>
      <c r="AT125" s="143" t="s">
        <v>70</v>
      </c>
      <c r="AU125" s="143" t="s">
        <v>79</v>
      </c>
      <c r="AY125" s="136" t="s">
        <v>133</v>
      </c>
      <c r="BK125" s="144">
        <f>SUM(BK126:BK131)</f>
        <v>0</v>
      </c>
    </row>
    <row r="126" spans="1:65" s="2" customFormat="1" ht="24.25" customHeight="1">
      <c r="A126" s="29"/>
      <c r="B126" s="147"/>
      <c r="C126" s="148" t="s">
        <v>139</v>
      </c>
      <c r="D126" s="148" t="s">
        <v>135</v>
      </c>
      <c r="E126" s="149" t="s">
        <v>1217</v>
      </c>
      <c r="F126" s="150" t="s">
        <v>1218</v>
      </c>
      <c r="G126" s="151" t="s">
        <v>180</v>
      </c>
      <c r="H126" s="152">
        <v>175</v>
      </c>
      <c r="I126" s="153">
        <v>0</v>
      </c>
      <c r="J126" s="153">
        <f t="shared" ref="J126:J131" si="0">ROUND(I126*H126,2)</f>
        <v>0</v>
      </c>
      <c r="K126" s="154"/>
      <c r="L126" s="30"/>
      <c r="M126" s="155" t="s">
        <v>1</v>
      </c>
      <c r="N126" s="156" t="s">
        <v>37</v>
      </c>
      <c r="O126" s="157">
        <v>0</v>
      </c>
      <c r="P126" s="157">
        <f t="shared" ref="P126:P131" si="1">O126*H126</f>
        <v>0</v>
      </c>
      <c r="Q126" s="157">
        <v>0</v>
      </c>
      <c r="R126" s="157">
        <f t="shared" ref="R126:R131" si="2">Q126*H126</f>
        <v>0</v>
      </c>
      <c r="S126" s="157">
        <v>0</v>
      </c>
      <c r="T126" s="158">
        <f t="shared" ref="T126:T131" si="3"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9" t="s">
        <v>204</v>
      </c>
      <c r="AT126" s="159" t="s">
        <v>135</v>
      </c>
      <c r="AU126" s="159" t="s">
        <v>140</v>
      </c>
      <c r="AY126" s="17" t="s">
        <v>133</v>
      </c>
      <c r="BE126" s="160">
        <f t="shared" ref="BE126:BE131" si="4">IF(N126="základná",J126,0)</f>
        <v>0</v>
      </c>
      <c r="BF126" s="160">
        <f t="shared" ref="BF126:BF131" si="5">IF(N126="znížená",J126,0)</f>
        <v>0</v>
      </c>
      <c r="BG126" s="160">
        <f t="shared" ref="BG126:BG131" si="6">IF(N126="zákl. prenesená",J126,0)</f>
        <v>0</v>
      </c>
      <c r="BH126" s="160">
        <f t="shared" ref="BH126:BH131" si="7">IF(N126="zníž. prenesená",J126,0)</f>
        <v>0</v>
      </c>
      <c r="BI126" s="160">
        <f t="shared" ref="BI126:BI131" si="8">IF(N126="nulová",J126,0)</f>
        <v>0</v>
      </c>
      <c r="BJ126" s="17" t="s">
        <v>140</v>
      </c>
      <c r="BK126" s="160">
        <f t="shared" ref="BK126:BK131" si="9">ROUND(I126*H126,2)</f>
        <v>0</v>
      </c>
      <c r="BL126" s="17" t="s">
        <v>204</v>
      </c>
      <c r="BM126" s="159" t="s">
        <v>140</v>
      </c>
    </row>
    <row r="127" spans="1:65" s="2" customFormat="1" ht="24.25" customHeight="1">
      <c r="A127" s="29"/>
      <c r="B127" s="147"/>
      <c r="C127" s="161" t="s">
        <v>152</v>
      </c>
      <c r="D127" s="161" t="s">
        <v>167</v>
      </c>
      <c r="E127" s="162" t="s">
        <v>1219</v>
      </c>
      <c r="F127" s="163" t="s">
        <v>1220</v>
      </c>
      <c r="G127" s="164" t="s">
        <v>180</v>
      </c>
      <c r="H127" s="165">
        <v>130</v>
      </c>
      <c r="I127" s="153">
        <v>0</v>
      </c>
      <c r="J127" s="166">
        <f t="shared" si="0"/>
        <v>0</v>
      </c>
      <c r="K127" s="167"/>
      <c r="L127" s="168"/>
      <c r="M127" s="169" t="s">
        <v>1</v>
      </c>
      <c r="N127" s="170" t="s">
        <v>37</v>
      </c>
      <c r="O127" s="157">
        <v>0</v>
      </c>
      <c r="P127" s="157">
        <f t="shared" si="1"/>
        <v>0</v>
      </c>
      <c r="Q127" s="157">
        <v>0</v>
      </c>
      <c r="R127" s="157">
        <f t="shared" si="2"/>
        <v>0</v>
      </c>
      <c r="S127" s="157">
        <v>0</v>
      </c>
      <c r="T127" s="158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9" t="s">
        <v>272</v>
      </c>
      <c r="AT127" s="159" t="s">
        <v>167</v>
      </c>
      <c r="AU127" s="159" t="s">
        <v>140</v>
      </c>
      <c r="AY127" s="17" t="s">
        <v>133</v>
      </c>
      <c r="BE127" s="160">
        <f t="shared" si="4"/>
        <v>0</v>
      </c>
      <c r="BF127" s="160">
        <f t="shared" si="5"/>
        <v>0</v>
      </c>
      <c r="BG127" s="160">
        <f t="shared" si="6"/>
        <v>0</v>
      </c>
      <c r="BH127" s="160">
        <f t="shared" si="7"/>
        <v>0</v>
      </c>
      <c r="BI127" s="160">
        <f t="shared" si="8"/>
        <v>0</v>
      </c>
      <c r="BJ127" s="17" t="s">
        <v>140</v>
      </c>
      <c r="BK127" s="160">
        <f t="shared" si="9"/>
        <v>0</v>
      </c>
      <c r="BL127" s="17" t="s">
        <v>204</v>
      </c>
      <c r="BM127" s="159" t="s">
        <v>139</v>
      </c>
    </row>
    <row r="128" spans="1:65" s="2" customFormat="1" ht="24.25" customHeight="1">
      <c r="A128" s="29"/>
      <c r="B128" s="147"/>
      <c r="C128" s="161" t="s">
        <v>156</v>
      </c>
      <c r="D128" s="161" t="s">
        <v>167</v>
      </c>
      <c r="E128" s="162" t="s">
        <v>1221</v>
      </c>
      <c r="F128" s="163" t="s">
        <v>1222</v>
      </c>
      <c r="G128" s="164" t="s">
        <v>180</v>
      </c>
      <c r="H128" s="165">
        <v>66</v>
      </c>
      <c r="I128" s="153">
        <v>0</v>
      </c>
      <c r="J128" s="166">
        <f t="shared" si="0"/>
        <v>0</v>
      </c>
      <c r="K128" s="167"/>
      <c r="L128" s="168"/>
      <c r="M128" s="169" t="s">
        <v>1</v>
      </c>
      <c r="N128" s="170" t="s">
        <v>37</v>
      </c>
      <c r="O128" s="157">
        <v>0</v>
      </c>
      <c r="P128" s="157">
        <f t="shared" si="1"/>
        <v>0</v>
      </c>
      <c r="Q128" s="157">
        <v>0</v>
      </c>
      <c r="R128" s="157">
        <f t="shared" si="2"/>
        <v>0</v>
      </c>
      <c r="S128" s="157">
        <v>0</v>
      </c>
      <c r="T128" s="158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9" t="s">
        <v>272</v>
      </c>
      <c r="AT128" s="159" t="s">
        <v>167</v>
      </c>
      <c r="AU128" s="159" t="s">
        <v>140</v>
      </c>
      <c r="AY128" s="17" t="s">
        <v>133</v>
      </c>
      <c r="BE128" s="160">
        <f t="shared" si="4"/>
        <v>0</v>
      </c>
      <c r="BF128" s="160">
        <f t="shared" si="5"/>
        <v>0</v>
      </c>
      <c r="BG128" s="160">
        <f t="shared" si="6"/>
        <v>0</v>
      </c>
      <c r="BH128" s="160">
        <f t="shared" si="7"/>
        <v>0</v>
      </c>
      <c r="BI128" s="160">
        <f t="shared" si="8"/>
        <v>0</v>
      </c>
      <c r="BJ128" s="17" t="s">
        <v>140</v>
      </c>
      <c r="BK128" s="160">
        <f t="shared" si="9"/>
        <v>0</v>
      </c>
      <c r="BL128" s="17" t="s">
        <v>204</v>
      </c>
      <c r="BM128" s="159" t="s">
        <v>156</v>
      </c>
    </row>
    <row r="129" spans="1:65" s="2" customFormat="1" ht="24.25" customHeight="1">
      <c r="A129" s="29"/>
      <c r="B129" s="147"/>
      <c r="C129" s="161" t="s">
        <v>161</v>
      </c>
      <c r="D129" s="161" t="s">
        <v>167</v>
      </c>
      <c r="E129" s="162" t="s">
        <v>1223</v>
      </c>
      <c r="F129" s="163" t="s">
        <v>1224</v>
      </c>
      <c r="G129" s="164" t="s">
        <v>180</v>
      </c>
      <c r="H129" s="165">
        <v>64</v>
      </c>
      <c r="I129" s="153">
        <v>0</v>
      </c>
      <c r="J129" s="166">
        <f t="shared" si="0"/>
        <v>0</v>
      </c>
      <c r="K129" s="167"/>
      <c r="L129" s="168"/>
      <c r="M129" s="169" t="s">
        <v>1</v>
      </c>
      <c r="N129" s="170" t="s">
        <v>37</v>
      </c>
      <c r="O129" s="157">
        <v>0</v>
      </c>
      <c r="P129" s="157">
        <f t="shared" si="1"/>
        <v>0</v>
      </c>
      <c r="Q129" s="157">
        <v>0</v>
      </c>
      <c r="R129" s="157">
        <f t="shared" si="2"/>
        <v>0</v>
      </c>
      <c r="S129" s="157">
        <v>0</v>
      </c>
      <c r="T129" s="158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9" t="s">
        <v>272</v>
      </c>
      <c r="AT129" s="159" t="s">
        <v>167</v>
      </c>
      <c r="AU129" s="159" t="s">
        <v>140</v>
      </c>
      <c r="AY129" s="17" t="s">
        <v>133</v>
      </c>
      <c r="BE129" s="160">
        <f t="shared" si="4"/>
        <v>0</v>
      </c>
      <c r="BF129" s="160">
        <f t="shared" si="5"/>
        <v>0</v>
      </c>
      <c r="BG129" s="160">
        <f t="shared" si="6"/>
        <v>0</v>
      </c>
      <c r="BH129" s="160">
        <f t="shared" si="7"/>
        <v>0</v>
      </c>
      <c r="BI129" s="160">
        <f t="shared" si="8"/>
        <v>0</v>
      </c>
      <c r="BJ129" s="17" t="s">
        <v>140</v>
      </c>
      <c r="BK129" s="160">
        <f t="shared" si="9"/>
        <v>0</v>
      </c>
      <c r="BL129" s="17" t="s">
        <v>204</v>
      </c>
      <c r="BM129" s="159" t="s">
        <v>166</v>
      </c>
    </row>
    <row r="130" spans="1:65" s="2" customFormat="1" ht="24.25" customHeight="1">
      <c r="A130" s="29"/>
      <c r="B130" s="147"/>
      <c r="C130" s="161" t="s">
        <v>166</v>
      </c>
      <c r="D130" s="161" t="s">
        <v>167</v>
      </c>
      <c r="E130" s="162" t="s">
        <v>1225</v>
      </c>
      <c r="F130" s="163" t="s">
        <v>1226</v>
      </c>
      <c r="G130" s="164" t="s">
        <v>180</v>
      </c>
      <c r="H130" s="165">
        <v>10</v>
      </c>
      <c r="I130" s="153">
        <v>0</v>
      </c>
      <c r="J130" s="166">
        <f t="shared" si="0"/>
        <v>0</v>
      </c>
      <c r="K130" s="167"/>
      <c r="L130" s="168"/>
      <c r="M130" s="169" t="s">
        <v>1</v>
      </c>
      <c r="N130" s="170" t="s">
        <v>37</v>
      </c>
      <c r="O130" s="157">
        <v>0</v>
      </c>
      <c r="P130" s="157">
        <f t="shared" si="1"/>
        <v>0</v>
      </c>
      <c r="Q130" s="157">
        <v>0</v>
      </c>
      <c r="R130" s="157">
        <f t="shared" si="2"/>
        <v>0</v>
      </c>
      <c r="S130" s="157">
        <v>0</v>
      </c>
      <c r="T130" s="158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272</v>
      </c>
      <c r="AT130" s="159" t="s">
        <v>167</v>
      </c>
      <c r="AU130" s="159" t="s">
        <v>140</v>
      </c>
      <c r="AY130" s="17" t="s">
        <v>133</v>
      </c>
      <c r="BE130" s="160">
        <f t="shared" si="4"/>
        <v>0</v>
      </c>
      <c r="BF130" s="160">
        <f t="shared" si="5"/>
        <v>0</v>
      </c>
      <c r="BG130" s="160">
        <f t="shared" si="6"/>
        <v>0</v>
      </c>
      <c r="BH130" s="160">
        <f t="shared" si="7"/>
        <v>0</v>
      </c>
      <c r="BI130" s="160">
        <f t="shared" si="8"/>
        <v>0</v>
      </c>
      <c r="BJ130" s="17" t="s">
        <v>140</v>
      </c>
      <c r="BK130" s="160">
        <f t="shared" si="9"/>
        <v>0</v>
      </c>
      <c r="BL130" s="17" t="s">
        <v>204</v>
      </c>
      <c r="BM130" s="159" t="s">
        <v>177</v>
      </c>
    </row>
    <row r="131" spans="1:65" s="2" customFormat="1" ht="24.25" customHeight="1">
      <c r="A131" s="29"/>
      <c r="B131" s="147"/>
      <c r="C131" s="148" t="s">
        <v>173</v>
      </c>
      <c r="D131" s="148" t="s">
        <v>135</v>
      </c>
      <c r="E131" s="149" t="s">
        <v>1227</v>
      </c>
      <c r="F131" s="150" t="s">
        <v>699</v>
      </c>
      <c r="G131" s="151" t="s">
        <v>554</v>
      </c>
      <c r="H131" s="152">
        <v>8.0280000000000005</v>
      </c>
      <c r="I131" s="153">
        <v>0</v>
      </c>
      <c r="J131" s="153">
        <f t="shared" si="0"/>
        <v>0</v>
      </c>
      <c r="K131" s="154"/>
      <c r="L131" s="30"/>
      <c r="M131" s="155" t="s">
        <v>1</v>
      </c>
      <c r="N131" s="156" t="s">
        <v>37</v>
      </c>
      <c r="O131" s="157">
        <v>0</v>
      </c>
      <c r="P131" s="157">
        <f t="shared" si="1"/>
        <v>0</v>
      </c>
      <c r="Q131" s="157">
        <v>0</v>
      </c>
      <c r="R131" s="157">
        <f t="shared" si="2"/>
        <v>0</v>
      </c>
      <c r="S131" s="157">
        <v>0</v>
      </c>
      <c r="T131" s="158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204</v>
      </c>
      <c r="AT131" s="159" t="s">
        <v>135</v>
      </c>
      <c r="AU131" s="159" t="s">
        <v>140</v>
      </c>
      <c r="AY131" s="17" t="s">
        <v>133</v>
      </c>
      <c r="BE131" s="160">
        <f t="shared" si="4"/>
        <v>0</v>
      </c>
      <c r="BF131" s="160">
        <f t="shared" si="5"/>
        <v>0</v>
      </c>
      <c r="BG131" s="160">
        <f t="shared" si="6"/>
        <v>0</v>
      </c>
      <c r="BH131" s="160">
        <f t="shared" si="7"/>
        <v>0</v>
      </c>
      <c r="BI131" s="160">
        <f t="shared" si="8"/>
        <v>0</v>
      </c>
      <c r="BJ131" s="17" t="s">
        <v>140</v>
      </c>
      <c r="BK131" s="160">
        <f t="shared" si="9"/>
        <v>0</v>
      </c>
      <c r="BL131" s="17" t="s">
        <v>204</v>
      </c>
      <c r="BM131" s="159" t="s">
        <v>186</v>
      </c>
    </row>
    <row r="132" spans="1:65" s="12" customFormat="1" ht="22.75" customHeight="1">
      <c r="B132" s="135"/>
      <c r="D132" s="136" t="s">
        <v>70</v>
      </c>
      <c r="E132" s="145" t="s">
        <v>1228</v>
      </c>
      <c r="F132" s="145" t="s">
        <v>1229</v>
      </c>
      <c r="J132" s="146">
        <f>BK132</f>
        <v>0</v>
      </c>
      <c r="L132" s="135"/>
      <c r="M132" s="139"/>
      <c r="N132" s="140"/>
      <c r="O132" s="140"/>
      <c r="P132" s="141">
        <f>SUM(P133:P134)</f>
        <v>0</v>
      </c>
      <c r="Q132" s="140"/>
      <c r="R132" s="141">
        <f>SUM(R133:R134)</f>
        <v>0</v>
      </c>
      <c r="S132" s="140"/>
      <c r="T132" s="142">
        <f>SUM(T133:T134)</f>
        <v>0</v>
      </c>
      <c r="AR132" s="136" t="s">
        <v>140</v>
      </c>
      <c r="AT132" s="143" t="s">
        <v>70</v>
      </c>
      <c r="AU132" s="143" t="s">
        <v>79</v>
      </c>
      <c r="AY132" s="136" t="s">
        <v>133</v>
      </c>
      <c r="BK132" s="144">
        <f>SUM(BK133:BK134)</f>
        <v>0</v>
      </c>
    </row>
    <row r="133" spans="1:65" s="2" customFormat="1" ht="16.5" customHeight="1">
      <c r="A133" s="29"/>
      <c r="B133" s="147"/>
      <c r="C133" s="148" t="s">
        <v>182</v>
      </c>
      <c r="D133" s="148" t="s">
        <v>135</v>
      </c>
      <c r="E133" s="149" t="s">
        <v>1230</v>
      </c>
      <c r="F133" s="150" t="s">
        <v>1231</v>
      </c>
      <c r="G133" s="151" t="s">
        <v>220</v>
      </c>
      <c r="H133" s="152">
        <v>1</v>
      </c>
      <c r="I133" s="153">
        <v>0</v>
      </c>
      <c r="J133" s="153">
        <f>ROUND(I133*H133,2)</f>
        <v>0</v>
      </c>
      <c r="K133" s="154"/>
      <c r="L133" s="30"/>
      <c r="M133" s="155" t="s">
        <v>1</v>
      </c>
      <c r="N133" s="156" t="s">
        <v>37</v>
      </c>
      <c r="O133" s="157">
        <v>0</v>
      </c>
      <c r="P133" s="157">
        <f>O133*H133</f>
        <v>0</v>
      </c>
      <c r="Q133" s="157">
        <v>0</v>
      </c>
      <c r="R133" s="157">
        <f>Q133*H133</f>
        <v>0</v>
      </c>
      <c r="S133" s="157">
        <v>0</v>
      </c>
      <c r="T133" s="158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204</v>
      </c>
      <c r="AT133" s="159" t="s">
        <v>135</v>
      </c>
      <c r="AU133" s="159" t="s">
        <v>140</v>
      </c>
      <c r="AY133" s="17" t="s">
        <v>133</v>
      </c>
      <c r="BE133" s="160">
        <f>IF(N133="základná",J133,0)</f>
        <v>0</v>
      </c>
      <c r="BF133" s="160">
        <f>IF(N133="znížená",J133,0)</f>
        <v>0</v>
      </c>
      <c r="BG133" s="160">
        <f>IF(N133="zákl. prenesená",J133,0)</f>
        <v>0</v>
      </c>
      <c r="BH133" s="160">
        <f>IF(N133="zníž. prenesená",J133,0)</f>
        <v>0</v>
      </c>
      <c r="BI133" s="160">
        <f>IF(N133="nulová",J133,0)</f>
        <v>0</v>
      </c>
      <c r="BJ133" s="17" t="s">
        <v>140</v>
      </c>
      <c r="BK133" s="160">
        <f>ROUND(I133*H133,2)</f>
        <v>0</v>
      </c>
      <c r="BL133" s="17" t="s">
        <v>204</v>
      </c>
      <c r="BM133" s="159" t="s">
        <v>195</v>
      </c>
    </row>
    <row r="134" spans="1:65" s="2" customFormat="1" ht="24.25" customHeight="1">
      <c r="A134" s="29"/>
      <c r="B134" s="147"/>
      <c r="C134" s="148" t="s">
        <v>186</v>
      </c>
      <c r="D134" s="148" t="s">
        <v>135</v>
      </c>
      <c r="E134" s="149" t="s">
        <v>1232</v>
      </c>
      <c r="F134" s="150" t="s">
        <v>1233</v>
      </c>
      <c r="G134" s="151" t="s">
        <v>554</v>
      </c>
      <c r="H134" s="152">
        <v>5.09</v>
      </c>
      <c r="I134" s="153">
        <v>0</v>
      </c>
      <c r="J134" s="153">
        <f>ROUND(I134*H134,2)</f>
        <v>0</v>
      </c>
      <c r="K134" s="154"/>
      <c r="L134" s="30"/>
      <c r="M134" s="155" t="s">
        <v>1</v>
      </c>
      <c r="N134" s="156" t="s">
        <v>37</v>
      </c>
      <c r="O134" s="157">
        <v>0</v>
      </c>
      <c r="P134" s="157">
        <f>O134*H134</f>
        <v>0</v>
      </c>
      <c r="Q134" s="157">
        <v>0</v>
      </c>
      <c r="R134" s="157">
        <f>Q134*H134</f>
        <v>0</v>
      </c>
      <c r="S134" s="157">
        <v>0</v>
      </c>
      <c r="T134" s="158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204</v>
      </c>
      <c r="AT134" s="159" t="s">
        <v>135</v>
      </c>
      <c r="AU134" s="159" t="s">
        <v>140</v>
      </c>
      <c r="AY134" s="17" t="s">
        <v>133</v>
      </c>
      <c r="BE134" s="160">
        <f>IF(N134="základná",J134,0)</f>
        <v>0</v>
      </c>
      <c r="BF134" s="160">
        <f>IF(N134="znížená",J134,0)</f>
        <v>0</v>
      </c>
      <c r="BG134" s="160">
        <f>IF(N134="zákl. prenesená",J134,0)</f>
        <v>0</v>
      </c>
      <c r="BH134" s="160">
        <f>IF(N134="zníž. prenesená",J134,0)</f>
        <v>0</v>
      </c>
      <c r="BI134" s="160">
        <f>IF(N134="nulová",J134,0)</f>
        <v>0</v>
      </c>
      <c r="BJ134" s="17" t="s">
        <v>140</v>
      </c>
      <c r="BK134" s="160">
        <f>ROUND(I134*H134,2)</f>
        <v>0</v>
      </c>
      <c r="BL134" s="17" t="s">
        <v>204</v>
      </c>
      <c r="BM134" s="159" t="s">
        <v>204</v>
      </c>
    </row>
    <row r="135" spans="1:65" s="12" customFormat="1" ht="22.75" customHeight="1">
      <c r="B135" s="135"/>
      <c r="D135" s="136" t="s">
        <v>70</v>
      </c>
      <c r="E135" s="145" t="s">
        <v>1234</v>
      </c>
      <c r="F135" s="145" t="s">
        <v>1235</v>
      </c>
      <c r="J135" s="146">
        <f>BK135</f>
        <v>0</v>
      </c>
      <c r="L135" s="135"/>
      <c r="M135" s="139"/>
      <c r="N135" s="140"/>
      <c r="O135" s="140"/>
      <c r="P135" s="141">
        <f>SUM(P136:P170)</f>
        <v>0</v>
      </c>
      <c r="Q135" s="140"/>
      <c r="R135" s="141">
        <f>SUM(R136:R170)</f>
        <v>0</v>
      </c>
      <c r="S135" s="140"/>
      <c r="T135" s="142">
        <f>SUM(T136:T170)</f>
        <v>0</v>
      </c>
      <c r="AR135" s="136" t="s">
        <v>140</v>
      </c>
      <c r="AT135" s="143" t="s">
        <v>70</v>
      </c>
      <c r="AU135" s="143" t="s">
        <v>79</v>
      </c>
      <c r="AY135" s="136" t="s">
        <v>133</v>
      </c>
      <c r="BK135" s="144">
        <f>SUM(BK136:BK170)</f>
        <v>0</v>
      </c>
    </row>
    <row r="136" spans="1:65" s="2" customFormat="1" ht="24.25" customHeight="1">
      <c r="A136" s="29"/>
      <c r="B136" s="147"/>
      <c r="C136" s="148" t="s">
        <v>195</v>
      </c>
      <c r="D136" s="148" t="s">
        <v>135</v>
      </c>
      <c r="E136" s="149" t="s">
        <v>1236</v>
      </c>
      <c r="F136" s="150" t="s">
        <v>1237</v>
      </c>
      <c r="G136" s="151" t="s">
        <v>138</v>
      </c>
      <c r="H136" s="152">
        <v>0.3</v>
      </c>
      <c r="I136" s="153">
        <v>0</v>
      </c>
      <c r="J136" s="153">
        <f t="shared" ref="J136:J142" si="10">ROUND(I136*H136,2)</f>
        <v>0</v>
      </c>
      <c r="K136" s="154"/>
      <c r="L136" s="30"/>
      <c r="M136" s="155" t="s">
        <v>1</v>
      </c>
      <c r="N136" s="156" t="s">
        <v>37</v>
      </c>
      <c r="O136" s="157">
        <v>0</v>
      </c>
      <c r="P136" s="157">
        <f t="shared" ref="P136:P142" si="11">O136*H136</f>
        <v>0</v>
      </c>
      <c r="Q136" s="157">
        <v>0</v>
      </c>
      <c r="R136" s="157">
        <f t="shared" ref="R136:R142" si="12">Q136*H136</f>
        <v>0</v>
      </c>
      <c r="S136" s="157">
        <v>0</v>
      </c>
      <c r="T136" s="158">
        <f t="shared" ref="T136:T142" si="13"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204</v>
      </c>
      <c r="AT136" s="159" t="s">
        <v>135</v>
      </c>
      <c r="AU136" s="159" t="s">
        <v>140</v>
      </c>
      <c r="AY136" s="17" t="s">
        <v>133</v>
      </c>
      <c r="BE136" s="160">
        <f t="shared" ref="BE136:BE142" si="14">IF(N136="základná",J136,0)</f>
        <v>0</v>
      </c>
      <c r="BF136" s="160">
        <f t="shared" ref="BF136:BF142" si="15">IF(N136="znížená",J136,0)</f>
        <v>0</v>
      </c>
      <c r="BG136" s="160">
        <f t="shared" ref="BG136:BG142" si="16">IF(N136="zákl. prenesená",J136,0)</f>
        <v>0</v>
      </c>
      <c r="BH136" s="160">
        <f t="shared" ref="BH136:BH142" si="17">IF(N136="zníž. prenesená",J136,0)</f>
        <v>0</v>
      </c>
      <c r="BI136" s="160">
        <f t="shared" ref="BI136:BI142" si="18">IF(N136="nulová",J136,0)</f>
        <v>0</v>
      </c>
      <c r="BJ136" s="17" t="s">
        <v>140</v>
      </c>
      <c r="BK136" s="160">
        <f t="shared" ref="BK136:BK142" si="19">ROUND(I136*H136,2)</f>
        <v>0</v>
      </c>
      <c r="BL136" s="17" t="s">
        <v>204</v>
      </c>
      <c r="BM136" s="159" t="s">
        <v>213</v>
      </c>
    </row>
    <row r="137" spans="1:65" s="2" customFormat="1" ht="24.25" customHeight="1">
      <c r="A137" s="29"/>
      <c r="B137" s="147"/>
      <c r="C137" s="148" t="s">
        <v>200</v>
      </c>
      <c r="D137" s="148" t="s">
        <v>135</v>
      </c>
      <c r="E137" s="149" t="s">
        <v>1238</v>
      </c>
      <c r="F137" s="150" t="s">
        <v>1239</v>
      </c>
      <c r="G137" s="151" t="s">
        <v>220</v>
      </c>
      <c r="H137" s="152">
        <v>16</v>
      </c>
      <c r="I137" s="153">
        <v>0</v>
      </c>
      <c r="J137" s="153">
        <f t="shared" si="10"/>
        <v>0</v>
      </c>
      <c r="K137" s="154"/>
      <c r="L137" s="30"/>
      <c r="M137" s="155" t="s">
        <v>1</v>
      </c>
      <c r="N137" s="156" t="s">
        <v>37</v>
      </c>
      <c r="O137" s="157">
        <v>0</v>
      </c>
      <c r="P137" s="157">
        <f t="shared" si="11"/>
        <v>0</v>
      </c>
      <c r="Q137" s="157">
        <v>0</v>
      </c>
      <c r="R137" s="157">
        <f t="shared" si="12"/>
        <v>0</v>
      </c>
      <c r="S137" s="157">
        <v>0</v>
      </c>
      <c r="T137" s="158">
        <f t="shared" si="1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204</v>
      </c>
      <c r="AT137" s="159" t="s">
        <v>135</v>
      </c>
      <c r="AU137" s="159" t="s">
        <v>140</v>
      </c>
      <c r="AY137" s="17" t="s">
        <v>133</v>
      </c>
      <c r="BE137" s="160">
        <f t="shared" si="14"/>
        <v>0</v>
      </c>
      <c r="BF137" s="160">
        <f t="shared" si="15"/>
        <v>0</v>
      </c>
      <c r="BG137" s="160">
        <f t="shared" si="16"/>
        <v>0</v>
      </c>
      <c r="BH137" s="160">
        <f t="shared" si="17"/>
        <v>0</v>
      </c>
      <c r="BI137" s="160">
        <f t="shared" si="18"/>
        <v>0</v>
      </c>
      <c r="BJ137" s="17" t="s">
        <v>140</v>
      </c>
      <c r="BK137" s="160">
        <f t="shared" si="19"/>
        <v>0</v>
      </c>
      <c r="BL137" s="17" t="s">
        <v>204</v>
      </c>
      <c r="BM137" s="159" t="s">
        <v>7</v>
      </c>
    </row>
    <row r="138" spans="1:65" s="2" customFormat="1" ht="24.25" customHeight="1">
      <c r="A138" s="29"/>
      <c r="B138" s="147"/>
      <c r="C138" s="148" t="s">
        <v>204</v>
      </c>
      <c r="D138" s="148" t="s">
        <v>135</v>
      </c>
      <c r="E138" s="149" t="s">
        <v>1240</v>
      </c>
      <c r="F138" s="150" t="s">
        <v>1241</v>
      </c>
      <c r="G138" s="151" t="s">
        <v>220</v>
      </c>
      <c r="H138" s="152">
        <v>16</v>
      </c>
      <c r="I138" s="153">
        <v>0</v>
      </c>
      <c r="J138" s="153">
        <f t="shared" si="10"/>
        <v>0</v>
      </c>
      <c r="K138" s="154"/>
      <c r="L138" s="30"/>
      <c r="M138" s="155" t="s">
        <v>1</v>
      </c>
      <c r="N138" s="156" t="s">
        <v>37</v>
      </c>
      <c r="O138" s="157">
        <v>0</v>
      </c>
      <c r="P138" s="157">
        <f t="shared" si="11"/>
        <v>0</v>
      </c>
      <c r="Q138" s="157">
        <v>0</v>
      </c>
      <c r="R138" s="157">
        <f t="shared" si="12"/>
        <v>0</v>
      </c>
      <c r="S138" s="157">
        <v>0</v>
      </c>
      <c r="T138" s="158">
        <f t="shared" si="1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204</v>
      </c>
      <c r="AT138" s="159" t="s">
        <v>135</v>
      </c>
      <c r="AU138" s="159" t="s">
        <v>140</v>
      </c>
      <c r="AY138" s="17" t="s">
        <v>133</v>
      </c>
      <c r="BE138" s="160">
        <f t="shared" si="14"/>
        <v>0</v>
      </c>
      <c r="BF138" s="160">
        <f t="shared" si="15"/>
        <v>0</v>
      </c>
      <c r="BG138" s="160">
        <f t="shared" si="16"/>
        <v>0</v>
      </c>
      <c r="BH138" s="160">
        <f t="shared" si="17"/>
        <v>0</v>
      </c>
      <c r="BI138" s="160">
        <f t="shared" si="18"/>
        <v>0</v>
      </c>
      <c r="BJ138" s="17" t="s">
        <v>140</v>
      </c>
      <c r="BK138" s="160">
        <f t="shared" si="19"/>
        <v>0</v>
      </c>
      <c r="BL138" s="17" t="s">
        <v>204</v>
      </c>
      <c r="BM138" s="159" t="s">
        <v>230</v>
      </c>
    </row>
    <row r="139" spans="1:65" s="2" customFormat="1" ht="21.75" customHeight="1">
      <c r="A139" s="29"/>
      <c r="B139" s="147"/>
      <c r="C139" s="148" t="s">
        <v>209</v>
      </c>
      <c r="D139" s="148" t="s">
        <v>135</v>
      </c>
      <c r="E139" s="149" t="s">
        <v>1242</v>
      </c>
      <c r="F139" s="150" t="s">
        <v>1243</v>
      </c>
      <c r="G139" s="151" t="s">
        <v>220</v>
      </c>
      <c r="H139" s="152">
        <v>6</v>
      </c>
      <c r="I139" s="153">
        <v>0</v>
      </c>
      <c r="J139" s="153">
        <f t="shared" si="10"/>
        <v>0</v>
      </c>
      <c r="K139" s="154"/>
      <c r="L139" s="30"/>
      <c r="M139" s="155" t="s">
        <v>1</v>
      </c>
      <c r="N139" s="156" t="s">
        <v>37</v>
      </c>
      <c r="O139" s="157">
        <v>0</v>
      </c>
      <c r="P139" s="157">
        <f t="shared" si="11"/>
        <v>0</v>
      </c>
      <c r="Q139" s="157">
        <v>0</v>
      </c>
      <c r="R139" s="157">
        <f t="shared" si="12"/>
        <v>0</v>
      </c>
      <c r="S139" s="157">
        <v>0</v>
      </c>
      <c r="T139" s="158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204</v>
      </c>
      <c r="AT139" s="159" t="s">
        <v>135</v>
      </c>
      <c r="AU139" s="159" t="s">
        <v>140</v>
      </c>
      <c r="AY139" s="17" t="s">
        <v>133</v>
      </c>
      <c r="BE139" s="160">
        <f t="shared" si="14"/>
        <v>0</v>
      </c>
      <c r="BF139" s="160">
        <f t="shared" si="15"/>
        <v>0</v>
      </c>
      <c r="BG139" s="160">
        <f t="shared" si="16"/>
        <v>0</v>
      </c>
      <c r="BH139" s="160">
        <f t="shared" si="17"/>
        <v>0</v>
      </c>
      <c r="BI139" s="160">
        <f t="shared" si="18"/>
        <v>0</v>
      </c>
      <c r="BJ139" s="17" t="s">
        <v>140</v>
      </c>
      <c r="BK139" s="160">
        <f t="shared" si="19"/>
        <v>0</v>
      </c>
      <c r="BL139" s="17" t="s">
        <v>204</v>
      </c>
      <c r="BM139" s="159" t="s">
        <v>239</v>
      </c>
    </row>
    <row r="140" spans="1:65" s="2" customFormat="1" ht="21.75" customHeight="1">
      <c r="A140" s="29"/>
      <c r="B140" s="147"/>
      <c r="C140" s="148" t="s">
        <v>213</v>
      </c>
      <c r="D140" s="148" t="s">
        <v>135</v>
      </c>
      <c r="E140" s="149" t="s">
        <v>1244</v>
      </c>
      <c r="F140" s="150" t="s">
        <v>1245</v>
      </c>
      <c r="G140" s="151" t="s">
        <v>220</v>
      </c>
      <c r="H140" s="152">
        <v>2</v>
      </c>
      <c r="I140" s="153">
        <v>0</v>
      </c>
      <c r="J140" s="153">
        <f t="shared" si="10"/>
        <v>0</v>
      </c>
      <c r="K140" s="154"/>
      <c r="L140" s="30"/>
      <c r="M140" s="155" t="s">
        <v>1</v>
      </c>
      <c r="N140" s="156" t="s">
        <v>37</v>
      </c>
      <c r="O140" s="157">
        <v>0</v>
      </c>
      <c r="P140" s="157">
        <f t="shared" si="11"/>
        <v>0</v>
      </c>
      <c r="Q140" s="157">
        <v>0</v>
      </c>
      <c r="R140" s="157">
        <f t="shared" si="12"/>
        <v>0</v>
      </c>
      <c r="S140" s="157">
        <v>0</v>
      </c>
      <c r="T140" s="158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9" t="s">
        <v>204</v>
      </c>
      <c r="AT140" s="159" t="s">
        <v>135</v>
      </c>
      <c r="AU140" s="159" t="s">
        <v>140</v>
      </c>
      <c r="AY140" s="17" t="s">
        <v>133</v>
      </c>
      <c r="BE140" s="160">
        <f t="shared" si="14"/>
        <v>0</v>
      </c>
      <c r="BF140" s="160">
        <f t="shared" si="15"/>
        <v>0</v>
      </c>
      <c r="BG140" s="160">
        <f t="shared" si="16"/>
        <v>0</v>
      </c>
      <c r="BH140" s="160">
        <f t="shared" si="17"/>
        <v>0</v>
      </c>
      <c r="BI140" s="160">
        <f t="shared" si="18"/>
        <v>0</v>
      </c>
      <c r="BJ140" s="17" t="s">
        <v>140</v>
      </c>
      <c r="BK140" s="160">
        <f t="shared" si="19"/>
        <v>0</v>
      </c>
      <c r="BL140" s="17" t="s">
        <v>204</v>
      </c>
      <c r="BM140" s="159" t="s">
        <v>247</v>
      </c>
    </row>
    <row r="141" spans="1:65" s="2" customFormat="1" ht="21.75" customHeight="1">
      <c r="A141" s="29"/>
      <c r="B141" s="147"/>
      <c r="C141" s="148" t="s">
        <v>217</v>
      </c>
      <c r="D141" s="148" t="s">
        <v>135</v>
      </c>
      <c r="E141" s="149" t="s">
        <v>1246</v>
      </c>
      <c r="F141" s="150" t="s">
        <v>1247</v>
      </c>
      <c r="G141" s="151" t="s">
        <v>220</v>
      </c>
      <c r="H141" s="152">
        <v>2</v>
      </c>
      <c r="I141" s="153">
        <v>0</v>
      </c>
      <c r="J141" s="153">
        <f t="shared" si="10"/>
        <v>0</v>
      </c>
      <c r="K141" s="154"/>
      <c r="L141" s="30"/>
      <c r="M141" s="155" t="s">
        <v>1</v>
      </c>
      <c r="N141" s="156" t="s">
        <v>37</v>
      </c>
      <c r="O141" s="157">
        <v>0</v>
      </c>
      <c r="P141" s="157">
        <f t="shared" si="11"/>
        <v>0</v>
      </c>
      <c r="Q141" s="157">
        <v>0</v>
      </c>
      <c r="R141" s="157">
        <f t="shared" si="12"/>
        <v>0</v>
      </c>
      <c r="S141" s="157">
        <v>0</v>
      </c>
      <c r="T141" s="158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204</v>
      </c>
      <c r="AT141" s="159" t="s">
        <v>135</v>
      </c>
      <c r="AU141" s="159" t="s">
        <v>140</v>
      </c>
      <c r="AY141" s="17" t="s">
        <v>133</v>
      </c>
      <c r="BE141" s="160">
        <f t="shared" si="14"/>
        <v>0</v>
      </c>
      <c r="BF141" s="160">
        <f t="shared" si="15"/>
        <v>0</v>
      </c>
      <c r="BG141" s="160">
        <f t="shared" si="16"/>
        <v>0</v>
      </c>
      <c r="BH141" s="160">
        <f t="shared" si="17"/>
        <v>0</v>
      </c>
      <c r="BI141" s="160">
        <f t="shared" si="18"/>
        <v>0</v>
      </c>
      <c r="BJ141" s="17" t="s">
        <v>140</v>
      </c>
      <c r="BK141" s="160">
        <f t="shared" si="19"/>
        <v>0</v>
      </c>
      <c r="BL141" s="17" t="s">
        <v>204</v>
      </c>
      <c r="BM141" s="159" t="s">
        <v>255</v>
      </c>
    </row>
    <row r="142" spans="1:65" s="2" customFormat="1" ht="24.25" customHeight="1">
      <c r="A142" s="29"/>
      <c r="B142" s="147"/>
      <c r="C142" s="148" t="s">
        <v>7</v>
      </c>
      <c r="D142" s="148" t="s">
        <v>135</v>
      </c>
      <c r="E142" s="149" t="s">
        <v>1248</v>
      </c>
      <c r="F142" s="150" t="s">
        <v>1249</v>
      </c>
      <c r="G142" s="151" t="s">
        <v>220</v>
      </c>
      <c r="H142" s="152">
        <v>14</v>
      </c>
      <c r="I142" s="153">
        <v>0</v>
      </c>
      <c r="J142" s="153">
        <f t="shared" si="10"/>
        <v>0</v>
      </c>
      <c r="K142" s="154"/>
      <c r="L142" s="30"/>
      <c r="M142" s="155" t="s">
        <v>1</v>
      </c>
      <c r="N142" s="156" t="s">
        <v>37</v>
      </c>
      <c r="O142" s="157">
        <v>0</v>
      </c>
      <c r="P142" s="157">
        <f t="shared" si="11"/>
        <v>0</v>
      </c>
      <c r="Q142" s="157">
        <v>0</v>
      </c>
      <c r="R142" s="157">
        <f t="shared" si="12"/>
        <v>0</v>
      </c>
      <c r="S142" s="157">
        <v>0</v>
      </c>
      <c r="T142" s="158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204</v>
      </c>
      <c r="AT142" s="159" t="s">
        <v>135</v>
      </c>
      <c r="AU142" s="159" t="s">
        <v>140</v>
      </c>
      <c r="AY142" s="17" t="s">
        <v>133</v>
      </c>
      <c r="BE142" s="160">
        <f t="shared" si="14"/>
        <v>0</v>
      </c>
      <c r="BF142" s="160">
        <f t="shared" si="15"/>
        <v>0</v>
      </c>
      <c r="BG142" s="160">
        <f t="shared" si="16"/>
        <v>0</v>
      </c>
      <c r="BH142" s="160">
        <f t="shared" si="17"/>
        <v>0</v>
      </c>
      <c r="BI142" s="160">
        <f t="shared" si="18"/>
        <v>0</v>
      </c>
      <c r="BJ142" s="17" t="s">
        <v>140</v>
      </c>
      <c r="BK142" s="160">
        <f t="shared" si="19"/>
        <v>0</v>
      </c>
      <c r="BL142" s="17" t="s">
        <v>204</v>
      </c>
      <c r="BM142" s="159" t="s">
        <v>263</v>
      </c>
    </row>
    <row r="143" spans="1:65" s="13" customFormat="1" ht="12">
      <c r="B143" s="171"/>
      <c r="D143" s="172" t="s">
        <v>171</v>
      </c>
      <c r="E143" s="173" t="s">
        <v>1</v>
      </c>
      <c r="F143" s="174" t="s">
        <v>1250</v>
      </c>
      <c r="H143" s="175">
        <v>14</v>
      </c>
      <c r="L143" s="171"/>
      <c r="M143" s="176"/>
      <c r="N143" s="177"/>
      <c r="O143" s="177"/>
      <c r="P143" s="177"/>
      <c r="Q143" s="177"/>
      <c r="R143" s="177"/>
      <c r="S143" s="177"/>
      <c r="T143" s="178"/>
      <c r="AT143" s="173" t="s">
        <v>171</v>
      </c>
      <c r="AU143" s="173" t="s">
        <v>140</v>
      </c>
      <c r="AV143" s="13" t="s">
        <v>140</v>
      </c>
      <c r="AW143" s="13" t="s">
        <v>27</v>
      </c>
      <c r="AX143" s="13" t="s">
        <v>71</v>
      </c>
      <c r="AY143" s="173" t="s">
        <v>133</v>
      </c>
    </row>
    <row r="144" spans="1:65" s="14" customFormat="1" ht="12">
      <c r="B144" s="179"/>
      <c r="D144" s="172" t="s">
        <v>171</v>
      </c>
      <c r="E144" s="180" t="s">
        <v>1</v>
      </c>
      <c r="F144" s="181" t="s">
        <v>380</v>
      </c>
      <c r="H144" s="182">
        <v>14</v>
      </c>
      <c r="L144" s="179"/>
      <c r="M144" s="183"/>
      <c r="N144" s="184"/>
      <c r="O144" s="184"/>
      <c r="P144" s="184"/>
      <c r="Q144" s="184"/>
      <c r="R144" s="184"/>
      <c r="S144" s="184"/>
      <c r="T144" s="185"/>
      <c r="AT144" s="180" t="s">
        <v>171</v>
      </c>
      <c r="AU144" s="180" t="s">
        <v>140</v>
      </c>
      <c r="AV144" s="14" t="s">
        <v>139</v>
      </c>
      <c r="AW144" s="14" t="s">
        <v>27</v>
      </c>
      <c r="AX144" s="14" t="s">
        <v>79</v>
      </c>
      <c r="AY144" s="180" t="s">
        <v>133</v>
      </c>
    </row>
    <row r="145" spans="1:65" s="2" customFormat="1" ht="24.25" customHeight="1">
      <c r="A145" s="29"/>
      <c r="B145" s="147"/>
      <c r="C145" s="148" t="s">
        <v>226</v>
      </c>
      <c r="D145" s="148" t="s">
        <v>135</v>
      </c>
      <c r="E145" s="149" t="s">
        <v>1251</v>
      </c>
      <c r="F145" s="150" t="s">
        <v>1252</v>
      </c>
      <c r="G145" s="151" t="s">
        <v>180</v>
      </c>
      <c r="H145" s="152">
        <v>4</v>
      </c>
      <c r="I145" s="153">
        <v>0</v>
      </c>
      <c r="J145" s="153">
        <f>ROUND(I145*H145,2)</f>
        <v>0</v>
      </c>
      <c r="K145" s="154"/>
      <c r="L145" s="30"/>
      <c r="M145" s="155" t="s">
        <v>1</v>
      </c>
      <c r="N145" s="156" t="s">
        <v>37</v>
      </c>
      <c r="O145" s="157">
        <v>0</v>
      </c>
      <c r="P145" s="157">
        <f>O145*H145</f>
        <v>0</v>
      </c>
      <c r="Q145" s="157">
        <v>0</v>
      </c>
      <c r="R145" s="157">
        <f>Q145*H145</f>
        <v>0</v>
      </c>
      <c r="S145" s="157">
        <v>0</v>
      </c>
      <c r="T145" s="158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204</v>
      </c>
      <c r="AT145" s="159" t="s">
        <v>135</v>
      </c>
      <c r="AU145" s="159" t="s">
        <v>140</v>
      </c>
      <c r="AY145" s="17" t="s">
        <v>133</v>
      </c>
      <c r="BE145" s="160">
        <f>IF(N145="základná",J145,0)</f>
        <v>0</v>
      </c>
      <c r="BF145" s="160">
        <f>IF(N145="znížená",J145,0)</f>
        <v>0</v>
      </c>
      <c r="BG145" s="160">
        <f>IF(N145="zákl. prenesená",J145,0)</f>
        <v>0</v>
      </c>
      <c r="BH145" s="160">
        <f>IF(N145="zníž. prenesená",J145,0)</f>
        <v>0</v>
      </c>
      <c r="BI145" s="160">
        <f>IF(N145="nulová",J145,0)</f>
        <v>0</v>
      </c>
      <c r="BJ145" s="17" t="s">
        <v>140</v>
      </c>
      <c r="BK145" s="160">
        <f>ROUND(I145*H145,2)</f>
        <v>0</v>
      </c>
      <c r="BL145" s="17" t="s">
        <v>204</v>
      </c>
      <c r="BM145" s="159" t="s">
        <v>272</v>
      </c>
    </row>
    <row r="146" spans="1:65" s="13" customFormat="1" ht="12">
      <c r="B146" s="171"/>
      <c r="D146" s="172" t="s">
        <v>171</v>
      </c>
      <c r="E146" s="173" t="s">
        <v>1</v>
      </c>
      <c r="F146" s="174" t="s">
        <v>1253</v>
      </c>
      <c r="H146" s="175">
        <v>4</v>
      </c>
      <c r="L146" s="171"/>
      <c r="M146" s="176"/>
      <c r="N146" s="177"/>
      <c r="O146" s="177"/>
      <c r="P146" s="177"/>
      <c r="Q146" s="177"/>
      <c r="R146" s="177"/>
      <c r="S146" s="177"/>
      <c r="T146" s="178"/>
      <c r="AT146" s="173" t="s">
        <v>171</v>
      </c>
      <c r="AU146" s="173" t="s">
        <v>140</v>
      </c>
      <c r="AV146" s="13" t="s">
        <v>140</v>
      </c>
      <c r="AW146" s="13" t="s">
        <v>27</v>
      </c>
      <c r="AX146" s="13" t="s">
        <v>71</v>
      </c>
      <c r="AY146" s="173" t="s">
        <v>133</v>
      </c>
    </row>
    <row r="147" spans="1:65" s="14" customFormat="1" ht="12">
      <c r="B147" s="179"/>
      <c r="D147" s="172" t="s">
        <v>171</v>
      </c>
      <c r="E147" s="180" t="s">
        <v>1</v>
      </c>
      <c r="F147" s="181" t="s">
        <v>380</v>
      </c>
      <c r="H147" s="182">
        <v>4</v>
      </c>
      <c r="L147" s="179"/>
      <c r="M147" s="183"/>
      <c r="N147" s="184"/>
      <c r="O147" s="184"/>
      <c r="P147" s="184"/>
      <c r="Q147" s="184"/>
      <c r="R147" s="184"/>
      <c r="S147" s="184"/>
      <c r="T147" s="185"/>
      <c r="AT147" s="180" t="s">
        <v>171</v>
      </c>
      <c r="AU147" s="180" t="s">
        <v>140</v>
      </c>
      <c r="AV147" s="14" t="s">
        <v>139</v>
      </c>
      <c r="AW147" s="14" t="s">
        <v>27</v>
      </c>
      <c r="AX147" s="14" t="s">
        <v>79</v>
      </c>
      <c r="AY147" s="180" t="s">
        <v>133</v>
      </c>
    </row>
    <row r="148" spans="1:65" s="2" customFormat="1" ht="24.25" customHeight="1">
      <c r="A148" s="29"/>
      <c r="B148" s="147"/>
      <c r="C148" s="148" t="s">
        <v>230</v>
      </c>
      <c r="D148" s="148" t="s">
        <v>135</v>
      </c>
      <c r="E148" s="149" t="s">
        <v>1254</v>
      </c>
      <c r="F148" s="150" t="s">
        <v>1255</v>
      </c>
      <c r="G148" s="151" t="s">
        <v>180</v>
      </c>
      <c r="H148" s="152">
        <v>155</v>
      </c>
      <c r="I148" s="153">
        <v>0</v>
      </c>
      <c r="J148" s="153">
        <f>ROUND(I148*H148,2)</f>
        <v>0</v>
      </c>
      <c r="K148" s="154"/>
      <c r="L148" s="30"/>
      <c r="M148" s="155" t="s">
        <v>1</v>
      </c>
      <c r="N148" s="156" t="s">
        <v>37</v>
      </c>
      <c r="O148" s="157">
        <v>0</v>
      </c>
      <c r="P148" s="157">
        <f>O148*H148</f>
        <v>0</v>
      </c>
      <c r="Q148" s="157">
        <v>0</v>
      </c>
      <c r="R148" s="157">
        <f>Q148*H148</f>
        <v>0</v>
      </c>
      <c r="S148" s="157">
        <v>0</v>
      </c>
      <c r="T148" s="158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204</v>
      </c>
      <c r="AT148" s="159" t="s">
        <v>135</v>
      </c>
      <c r="AU148" s="159" t="s">
        <v>140</v>
      </c>
      <c r="AY148" s="17" t="s">
        <v>133</v>
      </c>
      <c r="BE148" s="160">
        <f>IF(N148="základná",J148,0)</f>
        <v>0</v>
      </c>
      <c r="BF148" s="160">
        <f>IF(N148="znížená",J148,0)</f>
        <v>0</v>
      </c>
      <c r="BG148" s="160">
        <f>IF(N148="zákl. prenesená",J148,0)</f>
        <v>0</v>
      </c>
      <c r="BH148" s="160">
        <f>IF(N148="zníž. prenesená",J148,0)</f>
        <v>0</v>
      </c>
      <c r="BI148" s="160">
        <f>IF(N148="nulová",J148,0)</f>
        <v>0</v>
      </c>
      <c r="BJ148" s="17" t="s">
        <v>140</v>
      </c>
      <c r="BK148" s="160">
        <f>ROUND(I148*H148,2)</f>
        <v>0</v>
      </c>
      <c r="BL148" s="17" t="s">
        <v>204</v>
      </c>
      <c r="BM148" s="159" t="s">
        <v>280</v>
      </c>
    </row>
    <row r="149" spans="1:65" s="13" customFormat="1" ht="12">
      <c r="B149" s="171"/>
      <c r="D149" s="172" t="s">
        <v>171</v>
      </c>
      <c r="E149" s="173" t="s">
        <v>1</v>
      </c>
      <c r="F149" s="174" t="s">
        <v>1256</v>
      </c>
      <c r="H149" s="175">
        <v>25</v>
      </c>
      <c r="L149" s="171"/>
      <c r="M149" s="176"/>
      <c r="N149" s="177"/>
      <c r="O149" s="177"/>
      <c r="P149" s="177"/>
      <c r="Q149" s="177"/>
      <c r="R149" s="177"/>
      <c r="S149" s="177"/>
      <c r="T149" s="178"/>
      <c r="AT149" s="173" t="s">
        <v>171</v>
      </c>
      <c r="AU149" s="173" t="s">
        <v>140</v>
      </c>
      <c r="AV149" s="13" t="s">
        <v>140</v>
      </c>
      <c r="AW149" s="13" t="s">
        <v>27</v>
      </c>
      <c r="AX149" s="13" t="s">
        <v>71</v>
      </c>
      <c r="AY149" s="173" t="s">
        <v>133</v>
      </c>
    </row>
    <row r="150" spans="1:65" s="13" customFormat="1" ht="24">
      <c r="B150" s="171"/>
      <c r="D150" s="172" t="s">
        <v>171</v>
      </c>
      <c r="E150" s="173" t="s">
        <v>1</v>
      </c>
      <c r="F150" s="174" t="s">
        <v>1257</v>
      </c>
      <c r="H150" s="175">
        <v>130</v>
      </c>
      <c r="L150" s="171"/>
      <c r="M150" s="176"/>
      <c r="N150" s="177"/>
      <c r="O150" s="177"/>
      <c r="P150" s="177"/>
      <c r="Q150" s="177"/>
      <c r="R150" s="177"/>
      <c r="S150" s="177"/>
      <c r="T150" s="178"/>
      <c r="AT150" s="173" t="s">
        <v>171</v>
      </c>
      <c r="AU150" s="173" t="s">
        <v>140</v>
      </c>
      <c r="AV150" s="13" t="s">
        <v>140</v>
      </c>
      <c r="AW150" s="13" t="s">
        <v>27</v>
      </c>
      <c r="AX150" s="13" t="s">
        <v>71</v>
      </c>
      <c r="AY150" s="173" t="s">
        <v>133</v>
      </c>
    </row>
    <row r="151" spans="1:65" s="14" customFormat="1" ht="12">
      <c r="B151" s="179"/>
      <c r="D151" s="172" t="s">
        <v>171</v>
      </c>
      <c r="E151" s="180" t="s">
        <v>1</v>
      </c>
      <c r="F151" s="181" t="s">
        <v>380</v>
      </c>
      <c r="H151" s="182">
        <v>155</v>
      </c>
      <c r="L151" s="179"/>
      <c r="M151" s="183"/>
      <c r="N151" s="184"/>
      <c r="O151" s="184"/>
      <c r="P151" s="184"/>
      <c r="Q151" s="184"/>
      <c r="R151" s="184"/>
      <c r="S151" s="184"/>
      <c r="T151" s="185"/>
      <c r="AT151" s="180" t="s">
        <v>171</v>
      </c>
      <c r="AU151" s="180" t="s">
        <v>140</v>
      </c>
      <c r="AV151" s="14" t="s">
        <v>139</v>
      </c>
      <c r="AW151" s="14" t="s">
        <v>27</v>
      </c>
      <c r="AX151" s="14" t="s">
        <v>79</v>
      </c>
      <c r="AY151" s="180" t="s">
        <v>133</v>
      </c>
    </row>
    <row r="152" spans="1:65" s="2" customFormat="1" ht="24.25" customHeight="1">
      <c r="A152" s="29"/>
      <c r="B152" s="147"/>
      <c r="C152" s="148" t="s">
        <v>234</v>
      </c>
      <c r="D152" s="148" t="s">
        <v>135</v>
      </c>
      <c r="E152" s="149" t="s">
        <v>1258</v>
      </c>
      <c r="F152" s="150" t="s">
        <v>1259</v>
      </c>
      <c r="G152" s="151" t="s">
        <v>180</v>
      </c>
      <c r="H152" s="152">
        <v>66</v>
      </c>
      <c r="I152" s="153">
        <v>0</v>
      </c>
      <c r="J152" s="153">
        <f>ROUND(I152*H152,2)</f>
        <v>0</v>
      </c>
      <c r="K152" s="154"/>
      <c r="L152" s="30"/>
      <c r="M152" s="155" t="s">
        <v>1</v>
      </c>
      <c r="N152" s="156" t="s">
        <v>37</v>
      </c>
      <c r="O152" s="157">
        <v>0</v>
      </c>
      <c r="P152" s="157">
        <f>O152*H152</f>
        <v>0</v>
      </c>
      <c r="Q152" s="157">
        <v>0</v>
      </c>
      <c r="R152" s="157">
        <f>Q152*H152</f>
        <v>0</v>
      </c>
      <c r="S152" s="157">
        <v>0</v>
      </c>
      <c r="T152" s="158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204</v>
      </c>
      <c r="AT152" s="159" t="s">
        <v>135</v>
      </c>
      <c r="AU152" s="159" t="s">
        <v>140</v>
      </c>
      <c r="AY152" s="17" t="s">
        <v>133</v>
      </c>
      <c r="BE152" s="160">
        <f>IF(N152="základná",J152,0)</f>
        <v>0</v>
      </c>
      <c r="BF152" s="160">
        <f>IF(N152="znížená",J152,0)</f>
        <v>0</v>
      </c>
      <c r="BG152" s="160">
        <f>IF(N152="zákl. prenesená",J152,0)</f>
        <v>0</v>
      </c>
      <c r="BH152" s="160">
        <f>IF(N152="zníž. prenesená",J152,0)</f>
        <v>0</v>
      </c>
      <c r="BI152" s="160">
        <f>IF(N152="nulová",J152,0)</f>
        <v>0</v>
      </c>
      <c r="BJ152" s="17" t="s">
        <v>140</v>
      </c>
      <c r="BK152" s="160">
        <f>ROUND(I152*H152,2)</f>
        <v>0</v>
      </c>
      <c r="BL152" s="17" t="s">
        <v>204</v>
      </c>
      <c r="BM152" s="159" t="s">
        <v>288</v>
      </c>
    </row>
    <row r="153" spans="1:65" s="13" customFormat="1" ht="24">
      <c r="B153" s="171"/>
      <c r="D153" s="172" t="s">
        <v>171</v>
      </c>
      <c r="E153" s="173" t="s">
        <v>1</v>
      </c>
      <c r="F153" s="174" t="s">
        <v>1260</v>
      </c>
      <c r="H153" s="175">
        <v>66</v>
      </c>
      <c r="L153" s="171"/>
      <c r="M153" s="176"/>
      <c r="N153" s="177"/>
      <c r="O153" s="177"/>
      <c r="P153" s="177"/>
      <c r="Q153" s="177"/>
      <c r="R153" s="177"/>
      <c r="S153" s="177"/>
      <c r="T153" s="178"/>
      <c r="AT153" s="173" t="s">
        <v>171</v>
      </c>
      <c r="AU153" s="173" t="s">
        <v>140</v>
      </c>
      <c r="AV153" s="13" t="s">
        <v>140</v>
      </c>
      <c r="AW153" s="13" t="s">
        <v>27</v>
      </c>
      <c r="AX153" s="13" t="s">
        <v>71</v>
      </c>
      <c r="AY153" s="173" t="s">
        <v>133</v>
      </c>
    </row>
    <row r="154" spans="1:65" s="14" customFormat="1" ht="12">
      <c r="B154" s="179"/>
      <c r="D154" s="172" t="s">
        <v>171</v>
      </c>
      <c r="E154" s="180" t="s">
        <v>1</v>
      </c>
      <c r="F154" s="181" t="s">
        <v>380</v>
      </c>
      <c r="H154" s="182">
        <v>66</v>
      </c>
      <c r="L154" s="179"/>
      <c r="M154" s="183"/>
      <c r="N154" s="184"/>
      <c r="O154" s="184"/>
      <c r="P154" s="184"/>
      <c r="Q154" s="184"/>
      <c r="R154" s="184"/>
      <c r="S154" s="184"/>
      <c r="T154" s="185"/>
      <c r="AT154" s="180" t="s">
        <v>171</v>
      </c>
      <c r="AU154" s="180" t="s">
        <v>140</v>
      </c>
      <c r="AV154" s="14" t="s">
        <v>139</v>
      </c>
      <c r="AW154" s="14" t="s">
        <v>27</v>
      </c>
      <c r="AX154" s="14" t="s">
        <v>79</v>
      </c>
      <c r="AY154" s="180" t="s">
        <v>133</v>
      </c>
    </row>
    <row r="155" spans="1:65" s="2" customFormat="1" ht="24.25" customHeight="1">
      <c r="A155" s="29"/>
      <c r="B155" s="147"/>
      <c r="C155" s="148" t="s">
        <v>239</v>
      </c>
      <c r="D155" s="148" t="s">
        <v>135</v>
      </c>
      <c r="E155" s="149" t="s">
        <v>1261</v>
      </c>
      <c r="F155" s="150" t="s">
        <v>1262</v>
      </c>
      <c r="G155" s="151" t="s">
        <v>180</v>
      </c>
      <c r="H155" s="152">
        <v>64</v>
      </c>
      <c r="I155" s="153">
        <v>0</v>
      </c>
      <c r="J155" s="153">
        <f>ROUND(I155*H155,2)</f>
        <v>0</v>
      </c>
      <c r="K155" s="154"/>
      <c r="L155" s="30"/>
      <c r="M155" s="155" t="s">
        <v>1</v>
      </c>
      <c r="N155" s="156" t="s">
        <v>37</v>
      </c>
      <c r="O155" s="157">
        <v>0</v>
      </c>
      <c r="P155" s="157">
        <f>O155*H155</f>
        <v>0</v>
      </c>
      <c r="Q155" s="157">
        <v>0</v>
      </c>
      <c r="R155" s="157">
        <f>Q155*H155</f>
        <v>0</v>
      </c>
      <c r="S155" s="157">
        <v>0</v>
      </c>
      <c r="T155" s="158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204</v>
      </c>
      <c r="AT155" s="159" t="s">
        <v>135</v>
      </c>
      <c r="AU155" s="159" t="s">
        <v>140</v>
      </c>
      <c r="AY155" s="17" t="s">
        <v>133</v>
      </c>
      <c r="BE155" s="160">
        <f>IF(N155="základná",J155,0)</f>
        <v>0</v>
      </c>
      <c r="BF155" s="160">
        <f>IF(N155="znížená",J155,0)</f>
        <v>0</v>
      </c>
      <c r="BG155" s="160">
        <f>IF(N155="zákl. prenesená",J155,0)</f>
        <v>0</v>
      </c>
      <c r="BH155" s="160">
        <f>IF(N155="zníž. prenesená",J155,0)</f>
        <v>0</v>
      </c>
      <c r="BI155" s="160">
        <f>IF(N155="nulová",J155,0)</f>
        <v>0</v>
      </c>
      <c r="BJ155" s="17" t="s">
        <v>140</v>
      </c>
      <c r="BK155" s="160">
        <f>ROUND(I155*H155,2)</f>
        <v>0</v>
      </c>
      <c r="BL155" s="17" t="s">
        <v>204</v>
      </c>
      <c r="BM155" s="159" t="s">
        <v>297</v>
      </c>
    </row>
    <row r="156" spans="1:65" s="13" customFormat="1" ht="24">
      <c r="B156" s="171"/>
      <c r="D156" s="172" t="s">
        <v>171</v>
      </c>
      <c r="E156" s="173" t="s">
        <v>1</v>
      </c>
      <c r="F156" s="174" t="s">
        <v>1263</v>
      </c>
      <c r="H156" s="175">
        <v>64</v>
      </c>
      <c r="L156" s="171"/>
      <c r="M156" s="176"/>
      <c r="N156" s="177"/>
      <c r="O156" s="177"/>
      <c r="P156" s="177"/>
      <c r="Q156" s="177"/>
      <c r="R156" s="177"/>
      <c r="S156" s="177"/>
      <c r="T156" s="178"/>
      <c r="AT156" s="173" t="s">
        <v>171</v>
      </c>
      <c r="AU156" s="173" t="s">
        <v>140</v>
      </c>
      <c r="AV156" s="13" t="s">
        <v>140</v>
      </c>
      <c r="AW156" s="13" t="s">
        <v>27</v>
      </c>
      <c r="AX156" s="13" t="s">
        <v>71</v>
      </c>
      <c r="AY156" s="173" t="s">
        <v>133</v>
      </c>
    </row>
    <row r="157" spans="1:65" s="14" customFormat="1" ht="12">
      <c r="B157" s="179"/>
      <c r="D157" s="172" t="s">
        <v>171</v>
      </c>
      <c r="E157" s="180" t="s">
        <v>1</v>
      </c>
      <c r="F157" s="181" t="s">
        <v>380</v>
      </c>
      <c r="H157" s="182">
        <v>64</v>
      </c>
      <c r="L157" s="179"/>
      <c r="M157" s="183"/>
      <c r="N157" s="184"/>
      <c r="O157" s="184"/>
      <c r="P157" s="184"/>
      <c r="Q157" s="184"/>
      <c r="R157" s="184"/>
      <c r="S157" s="184"/>
      <c r="T157" s="185"/>
      <c r="AT157" s="180" t="s">
        <v>171</v>
      </c>
      <c r="AU157" s="180" t="s">
        <v>140</v>
      </c>
      <c r="AV157" s="14" t="s">
        <v>139</v>
      </c>
      <c r="AW157" s="14" t="s">
        <v>27</v>
      </c>
      <c r="AX157" s="14" t="s">
        <v>79</v>
      </c>
      <c r="AY157" s="180" t="s">
        <v>133</v>
      </c>
    </row>
    <row r="158" spans="1:65" s="2" customFormat="1" ht="24.25" customHeight="1">
      <c r="A158" s="29"/>
      <c r="B158" s="147"/>
      <c r="C158" s="148" t="s">
        <v>243</v>
      </c>
      <c r="D158" s="148" t="s">
        <v>135</v>
      </c>
      <c r="E158" s="149" t="s">
        <v>1264</v>
      </c>
      <c r="F158" s="150" t="s">
        <v>1265</v>
      </c>
      <c r="G158" s="151" t="s">
        <v>180</v>
      </c>
      <c r="H158" s="152">
        <v>10</v>
      </c>
      <c r="I158" s="153">
        <v>0</v>
      </c>
      <c r="J158" s="153">
        <f>ROUND(I158*H158,2)</f>
        <v>0</v>
      </c>
      <c r="K158" s="154"/>
      <c r="L158" s="30"/>
      <c r="M158" s="155" t="s">
        <v>1</v>
      </c>
      <c r="N158" s="156" t="s">
        <v>37</v>
      </c>
      <c r="O158" s="157">
        <v>0</v>
      </c>
      <c r="P158" s="157">
        <f>O158*H158</f>
        <v>0</v>
      </c>
      <c r="Q158" s="157">
        <v>0</v>
      </c>
      <c r="R158" s="157">
        <f>Q158*H158</f>
        <v>0</v>
      </c>
      <c r="S158" s="157">
        <v>0</v>
      </c>
      <c r="T158" s="158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204</v>
      </c>
      <c r="AT158" s="159" t="s">
        <v>135</v>
      </c>
      <c r="AU158" s="159" t="s">
        <v>140</v>
      </c>
      <c r="AY158" s="17" t="s">
        <v>133</v>
      </c>
      <c r="BE158" s="160">
        <f>IF(N158="základná",J158,0)</f>
        <v>0</v>
      </c>
      <c r="BF158" s="160">
        <f>IF(N158="znížená",J158,0)</f>
        <v>0</v>
      </c>
      <c r="BG158" s="160">
        <f>IF(N158="zákl. prenesená",J158,0)</f>
        <v>0</v>
      </c>
      <c r="BH158" s="160">
        <f>IF(N158="zníž. prenesená",J158,0)</f>
        <v>0</v>
      </c>
      <c r="BI158" s="160">
        <f>IF(N158="nulová",J158,0)</f>
        <v>0</v>
      </c>
      <c r="BJ158" s="17" t="s">
        <v>140</v>
      </c>
      <c r="BK158" s="160">
        <f>ROUND(I158*H158,2)</f>
        <v>0</v>
      </c>
      <c r="BL158" s="17" t="s">
        <v>204</v>
      </c>
      <c r="BM158" s="159" t="s">
        <v>305</v>
      </c>
    </row>
    <row r="159" spans="1:65" s="13" customFormat="1" ht="24">
      <c r="B159" s="171"/>
      <c r="D159" s="172" t="s">
        <v>171</v>
      </c>
      <c r="E159" s="173" t="s">
        <v>1</v>
      </c>
      <c r="F159" s="174" t="s">
        <v>1266</v>
      </c>
      <c r="H159" s="175">
        <v>10</v>
      </c>
      <c r="L159" s="171"/>
      <c r="M159" s="176"/>
      <c r="N159" s="177"/>
      <c r="O159" s="177"/>
      <c r="P159" s="177"/>
      <c r="Q159" s="177"/>
      <c r="R159" s="177"/>
      <c r="S159" s="177"/>
      <c r="T159" s="178"/>
      <c r="AT159" s="173" t="s">
        <v>171</v>
      </c>
      <c r="AU159" s="173" t="s">
        <v>140</v>
      </c>
      <c r="AV159" s="13" t="s">
        <v>140</v>
      </c>
      <c r="AW159" s="13" t="s">
        <v>27</v>
      </c>
      <c r="AX159" s="13" t="s">
        <v>71</v>
      </c>
      <c r="AY159" s="173" t="s">
        <v>133</v>
      </c>
    </row>
    <row r="160" spans="1:65" s="14" customFormat="1" ht="12">
      <c r="B160" s="179"/>
      <c r="D160" s="172" t="s">
        <v>171</v>
      </c>
      <c r="E160" s="180" t="s">
        <v>1</v>
      </c>
      <c r="F160" s="181" t="s">
        <v>380</v>
      </c>
      <c r="H160" s="182">
        <v>10</v>
      </c>
      <c r="L160" s="179"/>
      <c r="M160" s="183"/>
      <c r="N160" s="184"/>
      <c r="O160" s="184"/>
      <c r="P160" s="184"/>
      <c r="Q160" s="184"/>
      <c r="R160" s="184"/>
      <c r="S160" s="184"/>
      <c r="T160" s="185"/>
      <c r="AT160" s="180" t="s">
        <v>171</v>
      </c>
      <c r="AU160" s="180" t="s">
        <v>140</v>
      </c>
      <c r="AV160" s="14" t="s">
        <v>139</v>
      </c>
      <c r="AW160" s="14" t="s">
        <v>27</v>
      </c>
      <c r="AX160" s="14" t="s">
        <v>79</v>
      </c>
      <c r="AY160" s="180" t="s">
        <v>133</v>
      </c>
    </row>
    <row r="161" spans="1:65" s="2" customFormat="1" ht="24.25" customHeight="1">
      <c r="A161" s="29"/>
      <c r="B161" s="147"/>
      <c r="C161" s="161" t="s">
        <v>247</v>
      </c>
      <c r="D161" s="161" t="s">
        <v>167</v>
      </c>
      <c r="E161" s="162" t="s">
        <v>1267</v>
      </c>
      <c r="F161" s="163" t="s">
        <v>1268</v>
      </c>
      <c r="G161" s="164" t="s">
        <v>180</v>
      </c>
      <c r="H161" s="165">
        <v>25</v>
      </c>
      <c r="I161" s="166">
        <v>0</v>
      </c>
      <c r="J161" s="166">
        <f>ROUND(I161*H161,2)</f>
        <v>0</v>
      </c>
      <c r="K161" s="167"/>
      <c r="L161" s="168"/>
      <c r="M161" s="169" t="s">
        <v>1</v>
      </c>
      <c r="N161" s="170" t="s">
        <v>37</v>
      </c>
      <c r="O161" s="157">
        <v>0</v>
      </c>
      <c r="P161" s="157">
        <f>O161*H161</f>
        <v>0</v>
      </c>
      <c r="Q161" s="157">
        <v>0</v>
      </c>
      <c r="R161" s="157">
        <f>Q161*H161</f>
        <v>0</v>
      </c>
      <c r="S161" s="157">
        <v>0</v>
      </c>
      <c r="T161" s="158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272</v>
      </c>
      <c r="AT161" s="159" t="s">
        <v>167</v>
      </c>
      <c r="AU161" s="159" t="s">
        <v>140</v>
      </c>
      <c r="AY161" s="17" t="s">
        <v>133</v>
      </c>
      <c r="BE161" s="160">
        <f>IF(N161="základná",J161,0)</f>
        <v>0</v>
      </c>
      <c r="BF161" s="160">
        <f>IF(N161="znížená",J161,0)</f>
        <v>0</v>
      </c>
      <c r="BG161" s="160">
        <f>IF(N161="zákl. prenesená",J161,0)</f>
        <v>0</v>
      </c>
      <c r="BH161" s="160">
        <f>IF(N161="zníž. prenesená",J161,0)</f>
        <v>0</v>
      </c>
      <c r="BI161" s="160">
        <f>IF(N161="nulová",J161,0)</f>
        <v>0</v>
      </c>
      <c r="BJ161" s="17" t="s">
        <v>140</v>
      </c>
      <c r="BK161" s="160">
        <f>ROUND(I161*H161,2)</f>
        <v>0</v>
      </c>
      <c r="BL161" s="17" t="s">
        <v>204</v>
      </c>
      <c r="BM161" s="159" t="s">
        <v>313</v>
      </c>
    </row>
    <row r="162" spans="1:65" s="13" customFormat="1" ht="12">
      <c r="B162" s="171"/>
      <c r="D162" s="172" t="s">
        <v>171</v>
      </c>
      <c r="E162" s="173" t="s">
        <v>1</v>
      </c>
      <c r="F162" s="174" t="s">
        <v>243</v>
      </c>
      <c r="H162" s="175">
        <v>25</v>
      </c>
      <c r="L162" s="171"/>
      <c r="M162" s="176"/>
      <c r="N162" s="177"/>
      <c r="O162" s="177"/>
      <c r="P162" s="177"/>
      <c r="Q162" s="177"/>
      <c r="R162" s="177"/>
      <c r="S162" s="177"/>
      <c r="T162" s="178"/>
      <c r="AT162" s="173" t="s">
        <v>171</v>
      </c>
      <c r="AU162" s="173" t="s">
        <v>140</v>
      </c>
      <c r="AV162" s="13" t="s">
        <v>140</v>
      </c>
      <c r="AW162" s="13" t="s">
        <v>27</v>
      </c>
      <c r="AX162" s="13" t="s">
        <v>71</v>
      </c>
      <c r="AY162" s="173" t="s">
        <v>133</v>
      </c>
    </row>
    <row r="163" spans="1:65" s="14" customFormat="1" ht="12">
      <c r="B163" s="179"/>
      <c r="D163" s="172" t="s">
        <v>171</v>
      </c>
      <c r="E163" s="180" t="s">
        <v>1</v>
      </c>
      <c r="F163" s="181" t="s">
        <v>380</v>
      </c>
      <c r="H163" s="182">
        <v>25</v>
      </c>
      <c r="L163" s="179"/>
      <c r="M163" s="183"/>
      <c r="N163" s="184"/>
      <c r="O163" s="184"/>
      <c r="P163" s="184"/>
      <c r="Q163" s="184"/>
      <c r="R163" s="184"/>
      <c r="S163" s="184"/>
      <c r="T163" s="185"/>
      <c r="AT163" s="180" t="s">
        <v>171</v>
      </c>
      <c r="AU163" s="180" t="s">
        <v>140</v>
      </c>
      <c r="AV163" s="14" t="s">
        <v>139</v>
      </c>
      <c r="AW163" s="14" t="s">
        <v>27</v>
      </c>
      <c r="AX163" s="14" t="s">
        <v>79</v>
      </c>
      <c r="AY163" s="180" t="s">
        <v>133</v>
      </c>
    </row>
    <row r="164" spans="1:65" s="2" customFormat="1" ht="24.25" customHeight="1">
      <c r="A164" s="29"/>
      <c r="B164" s="147"/>
      <c r="C164" s="148" t="s">
        <v>251</v>
      </c>
      <c r="D164" s="148" t="s">
        <v>135</v>
      </c>
      <c r="E164" s="149" t="s">
        <v>1269</v>
      </c>
      <c r="F164" s="150" t="s">
        <v>1270</v>
      </c>
      <c r="G164" s="151" t="s">
        <v>220</v>
      </c>
      <c r="H164" s="152">
        <v>10</v>
      </c>
      <c r="I164" s="153">
        <v>0</v>
      </c>
      <c r="J164" s="153">
        <f>ROUND(I164*H164,2)</f>
        <v>0</v>
      </c>
      <c r="K164" s="154"/>
      <c r="L164" s="30"/>
      <c r="M164" s="155" t="s">
        <v>1</v>
      </c>
      <c r="N164" s="156" t="s">
        <v>37</v>
      </c>
      <c r="O164" s="157">
        <v>0</v>
      </c>
      <c r="P164" s="157">
        <f>O164*H164</f>
        <v>0</v>
      </c>
      <c r="Q164" s="157">
        <v>0</v>
      </c>
      <c r="R164" s="157">
        <f>Q164*H164</f>
        <v>0</v>
      </c>
      <c r="S164" s="157">
        <v>0</v>
      </c>
      <c r="T164" s="158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204</v>
      </c>
      <c r="AT164" s="159" t="s">
        <v>135</v>
      </c>
      <c r="AU164" s="159" t="s">
        <v>140</v>
      </c>
      <c r="AY164" s="17" t="s">
        <v>133</v>
      </c>
      <c r="BE164" s="160">
        <f>IF(N164="základná",J164,0)</f>
        <v>0</v>
      </c>
      <c r="BF164" s="160">
        <f>IF(N164="znížená",J164,0)</f>
        <v>0</v>
      </c>
      <c r="BG164" s="160">
        <f>IF(N164="zákl. prenesená",J164,0)</f>
        <v>0</v>
      </c>
      <c r="BH164" s="160">
        <f>IF(N164="zníž. prenesená",J164,0)</f>
        <v>0</v>
      </c>
      <c r="BI164" s="160">
        <f>IF(N164="nulová",J164,0)</f>
        <v>0</v>
      </c>
      <c r="BJ164" s="17" t="s">
        <v>140</v>
      </c>
      <c r="BK164" s="160">
        <f>ROUND(I164*H164,2)</f>
        <v>0</v>
      </c>
      <c r="BL164" s="17" t="s">
        <v>204</v>
      </c>
      <c r="BM164" s="159" t="s">
        <v>321</v>
      </c>
    </row>
    <row r="165" spans="1:65" s="13" customFormat="1" ht="12">
      <c r="B165" s="171"/>
      <c r="D165" s="172" t="s">
        <v>171</v>
      </c>
      <c r="E165" s="173" t="s">
        <v>1</v>
      </c>
      <c r="F165" s="174" t="s">
        <v>1271</v>
      </c>
      <c r="H165" s="175">
        <v>10</v>
      </c>
      <c r="L165" s="171"/>
      <c r="M165" s="176"/>
      <c r="N165" s="177"/>
      <c r="O165" s="177"/>
      <c r="P165" s="177"/>
      <c r="Q165" s="177"/>
      <c r="R165" s="177"/>
      <c r="S165" s="177"/>
      <c r="T165" s="178"/>
      <c r="AT165" s="173" t="s">
        <v>171</v>
      </c>
      <c r="AU165" s="173" t="s">
        <v>140</v>
      </c>
      <c r="AV165" s="13" t="s">
        <v>140</v>
      </c>
      <c r="AW165" s="13" t="s">
        <v>27</v>
      </c>
      <c r="AX165" s="13" t="s">
        <v>71</v>
      </c>
      <c r="AY165" s="173" t="s">
        <v>133</v>
      </c>
    </row>
    <row r="166" spans="1:65" s="14" customFormat="1" ht="12">
      <c r="B166" s="179"/>
      <c r="D166" s="172" t="s">
        <v>171</v>
      </c>
      <c r="E166" s="180" t="s">
        <v>1</v>
      </c>
      <c r="F166" s="181" t="s">
        <v>380</v>
      </c>
      <c r="H166" s="182">
        <v>10</v>
      </c>
      <c r="L166" s="179"/>
      <c r="M166" s="183"/>
      <c r="N166" s="184"/>
      <c r="O166" s="184"/>
      <c r="P166" s="184"/>
      <c r="Q166" s="184"/>
      <c r="R166" s="184"/>
      <c r="S166" s="184"/>
      <c r="T166" s="185"/>
      <c r="AT166" s="180" t="s">
        <v>171</v>
      </c>
      <c r="AU166" s="180" t="s">
        <v>140</v>
      </c>
      <c r="AV166" s="14" t="s">
        <v>139</v>
      </c>
      <c r="AW166" s="14" t="s">
        <v>27</v>
      </c>
      <c r="AX166" s="14" t="s">
        <v>79</v>
      </c>
      <c r="AY166" s="180" t="s">
        <v>133</v>
      </c>
    </row>
    <row r="167" spans="1:65" s="2" customFormat="1" ht="21.75" customHeight="1">
      <c r="A167" s="29"/>
      <c r="B167" s="147"/>
      <c r="C167" s="161" t="s">
        <v>255</v>
      </c>
      <c r="D167" s="161" t="s">
        <v>167</v>
      </c>
      <c r="E167" s="162" t="s">
        <v>1272</v>
      </c>
      <c r="F167" s="163" t="s">
        <v>1273</v>
      </c>
      <c r="G167" s="164" t="s">
        <v>220</v>
      </c>
      <c r="H167" s="165">
        <v>6</v>
      </c>
      <c r="I167" s="166">
        <v>0</v>
      </c>
      <c r="J167" s="166">
        <f>ROUND(I167*H167,2)</f>
        <v>0</v>
      </c>
      <c r="K167" s="167"/>
      <c r="L167" s="168"/>
      <c r="M167" s="169" t="s">
        <v>1</v>
      </c>
      <c r="N167" s="170" t="s">
        <v>37</v>
      </c>
      <c r="O167" s="157">
        <v>0</v>
      </c>
      <c r="P167" s="157">
        <f>O167*H167</f>
        <v>0</v>
      </c>
      <c r="Q167" s="157">
        <v>0</v>
      </c>
      <c r="R167" s="157">
        <f>Q167*H167</f>
        <v>0</v>
      </c>
      <c r="S167" s="157">
        <v>0</v>
      </c>
      <c r="T167" s="158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9" t="s">
        <v>272</v>
      </c>
      <c r="AT167" s="159" t="s">
        <v>167</v>
      </c>
      <c r="AU167" s="159" t="s">
        <v>140</v>
      </c>
      <c r="AY167" s="17" t="s">
        <v>133</v>
      </c>
      <c r="BE167" s="160">
        <f>IF(N167="základná",J167,0)</f>
        <v>0</v>
      </c>
      <c r="BF167" s="160">
        <f>IF(N167="znížená",J167,0)</f>
        <v>0</v>
      </c>
      <c r="BG167" s="160">
        <f>IF(N167="zákl. prenesená",J167,0)</f>
        <v>0</v>
      </c>
      <c r="BH167" s="160">
        <f>IF(N167="zníž. prenesená",J167,0)</f>
        <v>0</v>
      </c>
      <c r="BI167" s="160">
        <f>IF(N167="nulová",J167,0)</f>
        <v>0</v>
      </c>
      <c r="BJ167" s="17" t="s">
        <v>140</v>
      </c>
      <c r="BK167" s="160">
        <f>ROUND(I167*H167,2)</f>
        <v>0</v>
      </c>
      <c r="BL167" s="17" t="s">
        <v>204</v>
      </c>
      <c r="BM167" s="159" t="s">
        <v>330</v>
      </c>
    </row>
    <row r="168" spans="1:65" s="2" customFormat="1" ht="21.75" customHeight="1">
      <c r="A168" s="29"/>
      <c r="B168" s="147"/>
      <c r="C168" s="161" t="s">
        <v>259</v>
      </c>
      <c r="D168" s="161" t="s">
        <v>167</v>
      </c>
      <c r="E168" s="162" t="s">
        <v>1274</v>
      </c>
      <c r="F168" s="163" t="s">
        <v>1275</v>
      </c>
      <c r="G168" s="164" t="s">
        <v>220</v>
      </c>
      <c r="H168" s="165">
        <v>2</v>
      </c>
      <c r="I168" s="166">
        <v>0</v>
      </c>
      <c r="J168" s="166">
        <f>ROUND(I168*H168,2)</f>
        <v>0</v>
      </c>
      <c r="K168" s="167"/>
      <c r="L168" s="168"/>
      <c r="M168" s="169" t="s">
        <v>1</v>
      </c>
      <c r="N168" s="170" t="s">
        <v>37</v>
      </c>
      <c r="O168" s="157">
        <v>0</v>
      </c>
      <c r="P168" s="157">
        <f>O168*H168</f>
        <v>0</v>
      </c>
      <c r="Q168" s="157">
        <v>0</v>
      </c>
      <c r="R168" s="157">
        <f>Q168*H168</f>
        <v>0</v>
      </c>
      <c r="S168" s="157">
        <v>0</v>
      </c>
      <c r="T168" s="158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272</v>
      </c>
      <c r="AT168" s="159" t="s">
        <v>167</v>
      </c>
      <c r="AU168" s="159" t="s">
        <v>140</v>
      </c>
      <c r="AY168" s="17" t="s">
        <v>133</v>
      </c>
      <c r="BE168" s="160">
        <f>IF(N168="základná",J168,0)</f>
        <v>0</v>
      </c>
      <c r="BF168" s="160">
        <f>IF(N168="znížená",J168,0)</f>
        <v>0</v>
      </c>
      <c r="BG168" s="160">
        <f>IF(N168="zákl. prenesená",J168,0)</f>
        <v>0</v>
      </c>
      <c r="BH168" s="160">
        <f>IF(N168="zníž. prenesená",J168,0)</f>
        <v>0</v>
      </c>
      <c r="BI168" s="160">
        <f>IF(N168="nulová",J168,0)</f>
        <v>0</v>
      </c>
      <c r="BJ168" s="17" t="s">
        <v>140</v>
      </c>
      <c r="BK168" s="160">
        <f>ROUND(I168*H168,2)</f>
        <v>0</v>
      </c>
      <c r="BL168" s="17" t="s">
        <v>204</v>
      </c>
      <c r="BM168" s="159" t="s">
        <v>338</v>
      </c>
    </row>
    <row r="169" spans="1:65" s="2" customFormat="1" ht="21.75" customHeight="1">
      <c r="A169" s="29"/>
      <c r="B169" s="147"/>
      <c r="C169" s="161" t="s">
        <v>263</v>
      </c>
      <c r="D169" s="161" t="s">
        <v>167</v>
      </c>
      <c r="E169" s="162" t="s">
        <v>1276</v>
      </c>
      <c r="F169" s="163" t="s">
        <v>1277</v>
      </c>
      <c r="G169" s="164" t="s">
        <v>220</v>
      </c>
      <c r="H169" s="165">
        <v>2</v>
      </c>
      <c r="I169" s="166">
        <v>0</v>
      </c>
      <c r="J169" s="166">
        <f>ROUND(I169*H169,2)</f>
        <v>0</v>
      </c>
      <c r="K169" s="167"/>
      <c r="L169" s="168"/>
      <c r="M169" s="169" t="s">
        <v>1</v>
      </c>
      <c r="N169" s="170" t="s">
        <v>37</v>
      </c>
      <c r="O169" s="157">
        <v>0</v>
      </c>
      <c r="P169" s="157">
        <f>O169*H169</f>
        <v>0</v>
      </c>
      <c r="Q169" s="157">
        <v>0</v>
      </c>
      <c r="R169" s="157">
        <f>Q169*H169</f>
        <v>0</v>
      </c>
      <c r="S169" s="157">
        <v>0</v>
      </c>
      <c r="T169" s="158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272</v>
      </c>
      <c r="AT169" s="159" t="s">
        <v>167</v>
      </c>
      <c r="AU169" s="159" t="s">
        <v>140</v>
      </c>
      <c r="AY169" s="17" t="s">
        <v>133</v>
      </c>
      <c r="BE169" s="160">
        <f>IF(N169="základná",J169,0)</f>
        <v>0</v>
      </c>
      <c r="BF169" s="160">
        <f>IF(N169="znížená",J169,0)</f>
        <v>0</v>
      </c>
      <c r="BG169" s="160">
        <f>IF(N169="zákl. prenesená",J169,0)</f>
        <v>0</v>
      </c>
      <c r="BH169" s="160">
        <f>IF(N169="zníž. prenesená",J169,0)</f>
        <v>0</v>
      </c>
      <c r="BI169" s="160">
        <f>IF(N169="nulová",J169,0)</f>
        <v>0</v>
      </c>
      <c r="BJ169" s="17" t="s">
        <v>140</v>
      </c>
      <c r="BK169" s="160">
        <f>ROUND(I169*H169,2)</f>
        <v>0</v>
      </c>
      <c r="BL169" s="17" t="s">
        <v>204</v>
      </c>
      <c r="BM169" s="159" t="s">
        <v>346</v>
      </c>
    </row>
    <row r="170" spans="1:65" s="2" customFormat="1" ht="24.25" customHeight="1">
      <c r="A170" s="29"/>
      <c r="B170" s="147"/>
      <c r="C170" s="148" t="s">
        <v>280</v>
      </c>
      <c r="D170" s="148" t="s">
        <v>135</v>
      </c>
      <c r="E170" s="149" t="s">
        <v>1278</v>
      </c>
      <c r="F170" s="150" t="s">
        <v>1279</v>
      </c>
      <c r="G170" s="151" t="s">
        <v>554</v>
      </c>
      <c r="H170" s="152">
        <v>55.015000000000001</v>
      </c>
      <c r="I170" s="153">
        <v>0</v>
      </c>
      <c r="J170" s="153">
        <f>ROUND(I170*H170,2)</f>
        <v>0</v>
      </c>
      <c r="K170" s="154"/>
      <c r="L170" s="30"/>
      <c r="M170" s="155" t="s">
        <v>1</v>
      </c>
      <c r="N170" s="156" t="s">
        <v>37</v>
      </c>
      <c r="O170" s="157">
        <v>0</v>
      </c>
      <c r="P170" s="157">
        <f>O170*H170</f>
        <v>0</v>
      </c>
      <c r="Q170" s="157">
        <v>0</v>
      </c>
      <c r="R170" s="157">
        <f>Q170*H170</f>
        <v>0</v>
      </c>
      <c r="S170" s="157">
        <v>0</v>
      </c>
      <c r="T170" s="158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9" t="s">
        <v>204</v>
      </c>
      <c r="AT170" s="159" t="s">
        <v>135</v>
      </c>
      <c r="AU170" s="159" t="s">
        <v>140</v>
      </c>
      <c r="AY170" s="17" t="s">
        <v>133</v>
      </c>
      <c r="BE170" s="160">
        <f>IF(N170="základná",J170,0)</f>
        <v>0</v>
      </c>
      <c r="BF170" s="160">
        <f>IF(N170="znížená",J170,0)</f>
        <v>0</v>
      </c>
      <c r="BG170" s="160">
        <f>IF(N170="zákl. prenesená",J170,0)</f>
        <v>0</v>
      </c>
      <c r="BH170" s="160">
        <f>IF(N170="zníž. prenesená",J170,0)</f>
        <v>0</v>
      </c>
      <c r="BI170" s="160">
        <f>IF(N170="nulová",J170,0)</f>
        <v>0</v>
      </c>
      <c r="BJ170" s="17" t="s">
        <v>140</v>
      </c>
      <c r="BK170" s="160">
        <f>ROUND(I170*H170,2)</f>
        <v>0</v>
      </c>
      <c r="BL170" s="17" t="s">
        <v>204</v>
      </c>
      <c r="BM170" s="159" t="s">
        <v>354</v>
      </c>
    </row>
    <row r="171" spans="1:65" s="12" customFormat="1" ht="22.75" customHeight="1">
      <c r="B171" s="135"/>
      <c r="D171" s="136" t="s">
        <v>70</v>
      </c>
      <c r="E171" s="145" t="s">
        <v>1280</v>
      </c>
      <c r="F171" s="145" t="s">
        <v>1281</v>
      </c>
      <c r="J171" s="146">
        <f>BK171</f>
        <v>0</v>
      </c>
      <c r="L171" s="135"/>
      <c r="M171" s="139"/>
      <c r="N171" s="140"/>
      <c r="O171" s="140"/>
      <c r="P171" s="141">
        <f>SUM(P172:P185)</f>
        <v>0</v>
      </c>
      <c r="Q171" s="140"/>
      <c r="R171" s="141">
        <f>SUM(R172:R185)</f>
        <v>0</v>
      </c>
      <c r="S171" s="140"/>
      <c r="T171" s="142">
        <f>SUM(T172:T185)</f>
        <v>0</v>
      </c>
      <c r="AR171" s="136" t="s">
        <v>140</v>
      </c>
      <c r="AT171" s="143" t="s">
        <v>70</v>
      </c>
      <c r="AU171" s="143" t="s">
        <v>79</v>
      </c>
      <c r="AY171" s="136" t="s">
        <v>133</v>
      </c>
      <c r="BK171" s="144">
        <f>SUM(BK172:BK185)</f>
        <v>0</v>
      </c>
    </row>
    <row r="172" spans="1:65" s="2" customFormat="1" ht="24.25" customHeight="1">
      <c r="A172" s="29"/>
      <c r="B172" s="147"/>
      <c r="C172" s="148" t="s">
        <v>297</v>
      </c>
      <c r="D172" s="148" t="s">
        <v>135</v>
      </c>
      <c r="E172" s="149" t="s">
        <v>1282</v>
      </c>
      <c r="F172" s="150" t="s">
        <v>1283</v>
      </c>
      <c r="G172" s="151" t="s">
        <v>220</v>
      </c>
      <c r="H172" s="152">
        <v>2</v>
      </c>
      <c r="I172" s="153">
        <v>0</v>
      </c>
      <c r="J172" s="153">
        <f t="shared" ref="J172:J181" si="20">ROUND(I172*H172,2)</f>
        <v>0</v>
      </c>
      <c r="K172" s="154"/>
      <c r="L172" s="30"/>
      <c r="M172" s="155" t="s">
        <v>1</v>
      </c>
      <c r="N172" s="156" t="s">
        <v>37</v>
      </c>
      <c r="O172" s="157">
        <v>0</v>
      </c>
      <c r="P172" s="157">
        <f t="shared" ref="P172:P181" si="21">O172*H172</f>
        <v>0</v>
      </c>
      <c r="Q172" s="157">
        <v>0</v>
      </c>
      <c r="R172" s="157">
        <f t="shared" ref="R172:R181" si="22">Q172*H172</f>
        <v>0</v>
      </c>
      <c r="S172" s="157">
        <v>0</v>
      </c>
      <c r="T172" s="158">
        <f t="shared" ref="T172:T181" si="23"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9" t="s">
        <v>204</v>
      </c>
      <c r="AT172" s="159" t="s">
        <v>135</v>
      </c>
      <c r="AU172" s="159" t="s">
        <v>140</v>
      </c>
      <c r="AY172" s="17" t="s">
        <v>133</v>
      </c>
      <c r="BE172" s="160">
        <f t="shared" ref="BE172:BE181" si="24">IF(N172="základná",J172,0)</f>
        <v>0</v>
      </c>
      <c r="BF172" s="160">
        <f t="shared" ref="BF172:BF181" si="25">IF(N172="znížená",J172,0)</f>
        <v>0</v>
      </c>
      <c r="BG172" s="160">
        <f t="shared" ref="BG172:BG181" si="26">IF(N172="zákl. prenesená",J172,0)</f>
        <v>0</v>
      </c>
      <c r="BH172" s="160">
        <f t="shared" ref="BH172:BH181" si="27">IF(N172="zníž. prenesená",J172,0)</f>
        <v>0</v>
      </c>
      <c r="BI172" s="160">
        <f t="shared" ref="BI172:BI181" si="28">IF(N172="nulová",J172,0)</f>
        <v>0</v>
      </c>
      <c r="BJ172" s="17" t="s">
        <v>140</v>
      </c>
      <c r="BK172" s="160">
        <f t="shared" ref="BK172:BK181" si="29">ROUND(I172*H172,2)</f>
        <v>0</v>
      </c>
      <c r="BL172" s="17" t="s">
        <v>204</v>
      </c>
      <c r="BM172" s="159" t="s">
        <v>362</v>
      </c>
    </row>
    <row r="173" spans="1:65" s="2" customFormat="1" ht="55.5" customHeight="1">
      <c r="A173" s="29"/>
      <c r="B173" s="147"/>
      <c r="C173" s="161" t="s">
        <v>301</v>
      </c>
      <c r="D173" s="161" t="s">
        <v>167</v>
      </c>
      <c r="E173" s="162" t="s">
        <v>1284</v>
      </c>
      <c r="F173" s="163" t="s">
        <v>1285</v>
      </c>
      <c r="G173" s="164" t="s">
        <v>220</v>
      </c>
      <c r="H173" s="165">
        <v>2</v>
      </c>
      <c r="I173" s="153">
        <v>0</v>
      </c>
      <c r="J173" s="166">
        <f t="shared" si="20"/>
        <v>0</v>
      </c>
      <c r="K173" s="167"/>
      <c r="L173" s="168"/>
      <c r="M173" s="169" t="s">
        <v>1</v>
      </c>
      <c r="N173" s="170" t="s">
        <v>37</v>
      </c>
      <c r="O173" s="157">
        <v>0</v>
      </c>
      <c r="P173" s="157">
        <f t="shared" si="21"/>
        <v>0</v>
      </c>
      <c r="Q173" s="157">
        <v>0</v>
      </c>
      <c r="R173" s="157">
        <f t="shared" si="22"/>
        <v>0</v>
      </c>
      <c r="S173" s="157">
        <v>0</v>
      </c>
      <c r="T173" s="158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9" t="s">
        <v>272</v>
      </c>
      <c r="AT173" s="159" t="s">
        <v>167</v>
      </c>
      <c r="AU173" s="159" t="s">
        <v>140</v>
      </c>
      <c r="AY173" s="17" t="s">
        <v>133</v>
      </c>
      <c r="BE173" s="160">
        <f t="shared" si="24"/>
        <v>0</v>
      </c>
      <c r="BF173" s="160">
        <f t="shared" si="25"/>
        <v>0</v>
      </c>
      <c r="BG173" s="160">
        <f t="shared" si="26"/>
        <v>0</v>
      </c>
      <c r="BH173" s="160">
        <f t="shared" si="27"/>
        <v>0</v>
      </c>
      <c r="BI173" s="160">
        <f t="shared" si="28"/>
        <v>0</v>
      </c>
      <c r="BJ173" s="17" t="s">
        <v>140</v>
      </c>
      <c r="BK173" s="160">
        <f t="shared" si="29"/>
        <v>0</v>
      </c>
      <c r="BL173" s="17" t="s">
        <v>204</v>
      </c>
      <c r="BM173" s="159" t="s">
        <v>375</v>
      </c>
    </row>
    <row r="174" spans="1:65" s="2" customFormat="1" ht="24.25" customHeight="1">
      <c r="A174" s="29"/>
      <c r="B174" s="147"/>
      <c r="C174" s="148" t="s">
        <v>305</v>
      </c>
      <c r="D174" s="148" t="s">
        <v>135</v>
      </c>
      <c r="E174" s="149" t="s">
        <v>1286</v>
      </c>
      <c r="F174" s="150" t="s">
        <v>1287</v>
      </c>
      <c r="G174" s="151" t="s">
        <v>220</v>
      </c>
      <c r="H174" s="152">
        <v>2</v>
      </c>
      <c r="I174" s="153">
        <v>0</v>
      </c>
      <c r="J174" s="153">
        <f t="shared" si="20"/>
        <v>0</v>
      </c>
      <c r="K174" s="154"/>
      <c r="L174" s="30"/>
      <c r="M174" s="155" t="s">
        <v>1</v>
      </c>
      <c r="N174" s="156" t="s">
        <v>37</v>
      </c>
      <c r="O174" s="157">
        <v>0</v>
      </c>
      <c r="P174" s="157">
        <f t="shared" si="21"/>
        <v>0</v>
      </c>
      <c r="Q174" s="157">
        <v>0</v>
      </c>
      <c r="R174" s="157">
        <f t="shared" si="22"/>
        <v>0</v>
      </c>
      <c r="S174" s="157">
        <v>0</v>
      </c>
      <c r="T174" s="158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9" t="s">
        <v>204</v>
      </c>
      <c r="AT174" s="159" t="s">
        <v>135</v>
      </c>
      <c r="AU174" s="159" t="s">
        <v>140</v>
      </c>
      <c r="AY174" s="17" t="s">
        <v>133</v>
      </c>
      <c r="BE174" s="160">
        <f t="shared" si="24"/>
        <v>0</v>
      </c>
      <c r="BF174" s="160">
        <f t="shared" si="25"/>
        <v>0</v>
      </c>
      <c r="BG174" s="160">
        <f t="shared" si="26"/>
        <v>0</v>
      </c>
      <c r="BH174" s="160">
        <f t="shared" si="27"/>
        <v>0</v>
      </c>
      <c r="BI174" s="160">
        <f t="shared" si="28"/>
        <v>0</v>
      </c>
      <c r="BJ174" s="17" t="s">
        <v>140</v>
      </c>
      <c r="BK174" s="160">
        <f t="shared" si="29"/>
        <v>0</v>
      </c>
      <c r="BL174" s="17" t="s">
        <v>204</v>
      </c>
      <c r="BM174" s="159" t="s">
        <v>384</v>
      </c>
    </row>
    <row r="175" spans="1:65" s="2" customFormat="1" ht="49" customHeight="1">
      <c r="A175" s="29"/>
      <c r="B175" s="147"/>
      <c r="C175" s="161" t="s">
        <v>309</v>
      </c>
      <c r="D175" s="161" t="s">
        <v>167</v>
      </c>
      <c r="E175" s="162" t="s">
        <v>1288</v>
      </c>
      <c r="F175" s="163" t="s">
        <v>1289</v>
      </c>
      <c r="G175" s="164" t="s">
        <v>220</v>
      </c>
      <c r="H175" s="165">
        <v>2</v>
      </c>
      <c r="I175" s="153">
        <v>0</v>
      </c>
      <c r="J175" s="166">
        <f t="shared" si="20"/>
        <v>0</v>
      </c>
      <c r="K175" s="167"/>
      <c r="L175" s="168"/>
      <c r="M175" s="169" t="s">
        <v>1</v>
      </c>
      <c r="N175" s="170" t="s">
        <v>37</v>
      </c>
      <c r="O175" s="157">
        <v>0</v>
      </c>
      <c r="P175" s="157">
        <f t="shared" si="21"/>
        <v>0</v>
      </c>
      <c r="Q175" s="157">
        <v>0</v>
      </c>
      <c r="R175" s="157">
        <f t="shared" si="22"/>
        <v>0</v>
      </c>
      <c r="S175" s="157">
        <v>0</v>
      </c>
      <c r="T175" s="158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9" t="s">
        <v>272</v>
      </c>
      <c r="AT175" s="159" t="s">
        <v>167</v>
      </c>
      <c r="AU175" s="159" t="s">
        <v>140</v>
      </c>
      <c r="AY175" s="17" t="s">
        <v>133</v>
      </c>
      <c r="BE175" s="160">
        <f t="shared" si="24"/>
        <v>0</v>
      </c>
      <c r="BF175" s="160">
        <f t="shared" si="25"/>
        <v>0</v>
      </c>
      <c r="BG175" s="160">
        <f t="shared" si="26"/>
        <v>0</v>
      </c>
      <c r="BH175" s="160">
        <f t="shared" si="27"/>
        <v>0</v>
      </c>
      <c r="BI175" s="160">
        <f t="shared" si="28"/>
        <v>0</v>
      </c>
      <c r="BJ175" s="17" t="s">
        <v>140</v>
      </c>
      <c r="BK175" s="160">
        <f t="shared" si="29"/>
        <v>0</v>
      </c>
      <c r="BL175" s="17" t="s">
        <v>204</v>
      </c>
      <c r="BM175" s="159" t="s">
        <v>401</v>
      </c>
    </row>
    <row r="176" spans="1:65" s="2" customFormat="1" ht="24.25" customHeight="1">
      <c r="A176" s="29"/>
      <c r="B176" s="147"/>
      <c r="C176" s="148" t="s">
        <v>313</v>
      </c>
      <c r="D176" s="148" t="s">
        <v>135</v>
      </c>
      <c r="E176" s="149" t="s">
        <v>1290</v>
      </c>
      <c r="F176" s="150" t="s">
        <v>1291</v>
      </c>
      <c r="G176" s="151" t="s">
        <v>220</v>
      </c>
      <c r="H176" s="152">
        <v>25</v>
      </c>
      <c r="I176" s="153">
        <v>0</v>
      </c>
      <c r="J176" s="153">
        <f t="shared" si="20"/>
        <v>0</v>
      </c>
      <c r="K176" s="154"/>
      <c r="L176" s="30"/>
      <c r="M176" s="155" t="s">
        <v>1</v>
      </c>
      <c r="N176" s="156" t="s">
        <v>37</v>
      </c>
      <c r="O176" s="157">
        <v>0</v>
      </c>
      <c r="P176" s="157">
        <f t="shared" si="21"/>
        <v>0</v>
      </c>
      <c r="Q176" s="157">
        <v>0</v>
      </c>
      <c r="R176" s="157">
        <f t="shared" si="22"/>
        <v>0</v>
      </c>
      <c r="S176" s="157">
        <v>0</v>
      </c>
      <c r="T176" s="158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9" t="s">
        <v>204</v>
      </c>
      <c r="AT176" s="159" t="s">
        <v>135</v>
      </c>
      <c r="AU176" s="159" t="s">
        <v>140</v>
      </c>
      <c r="AY176" s="17" t="s">
        <v>133</v>
      </c>
      <c r="BE176" s="160">
        <f t="shared" si="24"/>
        <v>0</v>
      </c>
      <c r="BF176" s="160">
        <f t="shared" si="25"/>
        <v>0</v>
      </c>
      <c r="BG176" s="160">
        <f t="shared" si="26"/>
        <v>0</v>
      </c>
      <c r="BH176" s="160">
        <f t="shared" si="27"/>
        <v>0</v>
      </c>
      <c r="BI176" s="160">
        <f t="shared" si="28"/>
        <v>0</v>
      </c>
      <c r="BJ176" s="17" t="s">
        <v>140</v>
      </c>
      <c r="BK176" s="160">
        <f t="shared" si="29"/>
        <v>0</v>
      </c>
      <c r="BL176" s="17" t="s">
        <v>204</v>
      </c>
      <c r="BM176" s="159" t="s">
        <v>412</v>
      </c>
    </row>
    <row r="177" spans="1:65" s="2" customFormat="1" ht="62.75" customHeight="1">
      <c r="A177" s="29"/>
      <c r="B177" s="147"/>
      <c r="C177" s="161" t="s">
        <v>317</v>
      </c>
      <c r="D177" s="161" t="s">
        <v>167</v>
      </c>
      <c r="E177" s="162" t="s">
        <v>1292</v>
      </c>
      <c r="F177" s="163" t="s">
        <v>1293</v>
      </c>
      <c r="G177" s="164" t="s">
        <v>220</v>
      </c>
      <c r="H177" s="165">
        <v>25</v>
      </c>
      <c r="I177" s="153">
        <v>0</v>
      </c>
      <c r="J177" s="166">
        <f t="shared" si="20"/>
        <v>0</v>
      </c>
      <c r="K177" s="167"/>
      <c r="L177" s="168"/>
      <c r="M177" s="169" t="s">
        <v>1</v>
      </c>
      <c r="N177" s="170" t="s">
        <v>37</v>
      </c>
      <c r="O177" s="157">
        <v>0</v>
      </c>
      <c r="P177" s="157">
        <f t="shared" si="21"/>
        <v>0</v>
      </c>
      <c r="Q177" s="157">
        <v>0</v>
      </c>
      <c r="R177" s="157">
        <f t="shared" si="22"/>
        <v>0</v>
      </c>
      <c r="S177" s="157">
        <v>0</v>
      </c>
      <c r="T177" s="158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9" t="s">
        <v>272</v>
      </c>
      <c r="AT177" s="159" t="s">
        <v>167</v>
      </c>
      <c r="AU177" s="159" t="s">
        <v>140</v>
      </c>
      <c r="AY177" s="17" t="s">
        <v>133</v>
      </c>
      <c r="BE177" s="160">
        <f t="shared" si="24"/>
        <v>0</v>
      </c>
      <c r="BF177" s="160">
        <f t="shared" si="25"/>
        <v>0</v>
      </c>
      <c r="BG177" s="160">
        <f t="shared" si="26"/>
        <v>0</v>
      </c>
      <c r="BH177" s="160">
        <f t="shared" si="27"/>
        <v>0</v>
      </c>
      <c r="BI177" s="160">
        <f t="shared" si="28"/>
        <v>0</v>
      </c>
      <c r="BJ177" s="17" t="s">
        <v>140</v>
      </c>
      <c r="BK177" s="160">
        <f t="shared" si="29"/>
        <v>0</v>
      </c>
      <c r="BL177" s="17" t="s">
        <v>204</v>
      </c>
      <c r="BM177" s="159" t="s">
        <v>418</v>
      </c>
    </row>
    <row r="178" spans="1:65" s="2" customFormat="1" ht="21.75" customHeight="1">
      <c r="A178" s="29"/>
      <c r="B178" s="147"/>
      <c r="C178" s="148" t="s">
        <v>321</v>
      </c>
      <c r="D178" s="148" t="s">
        <v>135</v>
      </c>
      <c r="E178" s="149" t="s">
        <v>1294</v>
      </c>
      <c r="F178" s="150" t="s">
        <v>1295</v>
      </c>
      <c r="G178" s="151" t="s">
        <v>784</v>
      </c>
      <c r="H178" s="152">
        <v>27</v>
      </c>
      <c r="I178" s="153">
        <v>0</v>
      </c>
      <c r="J178" s="153">
        <f t="shared" si="20"/>
        <v>0</v>
      </c>
      <c r="K178" s="154"/>
      <c r="L178" s="30"/>
      <c r="M178" s="155" t="s">
        <v>1</v>
      </c>
      <c r="N178" s="156" t="s">
        <v>37</v>
      </c>
      <c r="O178" s="157">
        <v>0</v>
      </c>
      <c r="P178" s="157">
        <f t="shared" si="21"/>
        <v>0</v>
      </c>
      <c r="Q178" s="157">
        <v>0</v>
      </c>
      <c r="R178" s="157">
        <f t="shared" si="22"/>
        <v>0</v>
      </c>
      <c r="S178" s="157">
        <v>0</v>
      </c>
      <c r="T178" s="158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9" t="s">
        <v>204</v>
      </c>
      <c r="AT178" s="159" t="s">
        <v>135</v>
      </c>
      <c r="AU178" s="159" t="s">
        <v>140</v>
      </c>
      <c r="AY178" s="17" t="s">
        <v>133</v>
      </c>
      <c r="BE178" s="160">
        <f t="shared" si="24"/>
        <v>0</v>
      </c>
      <c r="BF178" s="160">
        <f t="shared" si="25"/>
        <v>0</v>
      </c>
      <c r="BG178" s="160">
        <f t="shared" si="26"/>
        <v>0</v>
      </c>
      <c r="BH178" s="160">
        <f t="shared" si="27"/>
        <v>0</v>
      </c>
      <c r="BI178" s="160">
        <f t="shared" si="28"/>
        <v>0</v>
      </c>
      <c r="BJ178" s="17" t="s">
        <v>140</v>
      </c>
      <c r="BK178" s="160">
        <f t="shared" si="29"/>
        <v>0</v>
      </c>
      <c r="BL178" s="17" t="s">
        <v>204</v>
      </c>
      <c r="BM178" s="159" t="s">
        <v>432</v>
      </c>
    </row>
    <row r="179" spans="1:65" s="2" customFormat="1" ht="49" customHeight="1">
      <c r="A179" s="29"/>
      <c r="B179" s="147"/>
      <c r="C179" s="161" t="s">
        <v>326</v>
      </c>
      <c r="D179" s="161" t="s">
        <v>167</v>
      </c>
      <c r="E179" s="162" t="s">
        <v>1296</v>
      </c>
      <c r="F179" s="163" t="s">
        <v>1297</v>
      </c>
      <c r="G179" s="164" t="s">
        <v>220</v>
      </c>
      <c r="H179" s="165">
        <v>2</v>
      </c>
      <c r="I179" s="153">
        <v>0</v>
      </c>
      <c r="J179" s="166">
        <f t="shared" si="20"/>
        <v>0</v>
      </c>
      <c r="K179" s="167"/>
      <c r="L179" s="168"/>
      <c r="M179" s="169" t="s">
        <v>1</v>
      </c>
      <c r="N179" s="170" t="s">
        <v>37</v>
      </c>
      <c r="O179" s="157">
        <v>0</v>
      </c>
      <c r="P179" s="157">
        <f t="shared" si="21"/>
        <v>0</v>
      </c>
      <c r="Q179" s="157">
        <v>0</v>
      </c>
      <c r="R179" s="157">
        <f t="shared" si="22"/>
        <v>0</v>
      </c>
      <c r="S179" s="157">
        <v>0</v>
      </c>
      <c r="T179" s="158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9" t="s">
        <v>272</v>
      </c>
      <c r="AT179" s="159" t="s">
        <v>167</v>
      </c>
      <c r="AU179" s="159" t="s">
        <v>140</v>
      </c>
      <c r="AY179" s="17" t="s">
        <v>133</v>
      </c>
      <c r="BE179" s="160">
        <f t="shared" si="24"/>
        <v>0</v>
      </c>
      <c r="BF179" s="160">
        <f t="shared" si="25"/>
        <v>0</v>
      </c>
      <c r="BG179" s="160">
        <f t="shared" si="26"/>
        <v>0</v>
      </c>
      <c r="BH179" s="160">
        <f t="shared" si="27"/>
        <v>0</v>
      </c>
      <c r="BI179" s="160">
        <f t="shared" si="28"/>
        <v>0</v>
      </c>
      <c r="BJ179" s="17" t="s">
        <v>140</v>
      </c>
      <c r="BK179" s="160">
        <f t="shared" si="29"/>
        <v>0</v>
      </c>
      <c r="BL179" s="17" t="s">
        <v>204</v>
      </c>
      <c r="BM179" s="159" t="s">
        <v>443</v>
      </c>
    </row>
    <row r="180" spans="1:65" s="2" customFormat="1" ht="44.25" customHeight="1">
      <c r="A180" s="29"/>
      <c r="B180" s="147"/>
      <c r="C180" s="161" t="s">
        <v>330</v>
      </c>
      <c r="D180" s="161" t="s">
        <v>167</v>
      </c>
      <c r="E180" s="162" t="s">
        <v>1298</v>
      </c>
      <c r="F180" s="163" t="s">
        <v>1299</v>
      </c>
      <c r="G180" s="164" t="s">
        <v>220</v>
      </c>
      <c r="H180" s="165">
        <v>25</v>
      </c>
      <c r="I180" s="153">
        <v>0</v>
      </c>
      <c r="J180" s="166">
        <f t="shared" si="20"/>
        <v>0</v>
      </c>
      <c r="K180" s="167"/>
      <c r="L180" s="168"/>
      <c r="M180" s="169" t="s">
        <v>1</v>
      </c>
      <c r="N180" s="170" t="s">
        <v>37</v>
      </c>
      <c r="O180" s="157">
        <v>0</v>
      </c>
      <c r="P180" s="157">
        <f t="shared" si="21"/>
        <v>0</v>
      </c>
      <c r="Q180" s="157">
        <v>0</v>
      </c>
      <c r="R180" s="157">
        <f t="shared" si="22"/>
        <v>0</v>
      </c>
      <c r="S180" s="157">
        <v>0</v>
      </c>
      <c r="T180" s="158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9" t="s">
        <v>272</v>
      </c>
      <c r="AT180" s="159" t="s">
        <v>167</v>
      </c>
      <c r="AU180" s="159" t="s">
        <v>140</v>
      </c>
      <c r="AY180" s="17" t="s">
        <v>133</v>
      </c>
      <c r="BE180" s="160">
        <f t="shared" si="24"/>
        <v>0</v>
      </c>
      <c r="BF180" s="160">
        <f t="shared" si="25"/>
        <v>0</v>
      </c>
      <c r="BG180" s="160">
        <f t="shared" si="26"/>
        <v>0</v>
      </c>
      <c r="BH180" s="160">
        <f t="shared" si="27"/>
        <v>0</v>
      </c>
      <c r="BI180" s="160">
        <f t="shared" si="28"/>
        <v>0</v>
      </c>
      <c r="BJ180" s="17" t="s">
        <v>140</v>
      </c>
      <c r="BK180" s="160">
        <f t="shared" si="29"/>
        <v>0</v>
      </c>
      <c r="BL180" s="17" t="s">
        <v>204</v>
      </c>
      <c r="BM180" s="159" t="s">
        <v>453</v>
      </c>
    </row>
    <row r="181" spans="1:65" s="2" customFormat="1" ht="16.5" customHeight="1">
      <c r="A181" s="29"/>
      <c r="B181" s="147"/>
      <c r="C181" s="148" t="s">
        <v>334</v>
      </c>
      <c r="D181" s="148" t="s">
        <v>135</v>
      </c>
      <c r="E181" s="149" t="s">
        <v>1300</v>
      </c>
      <c r="F181" s="150" t="s">
        <v>1301</v>
      </c>
      <c r="G181" s="151" t="s">
        <v>220</v>
      </c>
      <c r="H181" s="152">
        <v>50</v>
      </c>
      <c r="I181" s="153">
        <v>0</v>
      </c>
      <c r="J181" s="153">
        <f t="shared" si="20"/>
        <v>0</v>
      </c>
      <c r="K181" s="154"/>
      <c r="L181" s="30"/>
      <c r="M181" s="155" t="s">
        <v>1</v>
      </c>
      <c r="N181" s="156" t="s">
        <v>37</v>
      </c>
      <c r="O181" s="157">
        <v>0</v>
      </c>
      <c r="P181" s="157">
        <f t="shared" si="21"/>
        <v>0</v>
      </c>
      <c r="Q181" s="157">
        <v>0</v>
      </c>
      <c r="R181" s="157">
        <f t="shared" si="22"/>
        <v>0</v>
      </c>
      <c r="S181" s="157">
        <v>0</v>
      </c>
      <c r="T181" s="158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9" t="s">
        <v>204</v>
      </c>
      <c r="AT181" s="159" t="s">
        <v>135</v>
      </c>
      <c r="AU181" s="159" t="s">
        <v>140</v>
      </c>
      <c r="AY181" s="17" t="s">
        <v>133</v>
      </c>
      <c r="BE181" s="160">
        <f t="shared" si="24"/>
        <v>0</v>
      </c>
      <c r="BF181" s="160">
        <f t="shared" si="25"/>
        <v>0</v>
      </c>
      <c r="BG181" s="160">
        <f t="shared" si="26"/>
        <v>0</v>
      </c>
      <c r="BH181" s="160">
        <f t="shared" si="27"/>
        <v>0</v>
      </c>
      <c r="BI181" s="160">
        <f t="shared" si="28"/>
        <v>0</v>
      </c>
      <c r="BJ181" s="17" t="s">
        <v>140</v>
      </c>
      <c r="BK181" s="160">
        <f t="shared" si="29"/>
        <v>0</v>
      </c>
      <c r="BL181" s="17" t="s">
        <v>204</v>
      </c>
      <c r="BM181" s="159" t="s">
        <v>461</v>
      </c>
    </row>
    <row r="182" spans="1:65" s="13" customFormat="1" ht="12">
      <c r="B182" s="171"/>
      <c r="D182" s="172" t="s">
        <v>171</v>
      </c>
      <c r="E182" s="173" t="s">
        <v>1</v>
      </c>
      <c r="F182" s="174" t="s">
        <v>1302</v>
      </c>
      <c r="H182" s="175">
        <v>50</v>
      </c>
      <c r="L182" s="171"/>
      <c r="M182" s="176"/>
      <c r="N182" s="177"/>
      <c r="O182" s="177"/>
      <c r="P182" s="177"/>
      <c r="Q182" s="177"/>
      <c r="R182" s="177"/>
      <c r="S182" s="177"/>
      <c r="T182" s="178"/>
      <c r="AT182" s="173" t="s">
        <v>171</v>
      </c>
      <c r="AU182" s="173" t="s">
        <v>140</v>
      </c>
      <c r="AV182" s="13" t="s">
        <v>140</v>
      </c>
      <c r="AW182" s="13" t="s">
        <v>27</v>
      </c>
      <c r="AX182" s="13" t="s">
        <v>71</v>
      </c>
      <c r="AY182" s="173" t="s">
        <v>133</v>
      </c>
    </row>
    <row r="183" spans="1:65" s="14" customFormat="1" ht="12">
      <c r="B183" s="179"/>
      <c r="D183" s="172" t="s">
        <v>171</v>
      </c>
      <c r="E183" s="180" t="s">
        <v>1</v>
      </c>
      <c r="F183" s="181" t="s">
        <v>380</v>
      </c>
      <c r="H183" s="182">
        <v>50</v>
      </c>
      <c r="L183" s="179"/>
      <c r="M183" s="183"/>
      <c r="N183" s="184"/>
      <c r="O183" s="184"/>
      <c r="P183" s="184"/>
      <c r="Q183" s="184"/>
      <c r="R183" s="184"/>
      <c r="S183" s="184"/>
      <c r="T183" s="185"/>
      <c r="AT183" s="180" t="s">
        <v>171</v>
      </c>
      <c r="AU183" s="180" t="s">
        <v>140</v>
      </c>
      <c r="AV183" s="14" t="s">
        <v>139</v>
      </c>
      <c r="AW183" s="14" t="s">
        <v>27</v>
      </c>
      <c r="AX183" s="14" t="s">
        <v>79</v>
      </c>
      <c r="AY183" s="180" t="s">
        <v>133</v>
      </c>
    </row>
    <row r="184" spans="1:65" s="2" customFormat="1" ht="55.5" customHeight="1">
      <c r="A184" s="29"/>
      <c r="B184" s="147"/>
      <c r="C184" s="161" t="s">
        <v>338</v>
      </c>
      <c r="D184" s="161" t="s">
        <v>167</v>
      </c>
      <c r="E184" s="162" t="s">
        <v>1303</v>
      </c>
      <c r="F184" s="163" t="s">
        <v>1304</v>
      </c>
      <c r="G184" s="164" t="s">
        <v>220</v>
      </c>
      <c r="H184" s="165">
        <v>50</v>
      </c>
      <c r="I184" s="166">
        <v>0</v>
      </c>
      <c r="J184" s="166">
        <f>ROUND(I184*H184,2)</f>
        <v>0</v>
      </c>
      <c r="K184" s="167"/>
      <c r="L184" s="168"/>
      <c r="M184" s="169" t="s">
        <v>1</v>
      </c>
      <c r="N184" s="170" t="s">
        <v>37</v>
      </c>
      <c r="O184" s="157">
        <v>0</v>
      </c>
      <c r="P184" s="157">
        <f>O184*H184</f>
        <v>0</v>
      </c>
      <c r="Q184" s="157">
        <v>0</v>
      </c>
      <c r="R184" s="157">
        <f>Q184*H184</f>
        <v>0</v>
      </c>
      <c r="S184" s="157">
        <v>0</v>
      </c>
      <c r="T184" s="158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9" t="s">
        <v>272</v>
      </c>
      <c r="AT184" s="159" t="s">
        <v>167</v>
      </c>
      <c r="AU184" s="159" t="s">
        <v>140</v>
      </c>
      <c r="AY184" s="17" t="s">
        <v>133</v>
      </c>
      <c r="BE184" s="160">
        <f>IF(N184="základná",J184,0)</f>
        <v>0</v>
      </c>
      <c r="BF184" s="160">
        <f>IF(N184="znížená",J184,0)</f>
        <v>0</v>
      </c>
      <c r="BG184" s="160">
        <f>IF(N184="zákl. prenesená",J184,0)</f>
        <v>0</v>
      </c>
      <c r="BH184" s="160">
        <f>IF(N184="zníž. prenesená",J184,0)</f>
        <v>0</v>
      </c>
      <c r="BI184" s="160">
        <f>IF(N184="nulová",J184,0)</f>
        <v>0</v>
      </c>
      <c r="BJ184" s="17" t="s">
        <v>140</v>
      </c>
      <c r="BK184" s="160">
        <f>ROUND(I184*H184,2)</f>
        <v>0</v>
      </c>
      <c r="BL184" s="17" t="s">
        <v>204</v>
      </c>
      <c r="BM184" s="159" t="s">
        <v>469</v>
      </c>
    </row>
    <row r="185" spans="1:65" s="2" customFormat="1" ht="21.75" customHeight="1">
      <c r="A185" s="29"/>
      <c r="B185" s="147"/>
      <c r="C185" s="148" t="s">
        <v>342</v>
      </c>
      <c r="D185" s="148" t="s">
        <v>135</v>
      </c>
      <c r="E185" s="149" t="s">
        <v>1305</v>
      </c>
      <c r="F185" s="150" t="s">
        <v>1306</v>
      </c>
      <c r="G185" s="151" t="s">
        <v>554</v>
      </c>
      <c r="H185" s="152">
        <v>13.004</v>
      </c>
      <c r="I185" s="166">
        <v>0</v>
      </c>
      <c r="J185" s="153">
        <f>ROUND(I185*H185,2)</f>
        <v>0</v>
      </c>
      <c r="K185" s="154"/>
      <c r="L185" s="30"/>
      <c r="M185" s="155" t="s">
        <v>1</v>
      </c>
      <c r="N185" s="156" t="s">
        <v>37</v>
      </c>
      <c r="O185" s="157">
        <v>0</v>
      </c>
      <c r="P185" s="157">
        <f>O185*H185</f>
        <v>0</v>
      </c>
      <c r="Q185" s="157">
        <v>0</v>
      </c>
      <c r="R185" s="157">
        <f>Q185*H185</f>
        <v>0</v>
      </c>
      <c r="S185" s="157">
        <v>0</v>
      </c>
      <c r="T185" s="158">
        <f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9" t="s">
        <v>204</v>
      </c>
      <c r="AT185" s="159" t="s">
        <v>135</v>
      </c>
      <c r="AU185" s="159" t="s">
        <v>140</v>
      </c>
      <c r="AY185" s="17" t="s">
        <v>133</v>
      </c>
      <c r="BE185" s="160">
        <f>IF(N185="základná",J185,0)</f>
        <v>0</v>
      </c>
      <c r="BF185" s="160">
        <f>IF(N185="znížená",J185,0)</f>
        <v>0</v>
      </c>
      <c r="BG185" s="160">
        <f>IF(N185="zákl. prenesená",J185,0)</f>
        <v>0</v>
      </c>
      <c r="BH185" s="160">
        <f>IF(N185="zníž. prenesená",J185,0)</f>
        <v>0</v>
      </c>
      <c r="BI185" s="160">
        <f>IF(N185="nulová",J185,0)</f>
        <v>0</v>
      </c>
      <c r="BJ185" s="17" t="s">
        <v>140</v>
      </c>
      <c r="BK185" s="160">
        <f>ROUND(I185*H185,2)</f>
        <v>0</v>
      </c>
      <c r="BL185" s="17" t="s">
        <v>204</v>
      </c>
      <c r="BM185" s="159" t="s">
        <v>477</v>
      </c>
    </row>
    <row r="186" spans="1:65" s="12" customFormat="1" ht="22.75" customHeight="1">
      <c r="B186" s="135"/>
      <c r="D186" s="136" t="s">
        <v>70</v>
      </c>
      <c r="E186" s="145" t="s">
        <v>1307</v>
      </c>
      <c r="F186" s="145" t="s">
        <v>1308</v>
      </c>
      <c r="I186" s="166">
        <v>0</v>
      </c>
      <c r="J186" s="146">
        <f>BK186</f>
        <v>0</v>
      </c>
      <c r="L186" s="135"/>
      <c r="M186" s="139"/>
      <c r="N186" s="140"/>
      <c r="O186" s="140"/>
      <c r="P186" s="141">
        <f>SUM(P187:P203)</f>
        <v>0</v>
      </c>
      <c r="Q186" s="140"/>
      <c r="R186" s="141">
        <f>SUM(R187:R203)</f>
        <v>0</v>
      </c>
      <c r="S186" s="140"/>
      <c r="T186" s="142">
        <f>SUM(T187:T203)</f>
        <v>0</v>
      </c>
      <c r="AR186" s="136" t="s">
        <v>140</v>
      </c>
      <c r="AT186" s="143" t="s">
        <v>70</v>
      </c>
      <c r="AU186" s="143" t="s">
        <v>79</v>
      </c>
      <c r="AY186" s="136" t="s">
        <v>133</v>
      </c>
      <c r="BK186" s="144">
        <f>SUM(BK187:BK203)</f>
        <v>0</v>
      </c>
    </row>
    <row r="187" spans="1:65" s="2" customFormat="1" ht="24.25" customHeight="1">
      <c r="A187" s="29"/>
      <c r="B187" s="147"/>
      <c r="C187" s="148" t="s">
        <v>358</v>
      </c>
      <c r="D187" s="148" t="s">
        <v>135</v>
      </c>
      <c r="E187" s="149" t="s">
        <v>1309</v>
      </c>
      <c r="F187" s="150" t="s">
        <v>1310</v>
      </c>
      <c r="G187" s="151" t="s">
        <v>220</v>
      </c>
      <c r="H187" s="152">
        <v>12</v>
      </c>
      <c r="I187" s="166">
        <v>0</v>
      </c>
      <c r="J187" s="153">
        <f t="shared" ref="J187:J203" si="30">ROUND(I187*H187,2)</f>
        <v>0</v>
      </c>
      <c r="K187" s="154"/>
      <c r="L187" s="30"/>
      <c r="M187" s="155" t="s">
        <v>1</v>
      </c>
      <c r="N187" s="156" t="s">
        <v>37</v>
      </c>
      <c r="O187" s="157">
        <v>0</v>
      </c>
      <c r="P187" s="157">
        <f t="shared" ref="P187:P203" si="31">O187*H187</f>
        <v>0</v>
      </c>
      <c r="Q187" s="157">
        <v>0</v>
      </c>
      <c r="R187" s="157">
        <f t="shared" ref="R187:R203" si="32">Q187*H187</f>
        <v>0</v>
      </c>
      <c r="S187" s="157">
        <v>0</v>
      </c>
      <c r="T187" s="158">
        <f t="shared" ref="T187:T203" si="33"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9" t="s">
        <v>204</v>
      </c>
      <c r="AT187" s="159" t="s">
        <v>135</v>
      </c>
      <c r="AU187" s="159" t="s">
        <v>140</v>
      </c>
      <c r="AY187" s="17" t="s">
        <v>133</v>
      </c>
      <c r="BE187" s="160">
        <f t="shared" ref="BE187:BE203" si="34">IF(N187="základná",J187,0)</f>
        <v>0</v>
      </c>
      <c r="BF187" s="160">
        <f t="shared" ref="BF187:BF203" si="35">IF(N187="znížená",J187,0)</f>
        <v>0</v>
      </c>
      <c r="BG187" s="160">
        <f t="shared" ref="BG187:BG203" si="36">IF(N187="zákl. prenesená",J187,0)</f>
        <v>0</v>
      </c>
      <c r="BH187" s="160">
        <f t="shared" ref="BH187:BH203" si="37">IF(N187="zníž. prenesená",J187,0)</f>
        <v>0</v>
      </c>
      <c r="BI187" s="160">
        <f t="shared" ref="BI187:BI203" si="38">IF(N187="nulová",J187,0)</f>
        <v>0</v>
      </c>
      <c r="BJ187" s="17" t="s">
        <v>140</v>
      </c>
      <c r="BK187" s="160">
        <f t="shared" ref="BK187:BK203" si="39">ROUND(I187*H187,2)</f>
        <v>0</v>
      </c>
      <c r="BL187" s="17" t="s">
        <v>204</v>
      </c>
      <c r="BM187" s="159" t="s">
        <v>487</v>
      </c>
    </row>
    <row r="188" spans="1:65" s="2" customFormat="1" ht="33" customHeight="1">
      <c r="A188" s="29"/>
      <c r="B188" s="147"/>
      <c r="C188" s="161" t="s">
        <v>362</v>
      </c>
      <c r="D188" s="161" t="s">
        <v>167</v>
      </c>
      <c r="E188" s="162" t="s">
        <v>1311</v>
      </c>
      <c r="F188" s="163" t="s">
        <v>1312</v>
      </c>
      <c r="G188" s="164" t="s">
        <v>220</v>
      </c>
      <c r="H188" s="165">
        <v>1</v>
      </c>
      <c r="I188" s="166">
        <v>0</v>
      </c>
      <c r="J188" s="166">
        <f t="shared" si="30"/>
        <v>0</v>
      </c>
      <c r="K188" s="167"/>
      <c r="L188" s="168"/>
      <c r="M188" s="169" t="s">
        <v>1</v>
      </c>
      <c r="N188" s="170" t="s">
        <v>37</v>
      </c>
      <c r="O188" s="157">
        <v>0</v>
      </c>
      <c r="P188" s="157">
        <f t="shared" si="31"/>
        <v>0</v>
      </c>
      <c r="Q188" s="157">
        <v>0</v>
      </c>
      <c r="R188" s="157">
        <f t="shared" si="32"/>
        <v>0</v>
      </c>
      <c r="S188" s="157">
        <v>0</v>
      </c>
      <c r="T188" s="158">
        <f t="shared" si="3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9" t="s">
        <v>272</v>
      </c>
      <c r="AT188" s="159" t="s">
        <v>167</v>
      </c>
      <c r="AU188" s="159" t="s">
        <v>140</v>
      </c>
      <c r="AY188" s="17" t="s">
        <v>133</v>
      </c>
      <c r="BE188" s="160">
        <f t="shared" si="34"/>
        <v>0</v>
      </c>
      <c r="BF188" s="160">
        <f t="shared" si="35"/>
        <v>0</v>
      </c>
      <c r="BG188" s="160">
        <f t="shared" si="36"/>
        <v>0</v>
      </c>
      <c r="BH188" s="160">
        <f t="shared" si="37"/>
        <v>0</v>
      </c>
      <c r="BI188" s="160">
        <f t="shared" si="38"/>
        <v>0</v>
      </c>
      <c r="BJ188" s="17" t="s">
        <v>140</v>
      </c>
      <c r="BK188" s="160">
        <f t="shared" si="39"/>
        <v>0</v>
      </c>
      <c r="BL188" s="17" t="s">
        <v>204</v>
      </c>
      <c r="BM188" s="159" t="s">
        <v>496</v>
      </c>
    </row>
    <row r="189" spans="1:65" s="2" customFormat="1" ht="33" customHeight="1">
      <c r="A189" s="29"/>
      <c r="B189" s="147"/>
      <c r="C189" s="161" t="s">
        <v>369</v>
      </c>
      <c r="D189" s="161" t="s">
        <v>167</v>
      </c>
      <c r="E189" s="162" t="s">
        <v>1313</v>
      </c>
      <c r="F189" s="163" t="s">
        <v>1314</v>
      </c>
      <c r="G189" s="164" t="s">
        <v>220</v>
      </c>
      <c r="H189" s="165">
        <v>7</v>
      </c>
      <c r="I189" s="166">
        <v>0</v>
      </c>
      <c r="J189" s="166">
        <f t="shared" si="30"/>
        <v>0</v>
      </c>
      <c r="K189" s="167"/>
      <c r="L189" s="168"/>
      <c r="M189" s="169" t="s">
        <v>1</v>
      </c>
      <c r="N189" s="170" t="s">
        <v>37</v>
      </c>
      <c r="O189" s="157">
        <v>0</v>
      </c>
      <c r="P189" s="157">
        <f t="shared" si="31"/>
        <v>0</v>
      </c>
      <c r="Q189" s="157">
        <v>0</v>
      </c>
      <c r="R189" s="157">
        <f t="shared" si="32"/>
        <v>0</v>
      </c>
      <c r="S189" s="157">
        <v>0</v>
      </c>
      <c r="T189" s="158">
        <f t="shared" si="3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9" t="s">
        <v>272</v>
      </c>
      <c r="AT189" s="159" t="s">
        <v>167</v>
      </c>
      <c r="AU189" s="159" t="s">
        <v>140</v>
      </c>
      <c r="AY189" s="17" t="s">
        <v>133</v>
      </c>
      <c r="BE189" s="160">
        <f t="shared" si="34"/>
        <v>0</v>
      </c>
      <c r="BF189" s="160">
        <f t="shared" si="35"/>
        <v>0</v>
      </c>
      <c r="BG189" s="160">
        <f t="shared" si="36"/>
        <v>0</v>
      </c>
      <c r="BH189" s="160">
        <f t="shared" si="37"/>
        <v>0</v>
      </c>
      <c r="BI189" s="160">
        <f t="shared" si="38"/>
        <v>0</v>
      </c>
      <c r="BJ189" s="17" t="s">
        <v>140</v>
      </c>
      <c r="BK189" s="160">
        <f t="shared" si="39"/>
        <v>0</v>
      </c>
      <c r="BL189" s="17" t="s">
        <v>204</v>
      </c>
      <c r="BM189" s="159" t="s">
        <v>507</v>
      </c>
    </row>
    <row r="190" spans="1:65" s="2" customFormat="1" ht="33" customHeight="1">
      <c r="A190" s="29"/>
      <c r="B190" s="147"/>
      <c r="C190" s="161" t="s">
        <v>375</v>
      </c>
      <c r="D190" s="161" t="s">
        <v>167</v>
      </c>
      <c r="E190" s="162" t="s">
        <v>1315</v>
      </c>
      <c r="F190" s="163" t="s">
        <v>1316</v>
      </c>
      <c r="G190" s="164" t="s">
        <v>220</v>
      </c>
      <c r="H190" s="165">
        <v>4</v>
      </c>
      <c r="I190" s="166">
        <v>0</v>
      </c>
      <c r="J190" s="166">
        <f t="shared" si="30"/>
        <v>0</v>
      </c>
      <c r="K190" s="167"/>
      <c r="L190" s="168"/>
      <c r="M190" s="169" t="s">
        <v>1</v>
      </c>
      <c r="N190" s="170" t="s">
        <v>37</v>
      </c>
      <c r="O190" s="157">
        <v>0</v>
      </c>
      <c r="P190" s="157">
        <f t="shared" si="31"/>
        <v>0</v>
      </c>
      <c r="Q190" s="157">
        <v>0</v>
      </c>
      <c r="R190" s="157">
        <f t="shared" si="32"/>
        <v>0</v>
      </c>
      <c r="S190" s="157">
        <v>0</v>
      </c>
      <c r="T190" s="158">
        <f t="shared" si="3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9" t="s">
        <v>272</v>
      </c>
      <c r="AT190" s="159" t="s">
        <v>167</v>
      </c>
      <c r="AU190" s="159" t="s">
        <v>140</v>
      </c>
      <c r="AY190" s="17" t="s">
        <v>133</v>
      </c>
      <c r="BE190" s="160">
        <f t="shared" si="34"/>
        <v>0</v>
      </c>
      <c r="BF190" s="160">
        <f t="shared" si="35"/>
        <v>0</v>
      </c>
      <c r="BG190" s="160">
        <f t="shared" si="36"/>
        <v>0</v>
      </c>
      <c r="BH190" s="160">
        <f t="shared" si="37"/>
        <v>0</v>
      </c>
      <c r="BI190" s="160">
        <f t="shared" si="38"/>
        <v>0</v>
      </c>
      <c r="BJ190" s="17" t="s">
        <v>140</v>
      </c>
      <c r="BK190" s="160">
        <f t="shared" si="39"/>
        <v>0</v>
      </c>
      <c r="BL190" s="17" t="s">
        <v>204</v>
      </c>
      <c r="BM190" s="159" t="s">
        <v>519</v>
      </c>
    </row>
    <row r="191" spans="1:65" s="2" customFormat="1" ht="24.25" customHeight="1">
      <c r="A191" s="29"/>
      <c r="B191" s="147"/>
      <c r="C191" s="148" t="s">
        <v>381</v>
      </c>
      <c r="D191" s="148" t="s">
        <v>135</v>
      </c>
      <c r="E191" s="149" t="s">
        <v>1317</v>
      </c>
      <c r="F191" s="150" t="s">
        <v>1318</v>
      </c>
      <c r="G191" s="151" t="s">
        <v>220</v>
      </c>
      <c r="H191" s="152">
        <v>7</v>
      </c>
      <c r="I191" s="166">
        <v>0</v>
      </c>
      <c r="J191" s="153">
        <f t="shared" si="30"/>
        <v>0</v>
      </c>
      <c r="K191" s="154"/>
      <c r="L191" s="30"/>
      <c r="M191" s="155" t="s">
        <v>1</v>
      </c>
      <c r="N191" s="156" t="s">
        <v>37</v>
      </c>
      <c r="O191" s="157">
        <v>0</v>
      </c>
      <c r="P191" s="157">
        <f t="shared" si="31"/>
        <v>0</v>
      </c>
      <c r="Q191" s="157">
        <v>0</v>
      </c>
      <c r="R191" s="157">
        <f t="shared" si="32"/>
        <v>0</v>
      </c>
      <c r="S191" s="157">
        <v>0</v>
      </c>
      <c r="T191" s="158">
        <f t="shared" si="3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9" t="s">
        <v>204</v>
      </c>
      <c r="AT191" s="159" t="s">
        <v>135</v>
      </c>
      <c r="AU191" s="159" t="s">
        <v>140</v>
      </c>
      <c r="AY191" s="17" t="s">
        <v>133</v>
      </c>
      <c r="BE191" s="160">
        <f t="shared" si="34"/>
        <v>0</v>
      </c>
      <c r="BF191" s="160">
        <f t="shared" si="35"/>
        <v>0</v>
      </c>
      <c r="BG191" s="160">
        <f t="shared" si="36"/>
        <v>0</v>
      </c>
      <c r="BH191" s="160">
        <f t="shared" si="37"/>
        <v>0</v>
      </c>
      <c r="BI191" s="160">
        <f t="shared" si="38"/>
        <v>0</v>
      </c>
      <c r="BJ191" s="17" t="s">
        <v>140</v>
      </c>
      <c r="BK191" s="160">
        <f t="shared" si="39"/>
        <v>0</v>
      </c>
      <c r="BL191" s="17" t="s">
        <v>204</v>
      </c>
      <c r="BM191" s="159" t="s">
        <v>527</v>
      </c>
    </row>
    <row r="192" spans="1:65" s="2" customFormat="1" ht="33" customHeight="1">
      <c r="A192" s="29"/>
      <c r="B192" s="147"/>
      <c r="C192" s="161" t="s">
        <v>384</v>
      </c>
      <c r="D192" s="161" t="s">
        <v>167</v>
      </c>
      <c r="E192" s="162" t="s">
        <v>1319</v>
      </c>
      <c r="F192" s="163" t="s">
        <v>1320</v>
      </c>
      <c r="G192" s="164" t="s">
        <v>220</v>
      </c>
      <c r="H192" s="165">
        <v>7</v>
      </c>
      <c r="I192" s="166">
        <v>0</v>
      </c>
      <c r="J192" s="166">
        <f t="shared" si="30"/>
        <v>0</v>
      </c>
      <c r="K192" s="167"/>
      <c r="L192" s="168"/>
      <c r="M192" s="169" t="s">
        <v>1</v>
      </c>
      <c r="N192" s="170" t="s">
        <v>37</v>
      </c>
      <c r="O192" s="157">
        <v>0</v>
      </c>
      <c r="P192" s="157">
        <f t="shared" si="31"/>
        <v>0</v>
      </c>
      <c r="Q192" s="157">
        <v>0</v>
      </c>
      <c r="R192" s="157">
        <f t="shared" si="32"/>
        <v>0</v>
      </c>
      <c r="S192" s="157">
        <v>0</v>
      </c>
      <c r="T192" s="158">
        <f t="shared" si="3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9" t="s">
        <v>272</v>
      </c>
      <c r="AT192" s="159" t="s">
        <v>167</v>
      </c>
      <c r="AU192" s="159" t="s">
        <v>140</v>
      </c>
      <c r="AY192" s="17" t="s">
        <v>133</v>
      </c>
      <c r="BE192" s="160">
        <f t="shared" si="34"/>
        <v>0</v>
      </c>
      <c r="BF192" s="160">
        <f t="shared" si="35"/>
        <v>0</v>
      </c>
      <c r="BG192" s="160">
        <f t="shared" si="36"/>
        <v>0</v>
      </c>
      <c r="BH192" s="160">
        <f t="shared" si="37"/>
        <v>0</v>
      </c>
      <c r="BI192" s="160">
        <f t="shared" si="38"/>
        <v>0</v>
      </c>
      <c r="BJ192" s="17" t="s">
        <v>140</v>
      </c>
      <c r="BK192" s="160">
        <f t="shared" si="39"/>
        <v>0</v>
      </c>
      <c r="BL192" s="17" t="s">
        <v>204</v>
      </c>
      <c r="BM192" s="159" t="s">
        <v>535</v>
      </c>
    </row>
    <row r="193" spans="1:65" s="2" customFormat="1" ht="33" customHeight="1">
      <c r="A193" s="29"/>
      <c r="B193" s="147"/>
      <c r="C193" s="148" t="s">
        <v>393</v>
      </c>
      <c r="D193" s="148" t="s">
        <v>135</v>
      </c>
      <c r="E193" s="149" t="s">
        <v>1321</v>
      </c>
      <c r="F193" s="150" t="s">
        <v>1322</v>
      </c>
      <c r="G193" s="151" t="s">
        <v>220</v>
      </c>
      <c r="H193" s="152">
        <v>5</v>
      </c>
      <c r="I193" s="166">
        <v>0</v>
      </c>
      <c r="J193" s="153">
        <f t="shared" si="30"/>
        <v>0</v>
      </c>
      <c r="K193" s="154"/>
      <c r="L193" s="30"/>
      <c r="M193" s="155" t="s">
        <v>1</v>
      </c>
      <c r="N193" s="156" t="s">
        <v>37</v>
      </c>
      <c r="O193" s="157">
        <v>0</v>
      </c>
      <c r="P193" s="157">
        <f t="shared" si="31"/>
        <v>0</v>
      </c>
      <c r="Q193" s="157">
        <v>0</v>
      </c>
      <c r="R193" s="157">
        <f t="shared" si="32"/>
        <v>0</v>
      </c>
      <c r="S193" s="157">
        <v>0</v>
      </c>
      <c r="T193" s="158">
        <f t="shared" si="3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9" t="s">
        <v>204</v>
      </c>
      <c r="AT193" s="159" t="s">
        <v>135</v>
      </c>
      <c r="AU193" s="159" t="s">
        <v>140</v>
      </c>
      <c r="AY193" s="17" t="s">
        <v>133</v>
      </c>
      <c r="BE193" s="160">
        <f t="shared" si="34"/>
        <v>0</v>
      </c>
      <c r="BF193" s="160">
        <f t="shared" si="35"/>
        <v>0</v>
      </c>
      <c r="BG193" s="160">
        <f t="shared" si="36"/>
        <v>0</v>
      </c>
      <c r="BH193" s="160">
        <f t="shared" si="37"/>
        <v>0</v>
      </c>
      <c r="BI193" s="160">
        <f t="shared" si="38"/>
        <v>0</v>
      </c>
      <c r="BJ193" s="17" t="s">
        <v>140</v>
      </c>
      <c r="BK193" s="160">
        <f t="shared" si="39"/>
        <v>0</v>
      </c>
      <c r="BL193" s="17" t="s">
        <v>204</v>
      </c>
      <c r="BM193" s="159" t="s">
        <v>543</v>
      </c>
    </row>
    <row r="194" spans="1:65" s="2" customFormat="1" ht="33" customHeight="1">
      <c r="A194" s="29"/>
      <c r="B194" s="147"/>
      <c r="C194" s="161" t="s">
        <v>401</v>
      </c>
      <c r="D194" s="161" t="s">
        <v>167</v>
      </c>
      <c r="E194" s="162" t="s">
        <v>1323</v>
      </c>
      <c r="F194" s="163" t="s">
        <v>1324</v>
      </c>
      <c r="G194" s="164" t="s">
        <v>220</v>
      </c>
      <c r="H194" s="165">
        <v>1</v>
      </c>
      <c r="I194" s="166">
        <v>0</v>
      </c>
      <c r="J194" s="166">
        <f t="shared" si="30"/>
        <v>0</v>
      </c>
      <c r="K194" s="167"/>
      <c r="L194" s="168"/>
      <c r="M194" s="169" t="s">
        <v>1</v>
      </c>
      <c r="N194" s="170" t="s">
        <v>37</v>
      </c>
      <c r="O194" s="157">
        <v>0</v>
      </c>
      <c r="P194" s="157">
        <f t="shared" si="31"/>
        <v>0</v>
      </c>
      <c r="Q194" s="157">
        <v>0</v>
      </c>
      <c r="R194" s="157">
        <f t="shared" si="32"/>
        <v>0</v>
      </c>
      <c r="S194" s="157">
        <v>0</v>
      </c>
      <c r="T194" s="158">
        <f t="shared" si="3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9" t="s">
        <v>272</v>
      </c>
      <c r="AT194" s="159" t="s">
        <v>167</v>
      </c>
      <c r="AU194" s="159" t="s">
        <v>140</v>
      </c>
      <c r="AY194" s="17" t="s">
        <v>133</v>
      </c>
      <c r="BE194" s="160">
        <f t="shared" si="34"/>
        <v>0</v>
      </c>
      <c r="BF194" s="160">
        <f t="shared" si="35"/>
        <v>0</v>
      </c>
      <c r="BG194" s="160">
        <f t="shared" si="36"/>
        <v>0</v>
      </c>
      <c r="BH194" s="160">
        <f t="shared" si="37"/>
        <v>0</v>
      </c>
      <c r="BI194" s="160">
        <f t="shared" si="38"/>
        <v>0</v>
      </c>
      <c r="BJ194" s="17" t="s">
        <v>140</v>
      </c>
      <c r="BK194" s="160">
        <f t="shared" si="39"/>
        <v>0</v>
      </c>
      <c r="BL194" s="17" t="s">
        <v>204</v>
      </c>
      <c r="BM194" s="159" t="s">
        <v>551</v>
      </c>
    </row>
    <row r="195" spans="1:65" s="2" customFormat="1" ht="33" customHeight="1">
      <c r="A195" s="29"/>
      <c r="B195" s="147"/>
      <c r="C195" s="161" t="s">
        <v>408</v>
      </c>
      <c r="D195" s="161" t="s">
        <v>167</v>
      </c>
      <c r="E195" s="162" t="s">
        <v>1325</v>
      </c>
      <c r="F195" s="163" t="s">
        <v>1326</v>
      </c>
      <c r="G195" s="164" t="s">
        <v>220</v>
      </c>
      <c r="H195" s="165">
        <v>2</v>
      </c>
      <c r="I195" s="166">
        <v>0</v>
      </c>
      <c r="J195" s="166">
        <f t="shared" si="30"/>
        <v>0</v>
      </c>
      <c r="K195" s="167"/>
      <c r="L195" s="168"/>
      <c r="M195" s="169" t="s">
        <v>1</v>
      </c>
      <c r="N195" s="170" t="s">
        <v>37</v>
      </c>
      <c r="O195" s="157">
        <v>0</v>
      </c>
      <c r="P195" s="157">
        <f t="shared" si="31"/>
        <v>0</v>
      </c>
      <c r="Q195" s="157">
        <v>0</v>
      </c>
      <c r="R195" s="157">
        <f t="shared" si="32"/>
        <v>0</v>
      </c>
      <c r="S195" s="157">
        <v>0</v>
      </c>
      <c r="T195" s="158">
        <f t="shared" si="3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9" t="s">
        <v>272</v>
      </c>
      <c r="AT195" s="159" t="s">
        <v>167</v>
      </c>
      <c r="AU195" s="159" t="s">
        <v>140</v>
      </c>
      <c r="AY195" s="17" t="s">
        <v>133</v>
      </c>
      <c r="BE195" s="160">
        <f t="shared" si="34"/>
        <v>0</v>
      </c>
      <c r="BF195" s="160">
        <f t="shared" si="35"/>
        <v>0</v>
      </c>
      <c r="BG195" s="160">
        <f t="shared" si="36"/>
        <v>0</v>
      </c>
      <c r="BH195" s="160">
        <f t="shared" si="37"/>
        <v>0</v>
      </c>
      <c r="BI195" s="160">
        <f t="shared" si="38"/>
        <v>0</v>
      </c>
      <c r="BJ195" s="17" t="s">
        <v>140</v>
      </c>
      <c r="BK195" s="160">
        <f t="shared" si="39"/>
        <v>0</v>
      </c>
      <c r="BL195" s="17" t="s">
        <v>204</v>
      </c>
      <c r="BM195" s="159" t="s">
        <v>564</v>
      </c>
    </row>
    <row r="196" spans="1:65" s="2" customFormat="1" ht="33" customHeight="1">
      <c r="A196" s="29"/>
      <c r="B196" s="147"/>
      <c r="C196" s="161" t="s">
        <v>412</v>
      </c>
      <c r="D196" s="161" t="s">
        <v>167</v>
      </c>
      <c r="E196" s="162" t="s">
        <v>1327</v>
      </c>
      <c r="F196" s="163" t="s">
        <v>1328</v>
      </c>
      <c r="G196" s="164" t="s">
        <v>220</v>
      </c>
      <c r="H196" s="165">
        <v>2</v>
      </c>
      <c r="I196" s="166">
        <v>0</v>
      </c>
      <c r="J196" s="166">
        <f t="shared" si="30"/>
        <v>0</v>
      </c>
      <c r="K196" s="167"/>
      <c r="L196" s="168"/>
      <c r="M196" s="169" t="s">
        <v>1</v>
      </c>
      <c r="N196" s="170" t="s">
        <v>37</v>
      </c>
      <c r="O196" s="157">
        <v>0</v>
      </c>
      <c r="P196" s="157">
        <f t="shared" si="31"/>
        <v>0</v>
      </c>
      <c r="Q196" s="157">
        <v>0</v>
      </c>
      <c r="R196" s="157">
        <f t="shared" si="32"/>
        <v>0</v>
      </c>
      <c r="S196" s="157">
        <v>0</v>
      </c>
      <c r="T196" s="158">
        <f t="shared" si="3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9" t="s">
        <v>272</v>
      </c>
      <c r="AT196" s="159" t="s">
        <v>167</v>
      </c>
      <c r="AU196" s="159" t="s">
        <v>140</v>
      </c>
      <c r="AY196" s="17" t="s">
        <v>133</v>
      </c>
      <c r="BE196" s="160">
        <f t="shared" si="34"/>
        <v>0</v>
      </c>
      <c r="BF196" s="160">
        <f t="shared" si="35"/>
        <v>0</v>
      </c>
      <c r="BG196" s="160">
        <f t="shared" si="36"/>
        <v>0</v>
      </c>
      <c r="BH196" s="160">
        <f t="shared" si="37"/>
        <v>0</v>
      </c>
      <c r="BI196" s="160">
        <f t="shared" si="38"/>
        <v>0</v>
      </c>
      <c r="BJ196" s="17" t="s">
        <v>140</v>
      </c>
      <c r="BK196" s="160">
        <f t="shared" si="39"/>
        <v>0</v>
      </c>
      <c r="BL196" s="17" t="s">
        <v>204</v>
      </c>
      <c r="BM196" s="159" t="s">
        <v>573</v>
      </c>
    </row>
    <row r="197" spans="1:65" s="2" customFormat="1" ht="33" customHeight="1">
      <c r="A197" s="29"/>
      <c r="B197" s="147"/>
      <c r="C197" s="148" t="s">
        <v>415</v>
      </c>
      <c r="D197" s="148" t="s">
        <v>135</v>
      </c>
      <c r="E197" s="149" t="s">
        <v>1329</v>
      </c>
      <c r="F197" s="150" t="s">
        <v>1330</v>
      </c>
      <c r="G197" s="151" t="s">
        <v>220</v>
      </c>
      <c r="H197" s="152">
        <v>1</v>
      </c>
      <c r="I197" s="166">
        <v>0</v>
      </c>
      <c r="J197" s="153">
        <f t="shared" si="30"/>
        <v>0</v>
      </c>
      <c r="K197" s="154"/>
      <c r="L197" s="30"/>
      <c r="M197" s="155" t="s">
        <v>1</v>
      </c>
      <c r="N197" s="156" t="s">
        <v>37</v>
      </c>
      <c r="O197" s="157">
        <v>0</v>
      </c>
      <c r="P197" s="157">
        <f t="shared" si="31"/>
        <v>0</v>
      </c>
      <c r="Q197" s="157">
        <v>0</v>
      </c>
      <c r="R197" s="157">
        <f t="shared" si="32"/>
        <v>0</v>
      </c>
      <c r="S197" s="157">
        <v>0</v>
      </c>
      <c r="T197" s="158">
        <f t="shared" si="3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9" t="s">
        <v>204</v>
      </c>
      <c r="AT197" s="159" t="s">
        <v>135</v>
      </c>
      <c r="AU197" s="159" t="s">
        <v>140</v>
      </c>
      <c r="AY197" s="17" t="s">
        <v>133</v>
      </c>
      <c r="BE197" s="160">
        <f t="shared" si="34"/>
        <v>0</v>
      </c>
      <c r="BF197" s="160">
        <f t="shared" si="35"/>
        <v>0</v>
      </c>
      <c r="BG197" s="160">
        <f t="shared" si="36"/>
        <v>0</v>
      </c>
      <c r="BH197" s="160">
        <f t="shared" si="37"/>
        <v>0</v>
      </c>
      <c r="BI197" s="160">
        <f t="shared" si="38"/>
        <v>0</v>
      </c>
      <c r="BJ197" s="17" t="s">
        <v>140</v>
      </c>
      <c r="BK197" s="160">
        <f t="shared" si="39"/>
        <v>0</v>
      </c>
      <c r="BL197" s="17" t="s">
        <v>204</v>
      </c>
      <c r="BM197" s="159" t="s">
        <v>582</v>
      </c>
    </row>
    <row r="198" spans="1:65" s="2" customFormat="1" ht="33" customHeight="1">
      <c r="A198" s="29"/>
      <c r="B198" s="147"/>
      <c r="C198" s="161" t="s">
        <v>418</v>
      </c>
      <c r="D198" s="161" t="s">
        <v>167</v>
      </c>
      <c r="E198" s="162" t="s">
        <v>1331</v>
      </c>
      <c r="F198" s="163" t="s">
        <v>1332</v>
      </c>
      <c r="G198" s="164" t="s">
        <v>220</v>
      </c>
      <c r="H198" s="165">
        <v>1</v>
      </c>
      <c r="I198" s="166">
        <v>0</v>
      </c>
      <c r="J198" s="166">
        <f t="shared" si="30"/>
        <v>0</v>
      </c>
      <c r="K198" s="167"/>
      <c r="L198" s="168"/>
      <c r="M198" s="169" t="s">
        <v>1</v>
      </c>
      <c r="N198" s="170" t="s">
        <v>37</v>
      </c>
      <c r="O198" s="157">
        <v>0</v>
      </c>
      <c r="P198" s="157">
        <f t="shared" si="31"/>
        <v>0</v>
      </c>
      <c r="Q198" s="157">
        <v>0</v>
      </c>
      <c r="R198" s="157">
        <f t="shared" si="32"/>
        <v>0</v>
      </c>
      <c r="S198" s="157">
        <v>0</v>
      </c>
      <c r="T198" s="158">
        <f t="shared" si="3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9" t="s">
        <v>272</v>
      </c>
      <c r="AT198" s="159" t="s">
        <v>167</v>
      </c>
      <c r="AU198" s="159" t="s">
        <v>140</v>
      </c>
      <c r="AY198" s="17" t="s">
        <v>133</v>
      </c>
      <c r="BE198" s="160">
        <f t="shared" si="34"/>
        <v>0</v>
      </c>
      <c r="BF198" s="160">
        <f t="shared" si="35"/>
        <v>0</v>
      </c>
      <c r="BG198" s="160">
        <f t="shared" si="36"/>
        <v>0</v>
      </c>
      <c r="BH198" s="160">
        <f t="shared" si="37"/>
        <v>0</v>
      </c>
      <c r="BI198" s="160">
        <f t="shared" si="38"/>
        <v>0</v>
      </c>
      <c r="BJ198" s="17" t="s">
        <v>140</v>
      </c>
      <c r="BK198" s="160">
        <f t="shared" si="39"/>
        <v>0</v>
      </c>
      <c r="BL198" s="17" t="s">
        <v>204</v>
      </c>
      <c r="BM198" s="159" t="s">
        <v>589</v>
      </c>
    </row>
    <row r="199" spans="1:65" s="2" customFormat="1" ht="33" customHeight="1">
      <c r="A199" s="29"/>
      <c r="B199" s="147"/>
      <c r="C199" s="148" t="s">
        <v>428</v>
      </c>
      <c r="D199" s="148" t="s">
        <v>135</v>
      </c>
      <c r="E199" s="149" t="s">
        <v>1333</v>
      </c>
      <c r="F199" s="150" t="s">
        <v>1334</v>
      </c>
      <c r="G199" s="151" t="s">
        <v>220</v>
      </c>
      <c r="H199" s="152">
        <v>2</v>
      </c>
      <c r="I199" s="166">
        <v>0</v>
      </c>
      <c r="J199" s="153">
        <f t="shared" si="30"/>
        <v>0</v>
      </c>
      <c r="K199" s="154"/>
      <c r="L199" s="30"/>
      <c r="M199" s="155" t="s">
        <v>1</v>
      </c>
      <c r="N199" s="156" t="s">
        <v>37</v>
      </c>
      <c r="O199" s="157">
        <v>0</v>
      </c>
      <c r="P199" s="157">
        <f t="shared" si="31"/>
        <v>0</v>
      </c>
      <c r="Q199" s="157">
        <v>0</v>
      </c>
      <c r="R199" s="157">
        <f t="shared" si="32"/>
        <v>0</v>
      </c>
      <c r="S199" s="157">
        <v>0</v>
      </c>
      <c r="T199" s="158">
        <f t="shared" si="3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9" t="s">
        <v>204</v>
      </c>
      <c r="AT199" s="159" t="s">
        <v>135</v>
      </c>
      <c r="AU199" s="159" t="s">
        <v>140</v>
      </c>
      <c r="AY199" s="17" t="s">
        <v>133</v>
      </c>
      <c r="BE199" s="160">
        <f t="shared" si="34"/>
        <v>0</v>
      </c>
      <c r="BF199" s="160">
        <f t="shared" si="35"/>
        <v>0</v>
      </c>
      <c r="BG199" s="160">
        <f t="shared" si="36"/>
        <v>0</v>
      </c>
      <c r="BH199" s="160">
        <f t="shared" si="37"/>
        <v>0</v>
      </c>
      <c r="BI199" s="160">
        <f t="shared" si="38"/>
        <v>0</v>
      </c>
      <c r="BJ199" s="17" t="s">
        <v>140</v>
      </c>
      <c r="BK199" s="160">
        <f t="shared" si="39"/>
        <v>0</v>
      </c>
      <c r="BL199" s="17" t="s">
        <v>204</v>
      </c>
      <c r="BM199" s="159" t="s">
        <v>600</v>
      </c>
    </row>
    <row r="200" spans="1:65" s="2" customFormat="1" ht="33" customHeight="1">
      <c r="A200" s="29"/>
      <c r="B200" s="147"/>
      <c r="C200" s="161" t="s">
        <v>432</v>
      </c>
      <c r="D200" s="161" t="s">
        <v>167</v>
      </c>
      <c r="E200" s="162" t="s">
        <v>1335</v>
      </c>
      <c r="F200" s="163" t="s">
        <v>1336</v>
      </c>
      <c r="G200" s="164" t="s">
        <v>220</v>
      </c>
      <c r="H200" s="165">
        <v>1</v>
      </c>
      <c r="I200" s="166">
        <v>0</v>
      </c>
      <c r="J200" s="166">
        <f t="shared" si="30"/>
        <v>0</v>
      </c>
      <c r="K200" s="167"/>
      <c r="L200" s="168"/>
      <c r="M200" s="169" t="s">
        <v>1</v>
      </c>
      <c r="N200" s="170" t="s">
        <v>37</v>
      </c>
      <c r="O200" s="157">
        <v>0</v>
      </c>
      <c r="P200" s="157">
        <f t="shared" si="31"/>
        <v>0</v>
      </c>
      <c r="Q200" s="157">
        <v>0</v>
      </c>
      <c r="R200" s="157">
        <f t="shared" si="32"/>
        <v>0</v>
      </c>
      <c r="S200" s="157">
        <v>0</v>
      </c>
      <c r="T200" s="158">
        <f t="shared" si="3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59" t="s">
        <v>272</v>
      </c>
      <c r="AT200" s="159" t="s">
        <v>167</v>
      </c>
      <c r="AU200" s="159" t="s">
        <v>140</v>
      </c>
      <c r="AY200" s="17" t="s">
        <v>133</v>
      </c>
      <c r="BE200" s="160">
        <f t="shared" si="34"/>
        <v>0</v>
      </c>
      <c r="BF200" s="160">
        <f t="shared" si="35"/>
        <v>0</v>
      </c>
      <c r="BG200" s="160">
        <f t="shared" si="36"/>
        <v>0</v>
      </c>
      <c r="BH200" s="160">
        <f t="shared" si="37"/>
        <v>0</v>
      </c>
      <c r="BI200" s="160">
        <f t="shared" si="38"/>
        <v>0</v>
      </c>
      <c r="BJ200" s="17" t="s">
        <v>140</v>
      </c>
      <c r="BK200" s="160">
        <f t="shared" si="39"/>
        <v>0</v>
      </c>
      <c r="BL200" s="17" t="s">
        <v>204</v>
      </c>
      <c r="BM200" s="159" t="s">
        <v>609</v>
      </c>
    </row>
    <row r="201" spans="1:65" s="2" customFormat="1" ht="33" customHeight="1">
      <c r="A201" s="29"/>
      <c r="B201" s="147"/>
      <c r="C201" s="161" t="s">
        <v>436</v>
      </c>
      <c r="D201" s="161" t="s">
        <v>167</v>
      </c>
      <c r="E201" s="162" t="s">
        <v>1337</v>
      </c>
      <c r="F201" s="163" t="s">
        <v>1338</v>
      </c>
      <c r="G201" s="164" t="s">
        <v>220</v>
      </c>
      <c r="H201" s="165">
        <v>1</v>
      </c>
      <c r="I201" s="166">
        <v>0</v>
      </c>
      <c r="J201" s="166">
        <f t="shared" si="30"/>
        <v>0</v>
      </c>
      <c r="K201" s="167"/>
      <c r="L201" s="168"/>
      <c r="M201" s="169" t="s">
        <v>1</v>
      </c>
      <c r="N201" s="170" t="s">
        <v>37</v>
      </c>
      <c r="O201" s="157">
        <v>0</v>
      </c>
      <c r="P201" s="157">
        <f t="shared" si="31"/>
        <v>0</v>
      </c>
      <c r="Q201" s="157">
        <v>0</v>
      </c>
      <c r="R201" s="157">
        <f t="shared" si="32"/>
        <v>0</v>
      </c>
      <c r="S201" s="157">
        <v>0</v>
      </c>
      <c r="T201" s="158">
        <f t="shared" si="3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59" t="s">
        <v>272</v>
      </c>
      <c r="AT201" s="159" t="s">
        <v>167</v>
      </c>
      <c r="AU201" s="159" t="s">
        <v>140</v>
      </c>
      <c r="AY201" s="17" t="s">
        <v>133</v>
      </c>
      <c r="BE201" s="160">
        <f t="shared" si="34"/>
        <v>0</v>
      </c>
      <c r="BF201" s="160">
        <f t="shared" si="35"/>
        <v>0</v>
      </c>
      <c r="BG201" s="160">
        <f t="shared" si="36"/>
        <v>0</v>
      </c>
      <c r="BH201" s="160">
        <f t="shared" si="37"/>
        <v>0</v>
      </c>
      <c r="BI201" s="160">
        <f t="shared" si="38"/>
        <v>0</v>
      </c>
      <c r="BJ201" s="17" t="s">
        <v>140</v>
      </c>
      <c r="BK201" s="160">
        <f t="shared" si="39"/>
        <v>0</v>
      </c>
      <c r="BL201" s="17" t="s">
        <v>204</v>
      </c>
      <c r="BM201" s="159" t="s">
        <v>616</v>
      </c>
    </row>
    <row r="202" spans="1:65" s="2" customFormat="1" ht="24.25" customHeight="1">
      <c r="A202" s="29"/>
      <c r="B202" s="147"/>
      <c r="C202" s="148" t="s">
        <v>449</v>
      </c>
      <c r="D202" s="148" t="s">
        <v>135</v>
      </c>
      <c r="E202" s="149" t="s">
        <v>1339</v>
      </c>
      <c r="F202" s="150" t="s">
        <v>1340</v>
      </c>
      <c r="G202" s="151" t="s">
        <v>220</v>
      </c>
      <c r="H202" s="152">
        <v>27</v>
      </c>
      <c r="I202" s="166">
        <v>0</v>
      </c>
      <c r="J202" s="153">
        <f t="shared" si="30"/>
        <v>0</v>
      </c>
      <c r="K202" s="154"/>
      <c r="L202" s="30"/>
      <c r="M202" s="155" t="s">
        <v>1</v>
      </c>
      <c r="N202" s="156" t="s">
        <v>37</v>
      </c>
      <c r="O202" s="157">
        <v>0</v>
      </c>
      <c r="P202" s="157">
        <f t="shared" si="31"/>
        <v>0</v>
      </c>
      <c r="Q202" s="157">
        <v>0</v>
      </c>
      <c r="R202" s="157">
        <f t="shared" si="32"/>
        <v>0</v>
      </c>
      <c r="S202" s="157">
        <v>0</v>
      </c>
      <c r="T202" s="158">
        <f t="shared" si="3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59" t="s">
        <v>204</v>
      </c>
      <c r="AT202" s="159" t="s">
        <v>135</v>
      </c>
      <c r="AU202" s="159" t="s">
        <v>140</v>
      </c>
      <c r="AY202" s="17" t="s">
        <v>133</v>
      </c>
      <c r="BE202" s="160">
        <f t="shared" si="34"/>
        <v>0</v>
      </c>
      <c r="BF202" s="160">
        <f t="shared" si="35"/>
        <v>0</v>
      </c>
      <c r="BG202" s="160">
        <f t="shared" si="36"/>
        <v>0</v>
      </c>
      <c r="BH202" s="160">
        <f t="shared" si="37"/>
        <v>0</v>
      </c>
      <c r="BI202" s="160">
        <f t="shared" si="38"/>
        <v>0</v>
      </c>
      <c r="BJ202" s="17" t="s">
        <v>140</v>
      </c>
      <c r="BK202" s="160">
        <f t="shared" si="39"/>
        <v>0</v>
      </c>
      <c r="BL202" s="17" t="s">
        <v>204</v>
      </c>
      <c r="BM202" s="159" t="s">
        <v>623</v>
      </c>
    </row>
    <row r="203" spans="1:65" s="2" customFormat="1" ht="24.25" customHeight="1">
      <c r="A203" s="29"/>
      <c r="B203" s="147"/>
      <c r="C203" s="148" t="s">
        <v>453</v>
      </c>
      <c r="D203" s="148" t="s">
        <v>135</v>
      </c>
      <c r="E203" s="149" t="s">
        <v>1341</v>
      </c>
      <c r="F203" s="150" t="s">
        <v>1342</v>
      </c>
      <c r="G203" s="151" t="s">
        <v>220</v>
      </c>
      <c r="H203" s="152">
        <v>27</v>
      </c>
      <c r="I203" s="166">
        <v>0</v>
      </c>
      <c r="J203" s="153">
        <f t="shared" si="30"/>
        <v>0</v>
      </c>
      <c r="K203" s="154"/>
      <c r="L203" s="30"/>
      <c r="M203" s="155" t="s">
        <v>1</v>
      </c>
      <c r="N203" s="156" t="s">
        <v>37</v>
      </c>
      <c r="O203" s="157">
        <v>0</v>
      </c>
      <c r="P203" s="157">
        <f t="shared" si="31"/>
        <v>0</v>
      </c>
      <c r="Q203" s="157">
        <v>0</v>
      </c>
      <c r="R203" s="157">
        <f t="shared" si="32"/>
        <v>0</v>
      </c>
      <c r="S203" s="157">
        <v>0</v>
      </c>
      <c r="T203" s="158">
        <f t="shared" si="3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9" t="s">
        <v>204</v>
      </c>
      <c r="AT203" s="159" t="s">
        <v>135</v>
      </c>
      <c r="AU203" s="159" t="s">
        <v>140</v>
      </c>
      <c r="AY203" s="17" t="s">
        <v>133</v>
      </c>
      <c r="BE203" s="160">
        <f t="shared" si="34"/>
        <v>0</v>
      </c>
      <c r="BF203" s="160">
        <f t="shared" si="35"/>
        <v>0</v>
      </c>
      <c r="BG203" s="160">
        <f t="shared" si="36"/>
        <v>0</v>
      </c>
      <c r="BH203" s="160">
        <f t="shared" si="37"/>
        <v>0</v>
      </c>
      <c r="BI203" s="160">
        <f t="shared" si="38"/>
        <v>0</v>
      </c>
      <c r="BJ203" s="17" t="s">
        <v>140</v>
      </c>
      <c r="BK203" s="160">
        <f t="shared" si="39"/>
        <v>0</v>
      </c>
      <c r="BL203" s="17" t="s">
        <v>204</v>
      </c>
      <c r="BM203" s="159" t="s">
        <v>633</v>
      </c>
    </row>
    <row r="204" spans="1:65" s="12" customFormat="1" ht="22.75" customHeight="1">
      <c r="B204" s="135"/>
      <c r="D204" s="136" t="s">
        <v>70</v>
      </c>
      <c r="E204" s="145" t="s">
        <v>867</v>
      </c>
      <c r="F204" s="145" t="s">
        <v>868</v>
      </c>
      <c r="J204" s="146">
        <f>BK204</f>
        <v>0</v>
      </c>
      <c r="L204" s="135"/>
      <c r="M204" s="139"/>
      <c r="N204" s="140"/>
      <c r="O204" s="140"/>
      <c r="P204" s="141">
        <f>P205</f>
        <v>0</v>
      </c>
      <c r="Q204" s="140"/>
      <c r="R204" s="141">
        <f>R205</f>
        <v>0</v>
      </c>
      <c r="S204" s="140"/>
      <c r="T204" s="142">
        <f>T205</f>
        <v>0</v>
      </c>
      <c r="AR204" s="136" t="s">
        <v>140</v>
      </c>
      <c r="AT204" s="143" t="s">
        <v>70</v>
      </c>
      <c r="AU204" s="143" t="s">
        <v>79</v>
      </c>
      <c r="AY204" s="136" t="s">
        <v>133</v>
      </c>
      <c r="BK204" s="144">
        <f>BK205</f>
        <v>0</v>
      </c>
    </row>
    <row r="205" spans="1:65" s="2" customFormat="1" ht="24.25" customHeight="1">
      <c r="A205" s="29"/>
      <c r="B205" s="147"/>
      <c r="C205" s="148" t="s">
        <v>473</v>
      </c>
      <c r="D205" s="148" t="s">
        <v>135</v>
      </c>
      <c r="E205" s="149" t="s">
        <v>1343</v>
      </c>
      <c r="F205" s="150" t="s">
        <v>1344</v>
      </c>
      <c r="G205" s="151" t="s">
        <v>180</v>
      </c>
      <c r="H205" s="152">
        <v>4</v>
      </c>
      <c r="I205" s="153">
        <v>0</v>
      </c>
      <c r="J205" s="153">
        <f>ROUND(I205*H205,2)</f>
        <v>0</v>
      </c>
      <c r="K205" s="154"/>
      <c r="L205" s="30"/>
      <c r="M205" s="196" t="s">
        <v>1</v>
      </c>
      <c r="N205" s="197" t="s">
        <v>37</v>
      </c>
      <c r="O205" s="198">
        <v>0</v>
      </c>
      <c r="P205" s="198">
        <f>O205*H205</f>
        <v>0</v>
      </c>
      <c r="Q205" s="198">
        <v>0</v>
      </c>
      <c r="R205" s="198">
        <f>Q205*H205</f>
        <v>0</v>
      </c>
      <c r="S205" s="198">
        <v>0</v>
      </c>
      <c r="T205" s="199">
        <f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9" t="s">
        <v>204</v>
      </c>
      <c r="AT205" s="159" t="s">
        <v>135</v>
      </c>
      <c r="AU205" s="159" t="s">
        <v>140</v>
      </c>
      <c r="AY205" s="17" t="s">
        <v>133</v>
      </c>
      <c r="BE205" s="160">
        <f>IF(N205="základná",J205,0)</f>
        <v>0</v>
      </c>
      <c r="BF205" s="160">
        <f>IF(N205="znížená",J205,0)</f>
        <v>0</v>
      </c>
      <c r="BG205" s="160">
        <f>IF(N205="zákl. prenesená",J205,0)</f>
        <v>0</v>
      </c>
      <c r="BH205" s="160">
        <f>IF(N205="zníž. prenesená",J205,0)</f>
        <v>0</v>
      </c>
      <c r="BI205" s="160">
        <f>IF(N205="nulová",J205,0)</f>
        <v>0</v>
      </c>
      <c r="BJ205" s="17" t="s">
        <v>140</v>
      </c>
      <c r="BK205" s="160">
        <f>ROUND(I205*H205,2)</f>
        <v>0</v>
      </c>
      <c r="BL205" s="17" t="s">
        <v>204</v>
      </c>
      <c r="BM205" s="159" t="s">
        <v>644</v>
      </c>
    </row>
    <row r="206" spans="1:65" s="2" customFormat="1" ht="7" customHeight="1">
      <c r="A206" s="29"/>
      <c r="B206" s="47"/>
      <c r="C206" s="48"/>
      <c r="D206" s="48"/>
      <c r="E206" s="48"/>
      <c r="F206" s="48"/>
      <c r="G206" s="48"/>
      <c r="H206" s="48"/>
      <c r="I206" s="48"/>
      <c r="J206" s="48"/>
      <c r="K206" s="48"/>
      <c r="L206" s="30"/>
      <c r="M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</row>
  </sheetData>
  <autoFilter ref="C122:K205" xr:uid="{00000000-0009-0000-0000-000003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M156"/>
  <sheetViews>
    <sheetView showGridLines="0" topLeftCell="A54" workbookViewId="0">
      <selection activeCell="J12" sqref="J12"/>
    </sheetView>
  </sheetViews>
  <sheetFormatPr baseColWidth="10" defaultColWidth="8.75" defaultRowHeight="11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4" style="1" customWidth="1"/>
    <col min="9" max="9" width="15.75" style="1" customWidth="1"/>
    <col min="10" max="10" width="22.25" style="1" customWidth="1"/>
    <col min="11" max="11" width="22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93"/>
    </row>
    <row r="2" spans="1:46" s="1" customFormat="1" ht="37" customHeight="1"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7" t="s">
        <v>89</v>
      </c>
    </row>
    <row r="3" spans="1:46" s="1" customFormat="1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1:46" s="1" customFormat="1" ht="25" customHeight="1">
      <c r="B4" s="20"/>
      <c r="D4" s="21" t="s">
        <v>90</v>
      </c>
      <c r="L4" s="20"/>
      <c r="M4" s="94" t="s">
        <v>9</v>
      </c>
      <c r="AT4" s="17" t="s">
        <v>3</v>
      </c>
    </row>
    <row r="5" spans="1:46" s="1" customFormat="1" ht="7" customHeight="1">
      <c r="B5" s="20"/>
      <c r="L5" s="20"/>
    </row>
    <row r="6" spans="1:46" s="1" customFormat="1" ht="12" customHeight="1">
      <c r="B6" s="20"/>
      <c r="D6" s="26" t="s">
        <v>13</v>
      </c>
      <c r="L6" s="20"/>
    </row>
    <row r="7" spans="1:46" s="1" customFormat="1" ht="16.5" customHeight="1">
      <c r="B7" s="20"/>
      <c r="E7" s="237" t="str">
        <f>'Rekapitulácia stavby'!K6</f>
        <v>Dostavba Materskej škôlky_Ďurčiná</v>
      </c>
      <c r="F7" s="238"/>
      <c r="G7" s="238"/>
      <c r="H7" s="238"/>
      <c r="L7" s="20"/>
    </row>
    <row r="8" spans="1:46" s="2" customFormat="1" ht="12" customHeight="1">
      <c r="A8" s="29"/>
      <c r="B8" s="30"/>
      <c r="C8" s="29"/>
      <c r="D8" s="26" t="s">
        <v>91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28" t="s">
        <v>1345</v>
      </c>
      <c r="F9" s="239"/>
      <c r="G9" s="239"/>
      <c r="H9" s="239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6" t="s">
        <v>15</v>
      </c>
      <c r="E11" s="29"/>
      <c r="F11" s="24" t="s">
        <v>1</v>
      </c>
      <c r="G11" s="29"/>
      <c r="H11" s="29"/>
      <c r="I11" s="26" t="s">
        <v>16</v>
      </c>
      <c r="J11" s="24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6" t="s">
        <v>17</v>
      </c>
      <c r="E12" s="29"/>
      <c r="F12" s="24" t="s">
        <v>23</v>
      </c>
      <c r="G12" s="29"/>
      <c r="H12" s="29"/>
      <c r="I12" s="26" t="s">
        <v>19</v>
      </c>
      <c r="J12" s="55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7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6" t="s">
        <v>20</v>
      </c>
      <c r="E14" s="29"/>
      <c r="F14" s="29"/>
      <c r="G14" s="29"/>
      <c r="H14" s="29"/>
      <c r="I14" s="26" t="s">
        <v>21</v>
      </c>
      <c r="J14" s="24" t="str">
        <f>IF('Rekapitulácia stavby'!AN10="","",'Rekapitulácia stavby'!AN10)</f>
        <v>632732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4" t="str">
        <f>IF('Rekapitulácia stavby'!E11="","",'Rekapitulácia stavby'!E11)</f>
        <v xml:space="preserve"> </v>
      </c>
      <c r="F15" s="29"/>
      <c r="G15" s="29"/>
      <c r="H15" s="29"/>
      <c r="I15" s="26" t="s">
        <v>24</v>
      </c>
      <c r="J15" s="24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6" t="s">
        <v>25</v>
      </c>
      <c r="E17" s="29"/>
      <c r="F17" s="29"/>
      <c r="G17" s="29"/>
      <c r="H17" s="29"/>
      <c r="I17" s="26" t="s">
        <v>21</v>
      </c>
      <c r="J17" s="24" t="str">
        <f>'Rekapitulácia stavby'!AN13</f>
        <v/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2" t="str">
        <f>'Rekapitulácia stavby'!E14</f>
        <v xml:space="preserve"> </v>
      </c>
      <c r="F18" s="212"/>
      <c r="G18" s="212"/>
      <c r="H18" s="212"/>
      <c r="I18" s="26" t="s">
        <v>24</v>
      </c>
      <c r="J18" s="24" t="str">
        <f>'Rekapitulácia stavby'!AN14</f>
        <v/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6" t="s">
        <v>26</v>
      </c>
      <c r="E20" s="29"/>
      <c r="F20" s="29"/>
      <c r="G20" s="29"/>
      <c r="H20" s="29"/>
      <c r="I20" s="26" t="s">
        <v>21</v>
      </c>
      <c r="J20" s="24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4" t="str">
        <f>IF('Rekapitulácia stavby'!E17="","",'Rekapitulácia stavby'!E17)</f>
        <v xml:space="preserve"> </v>
      </c>
      <c r="F21" s="29"/>
      <c r="G21" s="29"/>
      <c r="H21" s="29"/>
      <c r="I21" s="26" t="s">
        <v>24</v>
      </c>
      <c r="J21" s="24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6" t="s">
        <v>28</v>
      </c>
      <c r="E23" s="29"/>
      <c r="F23" s="29"/>
      <c r="G23" s="29"/>
      <c r="H23" s="29"/>
      <c r="I23" s="26" t="s">
        <v>21</v>
      </c>
      <c r="J23" s="24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4" t="str">
        <f>IF('Rekapitulácia stavby'!E20="","",'Rekapitulácia stavby'!E20)</f>
        <v>Ing.arch. Maroš Miko</v>
      </c>
      <c r="F24" s="29"/>
      <c r="G24" s="29"/>
      <c r="H24" s="29"/>
      <c r="I24" s="26" t="s">
        <v>24</v>
      </c>
      <c r="J24" s="24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6" t="s">
        <v>30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4" t="s">
        <v>1</v>
      </c>
      <c r="F27" s="214"/>
      <c r="G27" s="214"/>
      <c r="H27" s="214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25" customHeight="1">
      <c r="A30" s="29"/>
      <c r="B30" s="30"/>
      <c r="C30" s="29"/>
      <c r="D30" s="98" t="s">
        <v>31</v>
      </c>
      <c r="E30" s="29"/>
      <c r="F30" s="29"/>
      <c r="G30" s="29"/>
      <c r="H30" s="29"/>
      <c r="I30" s="29"/>
      <c r="J30" s="71">
        <f>ROUND(J119,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9" t="s">
        <v>35</v>
      </c>
      <c r="E33" s="35" t="s">
        <v>36</v>
      </c>
      <c r="F33" s="100">
        <f>ROUND((SUM(BE119:BE155)),  2)</f>
        <v>0</v>
      </c>
      <c r="G33" s="101"/>
      <c r="H33" s="101"/>
      <c r="I33" s="102">
        <v>0.2</v>
      </c>
      <c r="J33" s="100">
        <f>ROUND(((SUM(BE119:BE155))*I33),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35" t="s">
        <v>37</v>
      </c>
      <c r="F34" s="103">
        <f>ROUND((SUM(BF119:BF155)),  2)</f>
        <v>0</v>
      </c>
      <c r="G34" s="29"/>
      <c r="H34" s="29"/>
      <c r="I34" s="104">
        <v>0.2</v>
      </c>
      <c r="J34" s="103">
        <f>ROUND(((SUM(BF119:BF155))*I34),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6" t="s">
        <v>38</v>
      </c>
      <c r="F35" s="103">
        <f>ROUND((SUM(BG119:BG155)),  2)</f>
        <v>0</v>
      </c>
      <c r="G35" s="29"/>
      <c r="H35" s="29"/>
      <c r="I35" s="104">
        <v>0.2</v>
      </c>
      <c r="J35" s="103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6" t="s">
        <v>39</v>
      </c>
      <c r="F36" s="103">
        <f>ROUND((SUM(BH119:BH155)),  2)</f>
        <v>0</v>
      </c>
      <c r="G36" s="29"/>
      <c r="H36" s="29"/>
      <c r="I36" s="104">
        <v>0.2</v>
      </c>
      <c r="J36" s="103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35" t="s">
        <v>40</v>
      </c>
      <c r="F37" s="100">
        <f>ROUND((SUM(BI119:BI155)),  2)</f>
        <v>0</v>
      </c>
      <c r="G37" s="101"/>
      <c r="H37" s="101"/>
      <c r="I37" s="102">
        <v>0</v>
      </c>
      <c r="J37" s="100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25" customHeight="1">
      <c r="A39" s="29"/>
      <c r="B39" s="30"/>
      <c r="C39" s="105"/>
      <c r="D39" s="106" t="s">
        <v>41</v>
      </c>
      <c r="E39" s="60"/>
      <c r="F39" s="60"/>
      <c r="G39" s="107" t="s">
        <v>42</v>
      </c>
      <c r="H39" s="108" t="s">
        <v>43</v>
      </c>
      <c r="I39" s="60"/>
      <c r="J39" s="109">
        <f>SUM(J30:J37)</f>
        <v>0</v>
      </c>
      <c r="K39" s="110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20"/>
      <c r="L41" s="20"/>
    </row>
    <row r="42" spans="1:31" s="1" customFormat="1" ht="14.5" customHeight="1">
      <c r="B42" s="20"/>
      <c r="L42" s="20"/>
    </row>
    <row r="43" spans="1:31" s="1" customFormat="1" ht="14.5" customHeight="1">
      <c r="B43" s="20"/>
      <c r="L43" s="20"/>
    </row>
    <row r="44" spans="1:31" s="1" customFormat="1" ht="14.5" customHeight="1">
      <c r="B44" s="20"/>
      <c r="L44" s="20"/>
    </row>
    <row r="45" spans="1:31" s="1" customFormat="1" ht="14.5" customHeight="1">
      <c r="B45" s="20"/>
      <c r="L45" s="20"/>
    </row>
    <row r="46" spans="1:31" s="1" customFormat="1" ht="14.5" customHeight="1">
      <c r="B46" s="20"/>
      <c r="L46" s="20"/>
    </row>
    <row r="47" spans="1:31" s="1" customFormat="1" ht="14.5" customHeight="1">
      <c r="B47" s="20"/>
      <c r="L47" s="20"/>
    </row>
    <row r="48" spans="1:31" s="1" customFormat="1" ht="14.5" customHeight="1">
      <c r="B48" s="20"/>
      <c r="L48" s="20"/>
    </row>
    <row r="49" spans="1:31" s="1" customFormat="1" ht="14.5" customHeight="1">
      <c r="B49" s="20"/>
      <c r="L49" s="20"/>
    </row>
    <row r="50" spans="1:31" s="2" customFormat="1" ht="14.5" customHeight="1">
      <c r="B50" s="42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">
      <c r="A61" s="29"/>
      <c r="B61" s="30"/>
      <c r="C61" s="29"/>
      <c r="D61" s="45" t="s">
        <v>46</v>
      </c>
      <c r="E61" s="32"/>
      <c r="F61" s="111" t="s">
        <v>47</v>
      </c>
      <c r="G61" s="45" t="s">
        <v>46</v>
      </c>
      <c r="H61" s="32"/>
      <c r="I61" s="32"/>
      <c r="J61" s="112" t="s">
        <v>47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">
      <c r="A65" s="29"/>
      <c r="B65" s="30"/>
      <c r="C65" s="29"/>
      <c r="D65" s="43" t="s">
        <v>48</v>
      </c>
      <c r="E65" s="46"/>
      <c r="F65" s="46"/>
      <c r="G65" s="43" t="s">
        <v>49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">
      <c r="A76" s="29"/>
      <c r="B76" s="30"/>
      <c r="C76" s="29"/>
      <c r="D76" s="45" t="s">
        <v>46</v>
      </c>
      <c r="E76" s="32"/>
      <c r="F76" s="111" t="s">
        <v>47</v>
      </c>
      <c r="G76" s="45" t="s">
        <v>46</v>
      </c>
      <c r="H76" s="32"/>
      <c r="I76" s="32"/>
      <c r="J76" s="112" t="s">
        <v>47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customHeight="1">
      <c r="A82" s="29"/>
      <c r="B82" s="30"/>
      <c r="C82" s="21" t="s">
        <v>93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6" t="s">
        <v>13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7" t="str">
        <f>E7</f>
        <v>Dostavba Materskej škôlky_Ďurčiná</v>
      </c>
      <c r="F85" s="238"/>
      <c r="G85" s="238"/>
      <c r="H85" s="238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6" t="s">
        <v>91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28" t="str">
        <f>E9</f>
        <v>x - Elektroinštalácia</v>
      </c>
      <c r="F87" s="239"/>
      <c r="G87" s="239"/>
      <c r="H87" s="239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6" t="s">
        <v>17</v>
      </c>
      <c r="D89" s="29"/>
      <c r="E89" s="29"/>
      <c r="F89" s="24" t="str">
        <f>F12</f>
        <v xml:space="preserve"> </v>
      </c>
      <c r="G89" s="29"/>
      <c r="H89" s="29"/>
      <c r="I89" s="26" t="s">
        <v>19</v>
      </c>
      <c r="J89" s="55" t="str">
        <f>IF(J12="","",J12)</f>
        <v/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5" customHeight="1">
      <c r="A91" s="29"/>
      <c r="B91" s="30"/>
      <c r="C91" s="26" t="s">
        <v>20</v>
      </c>
      <c r="D91" s="29"/>
      <c r="E91" s="29"/>
      <c r="F91" s="24" t="str">
        <f>E15</f>
        <v xml:space="preserve"> </v>
      </c>
      <c r="G91" s="29"/>
      <c r="H91" s="29"/>
      <c r="I91" s="26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customHeight="1">
      <c r="A92" s="29"/>
      <c r="B92" s="30"/>
      <c r="C92" s="26" t="s">
        <v>25</v>
      </c>
      <c r="D92" s="29"/>
      <c r="E92" s="29"/>
      <c r="F92" s="24" t="str">
        <f>IF(E18="","",E18)</f>
        <v xml:space="preserve"> </v>
      </c>
      <c r="G92" s="29"/>
      <c r="H92" s="29"/>
      <c r="I92" s="26" t="s">
        <v>28</v>
      </c>
      <c r="J92" s="27" t="str">
        <f>E24</f>
        <v>Ing.arch. Maroš Miko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2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3" t="s">
        <v>94</v>
      </c>
      <c r="D94" s="105"/>
      <c r="E94" s="105"/>
      <c r="F94" s="105"/>
      <c r="G94" s="105"/>
      <c r="H94" s="105"/>
      <c r="I94" s="105"/>
      <c r="J94" s="114" t="s">
        <v>95</v>
      </c>
      <c r="K94" s="105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2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75" customHeight="1">
      <c r="A96" s="29"/>
      <c r="B96" s="30"/>
      <c r="C96" s="115" t="s">
        <v>96</v>
      </c>
      <c r="D96" s="29"/>
      <c r="E96" s="29"/>
      <c r="F96" s="29"/>
      <c r="G96" s="29"/>
      <c r="H96" s="29"/>
      <c r="I96" s="29"/>
      <c r="J96" s="71">
        <f>J119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97</v>
      </c>
    </row>
    <row r="97" spans="1:31" s="9" customFormat="1" ht="25" customHeight="1">
      <c r="B97" s="116"/>
      <c r="D97" s="117" t="s">
        <v>1346</v>
      </c>
      <c r="E97" s="118"/>
      <c r="F97" s="118"/>
      <c r="G97" s="118"/>
      <c r="H97" s="118"/>
      <c r="I97" s="118"/>
      <c r="J97" s="119">
        <f>J120</f>
        <v>0</v>
      </c>
      <c r="L97" s="116"/>
    </row>
    <row r="98" spans="1:31" s="10" customFormat="1" ht="20" customHeight="1">
      <c r="B98" s="120"/>
      <c r="D98" s="121" t="s">
        <v>1347</v>
      </c>
      <c r="E98" s="122"/>
      <c r="F98" s="122"/>
      <c r="G98" s="122"/>
      <c r="H98" s="122"/>
      <c r="I98" s="122"/>
      <c r="J98" s="123">
        <f>J121</f>
        <v>0</v>
      </c>
      <c r="L98" s="120"/>
    </row>
    <row r="99" spans="1:31" s="10" customFormat="1" ht="20" customHeight="1">
      <c r="B99" s="120"/>
      <c r="D99" s="121" t="s">
        <v>1348</v>
      </c>
      <c r="E99" s="122"/>
      <c r="F99" s="122"/>
      <c r="G99" s="122"/>
      <c r="H99" s="122"/>
      <c r="I99" s="122"/>
      <c r="J99" s="123">
        <f>J149</f>
        <v>0</v>
      </c>
      <c r="L99" s="120"/>
    </row>
    <row r="100" spans="1:31" s="2" customFormat="1" ht="21.75" customHeight="1">
      <c r="A100" s="29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42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1" spans="1:31" s="2" customFormat="1" ht="7" customHeight="1">
      <c r="A101" s="29"/>
      <c r="B101" s="47"/>
      <c r="C101" s="48"/>
      <c r="D101" s="48"/>
      <c r="E101" s="48"/>
      <c r="F101" s="48"/>
      <c r="G101" s="48"/>
      <c r="H101" s="48"/>
      <c r="I101" s="48"/>
      <c r="J101" s="48"/>
      <c r="K101" s="48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5" spans="1:31" s="2" customFormat="1" ht="7" customHeight="1">
      <c r="A105" s="29"/>
      <c r="B105" s="49"/>
      <c r="C105" s="50"/>
      <c r="D105" s="50"/>
      <c r="E105" s="50"/>
      <c r="F105" s="50"/>
      <c r="G105" s="50"/>
      <c r="H105" s="50"/>
      <c r="I105" s="50"/>
      <c r="J105" s="50"/>
      <c r="K105" s="50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25" customHeight="1">
      <c r="A106" s="29"/>
      <c r="B106" s="30"/>
      <c r="C106" s="21" t="s">
        <v>119</v>
      </c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7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2" customHeight="1">
      <c r="A108" s="29"/>
      <c r="B108" s="30"/>
      <c r="C108" s="26" t="s">
        <v>13</v>
      </c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6.5" customHeight="1">
      <c r="A109" s="29"/>
      <c r="B109" s="30"/>
      <c r="C109" s="29"/>
      <c r="D109" s="29"/>
      <c r="E109" s="237" t="str">
        <f>E7</f>
        <v>Dostavba Materskej škôlky_Ďurčiná</v>
      </c>
      <c r="F109" s="238"/>
      <c r="G109" s="238"/>
      <c r="H109" s="238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6" t="s">
        <v>91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28" t="str">
        <f>E9</f>
        <v>x - Elektroinštalácia</v>
      </c>
      <c r="F111" s="239"/>
      <c r="G111" s="239"/>
      <c r="H111" s="23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7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6" t="s">
        <v>17</v>
      </c>
      <c r="D113" s="29"/>
      <c r="E113" s="29"/>
      <c r="F113" s="24" t="str">
        <f>F12</f>
        <v xml:space="preserve"> </v>
      </c>
      <c r="G113" s="29"/>
      <c r="H113" s="29"/>
      <c r="I113" s="26" t="s">
        <v>19</v>
      </c>
      <c r="J113" s="55" t="str">
        <f>IF(J12="","",J12)</f>
        <v/>
      </c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7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25" customHeight="1">
      <c r="A115" s="29"/>
      <c r="B115" s="30"/>
      <c r="C115" s="26" t="s">
        <v>20</v>
      </c>
      <c r="D115" s="29"/>
      <c r="E115" s="29"/>
      <c r="F115" s="24" t="str">
        <f>E15</f>
        <v xml:space="preserve"> </v>
      </c>
      <c r="G115" s="29"/>
      <c r="H115" s="29"/>
      <c r="I115" s="26" t="s">
        <v>26</v>
      </c>
      <c r="J115" s="27" t="str">
        <f>E21</f>
        <v xml:space="preserve"> </v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5" customHeight="1">
      <c r="A116" s="29"/>
      <c r="B116" s="30"/>
      <c r="C116" s="26" t="s">
        <v>25</v>
      </c>
      <c r="D116" s="29"/>
      <c r="E116" s="29"/>
      <c r="F116" s="24" t="str">
        <f>IF(E18="","",E18)</f>
        <v xml:space="preserve"> </v>
      </c>
      <c r="G116" s="29"/>
      <c r="H116" s="29"/>
      <c r="I116" s="26" t="s">
        <v>28</v>
      </c>
      <c r="J116" s="27" t="str">
        <f>E24</f>
        <v>Ing.arch. Maroš Miko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0.2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11" customFormat="1" ht="29.25" customHeight="1">
      <c r="A118" s="124"/>
      <c r="B118" s="125"/>
      <c r="C118" s="126" t="s">
        <v>120</v>
      </c>
      <c r="D118" s="127" t="s">
        <v>56</v>
      </c>
      <c r="E118" s="127" t="s">
        <v>52</v>
      </c>
      <c r="F118" s="127" t="s">
        <v>53</v>
      </c>
      <c r="G118" s="127" t="s">
        <v>121</v>
      </c>
      <c r="H118" s="127" t="s">
        <v>122</v>
      </c>
      <c r="I118" s="127" t="s">
        <v>123</v>
      </c>
      <c r="J118" s="128" t="s">
        <v>95</v>
      </c>
      <c r="K118" s="129" t="s">
        <v>124</v>
      </c>
      <c r="L118" s="130"/>
      <c r="M118" s="62" t="s">
        <v>1</v>
      </c>
      <c r="N118" s="63" t="s">
        <v>35</v>
      </c>
      <c r="O118" s="63" t="s">
        <v>125</v>
      </c>
      <c r="P118" s="63" t="s">
        <v>126</v>
      </c>
      <c r="Q118" s="63" t="s">
        <v>127</v>
      </c>
      <c r="R118" s="63" t="s">
        <v>128</v>
      </c>
      <c r="S118" s="63" t="s">
        <v>129</v>
      </c>
      <c r="T118" s="64" t="s">
        <v>130</v>
      </c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</row>
    <row r="119" spans="1:65" s="2" customFormat="1" ht="22.75" customHeight="1">
      <c r="A119" s="29"/>
      <c r="B119" s="30"/>
      <c r="C119" s="69" t="s">
        <v>96</v>
      </c>
      <c r="D119" s="29"/>
      <c r="E119" s="29"/>
      <c r="F119" s="29"/>
      <c r="G119" s="29"/>
      <c r="H119" s="29"/>
      <c r="I119" s="29"/>
      <c r="J119" s="131">
        <f>BK119</f>
        <v>0</v>
      </c>
      <c r="K119" s="29"/>
      <c r="L119" s="30"/>
      <c r="M119" s="65"/>
      <c r="N119" s="56"/>
      <c r="O119" s="66"/>
      <c r="P119" s="132">
        <f>P120</f>
        <v>0</v>
      </c>
      <c r="Q119" s="66"/>
      <c r="R119" s="132">
        <f>R120</f>
        <v>0</v>
      </c>
      <c r="S119" s="66"/>
      <c r="T119" s="133">
        <f>T120</f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T119" s="17" t="s">
        <v>70</v>
      </c>
      <c r="AU119" s="17" t="s">
        <v>97</v>
      </c>
      <c r="BK119" s="134">
        <f>BK120</f>
        <v>0</v>
      </c>
    </row>
    <row r="120" spans="1:65" s="12" customFormat="1" ht="26" customHeight="1">
      <c r="B120" s="135"/>
      <c r="D120" s="136" t="s">
        <v>70</v>
      </c>
      <c r="E120" s="137" t="s">
        <v>167</v>
      </c>
      <c r="F120" s="137" t="s">
        <v>1349</v>
      </c>
      <c r="J120" s="138">
        <f>BK120</f>
        <v>0</v>
      </c>
      <c r="L120" s="135"/>
      <c r="M120" s="139"/>
      <c r="N120" s="140"/>
      <c r="O120" s="140"/>
      <c r="P120" s="141">
        <f>P121+P149</f>
        <v>0</v>
      </c>
      <c r="Q120" s="140"/>
      <c r="R120" s="141">
        <f>R121+R149</f>
        <v>0</v>
      </c>
      <c r="S120" s="140"/>
      <c r="T120" s="142">
        <f>T121+T149</f>
        <v>0</v>
      </c>
      <c r="AR120" s="136" t="s">
        <v>145</v>
      </c>
      <c r="AT120" s="143" t="s">
        <v>70</v>
      </c>
      <c r="AU120" s="143" t="s">
        <v>71</v>
      </c>
      <c r="AY120" s="136" t="s">
        <v>133</v>
      </c>
      <c r="BK120" s="144">
        <f>BK121+BK149</f>
        <v>0</v>
      </c>
    </row>
    <row r="121" spans="1:65" s="12" customFormat="1" ht="22.75" customHeight="1">
      <c r="B121" s="135"/>
      <c r="D121" s="136" t="s">
        <v>70</v>
      </c>
      <c r="E121" s="145" t="s">
        <v>1350</v>
      </c>
      <c r="F121" s="145" t="s">
        <v>1351</v>
      </c>
      <c r="J121" s="146">
        <f>BK121</f>
        <v>0</v>
      </c>
      <c r="L121" s="135"/>
      <c r="M121" s="139"/>
      <c r="N121" s="140"/>
      <c r="O121" s="140"/>
      <c r="P121" s="141">
        <f>SUM(P122:P148)</f>
        <v>0</v>
      </c>
      <c r="Q121" s="140"/>
      <c r="R121" s="141">
        <f>SUM(R122:R148)</f>
        <v>0</v>
      </c>
      <c r="S121" s="140"/>
      <c r="T121" s="142">
        <f>SUM(T122:T148)</f>
        <v>0</v>
      </c>
      <c r="AR121" s="136" t="s">
        <v>145</v>
      </c>
      <c r="AT121" s="143" t="s">
        <v>70</v>
      </c>
      <c r="AU121" s="143" t="s">
        <v>79</v>
      </c>
      <c r="AY121" s="136" t="s">
        <v>133</v>
      </c>
      <c r="BK121" s="144">
        <f>SUM(BK122:BK148)</f>
        <v>0</v>
      </c>
    </row>
    <row r="122" spans="1:65" s="2" customFormat="1" ht="16.5" customHeight="1">
      <c r="A122" s="29"/>
      <c r="B122" s="147"/>
      <c r="C122" s="161" t="s">
        <v>79</v>
      </c>
      <c r="D122" s="161" t="s">
        <v>167</v>
      </c>
      <c r="E122" s="162" t="s">
        <v>1352</v>
      </c>
      <c r="F122" s="163" t="s">
        <v>1353</v>
      </c>
      <c r="G122" s="164" t="s">
        <v>220</v>
      </c>
      <c r="H122" s="165">
        <v>1</v>
      </c>
      <c r="I122" s="166">
        <v>0</v>
      </c>
      <c r="J122" s="166">
        <f t="shared" ref="J122:J148" si="0">ROUND(I122*H122,2)</f>
        <v>0</v>
      </c>
      <c r="K122" s="167"/>
      <c r="L122" s="168"/>
      <c r="M122" s="169" t="s">
        <v>1</v>
      </c>
      <c r="N122" s="170" t="s">
        <v>37</v>
      </c>
      <c r="O122" s="157">
        <v>0</v>
      </c>
      <c r="P122" s="157">
        <f t="shared" ref="P122:P148" si="1">O122*H122</f>
        <v>0</v>
      </c>
      <c r="Q122" s="157">
        <v>0</v>
      </c>
      <c r="R122" s="157">
        <f t="shared" ref="R122:R148" si="2">Q122*H122</f>
        <v>0</v>
      </c>
      <c r="S122" s="157">
        <v>0</v>
      </c>
      <c r="T122" s="158">
        <f t="shared" ref="T122:T148" si="3">S122*H122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59" t="s">
        <v>1192</v>
      </c>
      <c r="AT122" s="159" t="s">
        <v>167</v>
      </c>
      <c r="AU122" s="159" t="s">
        <v>140</v>
      </c>
      <c r="AY122" s="17" t="s">
        <v>133</v>
      </c>
      <c r="BE122" s="160">
        <f t="shared" ref="BE122:BE148" si="4">IF(N122="základná",J122,0)</f>
        <v>0</v>
      </c>
      <c r="BF122" s="160">
        <f t="shared" ref="BF122:BF148" si="5">IF(N122="znížená",J122,0)</f>
        <v>0</v>
      </c>
      <c r="BG122" s="160">
        <f t="shared" ref="BG122:BG148" si="6">IF(N122="zákl. prenesená",J122,0)</f>
        <v>0</v>
      </c>
      <c r="BH122" s="160">
        <f t="shared" ref="BH122:BH148" si="7">IF(N122="zníž. prenesená",J122,0)</f>
        <v>0</v>
      </c>
      <c r="BI122" s="160">
        <f t="shared" ref="BI122:BI148" si="8">IF(N122="nulová",J122,0)</f>
        <v>0</v>
      </c>
      <c r="BJ122" s="17" t="s">
        <v>140</v>
      </c>
      <c r="BK122" s="160">
        <f t="shared" ref="BK122:BK148" si="9">ROUND(I122*H122,2)</f>
        <v>0</v>
      </c>
      <c r="BL122" s="17" t="s">
        <v>418</v>
      </c>
      <c r="BM122" s="159" t="s">
        <v>140</v>
      </c>
    </row>
    <row r="123" spans="1:65" s="2" customFormat="1" ht="16.5" customHeight="1">
      <c r="A123" s="29"/>
      <c r="B123" s="147"/>
      <c r="C123" s="161" t="s">
        <v>140</v>
      </c>
      <c r="D123" s="161" t="s">
        <v>167</v>
      </c>
      <c r="E123" s="162" t="s">
        <v>1354</v>
      </c>
      <c r="F123" s="163" t="s">
        <v>1355</v>
      </c>
      <c r="G123" s="164" t="s">
        <v>220</v>
      </c>
      <c r="H123" s="165">
        <v>1</v>
      </c>
      <c r="I123" s="166">
        <v>0</v>
      </c>
      <c r="J123" s="166">
        <f t="shared" si="0"/>
        <v>0</v>
      </c>
      <c r="K123" s="167"/>
      <c r="L123" s="168"/>
      <c r="M123" s="169" t="s">
        <v>1</v>
      </c>
      <c r="N123" s="170" t="s">
        <v>37</v>
      </c>
      <c r="O123" s="157">
        <v>0</v>
      </c>
      <c r="P123" s="157">
        <f t="shared" si="1"/>
        <v>0</v>
      </c>
      <c r="Q123" s="157">
        <v>0</v>
      </c>
      <c r="R123" s="157">
        <f t="shared" si="2"/>
        <v>0</v>
      </c>
      <c r="S123" s="157">
        <v>0</v>
      </c>
      <c r="T123" s="158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59" t="s">
        <v>1192</v>
      </c>
      <c r="AT123" s="159" t="s">
        <v>167</v>
      </c>
      <c r="AU123" s="159" t="s">
        <v>140</v>
      </c>
      <c r="AY123" s="17" t="s">
        <v>133</v>
      </c>
      <c r="BE123" s="160">
        <f t="shared" si="4"/>
        <v>0</v>
      </c>
      <c r="BF123" s="160">
        <f t="shared" si="5"/>
        <v>0</v>
      </c>
      <c r="BG123" s="160">
        <f t="shared" si="6"/>
        <v>0</v>
      </c>
      <c r="BH123" s="160">
        <f t="shared" si="7"/>
        <v>0</v>
      </c>
      <c r="BI123" s="160">
        <f t="shared" si="8"/>
        <v>0</v>
      </c>
      <c r="BJ123" s="17" t="s">
        <v>140</v>
      </c>
      <c r="BK123" s="160">
        <f t="shared" si="9"/>
        <v>0</v>
      </c>
      <c r="BL123" s="17" t="s">
        <v>418</v>
      </c>
      <c r="BM123" s="159" t="s">
        <v>139</v>
      </c>
    </row>
    <row r="124" spans="1:65" s="2" customFormat="1" ht="16.5" customHeight="1">
      <c r="A124" s="29"/>
      <c r="B124" s="147"/>
      <c r="C124" s="161" t="s">
        <v>145</v>
      </c>
      <c r="D124" s="161" t="s">
        <v>167</v>
      </c>
      <c r="E124" s="162" t="s">
        <v>1356</v>
      </c>
      <c r="F124" s="163" t="s">
        <v>1357</v>
      </c>
      <c r="G124" s="164" t="s">
        <v>220</v>
      </c>
      <c r="H124" s="165">
        <v>35</v>
      </c>
      <c r="I124" s="166">
        <v>0</v>
      </c>
      <c r="J124" s="166">
        <f t="shared" si="0"/>
        <v>0</v>
      </c>
      <c r="K124" s="167"/>
      <c r="L124" s="168"/>
      <c r="M124" s="169" t="s">
        <v>1</v>
      </c>
      <c r="N124" s="170" t="s">
        <v>37</v>
      </c>
      <c r="O124" s="157">
        <v>0</v>
      </c>
      <c r="P124" s="157">
        <f t="shared" si="1"/>
        <v>0</v>
      </c>
      <c r="Q124" s="157">
        <v>0</v>
      </c>
      <c r="R124" s="157">
        <f t="shared" si="2"/>
        <v>0</v>
      </c>
      <c r="S124" s="157">
        <v>0</v>
      </c>
      <c r="T124" s="158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9" t="s">
        <v>1192</v>
      </c>
      <c r="AT124" s="159" t="s">
        <v>167</v>
      </c>
      <c r="AU124" s="159" t="s">
        <v>140</v>
      </c>
      <c r="AY124" s="17" t="s">
        <v>133</v>
      </c>
      <c r="BE124" s="160">
        <f t="shared" si="4"/>
        <v>0</v>
      </c>
      <c r="BF124" s="160">
        <f t="shared" si="5"/>
        <v>0</v>
      </c>
      <c r="BG124" s="160">
        <f t="shared" si="6"/>
        <v>0</v>
      </c>
      <c r="BH124" s="160">
        <f t="shared" si="7"/>
        <v>0</v>
      </c>
      <c r="BI124" s="160">
        <f t="shared" si="8"/>
        <v>0</v>
      </c>
      <c r="BJ124" s="17" t="s">
        <v>140</v>
      </c>
      <c r="BK124" s="160">
        <f t="shared" si="9"/>
        <v>0</v>
      </c>
      <c r="BL124" s="17" t="s">
        <v>418</v>
      </c>
      <c r="BM124" s="159" t="s">
        <v>156</v>
      </c>
    </row>
    <row r="125" spans="1:65" s="2" customFormat="1" ht="16.5" customHeight="1">
      <c r="A125" s="29"/>
      <c r="B125" s="147"/>
      <c r="C125" s="161" t="s">
        <v>139</v>
      </c>
      <c r="D125" s="161" t="s">
        <v>167</v>
      </c>
      <c r="E125" s="162" t="s">
        <v>1358</v>
      </c>
      <c r="F125" s="163" t="s">
        <v>1359</v>
      </c>
      <c r="G125" s="164" t="s">
        <v>220</v>
      </c>
      <c r="H125" s="165">
        <v>20</v>
      </c>
      <c r="I125" s="166">
        <v>0</v>
      </c>
      <c r="J125" s="166">
        <f t="shared" si="0"/>
        <v>0</v>
      </c>
      <c r="K125" s="167"/>
      <c r="L125" s="168"/>
      <c r="M125" s="169" t="s">
        <v>1</v>
      </c>
      <c r="N125" s="170" t="s">
        <v>37</v>
      </c>
      <c r="O125" s="157">
        <v>0</v>
      </c>
      <c r="P125" s="157">
        <f t="shared" si="1"/>
        <v>0</v>
      </c>
      <c r="Q125" s="157">
        <v>0</v>
      </c>
      <c r="R125" s="157">
        <f t="shared" si="2"/>
        <v>0</v>
      </c>
      <c r="S125" s="157">
        <v>0</v>
      </c>
      <c r="T125" s="158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9" t="s">
        <v>1192</v>
      </c>
      <c r="AT125" s="159" t="s">
        <v>167</v>
      </c>
      <c r="AU125" s="159" t="s">
        <v>140</v>
      </c>
      <c r="AY125" s="17" t="s">
        <v>133</v>
      </c>
      <c r="BE125" s="160">
        <f t="shared" si="4"/>
        <v>0</v>
      </c>
      <c r="BF125" s="160">
        <f t="shared" si="5"/>
        <v>0</v>
      </c>
      <c r="BG125" s="160">
        <f t="shared" si="6"/>
        <v>0</v>
      </c>
      <c r="BH125" s="160">
        <f t="shared" si="7"/>
        <v>0</v>
      </c>
      <c r="BI125" s="160">
        <f t="shared" si="8"/>
        <v>0</v>
      </c>
      <c r="BJ125" s="17" t="s">
        <v>140</v>
      </c>
      <c r="BK125" s="160">
        <f t="shared" si="9"/>
        <v>0</v>
      </c>
      <c r="BL125" s="17" t="s">
        <v>418</v>
      </c>
      <c r="BM125" s="159" t="s">
        <v>166</v>
      </c>
    </row>
    <row r="126" spans="1:65" s="2" customFormat="1" ht="16.5" customHeight="1">
      <c r="A126" s="29"/>
      <c r="B126" s="147"/>
      <c r="C126" s="161" t="s">
        <v>152</v>
      </c>
      <c r="D126" s="161" t="s">
        <v>167</v>
      </c>
      <c r="E126" s="162" t="s">
        <v>1360</v>
      </c>
      <c r="F126" s="163" t="s">
        <v>1361</v>
      </c>
      <c r="G126" s="164" t="s">
        <v>220</v>
      </c>
      <c r="H126" s="165">
        <v>5</v>
      </c>
      <c r="I126" s="166">
        <v>0</v>
      </c>
      <c r="J126" s="166">
        <f t="shared" si="0"/>
        <v>0</v>
      </c>
      <c r="K126" s="167"/>
      <c r="L126" s="168"/>
      <c r="M126" s="169" t="s">
        <v>1</v>
      </c>
      <c r="N126" s="170" t="s">
        <v>37</v>
      </c>
      <c r="O126" s="157">
        <v>0</v>
      </c>
      <c r="P126" s="157">
        <f t="shared" si="1"/>
        <v>0</v>
      </c>
      <c r="Q126" s="157">
        <v>0</v>
      </c>
      <c r="R126" s="157">
        <f t="shared" si="2"/>
        <v>0</v>
      </c>
      <c r="S126" s="157">
        <v>0</v>
      </c>
      <c r="T126" s="158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9" t="s">
        <v>1192</v>
      </c>
      <c r="AT126" s="159" t="s">
        <v>167</v>
      </c>
      <c r="AU126" s="159" t="s">
        <v>140</v>
      </c>
      <c r="AY126" s="17" t="s">
        <v>133</v>
      </c>
      <c r="BE126" s="160">
        <f t="shared" si="4"/>
        <v>0</v>
      </c>
      <c r="BF126" s="160">
        <f t="shared" si="5"/>
        <v>0</v>
      </c>
      <c r="BG126" s="160">
        <f t="shared" si="6"/>
        <v>0</v>
      </c>
      <c r="BH126" s="160">
        <f t="shared" si="7"/>
        <v>0</v>
      </c>
      <c r="BI126" s="160">
        <f t="shared" si="8"/>
        <v>0</v>
      </c>
      <c r="BJ126" s="17" t="s">
        <v>140</v>
      </c>
      <c r="BK126" s="160">
        <f t="shared" si="9"/>
        <v>0</v>
      </c>
      <c r="BL126" s="17" t="s">
        <v>418</v>
      </c>
      <c r="BM126" s="159" t="s">
        <v>177</v>
      </c>
    </row>
    <row r="127" spans="1:65" s="2" customFormat="1" ht="16.5" customHeight="1">
      <c r="A127" s="29"/>
      <c r="B127" s="147"/>
      <c r="C127" s="161" t="s">
        <v>156</v>
      </c>
      <c r="D127" s="161" t="s">
        <v>167</v>
      </c>
      <c r="E127" s="162" t="s">
        <v>1362</v>
      </c>
      <c r="F127" s="163" t="s">
        <v>1363</v>
      </c>
      <c r="G127" s="164" t="s">
        <v>220</v>
      </c>
      <c r="H127" s="165">
        <v>40</v>
      </c>
      <c r="I127" s="166">
        <v>0</v>
      </c>
      <c r="J127" s="166">
        <f t="shared" si="0"/>
        <v>0</v>
      </c>
      <c r="K127" s="167"/>
      <c r="L127" s="168"/>
      <c r="M127" s="169" t="s">
        <v>1</v>
      </c>
      <c r="N127" s="170" t="s">
        <v>37</v>
      </c>
      <c r="O127" s="157">
        <v>0</v>
      </c>
      <c r="P127" s="157">
        <f t="shared" si="1"/>
        <v>0</v>
      </c>
      <c r="Q127" s="157">
        <v>0</v>
      </c>
      <c r="R127" s="157">
        <f t="shared" si="2"/>
        <v>0</v>
      </c>
      <c r="S127" s="157">
        <v>0</v>
      </c>
      <c r="T127" s="158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9" t="s">
        <v>1192</v>
      </c>
      <c r="AT127" s="159" t="s">
        <v>167</v>
      </c>
      <c r="AU127" s="159" t="s">
        <v>140</v>
      </c>
      <c r="AY127" s="17" t="s">
        <v>133</v>
      </c>
      <c r="BE127" s="160">
        <f t="shared" si="4"/>
        <v>0</v>
      </c>
      <c r="BF127" s="160">
        <f t="shared" si="5"/>
        <v>0</v>
      </c>
      <c r="BG127" s="160">
        <f t="shared" si="6"/>
        <v>0</v>
      </c>
      <c r="BH127" s="160">
        <f t="shared" si="7"/>
        <v>0</v>
      </c>
      <c r="BI127" s="160">
        <f t="shared" si="8"/>
        <v>0</v>
      </c>
      <c r="BJ127" s="17" t="s">
        <v>140</v>
      </c>
      <c r="BK127" s="160">
        <f t="shared" si="9"/>
        <v>0</v>
      </c>
      <c r="BL127" s="17" t="s">
        <v>418</v>
      </c>
      <c r="BM127" s="159" t="s">
        <v>186</v>
      </c>
    </row>
    <row r="128" spans="1:65" s="2" customFormat="1" ht="16.5" customHeight="1">
      <c r="A128" s="29"/>
      <c r="B128" s="147"/>
      <c r="C128" s="161" t="s">
        <v>161</v>
      </c>
      <c r="D128" s="161" t="s">
        <v>167</v>
      </c>
      <c r="E128" s="162" t="s">
        <v>1364</v>
      </c>
      <c r="F128" s="163" t="s">
        <v>1365</v>
      </c>
      <c r="G128" s="164" t="s">
        <v>220</v>
      </c>
      <c r="H128" s="165">
        <v>6</v>
      </c>
      <c r="I128" s="166">
        <v>0</v>
      </c>
      <c r="J128" s="166">
        <f t="shared" si="0"/>
        <v>0</v>
      </c>
      <c r="K128" s="167"/>
      <c r="L128" s="168"/>
      <c r="M128" s="169" t="s">
        <v>1</v>
      </c>
      <c r="N128" s="170" t="s">
        <v>37</v>
      </c>
      <c r="O128" s="157">
        <v>0</v>
      </c>
      <c r="P128" s="157">
        <f t="shared" si="1"/>
        <v>0</v>
      </c>
      <c r="Q128" s="157">
        <v>0</v>
      </c>
      <c r="R128" s="157">
        <f t="shared" si="2"/>
        <v>0</v>
      </c>
      <c r="S128" s="157">
        <v>0</v>
      </c>
      <c r="T128" s="158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9" t="s">
        <v>1192</v>
      </c>
      <c r="AT128" s="159" t="s">
        <v>167</v>
      </c>
      <c r="AU128" s="159" t="s">
        <v>140</v>
      </c>
      <c r="AY128" s="17" t="s">
        <v>133</v>
      </c>
      <c r="BE128" s="160">
        <f t="shared" si="4"/>
        <v>0</v>
      </c>
      <c r="BF128" s="160">
        <f t="shared" si="5"/>
        <v>0</v>
      </c>
      <c r="BG128" s="160">
        <f t="shared" si="6"/>
        <v>0</v>
      </c>
      <c r="BH128" s="160">
        <f t="shared" si="7"/>
        <v>0</v>
      </c>
      <c r="BI128" s="160">
        <f t="shared" si="8"/>
        <v>0</v>
      </c>
      <c r="BJ128" s="17" t="s">
        <v>140</v>
      </c>
      <c r="BK128" s="160">
        <f t="shared" si="9"/>
        <v>0</v>
      </c>
      <c r="BL128" s="17" t="s">
        <v>418</v>
      </c>
      <c r="BM128" s="159" t="s">
        <v>195</v>
      </c>
    </row>
    <row r="129" spans="1:65" s="2" customFormat="1" ht="16.5" customHeight="1">
      <c r="A129" s="29"/>
      <c r="B129" s="147"/>
      <c r="C129" s="161" t="s">
        <v>166</v>
      </c>
      <c r="D129" s="161" t="s">
        <v>167</v>
      </c>
      <c r="E129" s="162" t="s">
        <v>1366</v>
      </c>
      <c r="F129" s="163" t="s">
        <v>1367</v>
      </c>
      <c r="G129" s="164" t="s">
        <v>220</v>
      </c>
      <c r="H129" s="165">
        <v>17</v>
      </c>
      <c r="I129" s="166">
        <v>0</v>
      </c>
      <c r="J129" s="166">
        <f t="shared" si="0"/>
        <v>0</v>
      </c>
      <c r="K129" s="167"/>
      <c r="L129" s="168"/>
      <c r="M129" s="169" t="s">
        <v>1</v>
      </c>
      <c r="N129" s="170" t="s">
        <v>37</v>
      </c>
      <c r="O129" s="157">
        <v>0</v>
      </c>
      <c r="P129" s="157">
        <f t="shared" si="1"/>
        <v>0</v>
      </c>
      <c r="Q129" s="157">
        <v>0</v>
      </c>
      <c r="R129" s="157">
        <f t="shared" si="2"/>
        <v>0</v>
      </c>
      <c r="S129" s="157">
        <v>0</v>
      </c>
      <c r="T129" s="158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9" t="s">
        <v>1192</v>
      </c>
      <c r="AT129" s="159" t="s">
        <v>167</v>
      </c>
      <c r="AU129" s="159" t="s">
        <v>140</v>
      </c>
      <c r="AY129" s="17" t="s">
        <v>133</v>
      </c>
      <c r="BE129" s="160">
        <f t="shared" si="4"/>
        <v>0</v>
      </c>
      <c r="BF129" s="160">
        <f t="shared" si="5"/>
        <v>0</v>
      </c>
      <c r="BG129" s="160">
        <f t="shared" si="6"/>
        <v>0</v>
      </c>
      <c r="BH129" s="160">
        <f t="shared" si="7"/>
        <v>0</v>
      </c>
      <c r="BI129" s="160">
        <f t="shared" si="8"/>
        <v>0</v>
      </c>
      <c r="BJ129" s="17" t="s">
        <v>140</v>
      </c>
      <c r="BK129" s="160">
        <f t="shared" si="9"/>
        <v>0</v>
      </c>
      <c r="BL129" s="17" t="s">
        <v>418</v>
      </c>
      <c r="BM129" s="159" t="s">
        <v>204</v>
      </c>
    </row>
    <row r="130" spans="1:65" s="2" customFormat="1" ht="16.5" customHeight="1">
      <c r="A130" s="29"/>
      <c r="B130" s="147"/>
      <c r="C130" s="161" t="s">
        <v>173</v>
      </c>
      <c r="D130" s="161" t="s">
        <v>167</v>
      </c>
      <c r="E130" s="162" t="s">
        <v>1368</v>
      </c>
      <c r="F130" s="163" t="s">
        <v>1369</v>
      </c>
      <c r="G130" s="164" t="s">
        <v>220</v>
      </c>
      <c r="H130" s="165">
        <v>64</v>
      </c>
      <c r="I130" s="166">
        <v>0</v>
      </c>
      <c r="J130" s="166">
        <f t="shared" si="0"/>
        <v>0</v>
      </c>
      <c r="K130" s="167"/>
      <c r="L130" s="168"/>
      <c r="M130" s="169" t="s">
        <v>1</v>
      </c>
      <c r="N130" s="170" t="s">
        <v>37</v>
      </c>
      <c r="O130" s="157">
        <v>0</v>
      </c>
      <c r="P130" s="157">
        <f t="shared" si="1"/>
        <v>0</v>
      </c>
      <c r="Q130" s="157">
        <v>0</v>
      </c>
      <c r="R130" s="157">
        <f t="shared" si="2"/>
        <v>0</v>
      </c>
      <c r="S130" s="157">
        <v>0</v>
      </c>
      <c r="T130" s="158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1192</v>
      </c>
      <c r="AT130" s="159" t="s">
        <v>167</v>
      </c>
      <c r="AU130" s="159" t="s">
        <v>140</v>
      </c>
      <c r="AY130" s="17" t="s">
        <v>133</v>
      </c>
      <c r="BE130" s="160">
        <f t="shared" si="4"/>
        <v>0</v>
      </c>
      <c r="BF130" s="160">
        <f t="shared" si="5"/>
        <v>0</v>
      </c>
      <c r="BG130" s="160">
        <f t="shared" si="6"/>
        <v>0</v>
      </c>
      <c r="BH130" s="160">
        <f t="shared" si="7"/>
        <v>0</v>
      </c>
      <c r="BI130" s="160">
        <f t="shared" si="8"/>
        <v>0</v>
      </c>
      <c r="BJ130" s="17" t="s">
        <v>140</v>
      </c>
      <c r="BK130" s="160">
        <f t="shared" si="9"/>
        <v>0</v>
      </c>
      <c r="BL130" s="17" t="s">
        <v>418</v>
      </c>
      <c r="BM130" s="159" t="s">
        <v>213</v>
      </c>
    </row>
    <row r="131" spans="1:65" s="2" customFormat="1" ht="16.5" customHeight="1">
      <c r="A131" s="29"/>
      <c r="B131" s="147"/>
      <c r="C131" s="161" t="s">
        <v>177</v>
      </c>
      <c r="D131" s="161" t="s">
        <v>167</v>
      </c>
      <c r="E131" s="162" t="s">
        <v>1370</v>
      </c>
      <c r="F131" s="163" t="s">
        <v>1371</v>
      </c>
      <c r="G131" s="164" t="s">
        <v>220</v>
      </c>
      <c r="H131" s="165">
        <v>6</v>
      </c>
      <c r="I131" s="166">
        <v>0</v>
      </c>
      <c r="J131" s="166">
        <f t="shared" si="0"/>
        <v>0</v>
      </c>
      <c r="K131" s="167"/>
      <c r="L131" s="168"/>
      <c r="M131" s="169" t="s">
        <v>1</v>
      </c>
      <c r="N131" s="170" t="s">
        <v>37</v>
      </c>
      <c r="O131" s="157">
        <v>0</v>
      </c>
      <c r="P131" s="157">
        <f t="shared" si="1"/>
        <v>0</v>
      </c>
      <c r="Q131" s="157">
        <v>0</v>
      </c>
      <c r="R131" s="157">
        <f t="shared" si="2"/>
        <v>0</v>
      </c>
      <c r="S131" s="157">
        <v>0</v>
      </c>
      <c r="T131" s="158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1192</v>
      </c>
      <c r="AT131" s="159" t="s">
        <v>167</v>
      </c>
      <c r="AU131" s="159" t="s">
        <v>140</v>
      </c>
      <c r="AY131" s="17" t="s">
        <v>133</v>
      </c>
      <c r="BE131" s="160">
        <f t="shared" si="4"/>
        <v>0</v>
      </c>
      <c r="BF131" s="160">
        <f t="shared" si="5"/>
        <v>0</v>
      </c>
      <c r="BG131" s="160">
        <f t="shared" si="6"/>
        <v>0</v>
      </c>
      <c r="BH131" s="160">
        <f t="shared" si="7"/>
        <v>0</v>
      </c>
      <c r="BI131" s="160">
        <f t="shared" si="8"/>
        <v>0</v>
      </c>
      <c r="BJ131" s="17" t="s">
        <v>140</v>
      </c>
      <c r="BK131" s="160">
        <f t="shared" si="9"/>
        <v>0</v>
      </c>
      <c r="BL131" s="17" t="s">
        <v>418</v>
      </c>
      <c r="BM131" s="159" t="s">
        <v>7</v>
      </c>
    </row>
    <row r="132" spans="1:65" s="2" customFormat="1" ht="16.5" customHeight="1">
      <c r="A132" s="29"/>
      <c r="B132" s="147"/>
      <c r="C132" s="161" t="s">
        <v>182</v>
      </c>
      <c r="D132" s="161" t="s">
        <v>167</v>
      </c>
      <c r="E132" s="162" t="s">
        <v>1372</v>
      </c>
      <c r="F132" s="163" t="s">
        <v>1373</v>
      </c>
      <c r="G132" s="164" t="s">
        <v>220</v>
      </c>
      <c r="H132" s="165">
        <v>12</v>
      </c>
      <c r="I132" s="166">
        <v>0</v>
      </c>
      <c r="J132" s="166">
        <f t="shared" si="0"/>
        <v>0</v>
      </c>
      <c r="K132" s="167"/>
      <c r="L132" s="168"/>
      <c r="M132" s="169" t="s">
        <v>1</v>
      </c>
      <c r="N132" s="170" t="s">
        <v>37</v>
      </c>
      <c r="O132" s="157">
        <v>0</v>
      </c>
      <c r="P132" s="157">
        <f t="shared" si="1"/>
        <v>0</v>
      </c>
      <c r="Q132" s="157">
        <v>0</v>
      </c>
      <c r="R132" s="157">
        <f t="shared" si="2"/>
        <v>0</v>
      </c>
      <c r="S132" s="157">
        <v>0</v>
      </c>
      <c r="T132" s="158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1192</v>
      </c>
      <c r="AT132" s="159" t="s">
        <v>167</v>
      </c>
      <c r="AU132" s="159" t="s">
        <v>140</v>
      </c>
      <c r="AY132" s="17" t="s">
        <v>133</v>
      </c>
      <c r="BE132" s="160">
        <f t="shared" si="4"/>
        <v>0</v>
      </c>
      <c r="BF132" s="160">
        <f t="shared" si="5"/>
        <v>0</v>
      </c>
      <c r="BG132" s="160">
        <f t="shared" si="6"/>
        <v>0</v>
      </c>
      <c r="BH132" s="160">
        <f t="shared" si="7"/>
        <v>0</v>
      </c>
      <c r="BI132" s="160">
        <f t="shared" si="8"/>
        <v>0</v>
      </c>
      <c r="BJ132" s="17" t="s">
        <v>140</v>
      </c>
      <c r="BK132" s="160">
        <f t="shared" si="9"/>
        <v>0</v>
      </c>
      <c r="BL132" s="17" t="s">
        <v>418</v>
      </c>
      <c r="BM132" s="159" t="s">
        <v>230</v>
      </c>
    </row>
    <row r="133" spans="1:65" s="2" customFormat="1" ht="16.5" customHeight="1">
      <c r="A133" s="29"/>
      <c r="B133" s="147"/>
      <c r="C133" s="161" t="s">
        <v>186</v>
      </c>
      <c r="D133" s="161" t="s">
        <v>167</v>
      </c>
      <c r="E133" s="162" t="s">
        <v>1374</v>
      </c>
      <c r="F133" s="163" t="s">
        <v>1375</v>
      </c>
      <c r="G133" s="164" t="s">
        <v>220</v>
      </c>
      <c r="H133" s="165">
        <v>3</v>
      </c>
      <c r="I133" s="166">
        <v>0</v>
      </c>
      <c r="J133" s="166">
        <f t="shared" si="0"/>
        <v>0</v>
      </c>
      <c r="K133" s="167"/>
      <c r="L133" s="168"/>
      <c r="M133" s="169" t="s">
        <v>1</v>
      </c>
      <c r="N133" s="170" t="s">
        <v>37</v>
      </c>
      <c r="O133" s="157">
        <v>0</v>
      </c>
      <c r="P133" s="157">
        <f t="shared" si="1"/>
        <v>0</v>
      </c>
      <c r="Q133" s="157">
        <v>0</v>
      </c>
      <c r="R133" s="157">
        <f t="shared" si="2"/>
        <v>0</v>
      </c>
      <c r="S133" s="157">
        <v>0</v>
      </c>
      <c r="T133" s="158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1192</v>
      </c>
      <c r="AT133" s="159" t="s">
        <v>167</v>
      </c>
      <c r="AU133" s="159" t="s">
        <v>140</v>
      </c>
      <c r="AY133" s="17" t="s">
        <v>133</v>
      </c>
      <c r="BE133" s="160">
        <f t="shared" si="4"/>
        <v>0</v>
      </c>
      <c r="BF133" s="160">
        <f t="shared" si="5"/>
        <v>0</v>
      </c>
      <c r="BG133" s="160">
        <f t="shared" si="6"/>
        <v>0</v>
      </c>
      <c r="BH133" s="160">
        <f t="shared" si="7"/>
        <v>0</v>
      </c>
      <c r="BI133" s="160">
        <f t="shared" si="8"/>
        <v>0</v>
      </c>
      <c r="BJ133" s="17" t="s">
        <v>140</v>
      </c>
      <c r="BK133" s="160">
        <f t="shared" si="9"/>
        <v>0</v>
      </c>
      <c r="BL133" s="17" t="s">
        <v>418</v>
      </c>
      <c r="BM133" s="159" t="s">
        <v>239</v>
      </c>
    </row>
    <row r="134" spans="1:65" s="2" customFormat="1" ht="16.5" customHeight="1">
      <c r="A134" s="29"/>
      <c r="B134" s="147"/>
      <c r="C134" s="161" t="s">
        <v>190</v>
      </c>
      <c r="D134" s="161" t="s">
        <v>167</v>
      </c>
      <c r="E134" s="162" t="s">
        <v>1376</v>
      </c>
      <c r="F134" s="163" t="s">
        <v>1377</v>
      </c>
      <c r="G134" s="164" t="s">
        <v>220</v>
      </c>
      <c r="H134" s="165">
        <v>6</v>
      </c>
      <c r="I134" s="166">
        <v>0</v>
      </c>
      <c r="J134" s="166">
        <f t="shared" si="0"/>
        <v>0</v>
      </c>
      <c r="K134" s="167"/>
      <c r="L134" s="168"/>
      <c r="M134" s="169" t="s">
        <v>1</v>
      </c>
      <c r="N134" s="170" t="s">
        <v>37</v>
      </c>
      <c r="O134" s="157">
        <v>0</v>
      </c>
      <c r="P134" s="157">
        <f t="shared" si="1"/>
        <v>0</v>
      </c>
      <c r="Q134" s="157">
        <v>0</v>
      </c>
      <c r="R134" s="157">
        <f t="shared" si="2"/>
        <v>0</v>
      </c>
      <c r="S134" s="157">
        <v>0</v>
      </c>
      <c r="T134" s="158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1192</v>
      </c>
      <c r="AT134" s="159" t="s">
        <v>167</v>
      </c>
      <c r="AU134" s="159" t="s">
        <v>140</v>
      </c>
      <c r="AY134" s="17" t="s">
        <v>133</v>
      </c>
      <c r="BE134" s="160">
        <f t="shared" si="4"/>
        <v>0</v>
      </c>
      <c r="BF134" s="160">
        <f t="shared" si="5"/>
        <v>0</v>
      </c>
      <c r="BG134" s="160">
        <f t="shared" si="6"/>
        <v>0</v>
      </c>
      <c r="BH134" s="160">
        <f t="shared" si="7"/>
        <v>0</v>
      </c>
      <c r="BI134" s="160">
        <f t="shared" si="8"/>
        <v>0</v>
      </c>
      <c r="BJ134" s="17" t="s">
        <v>140</v>
      </c>
      <c r="BK134" s="160">
        <f t="shared" si="9"/>
        <v>0</v>
      </c>
      <c r="BL134" s="17" t="s">
        <v>418</v>
      </c>
      <c r="BM134" s="159" t="s">
        <v>247</v>
      </c>
    </row>
    <row r="135" spans="1:65" s="2" customFormat="1" ht="16.5" customHeight="1">
      <c r="A135" s="29"/>
      <c r="B135" s="147"/>
      <c r="C135" s="161" t="s">
        <v>195</v>
      </c>
      <c r="D135" s="161" t="s">
        <v>167</v>
      </c>
      <c r="E135" s="162" t="s">
        <v>1378</v>
      </c>
      <c r="F135" s="163" t="s">
        <v>1379</v>
      </c>
      <c r="G135" s="164" t="s">
        <v>220</v>
      </c>
      <c r="H135" s="165">
        <v>13</v>
      </c>
      <c r="I135" s="166">
        <v>0</v>
      </c>
      <c r="J135" s="166">
        <f t="shared" si="0"/>
        <v>0</v>
      </c>
      <c r="K135" s="167"/>
      <c r="L135" s="168"/>
      <c r="M135" s="169" t="s">
        <v>1</v>
      </c>
      <c r="N135" s="170" t="s">
        <v>37</v>
      </c>
      <c r="O135" s="157">
        <v>0</v>
      </c>
      <c r="P135" s="157">
        <f t="shared" si="1"/>
        <v>0</v>
      </c>
      <c r="Q135" s="157">
        <v>0</v>
      </c>
      <c r="R135" s="157">
        <f t="shared" si="2"/>
        <v>0</v>
      </c>
      <c r="S135" s="157">
        <v>0</v>
      </c>
      <c r="T135" s="158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1192</v>
      </c>
      <c r="AT135" s="159" t="s">
        <v>167</v>
      </c>
      <c r="AU135" s="159" t="s">
        <v>140</v>
      </c>
      <c r="AY135" s="17" t="s">
        <v>133</v>
      </c>
      <c r="BE135" s="160">
        <f t="shared" si="4"/>
        <v>0</v>
      </c>
      <c r="BF135" s="160">
        <f t="shared" si="5"/>
        <v>0</v>
      </c>
      <c r="BG135" s="160">
        <f t="shared" si="6"/>
        <v>0</v>
      </c>
      <c r="BH135" s="160">
        <f t="shared" si="7"/>
        <v>0</v>
      </c>
      <c r="BI135" s="160">
        <f t="shared" si="8"/>
        <v>0</v>
      </c>
      <c r="BJ135" s="17" t="s">
        <v>140</v>
      </c>
      <c r="BK135" s="160">
        <f t="shared" si="9"/>
        <v>0</v>
      </c>
      <c r="BL135" s="17" t="s">
        <v>418</v>
      </c>
      <c r="BM135" s="159" t="s">
        <v>255</v>
      </c>
    </row>
    <row r="136" spans="1:65" s="2" customFormat="1" ht="16.5" customHeight="1">
      <c r="A136" s="29"/>
      <c r="B136" s="147"/>
      <c r="C136" s="161" t="s">
        <v>200</v>
      </c>
      <c r="D136" s="161" t="s">
        <v>167</v>
      </c>
      <c r="E136" s="162" t="s">
        <v>1380</v>
      </c>
      <c r="F136" s="163" t="s">
        <v>1381</v>
      </c>
      <c r="G136" s="164" t="s">
        <v>180</v>
      </c>
      <c r="H136" s="165">
        <v>200</v>
      </c>
      <c r="I136" s="166">
        <v>0</v>
      </c>
      <c r="J136" s="166">
        <f t="shared" si="0"/>
        <v>0</v>
      </c>
      <c r="K136" s="167"/>
      <c r="L136" s="168"/>
      <c r="M136" s="169" t="s">
        <v>1</v>
      </c>
      <c r="N136" s="170" t="s">
        <v>37</v>
      </c>
      <c r="O136" s="157">
        <v>0</v>
      </c>
      <c r="P136" s="157">
        <f t="shared" si="1"/>
        <v>0</v>
      </c>
      <c r="Q136" s="157">
        <v>0</v>
      </c>
      <c r="R136" s="157">
        <f t="shared" si="2"/>
        <v>0</v>
      </c>
      <c r="S136" s="157">
        <v>0</v>
      </c>
      <c r="T136" s="158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1192</v>
      </c>
      <c r="AT136" s="159" t="s">
        <v>167</v>
      </c>
      <c r="AU136" s="159" t="s">
        <v>140</v>
      </c>
      <c r="AY136" s="17" t="s">
        <v>133</v>
      </c>
      <c r="BE136" s="160">
        <f t="shared" si="4"/>
        <v>0</v>
      </c>
      <c r="BF136" s="160">
        <f t="shared" si="5"/>
        <v>0</v>
      </c>
      <c r="BG136" s="160">
        <f t="shared" si="6"/>
        <v>0</v>
      </c>
      <c r="BH136" s="160">
        <f t="shared" si="7"/>
        <v>0</v>
      </c>
      <c r="BI136" s="160">
        <f t="shared" si="8"/>
        <v>0</v>
      </c>
      <c r="BJ136" s="17" t="s">
        <v>140</v>
      </c>
      <c r="BK136" s="160">
        <f t="shared" si="9"/>
        <v>0</v>
      </c>
      <c r="BL136" s="17" t="s">
        <v>418</v>
      </c>
      <c r="BM136" s="159" t="s">
        <v>263</v>
      </c>
    </row>
    <row r="137" spans="1:65" s="2" customFormat="1" ht="16.5" customHeight="1">
      <c r="A137" s="29"/>
      <c r="B137" s="147"/>
      <c r="C137" s="161" t="s">
        <v>204</v>
      </c>
      <c r="D137" s="161" t="s">
        <v>167</v>
      </c>
      <c r="E137" s="162" t="s">
        <v>1382</v>
      </c>
      <c r="F137" s="163" t="s">
        <v>1383</v>
      </c>
      <c r="G137" s="164" t="s">
        <v>180</v>
      </c>
      <c r="H137" s="165">
        <v>35</v>
      </c>
      <c r="I137" s="166">
        <v>0</v>
      </c>
      <c r="J137" s="166">
        <f t="shared" si="0"/>
        <v>0</v>
      </c>
      <c r="K137" s="167"/>
      <c r="L137" s="168"/>
      <c r="M137" s="169" t="s">
        <v>1</v>
      </c>
      <c r="N137" s="170" t="s">
        <v>37</v>
      </c>
      <c r="O137" s="157">
        <v>0</v>
      </c>
      <c r="P137" s="157">
        <f t="shared" si="1"/>
        <v>0</v>
      </c>
      <c r="Q137" s="157">
        <v>0</v>
      </c>
      <c r="R137" s="157">
        <f t="shared" si="2"/>
        <v>0</v>
      </c>
      <c r="S137" s="157">
        <v>0</v>
      </c>
      <c r="T137" s="158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1192</v>
      </c>
      <c r="AT137" s="159" t="s">
        <v>167</v>
      </c>
      <c r="AU137" s="159" t="s">
        <v>140</v>
      </c>
      <c r="AY137" s="17" t="s">
        <v>133</v>
      </c>
      <c r="BE137" s="160">
        <f t="shared" si="4"/>
        <v>0</v>
      </c>
      <c r="BF137" s="160">
        <f t="shared" si="5"/>
        <v>0</v>
      </c>
      <c r="BG137" s="160">
        <f t="shared" si="6"/>
        <v>0</v>
      </c>
      <c r="BH137" s="160">
        <f t="shared" si="7"/>
        <v>0</v>
      </c>
      <c r="BI137" s="160">
        <f t="shared" si="8"/>
        <v>0</v>
      </c>
      <c r="BJ137" s="17" t="s">
        <v>140</v>
      </c>
      <c r="BK137" s="160">
        <f t="shared" si="9"/>
        <v>0</v>
      </c>
      <c r="BL137" s="17" t="s">
        <v>418</v>
      </c>
      <c r="BM137" s="159" t="s">
        <v>272</v>
      </c>
    </row>
    <row r="138" spans="1:65" s="2" customFormat="1" ht="16.5" customHeight="1">
      <c r="A138" s="29"/>
      <c r="B138" s="147"/>
      <c r="C138" s="161" t="s">
        <v>209</v>
      </c>
      <c r="D138" s="161" t="s">
        <v>167</v>
      </c>
      <c r="E138" s="162" t="s">
        <v>1384</v>
      </c>
      <c r="F138" s="163" t="s">
        <v>1385</v>
      </c>
      <c r="G138" s="164" t="s">
        <v>180</v>
      </c>
      <c r="H138" s="165">
        <v>100</v>
      </c>
      <c r="I138" s="166">
        <v>0</v>
      </c>
      <c r="J138" s="166">
        <f t="shared" si="0"/>
        <v>0</v>
      </c>
      <c r="K138" s="167"/>
      <c r="L138" s="168"/>
      <c r="M138" s="169" t="s">
        <v>1</v>
      </c>
      <c r="N138" s="170" t="s">
        <v>37</v>
      </c>
      <c r="O138" s="157">
        <v>0</v>
      </c>
      <c r="P138" s="157">
        <f t="shared" si="1"/>
        <v>0</v>
      </c>
      <c r="Q138" s="157">
        <v>0</v>
      </c>
      <c r="R138" s="157">
        <f t="shared" si="2"/>
        <v>0</v>
      </c>
      <c r="S138" s="157">
        <v>0</v>
      </c>
      <c r="T138" s="158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1192</v>
      </c>
      <c r="AT138" s="159" t="s">
        <v>167</v>
      </c>
      <c r="AU138" s="159" t="s">
        <v>140</v>
      </c>
      <c r="AY138" s="17" t="s">
        <v>133</v>
      </c>
      <c r="BE138" s="160">
        <f t="shared" si="4"/>
        <v>0</v>
      </c>
      <c r="BF138" s="160">
        <f t="shared" si="5"/>
        <v>0</v>
      </c>
      <c r="BG138" s="160">
        <f t="shared" si="6"/>
        <v>0</v>
      </c>
      <c r="BH138" s="160">
        <f t="shared" si="7"/>
        <v>0</v>
      </c>
      <c r="BI138" s="160">
        <f t="shared" si="8"/>
        <v>0</v>
      </c>
      <c r="BJ138" s="17" t="s">
        <v>140</v>
      </c>
      <c r="BK138" s="160">
        <f t="shared" si="9"/>
        <v>0</v>
      </c>
      <c r="BL138" s="17" t="s">
        <v>418</v>
      </c>
      <c r="BM138" s="159" t="s">
        <v>280</v>
      </c>
    </row>
    <row r="139" spans="1:65" s="2" customFormat="1" ht="16.5" customHeight="1">
      <c r="A139" s="29"/>
      <c r="B139" s="147"/>
      <c r="C139" s="161" t="s">
        <v>213</v>
      </c>
      <c r="D139" s="161" t="s">
        <v>167</v>
      </c>
      <c r="E139" s="162" t="s">
        <v>1386</v>
      </c>
      <c r="F139" s="163" t="s">
        <v>1387</v>
      </c>
      <c r="G139" s="164" t="s">
        <v>180</v>
      </c>
      <c r="H139" s="165">
        <v>1000</v>
      </c>
      <c r="I139" s="166">
        <v>0</v>
      </c>
      <c r="J139" s="166">
        <f t="shared" si="0"/>
        <v>0</v>
      </c>
      <c r="K139" s="167"/>
      <c r="L139" s="168"/>
      <c r="M139" s="169" t="s">
        <v>1</v>
      </c>
      <c r="N139" s="170" t="s">
        <v>37</v>
      </c>
      <c r="O139" s="157">
        <v>0</v>
      </c>
      <c r="P139" s="157">
        <f t="shared" si="1"/>
        <v>0</v>
      </c>
      <c r="Q139" s="157">
        <v>0</v>
      </c>
      <c r="R139" s="157">
        <f t="shared" si="2"/>
        <v>0</v>
      </c>
      <c r="S139" s="157">
        <v>0</v>
      </c>
      <c r="T139" s="158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1192</v>
      </c>
      <c r="AT139" s="159" t="s">
        <v>167</v>
      </c>
      <c r="AU139" s="159" t="s">
        <v>140</v>
      </c>
      <c r="AY139" s="17" t="s">
        <v>133</v>
      </c>
      <c r="BE139" s="160">
        <f t="shared" si="4"/>
        <v>0</v>
      </c>
      <c r="BF139" s="160">
        <f t="shared" si="5"/>
        <v>0</v>
      </c>
      <c r="BG139" s="160">
        <f t="shared" si="6"/>
        <v>0</v>
      </c>
      <c r="BH139" s="160">
        <f t="shared" si="7"/>
        <v>0</v>
      </c>
      <c r="BI139" s="160">
        <f t="shared" si="8"/>
        <v>0</v>
      </c>
      <c r="BJ139" s="17" t="s">
        <v>140</v>
      </c>
      <c r="BK139" s="160">
        <f t="shared" si="9"/>
        <v>0</v>
      </c>
      <c r="BL139" s="17" t="s">
        <v>418</v>
      </c>
      <c r="BM139" s="159" t="s">
        <v>288</v>
      </c>
    </row>
    <row r="140" spans="1:65" s="2" customFormat="1" ht="16.5" customHeight="1">
      <c r="A140" s="29"/>
      <c r="B140" s="147"/>
      <c r="C140" s="161" t="s">
        <v>217</v>
      </c>
      <c r="D140" s="161" t="s">
        <v>167</v>
      </c>
      <c r="E140" s="162" t="s">
        <v>1388</v>
      </c>
      <c r="F140" s="163" t="s">
        <v>1389</v>
      </c>
      <c r="G140" s="164" t="s">
        <v>180</v>
      </c>
      <c r="H140" s="165">
        <v>1300</v>
      </c>
      <c r="I140" s="166">
        <v>0</v>
      </c>
      <c r="J140" s="166">
        <f t="shared" si="0"/>
        <v>0</v>
      </c>
      <c r="K140" s="167"/>
      <c r="L140" s="168"/>
      <c r="M140" s="169" t="s">
        <v>1</v>
      </c>
      <c r="N140" s="170" t="s">
        <v>37</v>
      </c>
      <c r="O140" s="157">
        <v>0</v>
      </c>
      <c r="P140" s="157">
        <f t="shared" si="1"/>
        <v>0</v>
      </c>
      <c r="Q140" s="157">
        <v>0</v>
      </c>
      <c r="R140" s="157">
        <f t="shared" si="2"/>
        <v>0</v>
      </c>
      <c r="S140" s="157">
        <v>0</v>
      </c>
      <c r="T140" s="158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9" t="s">
        <v>1192</v>
      </c>
      <c r="AT140" s="159" t="s">
        <v>167</v>
      </c>
      <c r="AU140" s="159" t="s">
        <v>140</v>
      </c>
      <c r="AY140" s="17" t="s">
        <v>133</v>
      </c>
      <c r="BE140" s="160">
        <f t="shared" si="4"/>
        <v>0</v>
      </c>
      <c r="BF140" s="160">
        <f t="shared" si="5"/>
        <v>0</v>
      </c>
      <c r="BG140" s="160">
        <f t="shared" si="6"/>
        <v>0</v>
      </c>
      <c r="BH140" s="160">
        <f t="shared" si="7"/>
        <v>0</v>
      </c>
      <c r="BI140" s="160">
        <f t="shared" si="8"/>
        <v>0</v>
      </c>
      <c r="BJ140" s="17" t="s">
        <v>140</v>
      </c>
      <c r="BK140" s="160">
        <f t="shared" si="9"/>
        <v>0</v>
      </c>
      <c r="BL140" s="17" t="s">
        <v>418</v>
      </c>
      <c r="BM140" s="159" t="s">
        <v>297</v>
      </c>
    </row>
    <row r="141" spans="1:65" s="2" customFormat="1" ht="16.5" customHeight="1">
      <c r="A141" s="29"/>
      <c r="B141" s="147"/>
      <c r="C141" s="161" t="s">
        <v>7</v>
      </c>
      <c r="D141" s="161" t="s">
        <v>167</v>
      </c>
      <c r="E141" s="162" t="s">
        <v>1390</v>
      </c>
      <c r="F141" s="163" t="s">
        <v>1391</v>
      </c>
      <c r="G141" s="164" t="s">
        <v>180</v>
      </c>
      <c r="H141" s="165">
        <v>200</v>
      </c>
      <c r="I141" s="166">
        <v>0</v>
      </c>
      <c r="J141" s="166">
        <f t="shared" si="0"/>
        <v>0</v>
      </c>
      <c r="K141" s="167"/>
      <c r="L141" s="168"/>
      <c r="M141" s="169" t="s">
        <v>1</v>
      </c>
      <c r="N141" s="170" t="s">
        <v>37</v>
      </c>
      <c r="O141" s="157">
        <v>0</v>
      </c>
      <c r="P141" s="157">
        <f t="shared" si="1"/>
        <v>0</v>
      </c>
      <c r="Q141" s="157">
        <v>0</v>
      </c>
      <c r="R141" s="157">
        <f t="shared" si="2"/>
        <v>0</v>
      </c>
      <c r="S141" s="157">
        <v>0</v>
      </c>
      <c r="T141" s="158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1192</v>
      </c>
      <c r="AT141" s="159" t="s">
        <v>167</v>
      </c>
      <c r="AU141" s="159" t="s">
        <v>140</v>
      </c>
      <c r="AY141" s="17" t="s">
        <v>133</v>
      </c>
      <c r="BE141" s="160">
        <f t="shared" si="4"/>
        <v>0</v>
      </c>
      <c r="BF141" s="160">
        <f t="shared" si="5"/>
        <v>0</v>
      </c>
      <c r="BG141" s="160">
        <f t="shared" si="6"/>
        <v>0</v>
      </c>
      <c r="BH141" s="160">
        <f t="shared" si="7"/>
        <v>0</v>
      </c>
      <c r="BI141" s="160">
        <f t="shared" si="8"/>
        <v>0</v>
      </c>
      <c r="BJ141" s="17" t="s">
        <v>140</v>
      </c>
      <c r="BK141" s="160">
        <f t="shared" si="9"/>
        <v>0</v>
      </c>
      <c r="BL141" s="17" t="s">
        <v>418</v>
      </c>
      <c r="BM141" s="159" t="s">
        <v>305</v>
      </c>
    </row>
    <row r="142" spans="1:65" s="2" customFormat="1" ht="16.5" customHeight="1">
      <c r="A142" s="29"/>
      <c r="B142" s="147"/>
      <c r="C142" s="161" t="s">
        <v>226</v>
      </c>
      <c r="D142" s="161" t="s">
        <v>167</v>
      </c>
      <c r="E142" s="162" t="s">
        <v>1392</v>
      </c>
      <c r="F142" s="163" t="s">
        <v>1393</v>
      </c>
      <c r="G142" s="164" t="s">
        <v>180</v>
      </c>
      <c r="H142" s="165">
        <v>200</v>
      </c>
      <c r="I142" s="166">
        <v>0</v>
      </c>
      <c r="J142" s="166">
        <f t="shared" si="0"/>
        <v>0</v>
      </c>
      <c r="K142" s="167"/>
      <c r="L142" s="168"/>
      <c r="M142" s="169" t="s">
        <v>1</v>
      </c>
      <c r="N142" s="170" t="s">
        <v>37</v>
      </c>
      <c r="O142" s="157">
        <v>0</v>
      </c>
      <c r="P142" s="157">
        <f t="shared" si="1"/>
        <v>0</v>
      </c>
      <c r="Q142" s="157">
        <v>0</v>
      </c>
      <c r="R142" s="157">
        <f t="shared" si="2"/>
        <v>0</v>
      </c>
      <c r="S142" s="157">
        <v>0</v>
      </c>
      <c r="T142" s="158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1192</v>
      </c>
      <c r="AT142" s="159" t="s">
        <v>167</v>
      </c>
      <c r="AU142" s="159" t="s">
        <v>140</v>
      </c>
      <c r="AY142" s="17" t="s">
        <v>133</v>
      </c>
      <c r="BE142" s="160">
        <f t="shared" si="4"/>
        <v>0</v>
      </c>
      <c r="BF142" s="160">
        <f t="shared" si="5"/>
        <v>0</v>
      </c>
      <c r="BG142" s="160">
        <f t="shared" si="6"/>
        <v>0</v>
      </c>
      <c r="BH142" s="160">
        <f t="shared" si="7"/>
        <v>0</v>
      </c>
      <c r="BI142" s="160">
        <f t="shared" si="8"/>
        <v>0</v>
      </c>
      <c r="BJ142" s="17" t="s">
        <v>140</v>
      </c>
      <c r="BK142" s="160">
        <f t="shared" si="9"/>
        <v>0</v>
      </c>
      <c r="BL142" s="17" t="s">
        <v>418</v>
      </c>
      <c r="BM142" s="159" t="s">
        <v>313</v>
      </c>
    </row>
    <row r="143" spans="1:65" s="2" customFormat="1" ht="16.5" customHeight="1">
      <c r="A143" s="29"/>
      <c r="B143" s="147"/>
      <c r="C143" s="161" t="s">
        <v>230</v>
      </c>
      <c r="D143" s="161" t="s">
        <v>167</v>
      </c>
      <c r="E143" s="162" t="s">
        <v>1394</v>
      </c>
      <c r="F143" s="163" t="s">
        <v>1395</v>
      </c>
      <c r="G143" s="164" t="s">
        <v>180</v>
      </c>
      <c r="H143" s="165">
        <v>600</v>
      </c>
      <c r="I143" s="166">
        <v>0</v>
      </c>
      <c r="J143" s="166">
        <f t="shared" si="0"/>
        <v>0</v>
      </c>
      <c r="K143" s="167"/>
      <c r="L143" s="168"/>
      <c r="M143" s="169" t="s">
        <v>1</v>
      </c>
      <c r="N143" s="170" t="s">
        <v>37</v>
      </c>
      <c r="O143" s="157">
        <v>0</v>
      </c>
      <c r="P143" s="157">
        <f t="shared" si="1"/>
        <v>0</v>
      </c>
      <c r="Q143" s="157">
        <v>0</v>
      </c>
      <c r="R143" s="157">
        <f t="shared" si="2"/>
        <v>0</v>
      </c>
      <c r="S143" s="157">
        <v>0</v>
      </c>
      <c r="T143" s="158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1192</v>
      </c>
      <c r="AT143" s="159" t="s">
        <v>167</v>
      </c>
      <c r="AU143" s="159" t="s">
        <v>140</v>
      </c>
      <c r="AY143" s="17" t="s">
        <v>133</v>
      </c>
      <c r="BE143" s="160">
        <f t="shared" si="4"/>
        <v>0</v>
      </c>
      <c r="BF143" s="160">
        <f t="shared" si="5"/>
        <v>0</v>
      </c>
      <c r="BG143" s="160">
        <f t="shared" si="6"/>
        <v>0</v>
      </c>
      <c r="BH143" s="160">
        <f t="shared" si="7"/>
        <v>0</v>
      </c>
      <c r="BI143" s="160">
        <f t="shared" si="8"/>
        <v>0</v>
      </c>
      <c r="BJ143" s="17" t="s">
        <v>140</v>
      </c>
      <c r="BK143" s="160">
        <f t="shared" si="9"/>
        <v>0</v>
      </c>
      <c r="BL143" s="17" t="s">
        <v>418</v>
      </c>
      <c r="BM143" s="159" t="s">
        <v>321</v>
      </c>
    </row>
    <row r="144" spans="1:65" s="2" customFormat="1" ht="16.5" customHeight="1">
      <c r="A144" s="29"/>
      <c r="B144" s="147"/>
      <c r="C144" s="161" t="s">
        <v>234</v>
      </c>
      <c r="D144" s="161" t="s">
        <v>167</v>
      </c>
      <c r="E144" s="162" t="s">
        <v>1396</v>
      </c>
      <c r="F144" s="163" t="s">
        <v>1397</v>
      </c>
      <c r="G144" s="164" t="s">
        <v>180</v>
      </c>
      <c r="H144" s="165">
        <v>600</v>
      </c>
      <c r="I144" s="166">
        <v>0</v>
      </c>
      <c r="J144" s="166">
        <f t="shared" si="0"/>
        <v>0</v>
      </c>
      <c r="K144" s="167"/>
      <c r="L144" s="168"/>
      <c r="M144" s="169" t="s">
        <v>1</v>
      </c>
      <c r="N144" s="170" t="s">
        <v>37</v>
      </c>
      <c r="O144" s="157">
        <v>0</v>
      </c>
      <c r="P144" s="157">
        <f t="shared" si="1"/>
        <v>0</v>
      </c>
      <c r="Q144" s="157">
        <v>0</v>
      </c>
      <c r="R144" s="157">
        <f t="shared" si="2"/>
        <v>0</v>
      </c>
      <c r="S144" s="157">
        <v>0</v>
      </c>
      <c r="T144" s="158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1192</v>
      </c>
      <c r="AT144" s="159" t="s">
        <v>167</v>
      </c>
      <c r="AU144" s="159" t="s">
        <v>140</v>
      </c>
      <c r="AY144" s="17" t="s">
        <v>133</v>
      </c>
      <c r="BE144" s="160">
        <f t="shared" si="4"/>
        <v>0</v>
      </c>
      <c r="BF144" s="160">
        <f t="shared" si="5"/>
        <v>0</v>
      </c>
      <c r="BG144" s="160">
        <f t="shared" si="6"/>
        <v>0</v>
      </c>
      <c r="BH144" s="160">
        <f t="shared" si="7"/>
        <v>0</v>
      </c>
      <c r="BI144" s="160">
        <f t="shared" si="8"/>
        <v>0</v>
      </c>
      <c r="BJ144" s="17" t="s">
        <v>140</v>
      </c>
      <c r="BK144" s="160">
        <f t="shared" si="9"/>
        <v>0</v>
      </c>
      <c r="BL144" s="17" t="s">
        <v>418</v>
      </c>
      <c r="BM144" s="159" t="s">
        <v>330</v>
      </c>
    </row>
    <row r="145" spans="1:65" s="2" customFormat="1" ht="16.5" customHeight="1">
      <c r="A145" s="29"/>
      <c r="B145" s="147"/>
      <c r="C145" s="161" t="s">
        <v>239</v>
      </c>
      <c r="D145" s="161" t="s">
        <v>167</v>
      </c>
      <c r="E145" s="162" t="s">
        <v>1398</v>
      </c>
      <c r="F145" s="163" t="s">
        <v>1399</v>
      </c>
      <c r="G145" s="164" t="s">
        <v>180</v>
      </c>
      <c r="H145" s="165">
        <v>600</v>
      </c>
      <c r="I145" s="166">
        <v>0</v>
      </c>
      <c r="J145" s="166">
        <f t="shared" si="0"/>
        <v>0</v>
      </c>
      <c r="K145" s="167"/>
      <c r="L145" s="168"/>
      <c r="M145" s="169" t="s">
        <v>1</v>
      </c>
      <c r="N145" s="170" t="s">
        <v>37</v>
      </c>
      <c r="O145" s="157">
        <v>0</v>
      </c>
      <c r="P145" s="157">
        <f t="shared" si="1"/>
        <v>0</v>
      </c>
      <c r="Q145" s="157">
        <v>0</v>
      </c>
      <c r="R145" s="157">
        <f t="shared" si="2"/>
        <v>0</v>
      </c>
      <c r="S145" s="157">
        <v>0</v>
      </c>
      <c r="T145" s="158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1192</v>
      </c>
      <c r="AT145" s="159" t="s">
        <v>167</v>
      </c>
      <c r="AU145" s="159" t="s">
        <v>140</v>
      </c>
      <c r="AY145" s="17" t="s">
        <v>133</v>
      </c>
      <c r="BE145" s="160">
        <f t="shared" si="4"/>
        <v>0</v>
      </c>
      <c r="BF145" s="160">
        <f t="shared" si="5"/>
        <v>0</v>
      </c>
      <c r="BG145" s="160">
        <f t="shared" si="6"/>
        <v>0</v>
      </c>
      <c r="BH145" s="160">
        <f t="shared" si="7"/>
        <v>0</v>
      </c>
      <c r="BI145" s="160">
        <f t="shared" si="8"/>
        <v>0</v>
      </c>
      <c r="BJ145" s="17" t="s">
        <v>140</v>
      </c>
      <c r="BK145" s="160">
        <f t="shared" si="9"/>
        <v>0</v>
      </c>
      <c r="BL145" s="17" t="s">
        <v>418</v>
      </c>
      <c r="BM145" s="159" t="s">
        <v>338</v>
      </c>
    </row>
    <row r="146" spans="1:65" s="2" customFormat="1" ht="16.5" customHeight="1">
      <c r="A146" s="29"/>
      <c r="B146" s="147"/>
      <c r="C146" s="161" t="s">
        <v>243</v>
      </c>
      <c r="D146" s="161" t="s">
        <v>167</v>
      </c>
      <c r="E146" s="162" t="s">
        <v>1400</v>
      </c>
      <c r="F146" s="163" t="s">
        <v>1401</v>
      </c>
      <c r="G146" s="164" t="s">
        <v>180</v>
      </c>
      <c r="H146" s="165">
        <v>120</v>
      </c>
      <c r="I146" s="166">
        <v>0</v>
      </c>
      <c r="J146" s="166">
        <f t="shared" si="0"/>
        <v>0</v>
      </c>
      <c r="K146" s="167"/>
      <c r="L146" s="168"/>
      <c r="M146" s="169" t="s">
        <v>1</v>
      </c>
      <c r="N146" s="170" t="s">
        <v>37</v>
      </c>
      <c r="O146" s="157">
        <v>0</v>
      </c>
      <c r="P146" s="157">
        <f t="shared" si="1"/>
        <v>0</v>
      </c>
      <c r="Q146" s="157">
        <v>0</v>
      </c>
      <c r="R146" s="157">
        <f t="shared" si="2"/>
        <v>0</v>
      </c>
      <c r="S146" s="157">
        <v>0</v>
      </c>
      <c r="T146" s="158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1192</v>
      </c>
      <c r="AT146" s="159" t="s">
        <v>167</v>
      </c>
      <c r="AU146" s="159" t="s">
        <v>140</v>
      </c>
      <c r="AY146" s="17" t="s">
        <v>133</v>
      </c>
      <c r="BE146" s="160">
        <f t="shared" si="4"/>
        <v>0</v>
      </c>
      <c r="BF146" s="160">
        <f t="shared" si="5"/>
        <v>0</v>
      </c>
      <c r="BG146" s="160">
        <f t="shared" si="6"/>
        <v>0</v>
      </c>
      <c r="BH146" s="160">
        <f t="shared" si="7"/>
        <v>0</v>
      </c>
      <c r="BI146" s="160">
        <f t="shared" si="8"/>
        <v>0</v>
      </c>
      <c r="BJ146" s="17" t="s">
        <v>140</v>
      </c>
      <c r="BK146" s="160">
        <f t="shared" si="9"/>
        <v>0</v>
      </c>
      <c r="BL146" s="17" t="s">
        <v>418</v>
      </c>
      <c r="BM146" s="159" t="s">
        <v>346</v>
      </c>
    </row>
    <row r="147" spans="1:65" s="2" customFormat="1" ht="16.5" customHeight="1">
      <c r="A147" s="29"/>
      <c r="B147" s="147"/>
      <c r="C147" s="161" t="s">
        <v>247</v>
      </c>
      <c r="D147" s="161" t="s">
        <v>167</v>
      </c>
      <c r="E147" s="162" t="s">
        <v>1402</v>
      </c>
      <c r="F147" s="163" t="s">
        <v>1403</v>
      </c>
      <c r="G147" s="164" t="s">
        <v>180</v>
      </c>
      <c r="H147" s="165">
        <v>1</v>
      </c>
      <c r="I147" s="166">
        <v>0</v>
      </c>
      <c r="J147" s="166">
        <f t="shared" si="0"/>
        <v>0</v>
      </c>
      <c r="K147" s="167"/>
      <c r="L147" s="168"/>
      <c r="M147" s="169" t="s">
        <v>1</v>
      </c>
      <c r="N147" s="170" t="s">
        <v>37</v>
      </c>
      <c r="O147" s="157">
        <v>0</v>
      </c>
      <c r="P147" s="157">
        <f t="shared" si="1"/>
        <v>0</v>
      </c>
      <c r="Q147" s="157">
        <v>0</v>
      </c>
      <c r="R147" s="157">
        <f t="shared" si="2"/>
        <v>0</v>
      </c>
      <c r="S147" s="157">
        <v>0</v>
      </c>
      <c r="T147" s="158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1192</v>
      </c>
      <c r="AT147" s="159" t="s">
        <v>167</v>
      </c>
      <c r="AU147" s="159" t="s">
        <v>140</v>
      </c>
      <c r="AY147" s="17" t="s">
        <v>133</v>
      </c>
      <c r="BE147" s="160">
        <f t="shared" si="4"/>
        <v>0</v>
      </c>
      <c r="BF147" s="160">
        <f t="shared" si="5"/>
        <v>0</v>
      </c>
      <c r="BG147" s="160">
        <f t="shared" si="6"/>
        <v>0</v>
      </c>
      <c r="BH147" s="160">
        <f t="shared" si="7"/>
        <v>0</v>
      </c>
      <c r="BI147" s="160">
        <f t="shared" si="8"/>
        <v>0</v>
      </c>
      <c r="BJ147" s="17" t="s">
        <v>140</v>
      </c>
      <c r="BK147" s="160">
        <f t="shared" si="9"/>
        <v>0</v>
      </c>
      <c r="BL147" s="17" t="s">
        <v>418</v>
      </c>
      <c r="BM147" s="159" t="s">
        <v>354</v>
      </c>
    </row>
    <row r="148" spans="1:65" s="2" customFormat="1" ht="16.5" customHeight="1">
      <c r="A148" s="29"/>
      <c r="B148" s="147"/>
      <c r="C148" s="161" t="s">
        <v>251</v>
      </c>
      <c r="D148" s="161" t="s">
        <v>167</v>
      </c>
      <c r="E148" s="162" t="s">
        <v>1404</v>
      </c>
      <c r="F148" s="163" t="s">
        <v>1405</v>
      </c>
      <c r="G148" s="164" t="s">
        <v>1406</v>
      </c>
      <c r="H148" s="165">
        <v>1</v>
      </c>
      <c r="I148" s="166">
        <v>0</v>
      </c>
      <c r="J148" s="166">
        <f t="shared" si="0"/>
        <v>0</v>
      </c>
      <c r="K148" s="167"/>
      <c r="L148" s="168"/>
      <c r="M148" s="169" t="s">
        <v>1</v>
      </c>
      <c r="N148" s="170" t="s">
        <v>37</v>
      </c>
      <c r="O148" s="157">
        <v>0</v>
      </c>
      <c r="P148" s="157">
        <f t="shared" si="1"/>
        <v>0</v>
      </c>
      <c r="Q148" s="157">
        <v>0</v>
      </c>
      <c r="R148" s="157">
        <f t="shared" si="2"/>
        <v>0</v>
      </c>
      <c r="S148" s="157">
        <v>0</v>
      </c>
      <c r="T148" s="158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1192</v>
      </c>
      <c r="AT148" s="159" t="s">
        <v>167</v>
      </c>
      <c r="AU148" s="159" t="s">
        <v>140</v>
      </c>
      <c r="AY148" s="17" t="s">
        <v>133</v>
      </c>
      <c r="BE148" s="160">
        <f t="shared" si="4"/>
        <v>0</v>
      </c>
      <c r="BF148" s="160">
        <f t="shared" si="5"/>
        <v>0</v>
      </c>
      <c r="BG148" s="160">
        <f t="shared" si="6"/>
        <v>0</v>
      </c>
      <c r="BH148" s="160">
        <f t="shared" si="7"/>
        <v>0</v>
      </c>
      <c r="BI148" s="160">
        <f t="shared" si="8"/>
        <v>0</v>
      </c>
      <c r="BJ148" s="17" t="s">
        <v>140</v>
      </c>
      <c r="BK148" s="160">
        <f t="shared" si="9"/>
        <v>0</v>
      </c>
      <c r="BL148" s="17" t="s">
        <v>418</v>
      </c>
      <c r="BM148" s="159" t="s">
        <v>362</v>
      </c>
    </row>
    <row r="149" spans="1:65" s="12" customFormat="1" ht="22.75" customHeight="1">
      <c r="B149" s="135"/>
      <c r="D149" s="136" t="s">
        <v>70</v>
      </c>
      <c r="E149" s="145" t="s">
        <v>1407</v>
      </c>
      <c r="F149" s="145" t="s">
        <v>1408</v>
      </c>
      <c r="J149" s="146">
        <f>BK149</f>
        <v>0</v>
      </c>
      <c r="L149" s="135"/>
      <c r="M149" s="139"/>
      <c r="N149" s="140"/>
      <c r="O149" s="140"/>
      <c r="P149" s="141">
        <f>SUM(P150:P155)</f>
        <v>0</v>
      </c>
      <c r="Q149" s="140"/>
      <c r="R149" s="141">
        <f>SUM(R150:R155)</f>
        <v>0</v>
      </c>
      <c r="S149" s="140"/>
      <c r="T149" s="142">
        <f>SUM(T150:T155)</f>
        <v>0</v>
      </c>
      <c r="AR149" s="136" t="s">
        <v>139</v>
      </c>
      <c r="AT149" s="143" t="s">
        <v>70</v>
      </c>
      <c r="AU149" s="143" t="s">
        <v>79</v>
      </c>
      <c r="AY149" s="136" t="s">
        <v>133</v>
      </c>
      <c r="BK149" s="144">
        <f>SUM(BK150:BK155)</f>
        <v>0</v>
      </c>
    </row>
    <row r="150" spans="1:65" s="2" customFormat="1" ht="16.5" customHeight="1">
      <c r="A150" s="29"/>
      <c r="B150" s="147"/>
      <c r="C150" s="148" t="s">
        <v>255</v>
      </c>
      <c r="D150" s="148" t="s">
        <v>135</v>
      </c>
      <c r="E150" s="149" t="s">
        <v>1409</v>
      </c>
      <c r="F150" s="150" t="s">
        <v>1410</v>
      </c>
      <c r="G150" s="151" t="s">
        <v>1406</v>
      </c>
      <c r="H150" s="152">
        <v>1</v>
      </c>
      <c r="I150" s="153">
        <v>0</v>
      </c>
      <c r="J150" s="153">
        <f t="shared" ref="J150:J155" si="10">ROUND(I150*H150,2)</f>
        <v>0</v>
      </c>
      <c r="K150" s="154"/>
      <c r="L150" s="30"/>
      <c r="M150" s="155" t="s">
        <v>1</v>
      </c>
      <c r="N150" s="156" t="s">
        <v>37</v>
      </c>
      <c r="O150" s="157">
        <v>0</v>
      </c>
      <c r="P150" s="157">
        <f t="shared" ref="P150:P155" si="11">O150*H150</f>
        <v>0</v>
      </c>
      <c r="Q150" s="157">
        <v>0</v>
      </c>
      <c r="R150" s="157">
        <f t="shared" ref="R150:R155" si="12">Q150*H150</f>
        <v>0</v>
      </c>
      <c r="S150" s="157">
        <v>0</v>
      </c>
      <c r="T150" s="158">
        <f t="shared" ref="T150:T155" si="13"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1411</v>
      </c>
      <c r="AT150" s="159" t="s">
        <v>135</v>
      </c>
      <c r="AU150" s="159" t="s">
        <v>140</v>
      </c>
      <c r="AY150" s="17" t="s">
        <v>133</v>
      </c>
      <c r="BE150" s="160">
        <f t="shared" ref="BE150:BE155" si="14">IF(N150="základná",J150,0)</f>
        <v>0</v>
      </c>
      <c r="BF150" s="160">
        <f t="shared" ref="BF150:BF155" si="15">IF(N150="znížená",J150,0)</f>
        <v>0</v>
      </c>
      <c r="BG150" s="160">
        <f t="shared" ref="BG150:BG155" si="16">IF(N150="zákl. prenesená",J150,0)</f>
        <v>0</v>
      </c>
      <c r="BH150" s="160">
        <f t="shared" ref="BH150:BH155" si="17">IF(N150="zníž. prenesená",J150,0)</f>
        <v>0</v>
      </c>
      <c r="BI150" s="160">
        <f t="shared" ref="BI150:BI155" si="18">IF(N150="nulová",J150,0)</f>
        <v>0</v>
      </c>
      <c r="BJ150" s="17" t="s">
        <v>140</v>
      </c>
      <c r="BK150" s="160">
        <f t="shared" ref="BK150:BK155" si="19">ROUND(I150*H150,2)</f>
        <v>0</v>
      </c>
      <c r="BL150" s="17" t="s">
        <v>1411</v>
      </c>
      <c r="BM150" s="159" t="s">
        <v>375</v>
      </c>
    </row>
    <row r="151" spans="1:65" s="2" customFormat="1" ht="16.5" customHeight="1">
      <c r="A151" s="29"/>
      <c r="B151" s="147"/>
      <c r="C151" s="148" t="s">
        <v>259</v>
      </c>
      <c r="D151" s="148" t="s">
        <v>135</v>
      </c>
      <c r="E151" s="149" t="s">
        <v>1412</v>
      </c>
      <c r="F151" s="150" t="s">
        <v>1413</v>
      </c>
      <c r="G151" s="151" t="s">
        <v>1406</v>
      </c>
      <c r="H151" s="152">
        <v>1</v>
      </c>
      <c r="I151" s="153">
        <v>0</v>
      </c>
      <c r="J151" s="153">
        <f t="shared" si="10"/>
        <v>0</v>
      </c>
      <c r="K151" s="154"/>
      <c r="L151" s="30"/>
      <c r="M151" s="155" t="s">
        <v>1</v>
      </c>
      <c r="N151" s="156" t="s">
        <v>37</v>
      </c>
      <c r="O151" s="157">
        <v>0</v>
      </c>
      <c r="P151" s="157">
        <f t="shared" si="11"/>
        <v>0</v>
      </c>
      <c r="Q151" s="157">
        <v>0</v>
      </c>
      <c r="R151" s="157">
        <f t="shared" si="12"/>
        <v>0</v>
      </c>
      <c r="S151" s="157">
        <v>0</v>
      </c>
      <c r="T151" s="158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1411</v>
      </c>
      <c r="AT151" s="159" t="s">
        <v>135</v>
      </c>
      <c r="AU151" s="159" t="s">
        <v>140</v>
      </c>
      <c r="AY151" s="17" t="s">
        <v>133</v>
      </c>
      <c r="BE151" s="160">
        <f t="shared" si="14"/>
        <v>0</v>
      </c>
      <c r="BF151" s="160">
        <f t="shared" si="15"/>
        <v>0</v>
      </c>
      <c r="BG151" s="160">
        <f t="shared" si="16"/>
        <v>0</v>
      </c>
      <c r="BH151" s="160">
        <f t="shared" si="17"/>
        <v>0</v>
      </c>
      <c r="BI151" s="160">
        <f t="shared" si="18"/>
        <v>0</v>
      </c>
      <c r="BJ151" s="17" t="s">
        <v>140</v>
      </c>
      <c r="BK151" s="160">
        <f t="shared" si="19"/>
        <v>0</v>
      </c>
      <c r="BL151" s="17" t="s">
        <v>1411</v>
      </c>
      <c r="BM151" s="159" t="s">
        <v>384</v>
      </c>
    </row>
    <row r="152" spans="1:65" s="2" customFormat="1" ht="16.5" customHeight="1">
      <c r="A152" s="29"/>
      <c r="B152" s="147"/>
      <c r="C152" s="148" t="s">
        <v>263</v>
      </c>
      <c r="D152" s="148" t="s">
        <v>135</v>
      </c>
      <c r="E152" s="149" t="s">
        <v>1414</v>
      </c>
      <c r="F152" s="150" t="s">
        <v>1415</v>
      </c>
      <c r="G152" s="151" t="s">
        <v>1406</v>
      </c>
      <c r="H152" s="152">
        <v>1</v>
      </c>
      <c r="I152" s="153">
        <v>0</v>
      </c>
      <c r="J152" s="153">
        <f t="shared" si="10"/>
        <v>0</v>
      </c>
      <c r="K152" s="154"/>
      <c r="L152" s="30"/>
      <c r="M152" s="155" t="s">
        <v>1</v>
      </c>
      <c r="N152" s="156" t="s">
        <v>37</v>
      </c>
      <c r="O152" s="157">
        <v>0</v>
      </c>
      <c r="P152" s="157">
        <f t="shared" si="11"/>
        <v>0</v>
      </c>
      <c r="Q152" s="157">
        <v>0</v>
      </c>
      <c r="R152" s="157">
        <f t="shared" si="12"/>
        <v>0</v>
      </c>
      <c r="S152" s="157">
        <v>0</v>
      </c>
      <c r="T152" s="158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1411</v>
      </c>
      <c r="AT152" s="159" t="s">
        <v>135</v>
      </c>
      <c r="AU152" s="159" t="s">
        <v>140</v>
      </c>
      <c r="AY152" s="17" t="s">
        <v>133</v>
      </c>
      <c r="BE152" s="160">
        <f t="shared" si="14"/>
        <v>0</v>
      </c>
      <c r="BF152" s="160">
        <f t="shared" si="15"/>
        <v>0</v>
      </c>
      <c r="BG152" s="160">
        <f t="shared" si="16"/>
        <v>0</v>
      </c>
      <c r="BH152" s="160">
        <f t="shared" si="17"/>
        <v>0</v>
      </c>
      <c r="BI152" s="160">
        <f t="shared" si="18"/>
        <v>0</v>
      </c>
      <c r="BJ152" s="17" t="s">
        <v>140</v>
      </c>
      <c r="BK152" s="160">
        <f t="shared" si="19"/>
        <v>0</v>
      </c>
      <c r="BL152" s="17" t="s">
        <v>1411</v>
      </c>
      <c r="BM152" s="159" t="s">
        <v>401</v>
      </c>
    </row>
    <row r="153" spans="1:65" s="2" customFormat="1" ht="16.5" customHeight="1">
      <c r="A153" s="29"/>
      <c r="B153" s="147"/>
      <c r="C153" s="148" t="s">
        <v>267</v>
      </c>
      <c r="D153" s="148" t="s">
        <v>135</v>
      </c>
      <c r="E153" s="149" t="s">
        <v>1416</v>
      </c>
      <c r="F153" s="150" t="s">
        <v>1417</v>
      </c>
      <c r="G153" s="151" t="s">
        <v>1418</v>
      </c>
      <c r="H153" s="152">
        <v>5</v>
      </c>
      <c r="I153" s="153">
        <v>0</v>
      </c>
      <c r="J153" s="153">
        <f t="shared" si="10"/>
        <v>0</v>
      </c>
      <c r="K153" s="154"/>
      <c r="L153" s="30"/>
      <c r="M153" s="155" t="s">
        <v>1</v>
      </c>
      <c r="N153" s="156" t="s">
        <v>37</v>
      </c>
      <c r="O153" s="157">
        <v>0</v>
      </c>
      <c r="P153" s="157">
        <f t="shared" si="11"/>
        <v>0</v>
      </c>
      <c r="Q153" s="157">
        <v>0</v>
      </c>
      <c r="R153" s="157">
        <f t="shared" si="12"/>
        <v>0</v>
      </c>
      <c r="S153" s="157">
        <v>0</v>
      </c>
      <c r="T153" s="158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1411</v>
      </c>
      <c r="AT153" s="159" t="s">
        <v>135</v>
      </c>
      <c r="AU153" s="159" t="s">
        <v>140</v>
      </c>
      <c r="AY153" s="17" t="s">
        <v>133</v>
      </c>
      <c r="BE153" s="160">
        <f t="shared" si="14"/>
        <v>0</v>
      </c>
      <c r="BF153" s="160">
        <f t="shared" si="15"/>
        <v>0</v>
      </c>
      <c r="BG153" s="160">
        <f t="shared" si="16"/>
        <v>0</v>
      </c>
      <c r="BH153" s="160">
        <f t="shared" si="17"/>
        <v>0</v>
      </c>
      <c r="BI153" s="160">
        <f t="shared" si="18"/>
        <v>0</v>
      </c>
      <c r="BJ153" s="17" t="s">
        <v>140</v>
      </c>
      <c r="BK153" s="160">
        <f t="shared" si="19"/>
        <v>0</v>
      </c>
      <c r="BL153" s="17" t="s">
        <v>1411</v>
      </c>
      <c r="BM153" s="159" t="s">
        <v>412</v>
      </c>
    </row>
    <row r="154" spans="1:65" s="2" customFormat="1" ht="16.5" customHeight="1">
      <c r="A154" s="29"/>
      <c r="B154" s="147"/>
      <c r="C154" s="148" t="s">
        <v>272</v>
      </c>
      <c r="D154" s="148" t="s">
        <v>135</v>
      </c>
      <c r="E154" s="149" t="s">
        <v>1419</v>
      </c>
      <c r="F154" s="150" t="s">
        <v>1420</v>
      </c>
      <c r="G154" s="151" t="s">
        <v>1418</v>
      </c>
      <c r="H154" s="152">
        <v>4</v>
      </c>
      <c r="I154" s="153">
        <v>0</v>
      </c>
      <c r="J154" s="153">
        <f t="shared" si="10"/>
        <v>0</v>
      </c>
      <c r="K154" s="154"/>
      <c r="L154" s="30"/>
      <c r="M154" s="155" t="s">
        <v>1</v>
      </c>
      <c r="N154" s="156" t="s">
        <v>37</v>
      </c>
      <c r="O154" s="157">
        <v>0</v>
      </c>
      <c r="P154" s="157">
        <f t="shared" si="11"/>
        <v>0</v>
      </c>
      <c r="Q154" s="157">
        <v>0</v>
      </c>
      <c r="R154" s="157">
        <f t="shared" si="12"/>
        <v>0</v>
      </c>
      <c r="S154" s="157">
        <v>0</v>
      </c>
      <c r="T154" s="158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1411</v>
      </c>
      <c r="AT154" s="159" t="s">
        <v>135</v>
      </c>
      <c r="AU154" s="159" t="s">
        <v>140</v>
      </c>
      <c r="AY154" s="17" t="s">
        <v>133</v>
      </c>
      <c r="BE154" s="160">
        <f t="shared" si="14"/>
        <v>0</v>
      </c>
      <c r="BF154" s="160">
        <f t="shared" si="15"/>
        <v>0</v>
      </c>
      <c r="BG154" s="160">
        <f t="shared" si="16"/>
        <v>0</v>
      </c>
      <c r="BH154" s="160">
        <f t="shared" si="17"/>
        <v>0</v>
      </c>
      <c r="BI154" s="160">
        <f t="shared" si="18"/>
        <v>0</v>
      </c>
      <c r="BJ154" s="17" t="s">
        <v>140</v>
      </c>
      <c r="BK154" s="160">
        <f t="shared" si="19"/>
        <v>0</v>
      </c>
      <c r="BL154" s="17" t="s">
        <v>1411</v>
      </c>
      <c r="BM154" s="159" t="s">
        <v>418</v>
      </c>
    </row>
    <row r="155" spans="1:65" s="2" customFormat="1" ht="16.5" customHeight="1">
      <c r="A155" s="29"/>
      <c r="B155" s="147"/>
      <c r="C155" s="148" t="s">
        <v>276</v>
      </c>
      <c r="D155" s="148" t="s">
        <v>135</v>
      </c>
      <c r="E155" s="149" t="s">
        <v>1421</v>
      </c>
      <c r="F155" s="150" t="s">
        <v>1422</v>
      </c>
      <c r="G155" s="151" t="s">
        <v>1418</v>
      </c>
      <c r="H155" s="152">
        <v>4</v>
      </c>
      <c r="I155" s="153">
        <v>0</v>
      </c>
      <c r="J155" s="153">
        <f t="shared" si="10"/>
        <v>0</v>
      </c>
      <c r="K155" s="154"/>
      <c r="L155" s="30"/>
      <c r="M155" s="196" t="s">
        <v>1</v>
      </c>
      <c r="N155" s="197" t="s">
        <v>37</v>
      </c>
      <c r="O155" s="198">
        <v>0</v>
      </c>
      <c r="P155" s="198">
        <f t="shared" si="11"/>
        <v>0</v>
      </c>
      <c r="Q155" s="198">
        <v>0</v>
      </c>
      <c r="R155" s="198">
        <f t="shared" si="12"/>
        <v>0</v>
      </c>
      <c r="S155" s="198">
        <v>0</v>
      </c>
      <c r="T155" s="19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1411</v>
      </c>
      <c r="AT155" s="159" t="s">
        <v>135</v>
      </c>
      <c r="AU155" s="159" t="s">
        <v>140</v>
      </c>
      <c r="AY155" s="17" t="s">
        <v>133</v>
      </c>
      <c r="BE155" s="160">
        <f t="shared" si="14"/>
        <v>0</v>
      </c>
      <c r="BF155" s="160">
        <f t="shared" si="15"/>
        <v>0</v>
      </c>
      <c r="BG155" s="160">
        <f t="shared" si="16"/>
        <v>0</v>
      </c>
      <c r="BH155" s="160">
        <f t="shared" si="17"/>
        <v>0</v>
      </c>
      <c r="BI155" s="160">
        <f t="shared" si="18"/>
        <v>0</v>
      </c>
      <c r="BJ155" s="17" t="s">
        <v>140</v>
      </c>
      <c r="BK155" s="160">
        <f t="shared" si="19"/>
        <v>0</v>
      </c>
      <c r="BL155" s="17" t="s">
        <v>1411</v>
      </c>
      <c r="BM155" s="159" t="s">
        <v>432</v>
      </c>
    </row>
    <row r="156" spans="1:65" s="2" customFormat="1" ht="7" customHeight="1">
      <c r="A156" s="29"/>
      <c r="B156" s="47"/>
      <c r="C156" s="48"/>
      <c r="D156" s="48"/>
      <c r="E156" s="48"/>
      <c r="F156" s="48"/>
      <c r="G156" s="48"/>
      <c r="H156" s="48"/>
      <c r="I156" s="48"/>
      <c r="J156" s="48"/>
      <c r="K156" s="48"/>
      <c r="L156" s="30"/>
      <c r="M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</row>
  </sheetData>
  <autoFilter ref="C118:K155" xr:uid="{00000000-0009-0000-0000-000004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SO01 - Dostavba Materskej...</vt:lpstr>
      <vt:lpstr>b - zdravotechnika</vt:lpstr>
      <vt:lpstr>c - VYKUROVANIE</vt:lpstr>
      <vt:lpstr>x - Elektroinštalácia</vt:lpstr>
      <vt:lpstr>'b - zdravotechnika'!Názvy_tlače</vt:lpstr>
      <vt:lpstr>'c - VYKUROVANIE'!Názvy_tlače</vt:lpstr>
      <vt:lpstr>'Rekapitulácia stavby'!Názvy_tlače</vt:lpstr>
      <vt:lpstr>'SO01 - Dostavba Materskej...'!Názvy_tlače</vt:lpstr>
      <vt:lpstr>'x - Elektroinštalácia'!Názvy_tlače</vt:lpstr>
      <vt:lpstr>'b - zdravotechnika'!Oblasť_tlače</vt:lpstr>
      <vt:lpstr>'c - VYKUROVANIE'!Oblasť_tlače</vt:lpstr>
      <vt:lpstr>'Rekapitulácia stavby'!Oblasť_tlače</vt:lpstr>
      <vt:lpstr>'SO01 - Dostavba Materskej...'!Oblasť_tlače</vt:lpstr>
      <vt:lpstr>'x - Elektroinštalácia'!Oblasť_tlače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LAPTOP-0VS3441E\Alžbetka</dc:creator>
  <cp:lastModifiedBy>Microsoft Office User</cp:lastModifiedBy>
  <dcterms:created xsi:type="dcterms:W3CDTF">2022-03-24T12:07:46Z</dcterms:created>
  <dcterms:modified xsi:type="dcterms:W3CDTF">2022-03-31T16:03:15Z</dcterms:modified>
</cp:coreProperties>
</file>