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xr:revisionPtr revIDLastSave="0" documentId="13_ncr:1_{6974DD8F-8773-4FD6-A958-AC85DB0AFAF0}" xr6:coauthVersionLast="47" xr6:coauthVersionMax="47" xr10:uidLastSave="{00000000-0000-0000-0000-000000000000}"/>
  <bookViews>
    <workbookView xWindow="2490" yWindow="2700" windowWidth="21015" windowHeight="13755" xr2:uid="{00000000-000D-0000-FFFF-FFFF00000000}"/>
  </bookViews>
  <sheets>
    <sheet name="Rekapitulácia stavby" sheetId="1" r:id="rId1"/>
    <sheet name="01 - Architektura" sheetId="2" r:id="rId2"/>
    <sheet name="02 - Spevnené plochy" sheetId="3" r:id="rId3"/>
    <sheet name="03 - Rozvody elektro" sheetId="4" r:id="rId4"/>
  </sheets>
  <definedNames>
    <definedName name="_xlnm._FilterDatabase" localSheetId="1" hidden="1">'01 - Architektura'!$C$127:$K$187</definedName>
    <definedName name="_xlnm._FilterDatabase" localSheetId="2" hidden="1">'02 - Spevnené plochy'!$C$121:$K$172</definedName>
    <definedName name="_xlnm._FilterDatabase" localSheetId="3" hidden="1">'03 - Rozvody elektro'!$C$115:$K$145</definedName>
    <definedName name="_xlnm.Print_Titles" localSheetId="1">'01 - Architektura'!$127:$127</definedName>
    <definedName name="_xlnm.Print_Titles" localSheetId="2">'02 - Spevnené plochy'!$121:$121</definedName>
    <definedName name="_xlnm.Print_Titles" localSheetId="3">'03 - Rozvody elektro'!$115:$115</definedName>
    <definedName name="_xlnm.Print_Titles" localSheetId="0">'Rekapitulácia stavby'!$92:$92</definedName>
    <definedName name="_xlnm.Print_Area" localSheetId="1">'01 - Architektura'!$C$4:$J$76,'01 - Architektura'!$C$82:$J$109,'01 - Architektura'!$C$115:$K$187</definedName>
    <definedName name="_xlnm.Print_Area" localSheetId="2">'02 - Spevnené plochy'!$C$4:$J$76,'02 - Spevnené plochy'!$C$82:$J$103,'02 - Spevnené plochy'!$C$109:$K$172</definedName>
    <definedName name="_xlnm.Print_Area" localSheetId="3">'03 - Rozvody elektro'!$C$4:$J$76,'03 - Rozvody elektro'!$C$82:$J$97,'03 - Rozvody elektro'!$C$103:$K$145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/>
  <c r="BI143" i="4"/>
  <c r="BH143" i="4"/>
  <c r="BG143" i="4"/>
  <c r="BE143" i="4"/>
  <c r="T143" i="4"/>
  <c r="R143" i="4"/>
  <c r="P143" i="4"/>
  <c r="BK143" i="4"/>
  <c r="J143" i="4"/>
  <c r="BF143" i="4"/>
  <c r="BI142" i="4"/>
  <c r="BH142" i="4"/>
  <c r="BG142" i="4"/>
  <c r="BE142" i="4"/>
  <c r="T142" i="4"/>
  <c r="R142" i="4"/>
  <c r="P142" i="4"/>
  <c r="BK142" i="4"/>
  <c r="J142" i="4"/>
  <c r="BF142" i="4"/>
  <c r="BI141" i="4"/>
  <c r="BH141" i="4"/>
  <c r="BG141" i="4"/>
  <c r="BE141" i="4"/>
  <c r="T141" i="4"/>
  <c r="R141" i="4"/>
  <c r="P141" i="4"/>
  <c r="BK141" i="4"/>
  <c r="J141" i="4"/>
  <c r="BF141" i="4"/>
  <c r="BI140" i="4"/>
  <c r="BH140" i="4"/>
  <c r="BG140" i="4"/>
  <c r="BE140" i="4"/>
  <c r="T140" i="4"/>
  <c r="R140" i="4"/>
  <c r="P140" i="4"/>
  <c r="BK140" i="4"/>
  <c r="J140" i="4"/>
  <c r="BF140" i="4"/>
  <c r="BI139" i="4"/>
  <c r="BH139" i="4"/>
  <c r="BG139" i="4"/>
  <c r="BE139" i="4"/>
  <c r="T139" i="4"/>
  <c r="R139" i="4"/>
  <c r="P139" i="4"/>
  <c r="BK139" i="4"/>
  <c r="J139" i="4"/>
  <c r="BF139" i="4"/>
  <c r="BI138" i="4"/>
  <c r="BH138" i="4"/>
  <c r="BG138" i="4"/>
  <c r="BE138" i="4"/>
  <c r="T138" i="4"/>
  <c r="R138" i="4"/>
  <c r="P138" i="4"/>
  <c r="BK138" i="4"/>
  <c r="J138" i="4"/>
  <c r="BF138" i="4"/>
  <c r="BI137" i="4"/>
  <c r="BH137" i="4"/>
  <c r="BG137" i="4"/>
  <c r="BE137" i="4"/>
  <c r="T137" i="4"/>
  <c r="R137" i="4"/>
  <c r="P137" i="4"/>
  <c r="BK137" i="4"/>
  <c r="J137" i="4"/>
  <c r="BF137" i="4"/>
  <c r="BI136" i="4"/>
  <c r="BH136" i="4"/>
  <c r="BG136" i="4"/>
  <c r="BE136" i="4"/>
  <c r="T136" i="4"/>
  <c r="R136" i="4"/>
  <c r="P136" i="4"/>
  <c r="BK136" i="4"/>
  <c r="J136" i="4"/>
  <c r="BF136" i="4"/>
  <c r="BI135" i="4"/>
  <c r="BH135" i="4"/>
  <c r="BG135" i="4"/>
  <c r="BE135" i="4"/>
  <c r="T135" i="4"/>
  <c r="R135" i="4"/>
  <c r="P135" i="4"/>
  <c r="BK135" i="4"/>
  <c r="J135" i="4"/>
  <c r="BF135" i="4"/>
  <c r="BI134" i="4"/>
  <c r="BH134" i="4"/>
  <c r="BG134" i="4"/>
  <c r="BE134" i="4"/>
  <c r="T134" i="4"/>
  <c r="R134" i="4"/>
  <c r="P134" i="4"/>
  <c r="BK134" i="4"/>
  <c r="J134" i="4"/>
  <c r="BF134" i="4"/>
  <c r="BI133" i="4"/>
  <c r="BH133" i="4"/>
  <c r="BG133" i="4"/>
  <c r="BE133" i="4"/>
  <c r="T133" i="4"/>
  <c r="R133" i="4"/>
  <c r="P133" i="4"/>
  <c r="BK133" i="4"/>
  <c r="J133" i="4"/>
  <c r="BF133" i="4"/>
  <c r="BI132" i="4"/>
  <c r="BH132" i="4"/>
  <c r="BG132" i="4"/>
  <c r="BE132" i="4"/>
  <c r="T132" i="4"/>
  <c r="R132" i="4"/>
  <c r="P132" i="4"/>
  <c r="BK132" i="4"/>
  <c r="J132" i="4"/>
  <c r="BF132" i="4"/>
  <c r="BI131" i="4"/>
  <c r="BH131" i="4"/>
  <c r="BG131" i="4"/>
  <c r="BE131" i="4"/>
  <c r="T131" i="4"/>
  <c r="R131" i="4"/>
  <c r="P131" i="4"/>
  <c r="BK131" i="4"/>
  <c r="J131" i="4"/>
  <c r="BF131" i="4"/>
  <c r="BI130" i="4"/>
  <c r="BH130" i="4"/>
  <c r="BG130" i="4"/>
  <c r="BE130" i="4"/>
  <c r="T130" i="4"/>
  <c r="R130" i="4"/>
  <c r="P130" i="4"/>
  <c r="BK130" i="4"/>
  <c r="J130" i="4"/>
  <c r="BF130" i="4"/>
  <c r="BI129" i="4"/>
  <c r="BH129" i="4"/>
  <c r="BG129" i="4"/>
  <c r="BE129" i="4"/>
  <c r="T129" i="4"/>
  <c r="R129" i="4"/>
  <c r="P129" i="4"/>
  <c r="BK129" i="4"/>
  <c r="J129" i="4"/>
  <c r="BF129" i="4"/>
  <c r="BI128" i="4"/>
  <c r="BH128" i="4"/>
  <c r="BG128" i="4"/>
  <c r="BE128" i="4"/>
  <c r="T128" i="4"/>
  <c r="R128" i="4"/>
  <c r="P128" i="4"/>
  <c r="BK128" i="4"/>
  <c r="J128" i="4"/>
  <c r="BF128" i="4"/>
  <c r="BI127" i="4"/>
  <c r="BH127" i="4"/>
  <c r="BG127" i="4"/>
  <c r="BE127" i="4"/>
  <c r="T127" i="4"/>
  <c r="R127" i="4"/>
  <c r="P127" i="4"/>
  <c r="BK127" i="4"/>
  <c r="J127" i="4"/>
  <c r="BF127" i="4"/>
  <c r="BI126" i="4"/>
  <c r="BH126" i="4"/>
  <c r="BG126" i="4"/>
  <c r="BE126" i="4"/>
  <c r="T126" i="4"/>
  <c r="R126" i="4"/>
  <c r="P126" i="4"/>
  <c r="BK126" i="4"/>
  <c r="J126" i="4"/>
  <c r="BF126" i="4"/>
  <c r="BI125" i="4"/>
  <c r="BH125" i="4"/>
  <c r="BG125" i="4"/>
  <c r="BE125" i="4"/>
  <c r="T125" i="4"/>
  <c r="R125" i="4"/>
  <c r="P125" i="4"/>
  <c r="BK125" i="4"/>
  <c r="J125" i="4"/>
  <c r="BF125" i="4"/>
  <c r="BI124" i="4"/>
  <c r="BH124" i="4"/>
  <c r="BG124" i="4"/>
  <c r="BE124" i="4"/>
  <c r="T124" i="4"/>
  <c r="R124" i="4"/>
  <c r="P124" i="4"/>
  <c r="BK124" i="4"/>
  <c r="J124" i="4"/>
  <c r="BF124" i="4"/>
  <c r="BI123" i="4"/>
  <c r="BH123" i="4"/>
  <c r="BG123" i="4"/>
  <c r="BE123" i="4"/>
  <c r="T123" i="4"/>
  <c r="R123" i="4"/>
  <c r="P123" i="4"/>
  <c r="BK123" i="4"/>
  <c r="J123" i="4"/>
  <c r="BF123" i="4"/>
  <c r="BI122" i="4"/>
  <c r="BH122" i="4"/>
  <c r="BG122" i="4"/>
  <c r="BE122" i="4"/>
  <c r="T122" i="4"/>
  <c r="R122" i="4"/>
  <c r="P122" i="4"/>
  <c r="BK122" i="4"/>
  <c r="J122" i="4"/>
  <c r="BF122" i="4"/>
  <c r="BI121" i="4"/>
  <c r="BH121" i="4"/>
  <c r="BG121" i="4"/>
  <c r="BE121" i="4"/>
  <c r="T121" i="4"/>
  <c r="R121" i="4"/>
  <c r="P121" i="4"/>
  <c r="BK121" i="4"/>
  <c r="J121" i="4"/>
  <c r="BF121" i="4"/>
  <c r="BI120" i="4"/>
  <c r="BH120" i="4"/>
  <c r="BG120" i="4"/>
  <c r="BE120" i="4"/>
  <c r="T120" i="4"/>
  <c r="R120" i="4"/>
  <c r="P120" i="4"/>
  <c r="BK120" i="4"/>
  <c r="J120" i="4"/>
  <c r="BF120" i="4"/>
  <c r="BI119" i="4"/>
  <c r="BH119" i="4"/>
  <c r="BG119" i="4"/>
  <c r="BE119" i="4"/>
  <c r="T119" i="4"/>
  <c r="R119" i="4"/>
  <c r="P119" i="4"/>
  <c r="BK119" i="4"/>
  <c r="J119" i="4"/>
  <c r="BF119" i="4"/>
  <c r="BI118" i="4"/>
  <c r="BH118" i="4"/>
  <c r="BG118" i="4"/>
  <c r="BE118" i="4"/>
  <c r="T118" i="4"/>
  <c r="R118" i="4"/>
  <c r="P118" i="4"/>
  <c r="BK118" i="4"/>
  <c r="J118" i="4"/>
  <c r="BF118" i="4"/>
  <c r="BI117" i="4"/>
  <c r="F37" i="4"/>
  <c r="BD97" i="1" s="1"/>
  <c r="BH117" i="4"/>
  <c r="F36" i="4" s="1"/>
  <c r="BC97" i="1" s="1"/>
  <c r="BG117" i="4"/>
  <c r="F35" i="4"/>
  <c r="BB97" i="1" s="1"/>
  <c r="BE117" i="4"/>
  <c r="F33" i="4" s="1"/>
  <c r="AZ97" i="1" s="1"/>
  <c r="T117" i="4"/>
  <c r="T116" i="4"/>
  <c r="R117" i="4"/>
  <c r="R116" i="4"/>
  <c r="P117" i="4"/>
  <c r="P116" i="4"/>
  <c r="AU97" i="1" s="1"/>
  <c r="BK117" i="4"/>
  <c r="BK116" i="4" s="1"/>
  <c r="J116" i="4" s="1"/>
  <c r="J117" i="4"/>
  <c r="BF117" i="4" s="1"/>
  <c r="F110" i="4"/>
  <c r="E108" i="4"/>
  <c r="F89" i="4"/>
  <c r="E87" i="4"/>
  <c r="J24" i="4"/>
  <c r="E24" i="4"/>
  <c r="J113" i="4" s="1"/>
  <c r="J23" i="4"/>
  <c r="J21" i="4"/>
  <c r="E21" i="4"/>
  <c r="J112" i="4"/>
  <c r="J91" i="4"/>
  <c r="J20" i="4"/>
  <c r="J18" i="4"/>
  <c r="E18" i="4"/>
  <c r="F113" i="4" s="1"/>
  <c r="F92" i="4"/>
  <c r="J17" i="4"/>
  <c r="J15" i="4"/>
  <c r="E15" i="4"/>
  <c r="F112" i="4"/>
  <c r="F91" i="4"/>
  <c r="J14" i="4"/>
  <c r="J12" i="4"/>
  <c r="J89" i="4" s="1"/>
  <c r="J110" i="4"/>
  <c r="E7" i="4"/>
  <c r="E106" i="4" s="1"/>
  <c r="E85" i="4"/>
  <c r="J37" i="3"/>
  <c r="J36" i="3"/>
  <c r="AY96" i="1" s="1"/>
  <c r="J35" i="3"/>
  <c r="AX96" i="1" s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T170" i="3" s="1"/>
  <c r="R171" i="3"/>
  <c r="R170" i="3" s="1"/>
  <c r="P171" i="3"/>
  <c r="P170" i="3" s="1"/>
  <c r="BK171" i="3"/>
  <c r="BK170" i="3" s="1"/>
  <c r="J170" i="3" s="1"/>
  <c r="J102" i="3" s="1"/>
  <c r="J171" i="3"/>
  <c r="BF171" i="3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R167" i="3"/>
  <c r="P167" i="3"/>
  <c r="BK167" i="3"/>
  <c r="J167" i="3"/>
  <c r="BF167" i="3" s="1"/>
  <c r="BI166" i="3"/>
  <c r="BH166" i="3"/>
  <c r="BG166" i="3"/>
  <c r="BE166" i="3"/>
  <c r="T166" i="3"/>
  <c r="R166" i="3"/>
  <c r="P166" i="3"/>
  <c r="BK166" i="3"/>
  <c r="J166" i="3"/>
  <c r="BF166" i="3" s="1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 s="1"/>
  <c r="BI163" i="3"/>
  <c r="BH163" i="3"/>
  <c r="BG163" i="3"/>
  <c r="BE163" i="3"/>
  <c r="T163" i="3"/>
  <c r="R163" i="3"/>
  <c r="P163" i="3"/>
  <c r="BK163" i="3"/>
  <c r="J163" i="3"/>
  <c r="BF163" i="3" s="1"/>
  <c r="BI162" i="3"/>
  <c r="BH162" i="3"/>
  <c r="BG162" i="3"/>
  <c r="BE162" i="3"/>
  <c r="T162" i="3"/>
  <c r="R162" i="3"/>
  <c r="P162" i="3"/>
  <c r="BK162" i="3"/>
  <c r="J162" i="3"/>
  <c r="BF162" i="3" s="1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 s="1"/>
  <c r="BI159" i="3"/>
  <c r="BH159" i="3"/>
  <c r="BG159" i="3"/>
  <c r="BE159" i="3"/>
  <c r="T159" i="3"/>
  <c r="R159" i="3"/>
  <c r="P159" i="3"/>
  <c r="BK159" i="3"/>
  <c r="J159" i="3"/>
  <c r="BF159" i="3" s="1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P155" i="3"/>
  <c r="BK155" i="3"/>
  <c r="J155" i="3"/>
  <c r="BF155" i="3" s="1"/>
  <c r="BI154" i="3"/>
  <c r="BH154" i="3"/>
  <c r="BG154" i="3"/>
  <c r="BE154" i="3"/>
  <c r="T154" i="3"/>
  <c r="R154" i="3"/>
  <c r="P154" i="3"/>
  <c r="BK154" i="3"/>
  <c r="J154" i="3"/>
  <c r="BF154" i="3" s="1"/>
  <c r="BI153" i="3"/>
  <c r="BH153" i="3"/>
  <c r="BG153" i="3"/>
  <c r="BE153" i="3"/>
  <c r="T153" i="3"/>
  <c r="R153" i="3"/>
  <c r="P153" i="3"/>
  <c r="BK153" i="3"/>
  <c r="J153" i="3"/>
  <c r="BF153" i="3" s="1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R151" i="3"/>
  <c r="P151" i="3"/>
  <c r="BK151" i="3"/>
  <c r="J151" i="3"/>
  <c r="BF151" i="3" s="1"/>
  <c r="BI150" i="3"/>
  <c r="BH150" i="3"/>
  <c r="BG150" i="3"/>
  <c r="BE150" i="3"/>
  <c r="T150" i="3"/>
  <c r="R150" i="3"/>
  <c r="P150" i="3"/>
  <c r="BK150" i="3"/>
  <c r="J150" i="3"/>
  <c r="BF150" i="3" s="1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 s="1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 s="1"/>
  <c r="BI144" i="3"/>
  <c r="BH144" i="3"/>
  <c r="BG144" i="3"/>
  <c r="BE144" i="3"/>
  <c r="T144" i="3"/>
  <c r="T143" i="3" s="1"/>
  <c r="R144" i="3"/>
  <c r="R143" i="3" s="1"/>
  <c r="P144" i="3"/>
  <c r="P143" i="3" s="1"/>
  <c r="BK144" i="3"/>
  <c r="BK143" i="3" s="1"/>
  <c r="J143" i="3" s="1"/>
  <c r="J101" i="3" s="1"/>
  <c r="J144" i="3"/>
  <c r="BF144" i="3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T140" i="3" s="1"/>
  <c r="R141" i="3"/>
  <c r="R140" i="3" s="1"/>
  <c r="P141" i="3"/>
  <c r="P140" i="3" s="1"/>
  <c r="BK141" i="3"/>
  <c r="BK140" i="3" s="1"/>
  <c r="J140" i="3" s="1"/>
  <c r="J100" i="3" s="1"/>
  <c r="J141" i="3"/>
  <c r="BF141" i="3"/>
  <c r="BI139" i="3"/>
  <c r="BH139" i="3"/>
  <c r="BG139" i="3"/>
  <c r="BE139" i="3"/>
  <c r="T139" i="3"/>
  <c r="R139" i="3"/>
  <c r="P139" i="3"/>
  <c r="BK139" i="3"/>
  <c r="J139" i="3"/>
  <c r="BF139" i="3" s="1"/>
  <c r="BI138" i="3"/>
  <c r="BH138" i="3"/>
  <c r="BG138" i="3"/>
  <c r="BE138" i="3"/>
  <c r="T138" i="3"/>
  <c r="R138" i="3"/>
  <c r="P138" i="3"/>
  <c r="BK138" i="3"/>
  <c r="J138" i="3"/>
  <c r="BF138" i="3" s="1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 s="1"/>
  <c r="BI135" i="3"/>
  <c r="BH135" i="3"/>
  <c r="BG135" i="3"/>
  <c r="BE135" i="3"/>
  <c r="T135" i="3"/>
  <c r="T134" i="3" s="1"/>
  <c r="R135" i="3"/>
  <c r="R134" i="3" s="1"/>
  <c r="P135" i="3"/>
  <c r="P134" i="3" s="1"/>
  <c r="BK135" i="3"/>
  <c r="BK134" i="3" s="1"/>
  <c r="J135" i="3"/>
  <c r="BF135" i="3"/>
  <c r="BI133" i="3"/>
  <c r="BH133" i="3"/>
  <c r="BG133" i="3"/>
  <c r="BE133" i="3"/>
  <c r="T133" i="3"/>
  <c r="R133" i="3"/>
  <c r="P133" i="3"/>
  <c r="BK133" i="3"/>
  <c r="J133" i="3"/>
  <c r="BF133" i="3" s="1"/>
  <c r="BI132" i="3"/>
  <c r="BH132" i="3"/>
  <c r="BG132" i="3"/>
  <c r="BE132" i="3"/>
  <c r="T132" i="3"/>
  <c r="R132" i="3"/>
  <c r="P132" i="3"/>
  <c r="BK132" i="3"/>
  <c r="J132" i="3"/>
  <c r="BF132" i="3" s="1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 s="1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T128" i="3"/>
  <c r="R128" i="3"/>
  <c r="P128" i="3"/>
  <c r="BK128" i="3"/>
  <c r="J128" i="3"/>
  <c r="BF128" i="3" s="1"/>
  <c r="BI127" i="3"/>
  <c r="BH127" i="3"/>
  <c r="BG127" i="3"/>
  <c r="BE127" i="3"/>
  <c r="T127" i="3"/>
  <c r="R127" i="3"/>
  <c r="P127" i="3"/>
  <c r="BK127" i="3"/>
  <c r="J127" i="3"/>
  <c r="BF127" i="3" s="1"/>
  <c r="BI126" i="3"/>
  <c r="BH126" i="3"/>
  <c r="BG126" i="3"/>
  <c r="BE126" i="3"/>
  <c r="T126" i="3"/>
  <c r="R126" i="3"/>
  <c r="P126" i="3"/>
  <c r="BK126" i="3"/>
  <c r="J126" i="3"/>
  <c r="BF126" i="3" s="1"/>
  <c r="BI125" i="3"/>
  <c r="F37" i="3" s="1"/>
  <c r="BD96" i="1" s="1"/>
  <c r="BH125" i="3"/>
  <c r="F36" i="3"/>
  <c r="BC96" i="1" s="1"/>
  <c r="BG125" i="3"/>
  <c r="F35" i="3" s="1"/>
  <c r="BB96" i="1" s="1"/>
  <c r="BE125" i="3"/>
  <c r="J33" i="3"/>
  <c r="AV96" i="1" s="1"/>
  <c r="F33" i="3"/>
  <c r="AZ96" i="1" s="1"/>
  <c r="T125" i="3"/>
  <c r="T124" i="3" s="1"/>
  <c r="T123" i="3" s="1"/>
  <c r="T122" i="3" s="1"/>
  <c r="R125" i="3"/>
  <c r="R124" i="3" s="1"/>
  <c r="R123" i="3" s="1"/>
  <c r="R122" i="3" s="1"/>
  <c r="P125" i="3"/>
  <c r="P124" i="3" s="1"/>
  <c r="BK125" i="3"/>
  <c r="BK124" i="3"/>
  <c r="J124" i="3" s="1"/>
  <c r="J98" i="3" s="1"/>
  <c r="J125" i="3"/>
  <c r="BF125" i="3"/>
  <c r="F116" i="3"/>
  <c r="E114" i="3"/>
  <c r="F89" i="3"/>
  <c r="E87" i="3"/>
  <c r="J24" i="3"/>
  <c r="E24" i="3"/>
  <c r="J92" i="3" s="1"/>
  <c r="J119" i="3"/>
  <c r="J23" i="3"/>
  <c r="J21" i="3"/>
  <c r="E21" i="3"/>
  <c r="J118" i="3" s="1"/>
  <c r="J91" i="3"/>
  <c r="J20" i="3"/>
  <c r="J18" i="3"/>
  <c r="E18" i="3"/>
  <c r="F119" i="3"/>
  <c r="F92" i="3"/>
  <c r="J17" i="3"/>
  <c r="J15" i="3"/>
  <c r="E15" i="3"/>
  <c r="F91" i="3" s="1"/>
  <c r="J14" i="3"/>
  <c r="J12" i="3"/>
  <c r="J89" i="3" s="1"/>
  <c r="E7" i="3"/>
  <c r="E85" i="3" s="1"/>
  <c r="E112" i="3"/>
  <c r="J156" i="2"/>
  <c r="J37" i="2"/>
  <c r="J36" i="2"/>
  <c r="AY95" i="1" s="1"/>
  <c r="J35" i="2"/>
  <c r="AX95" i="1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T185" i="2" s="1"/>
  <c r="R186" i="2"/>
  <c r="R185" i="2" s="1"/>
  <c r="P186" i="2"/>
  <c r="P185" i="2" s="1"/>
  <c r="BK186" i="2"/>
  <c r="BK185" i="2" s="1"/>
  <c r="J185" i="2" s="1"/>
  <c r="J108" i="2" s="1"/>
  <c r="J186" i="2"/>
  <c r="BF186" i="2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T179" i="2" s="1"/>
  <c r="R180" i="2"/>
  <c r="R179" i="2" s="1"/>
  <c r="P180" i="2"/>
  <c r="P179" i="2" s="1"/>
  <c r="BK180" i="2"/>
  <c r="BK179" i="2" s="1"/>
  <c r="J179" i="2" s="1"/>
  <c r="J107" i="2" s="1"/>
  <c r="J180" i="2"/>
  <c r="BF180" i="2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BK177" i="2"/>
  <c r="J177" i="2"/>
  <c r="BF177" i="2" s="1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T174" i="2" s="1"/>
  <c r="R175" i="2"/>
  <c r="R174" i="2" s="1"/>
  <c r="P175" i="2"/>
  <c r="P174" i="2" s="1"/>
  <c r="BK175" i="2"/>
  <c r="BK174" i="2" s="1"/>
  <c r="J174" i="2" s="1"/>
  <c r="J106" i="2" s="1"/>
  <c r="J175" i="2"/>
  <c r="BF175" i="2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 s="1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T159" i="2" s="1"/>
  <c r="R160" i="2"/>
  <c r="R159" i="2" s="1"/>
  <c r="P160" i="2"/>
  <c r="P159" i="2" s="1"/>
  <c r="BK160" i="2"/>
  <c r="BK159" i="2" s="1"/>
  <c r="J159" i="2" s="1"/>
  <c r="J105" i="2" s="1"/>
  <c r="J160" i="2"/>
  <c r="BF160" i="2"/>
  <c r="BI158" i="2"/>
  <c r="BH158" i="2"/>
  <c r="BG158" i="2"/>
  <c r="BE158" i="2"/>
  <c r="T158" i="2"/>
  <c r="T157" i="2" s="1"/>
  <c r="R158" i="2"/>
  <c r="R157" i="2"/>
  <c r="R155" i="2" s="1"/>
  <c r="P158" i="2"/>
  <c r="P157" i="2" s="1"/>
  <c r="BK158" i="2"/>
  <c r="BK157" i="2"/>
  <c r="BK155" i="2" s="1"/>
  <c r="J155" i="2" s="1"/>
  <c r="J102" i="2" s="1"/>
  <c r="J158" i="2"/>
  <c r="BF158" i="2" s="1"/>
  <c r="J103" i="2"/>
  <c r="BI154" i="2"/>
  <c r="BH154" i="2"/>
  <c r="BG154" i="2"/>
  <c r="BE154" i="2"/>
  <c r="T154" i="2"/>
  <c r="T153" i="2"/>
  <c r="R154" i="2"/>
  <c r="R153" i="2"/>
  <c r="P154" i="2"/>
  <c r="P153" i="2"/>
  <c r="BK154" i="2"/>
  <c r="BK153" i="2"/>
  <c r="J153" i="2" s="1"/>
  <c r="J101" i="2" s="1"/>
  <c r="J154" i="2"/>
  <c r="BF154" i="2" s="1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BK150" i="2"/>
  <c r="J150" i="2"/>
  <c r="BF150" i="2"/>
  <c r="BI149" i="2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T146" i="2"/>
  <c r="R147" i="2"/>
  <c r="R146" i="2"/>
  <c r="P147" i="2"/>
  <c r="P146" i="2"/>
  <c r="BK147" i="2"/>
  <c r="BK146" i="2"/>
  <c r="J146" i="2" s="1"/>
  <c r="J100" i="2" s="1"/>
  <c r="J147" i="2"/>
  <c r="BF147" i="2" s="1"/>
  <c r="BI145" i="2"/>
  <c r="BH145" i="2"/>
  <c r="BG145" i="2"/>
  <c r="BE145" i="2"/>
  <c r="T145" i="2"/>
  <c r="R145" i="2"/>
  <c r="P145" i="2"/>
  <c r="BK145" i="2"/>
  <c r="J145" i="2"/>
  <c r="BF145" i="2"/>
  <c r="BI144" i="2"/>
  <c r="BH144" i="2"/>
  <c r="BG144" i="2"/>
  <c r="BE144" i="2"/>
  <c r="T144" i="2"/>
  <c r="R144" i="2"/>
  <c r="P144" i="2"/>
  <c r="BK144" i="2"/>
  <c r="J144" i="2"/>
  <c r="BF144" i="2"/>
  <c r="BI143" i="2"/>
  <c r="BH143" i="2"/>
  <c r="BG143" i="2"/>
  <c r="BE143" i="2"/>
  <c r="T143" i="2"/>
  <c r="T142" i="2"/>
  <c r="R143" i="2"/>
  <c r="R142" i="2"/>
  <c r="P143" i="2"/>
  <c r="P142" i="2"/>
  <c r="BK143" i="2"/>
  <c r="BK142" i="2"/>
  <c r="J142" i="2" s="1"/>
  <c r="J99" i="2" s="1"/>
  <c r="J143" i="2"/>
  <c r="BF143" i="2" s="1"/>
  <c r="BI141" i="2"/>
  <c r="BH141" i="2"/>
  <c r="BG141" i="2"/>
  <c r="BE141" i="2"/>
  <c r="T141" i="2"/>
  <c r="R141" i="2"/>
  <c r="P141" i="2"/>
  <c r="BK141" i="2"/>
  <c r="J141" i="2"/>
  <c r="BF141" i="2"/>
  <c r="BI140" i="2"/>
  <c r="BH140" i="2"/>
  <c r="BG140" i="2"/>
  <c r="BE140" i="2"/>
  <c r="T140" i="2"/>
  <c r="R140" i="2"/>
  <c r="P140" i="2"/>
  <c r="BK140" i="2"/>
  <c r="J140" i="2"/>
  <c r="BF140" i="2"/>
  <c r="BI139" i="2"/>
  <c r="BH139" i="2"/>
  <c r="BG139" i="2"/>
  <c r="BE139" i="2"/>
  <c r="T139" i="2"/>
  <c r="R139" i="2"/>
  <c r="P139" i="2"/>
  <c r="BK139" i="2"/>
  <c r="J139" i="2"/>
  <c r="BF139" i="2"/>
  <c r="BI138" i="2"/>
  <c r="BH138" i="2"/>
  <c r="BG138" i="2"/>
  <c r="BE138" i="2"/>
  <c r="T138" i="2"/>
  <c r="R138" i="2"/>
  <c r="P138" i="2"/>
  <c r="BK138" i="2"/>
  <c r="J138" i="2"/>
  <c r="BF138" i="2"/>
  <c r="BI137" i="2"/>
  <c r="BH137" i="2"/>
  <c r="BG137" i="2"/>
  <c r="BE137" i="2"/>
  <c r="T137" i="2"/>
  <c r="R137" i="2"/>
  <c r="P137" i="2"/>
  <c r="BK137" i="2"/>
  <c r="J137" i="2"/>
  <c r="BF137" i="2"/>
  <c r="BI136" i="2"/>
  <c r="BH136" i="2"/>
  <c r="BG136" i="2"/>
  <c r="BE136" i="2"/>
  <c r="T136" i="2"/>
  <c r="R136" i="2"/>
  <c r="P136" i="2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/>
  <c r="BI134" i="2"/>
  <c r="BH134" i="2"/>
  <c r="BG134" i="2"/>
  <c r="BE134" i="2"/>
  <c r="T134" i="2"/>
  <c r="R134" i="2"/>
  <c r="P134" i="2"/>
  <c r="BK134" i="2"/>
  <c r="J134" i="2"/>
  <c r="BF134" i="2"/>
  <c r="BI133" i="2"/>
  <c r="BH133" i="2"/>
  <c r="BG133" i="2"/>
  <c r="BE133" i="2"/>
  <c r="T133" i="2"/>
  <c r="R133" i="2"/>
  <c r="P133" i="2"/>
  <c r="BK133" i="2"/>
  <c r="J133" i="2"/>
  <c r="BF133" i="2"/>
  <c r="BI132" i="2"/>
  <c r="BH132" i="2"/>
  <c r="BG132" i="2"/>
  <c r="BE132" i="2"/>
  <c r="T132" i="2"/>
  <c r="R132" i="2"/>
  <c r="P132" i="2"/>
  <c r="BK132" i="2"/>
  <c r="J132" i="2"/>
  <c r="BF132" i="2"/>
  <c r="BI131" i="2"/>
  <c r="F37" i="2"/>
  <c r="BD95" i="1" s="1"/>
  <c r="BD94" i="1" s="1"/>
  <c r="W33" i="1" s="1"/>
  <c r="BH131" i="2"/>
  <c r="BG131" i="2"/>
  <c r="F35" i="2"/>
  <c r="BB95" i="1" s="1"/>
  <c r="BB94" i="1" s="1"/>
  <c r="BE131" i="2"/>
  <c r="T131" i="2"/>
  <c r="T130" i="2"/>
  <c r="T129" i="2" s="1"/>
  <c r="R131" i="2"/>
  <c r="R130" i="2"/>
  <c r="R129" i="2" s="1"/>
  <c r="R128" i="2" s="1"/>
  <c r="P131" i="2"/>
  <c r="P130" i="2"/>
  <c r="P129" i="2" s="1"/>
  <c r="BK131" i="2"/>
  <c r="J131" i="2"/>
  <c r="BF131" i="2" s="1"/>
  <c r="F122" i="2"/>
  <c r="E120" i="2"/>
  <c r="F89" i="2"/>
  <c r="E87" i="2"/>
  <c r="J24" i="2"/>
  <c r="E24" i="2"/>
  <c r="J125" i="2" s="1"/>
  <c r="J23" i="2"/>
  <c r="J21" i="2"/>
  <c r="E21" i="2"/>
  <c r="J91" i="2" s="1"/>
  <c r="J124" i="2"/>
  <c r="J20" i="2"/>
  <c r="J18" i="2"/>
  <c r="E18" i="2"/>
  <c r="F125" i="2" s="1"/>
  <c r="F92" i="2"/>
  <c r="J17" i="2"/>
  <c r="J15" i="2"/>
  <c r="E15" i="2"/>
  <c r="F124" i="2"/>
  <c r="F91" i="2"/>
  <c r="J14" i="2"/>
  <c r="J12" i="2"/>
  <c r="J122" i="2"/>
  <c r="J89" i="2"/>
  <c r="E7" i="2"/>
  <c r="E118" i="2" s="1"/>
  <c r="E85" i="2"/>
  <c r="AS94" i="1"/>
  <c r="L90" i="1"/>
  <c r="AM90" i="1"/>
  <c r="AM89" i="1"/>
  <c r="L89" i="1"/>
  <c r="AM87" i="1"/>
  <c r="L87" i="1"/>
  <c r="L85" i="1"/>
  <c r="L84" i="1"/>
  <c r="AX94" i="1" l="1"/>
  <c r="W31" i="1"/>
  <c r="F34" i="2"/>
  <c r="BA95" i="1" s="1"/>
  <c r="J34" i="2"/>
  <c r="AW95" i="1" s="1"/>
  <c r="J96" i="4"/>
  <c r="J30" i="4"/>
  <c r="T155" i="2"/>
  <c r="T128" i="2" s="1"/>
  <c r="J92" i="2"/>
  <c r="BK130" i="2"/>
  <c r="F33" i="2"/>
  <c r="AZ95" i="1" s="1"/>
  <c r="AZ94" i="1" s="1"/>
  <c r="J33" i="2"/>
  <c r="AV95" i="1" s="1"/>
  <c r="AT95" i="1" s="1"/>
  <c r="F36" i="2"/>
  <c r="BC95" i="1" s="1"/>
  <c r="BC94" i="1" s="1"/>
  <c r="P155" i="2"/>
  <c r="P128" i="2" s="1"/>
  <c r="AU95" i="1" s="1"/>
  <c r="F34" i="3"/>
  <c r="BA96" i="1" s="1"/>
  <c r="P123" i="3"/>
  <c r="P122" i="3" s="1"/>
  <c r="AU96" i="1" s="1"/>
  <c r="J134" i="3"/>
  <c r="J99" i="3" s="1"/>
  <c r="BK123" i="3"/>
  <c r="F34" i="4"/>
  <c r="BA97" i="1" s="1"/>
  <c r="J34" i="4"/>
  <c r="AW97" i="1" s="1"/>
  <c r="J157" i="2"/>
  <c r="J104" i="2" s="1"/>
  <c r="J116" i="3"/>
  <c r="F118" i="3"/>
  <c r="J34" i="3"/>
  <c r="AW96" i="1" s="1"/>
  <c r="AT96" i="1" s="1"/>
  <c r="J33" i="4"/>
  <c r="AV97" i="1" s="1"/>
  <c r="AT97" i="1" s="1"/>
  <c r="J92" i="4"/>
  <c r="W32" i="1" l="1"/>
  <c r="AY94" i="1"/>
  <c r="BA94" i="1"/>
  <c r="W29" i="1"/>
  <c r="AV94" i="1"/>
  <c r="J39" i="4"/>
  <c r="AG97" i="1"/>
  <c r="AN97" i="1" s="1"/>
  <c r="BK122" i="3"/>
  <c r="J122" i="3" s="1"/>
  <c r="J123" i="3"/>
  <c r="J97" i="3" s="1"/>
  <c r="AU94" i="1"/>
  <c r="BK129" i="2"/>
  <c r="J130" i="2"/>
  <c r="J98" i="2" s="1"/>
  <c r="BK128" i="2" l="1"/>
  <c r="J128" i="2" s="1"/>
  <c r="J129" i="2"/>
  <c r="J97" i="2" s="1"/>
  <c r="AW94" i="1"/>
  <c r="AK30" i="1" s="1"/>
  <c r="W30" i="1"/>
  <c r="J96" i="3"/>
  <c r="J30" i="3"/>
  <c r="AK29" i="1"/>
  <c r="AT94" i="1" l="1"/>
  <c r="AG96" i="1"/>
  <c r="AN96" i="1" s="1"/>
  <c r="J39" i="3"/>
  <c r="J96" i="2"/>
  <c r="J30" i="2"/>
  <c r="AG95" i="1" l="1"/>
  <c r="J39" i="2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<sst xmlns="http://schemas.openxmlformats.org/spreadsheetml/2006/main" count="2276" uniqueCount="479">
  <si>
    <t>Export Komplet</t>
  </si>
  <si>
    <t/>
  </si>
  <si>
    <t>2.0</t>
  </si>
  <si>
    <t>False</t>
  </si>
  <si>
    <t>{f085f66d-4384-411a-89cb-def51d0f7b42}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</si>
  <si>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</si>
  <si>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</si>
  <si>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</si>
  <si>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</si>
  <si>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</si>
  <si>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</si>
  <si>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</si>
  <si>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</si>
  <si>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</si>
  <si>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Spevnene plochy a parkovisko Bojnicka</t>
  </si>
  <si>
    <t>JKSO:</t>
  </si>
  <si>
    <t>KS:</t>
  </si>
  <si>
    <t>Miesto:</t>
  </si>
  <si>
    <t xml:space="preserve"> </t>
  </si>
  <si>
    <t>Dátum:</t>
  </si>
  <si>
    <t>22. 11. 2021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</si>
  <si>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</si>
  <si>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</si>
  <si>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</si>
  <si>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</si>
  <si>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</si>
  <si>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</si>
  <si>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</si>
  <si>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</si>
  <si>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</si>
  <si>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</si>
  <si>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</si>
  <si>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</si>
  <si>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</si>
  <si>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</si>
  <si>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</si>
  <si>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</si>
  <si>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</si>
  <si>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</si>
  <si>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</si>
  <si>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</si>
  <si>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</si>
  <si>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</si>
  <si>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</si>
  <si>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</si>
  <si>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</si>
  <si>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</si>
  <si>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</si>
  <si>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</si>
  <si>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</si>
  <si>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</si>
  <si>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</si>
  <si>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</si>
  <si>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</si>
  <si>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</si>
  <si>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</si>
  <si>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</si>
  <si>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</si>
  <si>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</si>
  <si>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</si>
  <si>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</si>
  <si>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</si>
  <si>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</si>
  <si>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</si>
  <si>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</si>
  <si>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</si>
  <si>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</si>
  <si>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</si>
  <si>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</si>
  <si>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</si>
  <si>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</si>
  <si>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</si>
  <si>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</si>
  <si>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</si>
  <si>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</si>
  <si>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</si>
  <si>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Architektura</t>
  </si>
  <si>
    <t>STA</t>
  </si>
  <si>
    <t>1</t>
  </si>
  <si>
    <t>{2e423427-0891-4b3c-9c9f-aabeedb7e51f}</t>
  </si>
  <si>
    <t>02</t>
  </si>
  <si>
    <t>Spevnené plochy</t>
  </si>
  <si>
    <t>{553ec0f5-efbb-4b16-babd-c24d826a8588}</t>
  </si>
  <si>
    <t>03</t>
  </si>
  <si>
    <t>Rozvody elektro</t>
  </si>
  <si>
    <t>{b4e66f82-5f54-415b-b17d-8df8eb77179a}</t>
  </si>
  <si>
    <t>KRYCÍ LIST ROZPOČTU</t>
  </si>
  <si>
    <t>Objekt:</t>
  </si>
  <si>
    <t>01 - Architektura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</si>
  <si>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</si>
  <si>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</si>
  <si>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</si>
  <si>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</si>
  <si>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</si>
  <si>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</si>
  <si>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</si>
  <si>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</si>
  <si>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</si>
  <si>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</si>
  <si>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</si>
  <si>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D0 - Závory</t>
  </si>
  <si>
    <t xml:space="preserve">    D1 - Programové vybavenie</t>
  </si>
  <si>
    <t xml:space="preserve">    D2 - Závory - HW a služby</t>
  </si>
  <si>
    <t xml:space="preserve">    D3 - Pristupový systém - HW</t>
  </si>
  <si>
    <t xml:space="preserve">    D4 - Služby, práce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</si>
  <si>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</si>
  <si>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</si>
  <si>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</si>
  <si>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</si>
  <si>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</si>
  <si>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</si>
  <si>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</si>
  <si>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</si>
  <si>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</si>
  <si>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</si>
  <si>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</si>
  <si>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</si>
  <si>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</si>
  <si>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</si>
  <si>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</si>
  <si>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</si>
  <si>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</si>
  <si>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</si>
  <si>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</si>
  <si>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</si>
  <si>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</si>
  <si>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</si>
  <si>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</si>
  <si>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132201109.S</t>
  </si>
  <si>
    <t>Príplatok k cene za lepivosť pri hĺbení rýh šírky do 600 mm zapažených i nezapažených s urovnaním dna v hornine 3</t>
  </si>
  <si>
    <t>3</t>
  </si>
  <si>
    <t>133201201.S</t>
  </si>
  <si>
    <t>Výkop šachty nezapaženej, hornina 3 do 100 m3</t>
  </si>
  <si>
    <t>6</t>
  </si>
  <si>
    <t>133201209.S</t>
  </si>
  <si>
    <t>Príplatok k cenám za lepivosť horniny tr.3</t>
  </si>
  <si>
    <t>8</t>
  </si>
  <si>
    <t>5</t>
  </si>
  <si>
    <t>162201101.S</t>
  </si>
  <si>
    <t>Vodorovné premiestnenie výkopku z horniny 1-4 do 20m</t>
  </si>
  <si>
    <t>10</t>
  </si>
  <si>
    <t>162501102.S</t>
  </si>
  <si>
    <t>Vodorovné premiestnenie výkopku po spevnenej ceste z horniny tr.1-4, do 100 m3 na vzdialenosť do 3000 m</t>
  </si>
  <si>
    <t>12</t>
  </si>
  <si>
    <t>7</t>
  </si>
  <si>
    <t>162501105.S</t>
  </si>
  <si>
    <t>Vodorovné premiestnenie výkopku po spevnenej ceste z horniny tr.1-4, do 100 m3, príplatok k cene za každých ďalšich a začatých 1000 m</t>
  </si>
  <si>
    <t>14</t>
  </si>
  <si>
    <t>979089012.1</t>
  </si>
  <si>
    <t>Poplatok za skladovanie - Zemina a kamenivo</t>
  </si>
  <si>
    <t>16</t>
  </si>
  <si>
    <t>9</t>
  </si>
  <si>
    <t>167101101.S</t>
  </si>
  <si>
    <t>Nakladanie neuľahnutého výkopku z hornín tr.1-4 do 100 m3</t>
  </si>
  <si>
    <t>18</t>
  </si>
  <si>
    <t>171201201.S</t>
  </si>
  <si>
    <t>Uloženie sypaniny na skládky do 100 m3</t>
  </si>
  <si>
    <t>11</t>
  </si>
  <si>
    <t>174101102.S</t>
  </si>
  <si>
    <t>Zásyp sypaninou v uzavretých priestoroch s urovnaním povrchu zásypu</t>
  </si>
  <si>
    <t>22</t>
  </si>
  <si>
    <t>Zakladanie</t>
  </si>
  <si>
    <t>274313611.S</t>
  </si>
  <si>
    <t>Betón základových pásov, prostý tr. C 16/20</t>
  </si>
  <si>
    <t>24</t>
  </si>
  <si>
    <t>13</t>
  </si>
  <si>
    <t>274351215.S</t>
  </si>
  <si>
    <t>Debnenie zvislé alebo šikmé (odklonené) pôdorysne priame alebo zalomené, stien pásov vo voľných alebo zapažených jamách, ryhách, šachtách, vrátane prípadných vzpier zhotovenie -dielce</t>
  </si>
  <si>
    <t>m2</t>
  </si>
  <si>
    <t>26</t>
  </si>
  <si>
    <t>274351216.S</t>
  </si>
  <si>
    <t>Debnenie stien základových pásov, odstránenie-dielce</t>
  </si>
  <si>
    <t>28</t>
  </si>
  <si>
    <t>Ostatné konštrukcie a práce-búranie</t>
  </si>
  <si>
    <t>15</t>
  </si>
  <si>
    <t>974042576.S</t>
  </si>
  <si>
    <t>Vysekanie rýh v betónovej dlažbe do hĺbky 200 mm a šírky do 300 mm,  -0,13200t</t>
  </si>
  <si>
    <t>m</t>
  </si>
  <si>
    <t>30</t>
  </si>
  <si>
    <t>974083103.S</t>
  </si>
  <si>
    <t>Rezanie betónových mazanín existujúcich nevystužených hĺbky nad 100 do 150 mm</t>
  </si>
  <si>
    <t>32</t>
  </si>
  <si>
    <t>17</t>
  </si>
  <si>
    <t>979081111.S</t>
  </si>
  <si>
    <t>Odvoz sutiny a vybúraných hmôt na skládku do 1 km</t>
  </si>
  <si>
    <t>t</t>
  </si>
  <si>
    <t>34</t>
  </si>
  <si>
    <t>979081121.S</t>
  </si>
  <si>
    <t>Odvoz sutiny a vybúraných hmôt na skládku za každý ďalší 1 km</t>
  </si>
  <si>
    <t>36</t>
  </si>
  <si>
    <t>19</t>
  </si>
  <si>
    <t>979082111.S</t>
  </si>
  <si>
    <t>Vnútrostavenisková doprava sutiny a vybúraných hmôt do 10 m</t>
  </si>
  <si>
    <t>38</t>
  </si>
  <si>
    <t>979089012.Sr</t>
  </si>
  <si>
    <t>Poplatok za skladovanie - betón</t>
  </si>
  <si>
    <t>40</t>
  </si>
  <si>
    <t>99</t>
  </si>
  <si>
    <t>Presun hmôt HSV</t>
  </si>
  <si>
    <t>21</t>
  </si>
  <si>
    <t>998152121.S</t>
  </si>
  <si>
    <t>Presun hmôt pre obj.8152, 8153,8159,zvislá nosná konštr.monolitická betónová, výška do 3 m</t>
  </si>
  <si>
    <t>42</t>
  </si>
  <si>
    <t>PSV</t>
  </si>
  <si>
    <t>Práce a dodávky PSV</t>
  </si>
  <si>
    <t>D0</t>
  </si>
  <si>
    <t>Závory</t>
  </si>
  <si>
    <t>D1</t>
  </si>
  <si>
    <t>Programové vybavenie</t>
  </si>
  <si>
    <t>100001</t>
  </si>
  <si>
    <t>Vysunutý komunikačný port Kom. stanice /K – NT sl. v sieti LAN/Kamera (použitie TCP/IP – 485 prevodníka alebo MPSS v rámci LAN) ref. WISSW2114</t>
  </si>
  <si>
    <t>lic. /kame</t>
  </si>
  <si>
    <t>44</t>
  </si>
  <si>
    <t>D2</t>
  </si>
  <si>
    <t>Závory - HW a služby</t>
  </si>
  <si>
    <t>23</t>
  </si>
  <si>
    <t>100002</t>
  </si>
  <si>
    <t>Automatická závora  ref. Rapid S</t>
  </si>
  <si>
    <t>ks</t>
  </si>
  <si>
    <t>46</t>
  </si>
  <si>
    <t>100003</t>
  </si>
  <si>
    <t>Podklad. Platňa 300x300 (pozink.), kotvenie</t>
  </si>
  <si>
    <t>48</t>
  </si>
  <si>
    <t>25</t>
  </si>
  <si>
    <t>100004</t>
  </si>
  <si>
    <t>Rameno 3m, okrúhle 80mm</t>
  </si>
  <si>
    <t>50</t>
  </si>
  <si>
    <t>100005</t>
  </si>
  <si>
    <t>Reflexné nálepky</t>
  </si>
  <si>
    <t>52</t>
  </si>
  <si>
    <t>27</t>
  </si>
  <si>
    <t>100006</t>
  </si>
  <si>
    <t>Gumový profil, dvojkomorový</t>
  </si>
  <si>
    <t>54</t>
  </si>
  <si>
    <t>100007</t>
  </si>
  <si>
    <t>Konzola ramena 80mm</t>
  </si>
  <si>
    <t>56</t>
  </si>
  <si>
    <t>29</t>
  </si>
  <si>
    <t>100008</t>
  </si>
  <si>
    <t>Vyvažovacia pružina</t>
  </si>
  <si>
    <t>58</t>
  </si>
  <si>
    <t>100010</t>
  </si>
  <si>
    <t>Montáž systému, nastavenie, elektromontáž</t>
  </si>
  <si>
    <t>60</t>
  </si>
  <si>
    <t>31</t>
  </si>
  <si>
    <t>100011</t>
  </si>
  <si>
    <t>Fotobunka ref. FIT SYNCRO</t>
  </si>
  <si>
    <t>62</t>
  </si>
  <si>
    <t>100012</t>
  </si>
  <si>
    <t>Vysielač SUN 2CH</t>
  </si>
  <si>
    <t>64</t>
  </si>
  <si>
    <t>33</t>
  </si>
  <si>
    <t>100013</t>
  </si>
  <si>
    <t>Stojan fotobunky</t>
  </si>
  <si>
    <t>66</t>
  </si>
  <si>
    <t>100014</t>
  </si>
  <si>
    <t>Krytka fotobunky</t>
  </si>
  <si>
    <t>68</t>
  </si>
  <si>
    <t>35</t>
  </si>
  <si>
    <t>100015</t>
  </si>
  <si>
    <t>Elektromontáž, nastavenie a test fotobunky</t>
  </si>
  <si>
    <t>70</t>
  </si>
  <si>
    <t>100017</t>
  </si>
  <si>
    <t>Noha lomená ref. TR01040 ( s bočnou platňou na uchytenie vstup č.j , otvory: 130x145mm, platňa: 170x190, noha: 80x80. ; kamera výstup bude na z druhej strany nohy )</t>
  </si>
  <si>
    <t>72</t>
  </si>
  <si>
    <t>D3</t>
  </si>
  <si>
    <t>Pristupový systém - HW</t>
  </si>
  <si>
    <t>37</t>
  </si>
  <si>
    <t>100018</t>
  </si>
  <si>
    <t>Riadiaca jednotka ref.WIST0213 WBox_Rn (krabička, priechodky, vývody pre 2 externé čítacie hlavy)</t>
  </si>
  <si>
    <t>74</t>
  </si>
  <si>
    <t>100019</t>
  </si>
  <si>
    <t>Čítacia hlava ref.WIST02A20.04 KRBox_5 Legic Advant (KRBox 5, SM4200, ISO15693 R/W, LED, PIEZO, 3 m kábel, I2C / Wiegand 32b)</t>
  </si>
  <si>
    <t>76</t>
  </si>
  <si>
    <t>39</t>
  </si>
  <si>
    <t>100020</t>
  </si>
  <si>
    <t>Komunikačná jednotka ref. WIST5006  ( RS485 – TCP/IP) IP 10.2.174.167, maska 255.255.255.224, brána 10.2.174.161</t>
  </si>
  <si>
    <t>78</t>
  </si>
  <si>
    <t>100021</t>
  </si>
  <si>
    <t>Impulzný napájací zdroj zálohovaný (13,7V /3,5A, 7AH )</t>
  </si>
  <si>
    <t>80</t>
  </si>
  <si>
    <t>D4</t>
  </si>
  <si>
    <t>Služby, práce</t>
  </si>
  <si>
    <t>41</t>
  </si>
  <si>
    <t>100022</t>
  </si>
  <si>
    <t>Konfigurácia systému - cez vzdialené pripojenie</t>
  </si>
  <si>
    <t>č.deň</t>
  </si>
  <si>
    <t>82</t>
  </si>
  <si>
    <t>100023</t>
  </si>
  <si>
    <t>Inštalácia riadiacej jednotky – prístupový systém</t>
  </si>
  <si>
    <t>84</t>
  </si>
  <si>
    <t>43</t>
  </si>
  <si>
    <t>100024</t>
  </si>
  <si>
    <t>Inštalácia čítacej hlavy – prístupový systém</t>
  </si>
  <si>
    <t>86</t>
  </si>
  <si>
    <t>100025</t>
  </si>
  <si>
    <t>Inštalácia stojana pre umiestnenie čít. Hlavy</t>
  </si>
  <si>
    <t>88</t>
  </si>
  <si>
    <t>45</t>
  </si>
  <si>
    <t>100028</t>
  </si>
  <si>
    <t>Kabeláž</t>
  </si>
  <si>
    <t>bm</t>
  </si>
  <si>
    <t>90</t>
  </si>
  <si>
    <t>OST</t>
  </si>
  <si>
    <t>Ostatné</t>
  </si>
  <si>
    <t>ost</t>
  </si>
  <si>
    <t>GZS</t>
  </si>
  <si>
    <t>kpl</t>
  </si>
  <si>
    <t>512</t>
  </si>
  <si>
    <t>78603128</t>
  </si>
  <si>
    <t>47</t>
  </si>
  <si>
    <t>pod</t>
  </si>
  <si>
    <t>POD a jeho prerokovanie</t>
  </si>
  <si>
    <t>1233968298</t>
  </si>
  <si>
    <t>02 - Spevnené plochy</t>
  </si>
  <si>
    <t>D1 - PRÁCE A DODÁVKY HSV</t>
  </si>
  <si>
    <t xml:space="preserve">    D2 - 1 - ZEMNE PRÁCE</t>
  </si>
  <si>
    <t xml:space="preserve">    D3 - 5 - KOMUNIKÁCIE</t>
  </si>
  <si>
    <t xml:space="preserve">    D4 - 8 - RÚROVÉ VEDENIA</t>
  </si>
  <si>
    <t xml:space="preserve">    D5 - 9 - OSTATNÉ KONŠTRUKCIE A PRÁCE</t>
  </si>
  <si>
    <t xml:space="preserve">    D6 - OSTATNÉ</t>
  </si>
  <si>
    <t>PRÁCE A DODÁVKY HSV</t>
  </si>
  <si>
    <t>1 - ZEMNE PRÁCE</t>
  </si>
  <si>
    <t>11310-7123</t>
  </si>
  <si>
    <t>Odstránenie podkladov alebo krytov z kameniva drv. hr. 200-300 mm, do 200 m2</t>
  </si>
  <si>
    <t>11310-7131</t>
  </si>
  <si>
    <t>Odstránenie podkladov alebo krytov z betónu prost. hr. do 150 mm, do 200 m2</t>
  </si>
  <si>
    <t>11310-7141</t>
  </si>
  <si>
    <t>Odstránenie podkladov alebo krytov živičných hr. do 50 mm, do 200 m2</t>
  </si>
  <si>
    <t>11315-1214</t>
  </si>
  <si>
    <t>Frézovanie živ. krytu hr. do 50 mm, š. nad 750 mm alebo nad 500 m2, bez prekážok</t>
  </si>
  <si>
    <t>11320-2111</t>
  </si>
  <si>
    <t>Vytrhanie krajníkov alebo obrubníkov stojatých</t>
  </si>
  <si>
    <t>12220-1101</t>
  </si>
  <si>
    <t>Odkopávky a prekopávky nezapaž. v horn. tr. 3 do 100 m3</t>
  </si>
  <si>
    <t>12220-1109</t>
  </si>
  <si>
    <t>Príplatok za lepivosť horniny tr.3</t>
  </si>
  <si>
    <t>16270-1105</t>
  </si>
  <si>
    <t>Vodorovné premiestnenie výkopu do 10000 m horn. tr. 1-4</t>
  </si>
  <si>
    <t>18110-1102</t>
  </si>
  <si>
    <t>Úprava pláne v zárezoch v horn. tr. 1-4 so zhutnením</t>
  </si>
  <si>
    <t>5 - KOMUNIKÁCIE</t>
  </si>
  <si>
    <t>56486-1111</t>
  </si>
  <si>
    <t>Podklad zo štrkodrte hr. 200 mm</t>
  </si>
  <si>
    <t>56713-2113</t>
  </si>
  <si>
    <t>Podklad z cementom spevnenej zmesy  CBGM C8/10, hr. 180 mm</t>
  </si>
  <si>
    <t>57321-1111</t>
  </si>
  <si>
    <t>Postrek živičný spojovací z cestného asfaltu do 0,7 kg/m2</t>
  </si>
  <si>
    <t>57715-4131</t>
  </si>
  <si>
    <t>Asfaltový betón AC 11 (ABS I) z modifikovaného asfaltu hr. 50 mm, š. do 3 m</t>
  </si>
  <si>
    <t>57715-5132</t>
  </si>
  <si>
    <t>Asfalt. betón AC 16 (ABH I) vrstva ložná z modif. asfaltu hr. 70 mm, š. do 3 m</t>
  </si>
  <si>
    <t>8 - RÚROVÉ VEDENIA</t>
  </si>
  <si>
    <t>89923-2111</t>
  </si>
  <si>
    <t>Výšková úprava vstupu alebo vpuste do 200 mm znížením mreže</t>
  </si>
  <si>
    <t>kus</t>
  </si>
  <si>
    <t>89933-2111</t>
  </si>
  <si>
    <t>Výšková úprava vstupu alebo vpuste do 200 mm znížením poklopu</t>
  </si>
  <si>
    <t>D5</t>
  </si>
  <si>
    <t>9 - OSTATNÉ KONŠTRUKCIE A PRÁCE</t>
  </si>
  <si>
    <t>91311-2111</t>
  </si>
  <si>
    <t>Montáž a demontáž dočasnej dopravnej značky kompletnej základnej</t>
  </si>
  <si>
    <t>91311-2121</t>
  </si>
  <si>
    <t>Príplatok k dočasnej dopr. značke kompl. základnej za prvý a ZKD deň použitia</t>
  </si>
  <si>
    <t>91315-1111</t>
  </si>
  <si>
    <t>Osadenie kov. značiek pre ohraničenie</t>
  </si>
  <si>
    <t>M</t>
  </si>
  <si>
    <t>553 0M1803</t>
  </si>
  <si>
    <t>Stĺpik</t>
  </si>
  <si>
    <t>91400-1111</t>
  </si>
  <si>
    <t>Osadenie zvislých cest. dopr. značiek na stĺpiky, konzoly alebo objekty</t>
  </si>
  <si>
    <t>404 420263</t>
  </si>
  <si>
    <t>Značka dopravná 272 na FeZN podklade reflex. tr. 2 lis. okraj 500x500</t>
  </si>
  <si>
    <t>404 420503</t>
  </si>
  <si>
    <t>Značka dopravná S27 na FeZN podklade reflex. tr. 2 lis. okraj 500x500</t>
  </si>
  <si>
    <t>91451-1111</t>
  </si>
  <si>
    <t>Montáž stĺpika dopravných značiek dĺžky do 3,5 m s betónovým základom</t>
  </si>
  <si>
    <t>150  R1</t>
  </si>
  <si>
    <t>Zn stĺpik dopravného značenia, priemer 60 mm, dĺžka. 3500 mm</t>
  </si>
  <si>
    <t>150  R2</t>
  </si>
  <si>
    <t>Krížový úchyt na stĺpik priemeru 60 mm</t>
  </si>
  <si>
    <t>150  R3</t>
  </si>
  <si>
    <t>Plastová krytka na tĺpik priemeru 60 mm</t>
  </si>
  <si>
    <t>91571-1111</t>
  </si>
  <si>
    <t>Vodorovné značenie krytov striek. farbou, deliace čiary š. 120 mm</t>
  </si>
  <si>
    <t>91571-9111</t>
  </si>
  <si>
    <t>Príplatok za reflexnú úpravu balotinovú, deliace čiary š. 120 mm</t>
  </si>
  <si>
    <t>91572-1111</t>
  </si>
  <si>
    <t>Vodorovné značenie krytov striek. farbou, zebry, nápisy a pod.</t>
  </si>
  <si>
    <t>91572-9111</t>
  </si>
  <si>
    <t>Príplatok za reflexnú úpravu balotinovú, čiary, zebry, šípky, nápisy a pod.</t>
  </si>
  <si>
    <t>91579-1111</t>
  </si>
  <si>
    <t>Predznač. pre vodor. značenie z náter. hmôt, deliace čiary, vodiace pásiky</t>
  </si>
  <si>
    <t>91579-1112</t>
  </si>
  <si>
    <t>Predznač. pre vodor. znač. z náter. hmôt, stopčiary, zebry, tiene, šípky, nápisy, prechody</t>
  </si>
  <si>
    <t>91786-2111</t>
  </si>
  <si>
    <t>Osadenie cestného obrubníka betónového stojatého s oporou do lôžka z betónu</t>
  </si>
  <si>
    <t>592 174500</t>
  </si>
  <si>
    <t>Obrubník cestný 100x30x15</t>
  </si>
  <si>
    <t>91973-1114</t>
  </si>
  <si>
    <t>Zarovnanie styčnej plochy podkladu alebo krytu z betónu hr. 300 mm</t>
  </si>
  <si>
    <t>91973-5111</t>
  </si>
  <si>
    <t>Rezanie stávajúceho živičného krytu alebo podkladu hr. do 50 mm</t>
  </si>
  <si>
    <t>97908-2213</t>
  </si>
  <si>
    <t>Vodor. doprava sute po suchu do 1 km</t>
  </si>
  <si>
    <t>97908-2219</t>
  </si>
  <si>
    <t>Príplatok za každý ďalší 1 km sute</t>
  </si>
  <si>
    <t>97908-7212</t>
  </si>
  <si>
    <t>Nakladanie sute na dopravný prostriedok</t>
  </si>
  <si>
    <t>97913-1410</t>
  </si>
  <si>
    <t>Poplatok za ulož.a znešk.stav.sute na urč.sklád. -z demol.vozoviek "O"-ost.odpad</t>
  </si>
  <si>
    <t>99822-4111</t>
  </si>
  <si>
    <t>Presun hmôt pre pozemné komunikácie, kryt betónový</t>
  </si>
  <si>
    <t>D6</t>
  </si>
  <si>
    <t>OSTATNÉ</t>
  </si>
  <si>
    <t>KT101-</t>
  </si>
  <si>
    <t>Kotevná tyč - prepojenie konštrukcií</t>
  </si>
  <si>
    <t>KT102-</t>
  </si>
  <si>
    <t>Prečistenie uličného vpustu</t>
  </si>
  <si>
    <t>03 - Rozvody elektro</t>
  </si>
  <si>
    <t>Pol1</t>
  </si>
  <si>
    <t>kábel  CYKY-J 3x4</t>
  </si>
  <si>
    <t>Pol2</t>
  </si>
  <si>
    <t>kábel  CYKY-J 3x2,5</t>
  </si>
  <si>
    <t>Pol3</t>
  </si>
  <si>
    <t>ukončenie kábla do 3x4</t>
  </si>
  <si>
    <t>Pol4</t>
  </si>
  <si>
    <t>kábel KELINE OPTO CLT Eca-12xOS2-9UM-ITU/12 bez ukonč.</t>
  </si>
  <si>
    <t>Pol5</t>
  </si>
  <si>
    <t>svorková škatuľa IP54 v stojane</t>
  </si>
  <si>
    <t>Pol6</t>
  </si>
  <si>
    <t>ochranná  rúrka HDPE D50mm</t>
  </si>
  <si>
    <t>Pol7</t>
  </si>
  <si>
    <t>ochranná  rúrka FXKV D40mm</t>
  </si>
  <si>
    <t>Pol8</t>
  </si>
  <si>
    <t>Úprava jestv. Rozvodnice</t>
  </si>
  <si>
    <t>Pol9</t>
  </si>
  <si>
    <t>dozbrojenie vývodu istič B16A/1N</t>
  </si>
  <si>
    <t>Pol10</t>
  </si>
  <si>
    <t>kábel FTP 2x2xAWG 23  bez ukonč.</t>
  </si>
  <si>
    <t>Pol11</t>
  </si>
  <si>
    <t>ochranná  rúrka FXKV D160mm</t>
  </si>
  <si>
    <t>Pol12</t>
  </si>
  <si>
    <t>riadený pretlak  d 160</t>
  </si>
  <si>
    <t>Pol13</t>
  </si>
  <si>
    <t>štart jama  pre pretlak</t>
  </si>
  <si>
    <t>Pol14</t>
  </si>
  <si>
    <t>napojenie na jestv inštal</t>
  </si>
  <si>
    <t>Pol15</t>
  </si>
  <si>
    <t>prestup stenou</t>
  </si>
  <si>
    <t>Pol16</t>
  </si>
  <si>
    <t>plast žľab 20x20</t>
  </si>
  <si>
    <t>Pol17</t>
  </si>
  <si>
    <t>FeZn 30x4</t>
  </si>
  <si>
    <t>Pol18</t>
  </si>
  <si>
    <t>FeZn d10</t>
  </si>
  <si>
    <t>Pol19</t>
  </si>
  <si>
    <t>CY6</t>
  </si>
  <si>
    <t>Pol20</t>
  </si>
  <si>
    <t>zemniaca tyč ZT2</t>
  </si>
  <si>
    <t>Pol21</t>
  </si>
  <si>
    <t>svorky pre uzemnenie, pripojenie</t>
  </si>
  <si>
    <t>Pol22</t>
  </si>
  <si>
    <t>kopané sondy</t>
  </si>
  <si>
    <t>Pol23</t>
  </si>
  <si>
    <t>výkop, zához hutnenie, 90x35cm</t>
  </si>
  <si>
    <t>Pol24</t>
  </si>
  <si>
    <t>zákryt plast doskami a výstr. Fólia</t>
  </si>
  <si>
    <t>Pol25</t>
  </si>
  <si>
    <t>zisťovanie skut, stavu</t>
  </si>
  <si>
    <t>hod</t>
  </si>
  <si>
    <t>Pol26</t>
  </si>
  <si>
    <t>pomocné práce</t>
  </si>
  <si>
    <t>Pol27</t>
  </si>
  <si>
    <t>východzia revízia</t>
  </si>
  <si>
    <t>Pol28</t>
  </si>
  <si>
    <t>preberacie konanie</t>
  </si>
  <si>
    <t>Pol29</t>
  </si>
  <si>
    <t>vytýčenie sietí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</si>
</sst>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K5" sqref="K5:AO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8" t="s">
        <v>5</v>
      </c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0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R5" s="17"/>
      <c r="BE5" s="189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10" t="s">
        <v>14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R6" s="17"/>
      <c r="BE6" s="190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90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190"/>
      <c r="BS8" s="14" t="s">
        <v>6</v>
      </c>
    </row>
    <row r="9" spans="1:74" s="1" customFormat="1" ht="14.45" customHeight="1">
      <c r="B9" s="17"/>
      <c r="AR9" s="17"/>
      <c r="BE9" s="190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190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23</v>
      </c>
      <c r="AN11" s="22" t="s">
        <v>1</v>
      </c>
      <c r="AR11" s="17"/>
      <c r="BE11" s="190"/>
      <c r="BS11" s="14" t="s">
        <v>6</v>
      </c>
    </row>
    <row r="12" spans="1:74" s="1" customFormat="1" ht="6.95" customHeight="1">
      <c r="B12" s="17"/>
      <c r="AR12" s="17"/>
      <c r="BE12" s="190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190"/>
      <c r="BS13" s="14" t="s">
        <v>6</v>
      </c>
    </row>
    <row r="14" spans="1:74" ht="12.75">
      <c r="B14" s="17"/>
      <c r="E14" s="211" t="s">
        <v>25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4" t="s">
        <v>23</v>
      </c>
      <c r="AN14" s="26" t="s">
        <v>25</v>
      </c>
      <c r="AR14" s="17"/>
      <c r="BE14" s="190"/>
      <c r="BS14" s="14" t="s">
        <v>6</v>
      </c>
    </row>
    <row r="15" spans="1:74" s="1" customFormat="1" ht="6.95" customHeight="1">
      <c r="B15" s="17"/>
      <c r="AR15" s="17"/>
      <c r="BE15" s="190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190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190"/>
      <c r="BS17" s="14" t="s">
        <v>27</v>
      </c>
    </row>
    <row r="18" spans="1:71" s="1" customFormat="1" ht="6.95" customHeight="1">
      <c r="B18" s="17"/>
      <c r="AR18" s="17"/>
      <c r="BE18" s="190"/>
      <c r="BS18" s="14" t="s">
        <v>6</v>
      </c>
    </row>
    <row r="19" spans="1:71" s="1" customFormat="1" ht="12" customHeight="1">
      <c r="B19" s="17"/>
      <c r="D19" s="24" t="s">
        <v>28</v>
      </c>
      <c r="AK19" s="24" t="s">
        <v>22</v>
      </c>
      <c r="AN19" s="22" t="s">
        <v>1</v>
      </c>
      <c r="AR19" s="17"/>
      <c r="BE19" s="190"/>
      <c r="BS19" s="14" t="s">
        <v>6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190"/>
      <c r="BS20" s="14" t="s">
        <v>27</v>
      </c>
    </row>
    <row r="21" spans="1:71" s="1" customFormat="1" ht="6.95" customHeight="1">
      <c r="B21" s="17"/>
      <c r="AR21" s="17"/>
      <c r="BE21" s="190"/>
    </row>
    <row r="22" spans="1:71" s="1" customFormat="1" ht="12" customHeight="1">
      <c r="B22" s="17"/>
      <c r="D22" s="24" t="s">
        <v>29</v>
      </c>
      <c r="AR22" s="17"/>
      <c r="BE22" s="190"/>
    </row>
    <row r="23" spans="1:71" s="1" customFormat="1" ht="16.5" customHeight="1">
      <c r="B23" s="17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7"/>
      <c r="BE23" s="190"/>
    </row>
    <row r="24" spans="1:71" s="1" customFormat="1" ht="6.95" customHeight="1">
      <c r="B24" s="17"/>
      <c r="AR24" s="17"/>
      <c r="BE24" s="190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0"/>
    </row>
    <row r="26" spans="1:71" s="2" customFormat="1" ht="25.9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2">
        <f>ROUND(AG94,2)</f>
        <v>0</v>
      </c>
      <c r="AL26" s="193"/>
      <c r="AM26" s="193"/>
      <c r="AN26" s="193"/>
      <c r="AO26" s="193"/>
      <c r="AP26" s="29"/>
      <c r="AQ26" s="29"/>
      <c r="AR26" s="30"/>
      <c r="BE26" s="190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0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4" t="s">
        <v>31</v>
      </c>
      <c r="M28" s="214"/>
      <c r="N28" s="214"/>
      <c r="O28" s="214"/>
      <c r="P28" s="214"/>
      <c r="Q28" s="29"/>
      <c r="R28" s="29"/>
      <c r="S28" s="29"/>
      <c r="T28" s="29"/>
      <c r="U28" s="29"/>
      <c r="V28" s="29"/>
      <c r="W28" s="214" t="s">
        <v>32</v>
      </c>
      <c r="X28" s="214"/>
      <c r="Y28" s="214"/>
      <c r="Z28" s="214"/>
      <c r="AA28" s="214"/>
      <c r="AB28" s="214"/>
      <c r="AC28" s="214"/>
      <c r="AD28" s="214"/>
      <c r="AE28" s="214"/>
      <c r="AF28" s="29"/>
      <c r="AG28" s="29"/>
      <c r="AH28" s="29"/>
      <c r="AI28" s="29"/>
      <c r="AJ28" s="29"/>
      <c r="AK28" s="214" t="s">
        <v>33</v>
      </c>
      <c r="AL28" s="214"/>
      <c r="AM28" s="214"/>
      <c r="AN28" s="214"/>
      <c r="AO28" s="214"/>
      <c r="AP28" s="29"/>
      <c r="AQ28" s="29"/>
      <c r="AR28" s="30"/>
      <c r="BE28" s="190"/>
    </row>
    <row r="29" spans="1:71" s="3" customFormat="1" ht="14.45" customHeight="1">
      <c r="B29" s="34"/>
      <c r="D29" s="24" t="s">
        <v>34</v>
      </c>
      <c r="F29" s="24" t="s">
        <v>35</v>
      </c>
      <c r="L29" s="215">
        <v>0.2</v>
      </c>
      <c r="M29" s="188"/>
      <c r="N29" s="188"/>
      <c r="O29" s="188"/>
      <c r="P29" s="188"/>
      <c r="W29" s="187">
        <f>ROUND(AZ94, 2)</f>
        <v>0</v>
      </c>
      <c r="X29" s="188"/>
      <c r="Y29" s="188"/>
      <c r="Z29" s="188"/>
      <c r="AA29" s="188"/>
      <c r="AB29" s="188"/>
      <c r="AC29" s="188"/>
      <c r="AD29" s="188"/>
      <c r="AE29" s="188"/>
      <c r="AK29" s="187">
        <f>ROUND(AV94, 2)</f>
        <v>0</v>
      </c>
      <c r="AL29" s="188"/>
      <c r="AM29" s="188"/>
      <c r="AN29" s="188"/>
      <c r="AO29" s="188"/>
      <c r="AR29" s="34"/>
      <c r="BE29" s="191"/>
    </row>
    <row r="30" spans="1:71" s="3" customFormat="1" ht="14.45" customHeight="1">
      <c r="B30" s="34"/>
      <c r="F30" s="24" t="s">
        <v>36</v>
      </c>
      <c r="L30" s="215">
        <v>0.2</v>
      </c>
      <c r="M30" s="188"/>
      <c r="N30" s="188"/>
      <c r="O30" s="188"/>
      <c r="P30" s="188"/>
      <c r="W30" s="187">
        <f>ROUND(BA94, 2)</f>
        <v>0</v>
      </c>
      <c r="X30" s="188"/>
      <c r="Y30" s="188"/>
      <c r="Z30" s="188"/>
      <c r="AA30" s="188"/>
      <c r="AB30" s="188"/>
      <c r="AC30" s="188"/>
      <c r="AD30" s="188"/>
      <c r="AE30" s="188"/>
      <c r="AK30" s="187">
        <f>ROUND(AW94, 2)</f>
        <v>0</v>
      </c>
      <c r="AL30" s="188"/>
      <c r="AM30" s="188"/>
      <c r="AN30" s="188"/>
      <c r="AO30" s="188"/>
      <c r="AR30" s="34"/>
      <c r="BE30" s="191"/>
    </row>
    <row r="31" spans="1:71" s="3" customFormat="1" ht="14.45" hidden="1" customHeight="1">
      <c r="B31" s="34"/>
      <c r="F31" s="24" t="s">
        <v>37</v>
      </c>
      <c r="L31" s="215">
        <v>0.2</v>
      </c>
      <c r="M31" s="188"/>
      <c r="N31" s="188"/>
      <c r="O31" s="188"/>
      <c r="P31" s="188"/>
      <c r="W31" s="187">
        <f>ROUND(BB94, 2)</f>
        <v>0</v>
      </c>
      <c r="X31" s="188"/>
      <c r="Y31" s="188"/>
      <c r="Z31" s="188"/>
      <c r="AA31" s="188"/>
      <c r="AB31" s="188"/>
      <c r="AC31" s="188"/>
      <c r="AD31" s="188"/>
      <c r="AE31" s="188"/>
      <c r="AK31" s="187">
        <v>0</v>
      </c>
      <c r="AL31" s="188"/>
      <c r="AM31" s="188"/>
      <c r="AN31" s="188"/>
      <c r="AO31" s="188"/>
      <c r="AR31" s="34"/>
      <c r="BE31" s="191"/>
    </row>
    <row r="32" spans="1:71" s="3" customFormat="1" ht="14.45" hidden="1" customHeight="1">
      <c r="B32" s="34"/>
      <c r="F32" s="24" t="s">
        <v>38</v>
      </c>
      <c r="L32" s="215">
        <v>0.2</v>
      </c>
      <c r="M32" s="188"/>
      <c r="N32" s="188"/>
      <c r="O32" s="188"/>
      <c r="P32" s="188"/>
      <c r="W32" s="187">
        <f>ROUND(BC94, 2)</f>
        <v>0</v>
      </c>
      <c r="X32" s="188"/>
      <c r="Y32" s="188"/>
      <c r="Z32" s="188"/>
      <c r="AA32" s="188"/>
      <c r="AB32" s="188"/>
      <c r="AC32" s="188"/>
      <c r="AD32" s="188"/>
      <c r="AE32" s="188"/>
      <c r="AK32" s="187">
        <v>0</v>
      </c>
      <c r="AL32" s="188"/>
      <c r="AM32" s="188"/>
      <c r="AN32" s="188"/>
      <c r="AO32" s="188"/>
      <c r="AR32" s="34"/>
      <c r="BE32" s="191"/>
    </row>
    <row r="33" spans="1:57" s="3" customFormat="1" ht="14.45" hidden="1" customHeight="1">
      <c r="B33" s="34"/>
      <c r="F33" s="24" t="s">
        <v>39</v>
      </c>
      <c r="L33" s="215">
        <v>0</v>
      </c>
      <c r="M33" s="188"/>
      <c r="N33" s="188"/>
      <c r="O33" s="188"/>
      <c r="P33" s="188"/>
      <c r="W33" s="187">
        <f>ROUND(BD94, 2)</f>
        <v>0</v>
      </c>
      <c r="X33" s="188"/>
      <c r="Y33" s="188"/>
      <c r="Z33" s="188"/>
      <c r="AA33" s="188"/>
      <c r="AB33" s="188"/>
      <c r="AC33" s="188"/>
      <c r="AD33" s="188"/>
      <c r="AE33" s="188"/>
      <c r="AK33" s="187">
        <v>0</v>
      </c>
      <c r="AL33" s="188"/>
      <c r="AM33" s="188"/>
      <c r="AN33" s="188"/>
      <c r="AO33" s="188"/>
      <c r="AR33" s="34"/>
      <c r="BE33" s="191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0"/>
    </row>
    <row r="35" spans="1:57" s="2" customFormat="1" ht="25.9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94" t="s">
        <v>42</v>
      </c>
      <c r="Y35" s="195"/>
      <c r="Z35" s="195"/>
      <c r="AA35" s="195"/>
      <c r="AB35" s="195"/>
      <c r="AC35" s="37"/>
      <c r="AD35" s="37"/>
      <c r="AE35" s="37"/>
      <c r="AF35" s="37"/>
      <c r="AG35" s="37"/>
      <c r="AH35" s="37"/>
      <c r="AI35" s="37"/>
      <c r="AJ35" s="37"/>
      <c r="AK35" s="196">
        <f>SUM(AK26:AK33)</f>
        <v>0</v>
      </c>
      <c r="AL35" s="195"/>
      <c r="AM35" s="195"/>
      <c r="AN35" s="195"/>
      <c r="AO35" s="197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>
        <f>K5</f>
        <v>0</v>
      </c>
      <c r="AR84" s="48"/>
    </row>
    <row r="85" spans="1:91" s="5" customFormat="1" ht="36.950000000000003" customHeight="1">
      <c r="B85" s="49"/>
      <c r="C85" s="50" t="s">
        <v>13</v>
      </c>
      <c r="L85" s="206" t="str">
        <f>K6</f>
        <v>Spevnene plochy a parkovisko Bojnicka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8" t="str">
        <f>IF(AN8= "","",AN8)</f>
        <v>22. 11. 2021</v>
      </c>
      <c r="AN87" s="208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4" t="str">
        <f>IF(E17="","",E17)</f>
        <v xml:space="preserve"> </v>
      </c>
      <c r="AN89" s="205"/>
      <c r="AO89" s="205"/>
      <c r="AP89" s="205"/>
      <c r="AQ89" s="29"/>
      <c r="AR89" s="30"/>
      <c r="AS89" s="200" t="s">
        <v>50</v>
      </c>
      <c r="AT89" s="201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204" t="str">
        <f>IF(E20="","",E20)</f>
        <v xml:space="preserve"> </v>
      </c>
      <c r="AN90" s="205"/>
      <c r="AO90" s="205"/>
      <c r="AP90" s="205"/>
      <c r="AQ90" s="29"/>
      <c r="AR90" s="30"/>
      <c r="AS90" s="202"/>
      <c r="AT90" s="203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2"/>
      <c r="AT91" s="203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24" t="s">
        <v>51</v>
      </c>
      <c r="D92" s="217"/>
      <c r="E92" s="217"/>
      <c r="F92" s="217"/>
      <c r="G92" s="217"/>
      <c r="H92" s="57"/>
      <c r="I92" s="216" t="s">
        <v>52</v>
      </c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9" t="s">
        <v>53</v>
      </c>
      <c r="AH92" s="217"/>
      <c r="AI92" s="217"/>
      <c r="AJ92" s="217"/>
      <c r="AK92" s="217"/>
      <c r="AL92" s="217"/>
      <c r="AM92" s="217"/>
      <c r="AN92" s="216" t="s">
        <v>54</v>
      </c>
      <c r="AO92" s="217"/>
      <c r="AP92" s="218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2">
        <f>ROUND(SUM(AG95:AG97),2)</f>
        <v>0</v>
      </c>
      <c r="AH94" s="222"/>
      <c r="AI94" s="222"/>
      <c r="AJ94" s="222"/>
      <c r="AK94" s="222"/>
      <c r="AL94" s="222"/>
      <c r="AM94" s="222"/>
      <c r="AN94" s="223">
        <f>SUM(AG94,AT94)</f>
        <v>0</v>
      </c>
      <c r="AO94" s="223"/>
      <c r="AP94" s="223"/>
      <c r="AQ94" s="69" t="s">
        <v>1</v>
      </c>
      <c r="AR94" s="65"/>
      <c r="AS94" s="70">
        <f>ROUND(SUM(AS95:AS97),2)</f>
        <v>0</v>
      </c>
      <c r="AT94" s="71">
        <f>ROUND(SUM(AV94:AW94),2)</f>
        <v>0</v>
      </c>
      <c r="AU94" s="72">
        <f>ROUND(SUM(AU95:AU97),5)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ROUND(SUM(AZ95:AZ97),2)</f>
        <v>0</v>
      </c>
      <c r="BA94" s="71">
        <f>ROUND(SUM(BA95:BA97),2)</f>
        <v>0</v>
      </c>
      <c r="BB94" s="71">
        <f>ROUND(SUM(BB95:BB97),2)</f>
        <v>0</v>
      </c>
      <c r="BC94" s="71">
        <f>ROUND(SUM(BC95:BC97),2)</f>
        <v>0</v>
      </c>
      <c r="BD94" s="73">
        <f>ROUND(SUM(BD95:BD97),2)</f>
        <v>0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A95" s="76" t="s">
        <v>74</v>
      </c>
      <c r="B95" s="77"/>
      <c r="C95" s="78"/>
      <c r="D95" s="225" t="s">
        <v>75</v>
      </c>
      <c r="E95" s="225"/>
      <c r="F95" s="225"/>
      <c r="G95" s="225"/>
      <c r="H95" s="225"/>
      <c r="I95" s="79"/>
      <c r="J95" s="225" t="s">
        <v>76</v>
      </c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0">
        <f>'01 - Architektura'!J30</f>
        <v>0</v>
      </c>
      <c r="AH95" s="221"/>
      <c r="AI95" s="221"/>
      <c r="AJ95" s="221"/>
      <c r="AK95" s="221"/>
      <c r="AL95" s="221"/>
      <c r="AM95" s="221"/>
      <c r="AN95" s="220">
        <f>SUM(AG95,AT95)</f>
        <v>0</v>
      </c>
      <c r="AO95" s="221"/>
      <c r="AP95" s="221"/>
      <c r="AQ95" s="80" t="s">
        <v>77</v>
      </c>
      <c r="AR95" s="77"/>
      <c r="AS95" s="81">
        <v>0</v>
      </c>
      <c r="AT95" s="82">
        <f>ROUND(SUM(AV95:AW95),2)</f>
        <v>0</v>
      </c>
      <c r="AU95" s="83">
        <f>'01 - Architektura'!P128</f>
        <v>0</v>
      </c>
      <c r="AV95" s="82">
        <f>'01 - Architektura'!J33</f>
        <v>0</v>
      </c>
      <c r="AW95" s="82">
        <f>'01 - Architektura'!J34</f>
        <v>0</v>
      </c>
      <c r="AX95" s="82">
        <f>'01 - Architektura'!J35</f>
        <v>0</v>
      </c>
      <c r="AY95" s="82">
        <f>'01 - Architektura'!J36</f>
        <v>0</v>
      </c>
      <c r="AZ95" s="82">
        <f>'01 - Architektura'!F33</f>
        <v>0</v>
      </c>
      <c r="BA95" s="82">
        <f>'01 - Architektura'!F34</f>
        <v>0</v>
      </c>
      <c r="BB95" s="82">
        <f>'01 - Architektura'!F35</f>
        <v>0</v>
      </c>
      <c r="BC95" s="82">
        <f>'01 - Architektura'!F36</f>
        <v>0</v>
      </c>
      <c r="BD95" s="84">
        <f>'01 - Architektura'!F37</f>
        <v>0</v>
      </c>
      <c r="BT95" s="85" t="s">
        <v>78</v>
      </c>
      <c r="BV95" s="85" t="s">
        <v>72</v>
      </c>
      <c r="BW95" s="85" t="s">
        <v>79</v>
      </c>
      <c r="BX95" s="85" t="s">
        <v>4</v>
      </c>
      <c r="CL95" s="85" t="s">
        <v>1</v>
      </c>
      <c r="CM95" s="85" t="s">
        <v>70</v>
      </c>
    </row>
    <row r="96" spans="1:91" s="7" customFormat="1" ht="16.5" customHeight="1">
      <c r="A96" s="76" t="s">
        <v>74</v>
      </c>
      <c r="B96" s="77"/>
      <c r="C96" s="78"/>
      <c r="D96" s="225" t="s">
        <v>80</v>
      </c>
      <c r="E96" s="225"/>
      <c r="F96" s="225"/>
      <c r="G96" s="225"/>
      <c r="H96" s="225"/>
      <c r="I96" s="79"/>
      <c r="J96" s="225" t="s">
        <v>81</v>
      </c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0">
        <f>'02 - Spevnené plochy'!J30</f>
        <v>0</v>
      </c>
      <c r="AH96" s="221"/>
      <c r="AI96" s="221"/>
      <c r="AJ96" s="221"/>
      <c r="AK96" s="221"/>
      <c r="AL96" s="221"/>
      <c r="AM96" s="221"/>
      <c r="AN96" s="220">
        <f>SUM(AG96,AT96)</f>
        <v>0</v>
      </c>
      <c r="AO96" s="221"/>
      <c r="AP96" s="221"/>
      <c r="AQ96" s="80" t="s">
        <v>77</v>
      </c>
      <c r="AR96" s="77"/>
      <c r="AS96" s="81">
        <v>0</v>
      </c>
      <c r="AT96" s="82">
        <f>ROUND(SUM(AV96:AW96),2)</f>
        <v>0</v>
      </c>
      <c r="AU96" s="83">
        <f>'02 - Spevnené plochy'!P122</f>
        <v>0</v>
      </c>
      <c r="AV96" s="82">
        <f>'02 - Spevnené plochy'!J33</f>
        <v>0</v>
      </c>
      <c r="AW96" s="82">
        <f>'02 - Spevnené plochy'!J34</f>
        <v>0</v>
      </c>
      <c r="AX96" s="82">
        <f>'02 - Spevnené plochy'!J35</f>
        <v>0</v>
      </c>
      <c r="AY96" s="82">
        <f>'02 - Spevnené plochy'!J36</f>
        <v>0</v>
      </c>
      <c r="AZ96" s="82">
        <f>'02 - Spevnené plochy'!F33</f>
        <v>0</v>
      </c>
      <c r="BA96" s="82">
        <f>'02 - Spevnené plochy'!F34</f>
        <v>0</v>
      </c>
      <c r="BB96" s="82">
        <f>'02 - Spevnené plochy'!F35</f>
        <v>0</v>
      </c>
      <c r="BC96" s="82">
        <f>'02 - Spevnené plochy'!F36</f>
        <v>0</v>
      </c>
      <c r="BD96" s="84">
        <f>'02 - Spevnené plochy'!F37</f>
        <v>0</v>
      </c>
      <c r="BT96" s="85" t="s">
        <v>78</v>
      </c>
      <c r="BV96" s="85" t="s">
        <v>72</v>
      </c>
      <c r="BW96" s="85" t="s">
        <v>82</v>
      </c>
      <c r="BX96" s="85" t="s">
        <v>4</v>
      </c>
      <c r="CL96" s="85" t="s">
        <v>1</v>
      </c>
      <c r="CM96" s="85" t="s">
        <v>70</v>
      </c>
    </row>
    <row r="97" spans="1:91" s="7" customFormat="1" ht="16.5" customHeight="1">
      <c r="A97" s="76" t="s">
        <v>74</v>
      </c>
      <c r="B97" s="77"/>
      <c r="C97" s="78"/>
      <c r="D97" s="225" t="s">
        <v>83</v>
      </c>
      <c r="E97" s="225"/>
      <c r="F97" s="225"/>
      <c r="G97" s="225"/>
      <c r="H97" s="225"/>
      <c r="I97" s="79"/>
      <c r="J97" s="225" t="s">
        <v>84</v>
      </c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20">
        <f>'03 - Rozvody elektro'!J30</f>
        <v>0</v>
      </c>
      <c r="AH97" s="221"/>
      <c r="AI97" s="221"/>
      <c r="AJ97" s="221"/>
      <c r="AK97" s="221"/>
      <c r="AL97" s="221"/>
      <c r="AM97" s="221"/>
      <c r="AN97" s="220">
        <f>SUM(AG97,AT97)</f>
        <v>0</v>
      </c>
      <c r="AO97" s="221"/>
      <c r="AP97" s="221"/>
      <c r="AQ97" s="80" t="s">
        <v>77</v>
      </c>
      <c r="AR97" s="77"/>
      <c r="AS97" s="86">
        <v>0</v>
      </c>
      <c r="AT97" s="87">
        <f>ROUND(SUM(AV97:AW97),2)</f>
        <v>0</v>
      </c>
      <c r="AU97" s="88">
        <f>'03 - Rozvody elektro'!P116</f>
        <v>0</v>
      </c>
      <c r="AV97" s="87">
        <f>'03 - Rozvody elektro'!J33</f>
        <v>0</v>
      </c>
      <c r="AW97" s="87">
        <f>'03 - Rozvody elektro'!J34</f>
        <v>0</v>
      </c>
      <c r="AX97" s="87">
        <f>'03 - Rozvody elektro'!J35</f>
        <v>0</v>
      </c>
      <c r="AY97" s="87">
        <f>'03 - Rozvody elektro'!J36</f>
        <v>0</v>
      </c>
      <c r="AZ97" s="87">
        <f>'03 - Rozvody elektro'!F33</f>
        <v>0</v>
      </c>
      <c r="BA97" s="87">
        <f>'03 - Rozvody elektro'!F34</f>
        <v>0</v>
      </c>
      <c r="BB97" s="87">
        <f>'03 - Rozvody elektro'!F35</f>
        <v>0</v>
      </c>
      <c r="BC97" s="87">
        <f>'03 - Rozvody elektro'!F36</f>
        <v>0</v>
      </c>
      <c r="BD97" s="89">
        <f>'03 - Rozvody elektro'!F37</f>
        <v>0</v>
      </c>
      <c r="BT97" s="85" t="s">
        <v>78</v>
      </c>
      <c r="BV97" s="85" t="s">
        <v>72</v>
      </c>
      <c r="BW97" s="85" t="s">
        <v>85</v>
      </c>
      <c r="BX97" s="85" t="s">
        <v>4</v>
      </c>
      <c r="CL97" s="85" t="s">
        <v>1</v>
      </c>
      <c r="CM97" s="85" t="s">
        <v>70</v>
      </c>
    </row>
    <row r="98" spans="1:91" s="2" customFormat="1" ht="30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91" s="2" customFormat="1" ht="6.95" customHeight="1">
      <c r="A99" s="29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mergeCells count="50">
    <mergeCell ref="D96:H96"/>
    <mergeCell ref="J96:AF96"/>
    <mergeCell ref="D97:H97"/>
    <mergeCell ref="J97:AF97"/>
    <mergeCell ref="AG94:AM94"/>
    <mergeCell ref="AN94:AP94"/>
    <mergeCell ref="C92:G92"/>
    <mergeCell ref="I92:AF92"/>
    <mergeCell ref="D95:H95"/>
    <mergeCell ref="J95:AF95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01 - Architektura'!C2" display="/" xr:uid="{00000000-0004-0000-0000-000000000000}"/>
    <hyperlink ref="A96" location="'02 - Spevnené plochy'!C2" display="/" xr:uid="{00000000-0004-0000-0000-000001000000}"/>
    <hyperlink ref="A97" location="'03 - Rozvody elektro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8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86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6" t="str">
        <f>'Rekapitulácia stavby'!K6</f>
        <v>Spevnene plochy a parkovisko Bojnicka</v>
      </c>
      <c r="F7" s="227"/>
      <c r="G7" s="227"/>
      <c r="H7" s="227"/>
      <c r="I7" s="90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6" t="s">
        <v>88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09"/>
      <c r="G18" s="209"/>
      <c r="H18" s="209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3" t="s">
        <v>1</v>
      </c>
      <c r="F27" s="213"/>
      <c r="G27" s="213"/>
      <c r="H27" s="21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ROUND(J128,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34</v>
      </c>
      <c r="E33" s="24" t="s">
        <v>35</v>
      </c>
      <c r="F33" s="103">
        <f>ROUND((SUM(BE128:BE187)),  2)</f>
        <v>0</v>
      </c>
      <c r="G33" s="29"/>
      <c r="H33" s="29"/>
      <c r="I33" s="104">
        <v>0.2</v>
      </c>
      <c r="J33" s="103">
        <f>ROUND(((SUM(BE128:BE187))*I33),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103">
        <f>ROUND((SUM(BF128:BF187)),  2)</f>
        <v>0</v>
      </c>
      <c r="G34" s="29"/>
      <c r="H34" s="29"/>
      <c r="I34" s="104">
        <v>0.2</v>
      </c>
      <c r="J34" s="103">
        <f>ROUND(((SUM(BF128:BF187))*I34),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103">
        <f>ROUND((SUM(BG128:BG187)),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103">
        <f>ROUND((SUM(BH128:BH187)),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3">
        <f>ROUND((SUM(BI128:BI187)),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89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6" t="str">
        <f>E7</f>
        <v>Spevnene plochy a parkovisko Bojnicka</v>
      </c>
      <c r="F85" s="227"/>
      <c r="G85" s="227"/>
      <c r="H85" s="227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6" t="str">
        <f>E9</f>
        <v>01 - Architektura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90</v>
      </c>
      <c r="D94" s="105"/>
      <c r="E94" s="105"/>
      <c r="F94" s="105"/>
      <c r="G94" s="105"/>
      <c r="H94" s="105"/>
      <c r="I94" s="120"/>
      <c r="J94" s="121" t="s">
        <v>91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92</v>
      </c>
      <c r="D96" s="29"/>
      <c r="E96" s="29"/>
      <c r="F96" s="29"/>
      <c r="G96" s="29"/>
      <c r="H96" s="29"/>
      <c r="I96" s="93"/>
      <c r="J96" s="68">
        <f>J128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pans="1:31" s="9" customFormat="1" ht="24.95" customHeight="1">
      <c r="B97" s="123"/>
      <c r="D97" s="124" t="s">
        <v>94</v>
      </c>
      <c r="E97" s="125"/>
      <c r="F97" s="125"/>
      <c r="G97" s="125"/>
      <c r="H97" s="125"/>
      <c r="I97" s="126"/>
      <c r="J97" s="127">
        <f>J129</f>
        <v>0</v>
      </c>
      <c r="L97" s="123"/>
    </row>
    <row r="98" spans="1:31" s="10" customFormat="1" ht="19.899999999999999" customHeight="1">
      <c r="B98" s="128"/>
      <c r="D98" s="129" t="s">
        <v>95</v>
      </c>
      <c r="E98" s="130"/>
      <c r="F98" s="130"/>
      <c r="G98" s="130"/>
      <c r="H98" s="130"/>
      <c r="I98" s="131"/>
      <c r="J98" s="132">
        <f>J130</f>
        <v>0</v>
      </c>
      <c r="L98" s="128"/>
    </row>
    <row r="99" spans="1:31" s="10" customFormat="1" ht="19.899999999999999" customHeight="1">
      <c r="B99" s="128"/>
      <c r="D99" s="129" t="s">
        <v>96</v>
      </c>
      <c r="E99" s="130"/>
      <c r="F99" s="130"/>
      <c r="G99" s="130"/>
      <c r="H99" s="130"/>
      <c r="I99" s="131"/>
      <c r="J99" s="132">
        <f>J142</f>
        <v>0</v>
      </c>
      <c r="L99" s="128"/>
    </row>
    <row r="100" spans="1:31" s="10" customFormat="1" ht="19.899999999999999" customHeight="1">
      <c r="B100" s="128"/>
      <c r="D100" s="129" t="s">
        <v>97</v>
      </c>
      <c r="E100" s="130"/>
      <c r="F100" s="130"/>
      <c r="G100" s="130"/>
      <c r="H100" s="130"/>
      <c r="I100" s="131"/>
      <c r="J100" s="132">
        <f>J146</f>
        <v>0</v>
      </c>
      <c r="L100" s="128"/>
    </row>
    <row r="101" spans="1:31" s="10" customFormat="1" ht="19.899999999999999" customHeight="1">
      <c r="B101" s="128"/>
      <c r="D101" s="129" t="s">
        <v>98</v>
      </c>
      <c r="E101" s="130"/>
      <c r="F101" s="130"/>
      <c r="G101" s="130"/>
      <c r="H101" s="130"/>
      <c r="I101" s="131"/>
      <c r="J101" s="132">
        <f>J153</f>
        <v>0</v>
      </c>
      <c r="L101" s="128"/>
    </row>
    <row r="102" spans="1:31" s="9" customFormat="1" ht="24.95" customHeight="1">
      <c r="B102" s="123"/>
      <c r="D102" s="124" t="s">
        <v>99</v>
      </c>
      <c r="E102" s="125"/>
      <c r="F102" s="125"/>
      <c r="G102" s="125"/>
      <c r="H102" s="125"/>
      <c r="I102" s="126"/>
      <c r="J102" s="127">
        <f>J155</f>
        <v>0</v>
      </c>
      <c r="L102" s="123"/>
    </row>
    <row r="103" spans="1:31" s="10" customFormat="1" ht="19.899999999999999" customHeight="1">
      <c r="B103" s="128"/>
      <c r="D103" s="129" t="s">
        <v>100</v>
      </c>
      <c r="E103" s="130"/>
      <c r="F103" s="130"/>
      <c r="G103" s="130"/>
      <c r="H103" s="130"/>
      <c r="I103" s="131"/>
      <c r="J103" s="132">
        <f>J156</f>
        <v>0</v>
      </c>
      <c r="L103" s="128"/>
    </row>
    <row r="104" spans="1:31" s="10" customFormat="1" ht="19.899999999999999" customHeight="1">
      <c r="B104" s="128"/>
      <c r="D104" s="129" t="s">
        <v>101</v>
      </c>
      <c r="E104" s="130"/>
      <c r="F104" s="130"/>
      <c r="G104" s="130"/>
      <c r="H104" s="130"/>
      <c r="I104" s="131"/>
      <c r="J104" s="132">
        <f>J157</f>
        <v>0</v>
      </c>
      <c r="L104" s="128"/>
    </row>
    <row r="105" spans="1:31" s="10" customFormat="1" ht="19.899999999999999" customHeight="1">
      <c r="B105" s="128"/>
      <c r="D105" s="129" t="s">
        <v>102</v>
      </c>
      <c r="E105" s="130"/>
      <c r="F105" s="130"/>
      <c r="G105" s="130"/>
      <c r="H105" s="130"/>
      <c r="I105" s="131"/>
      <c r="J105" s="132">
        <f>J159</f>
        <v>0</v>
      </c>
      <c r="L105" s="128"/>
    </row>
    <row r="106" spans="1:31" s="10" customFormat="1" ht="19.899999999999999" customHeight="1">
      <c r="B106" s="128"/>
      <c r="D106" s="129" t="s">
        <v>103</v>
      </c>
      <c r="E106" s="130"/>
      <c r="F106" s="130"/>
      <c r="G106" s="130"/>
      <c r="H106" s="130"/>
      <c r="I106" s="131"/>
      <c r="J106" s="132">
        <f>J174</f>
        <v>0</v>
      </c>
      <c r="L106" s="128"/>
    </row>
    <row r="107" spans="1:31" s="10" customFormat="1" ht="19.899999999999999" customHeight="1">
      <c r="B107" s="128"/>
      <c r="D107" s="129" t="s">
        <v>104</v>
      </c>
      <c r="E107" s="130"/>
      <c r="F107" s="130"/>
      <c r="G107" s="130"/>
      <c r="H107" s="130"/>
      <c r="I107" s="131"/>
      <c r="J107" s="132">
        <f>J179</f>
        <v>0</v>
      </c>
      <c r="L107" s="128"/>
    </row>
    <row r="108" spans="1:31" s="9" customFormat="1" ht="24.95" customHeight="1">
      <c r="B108" s="123"/>
      <c r="D108" s="124" t="s">
        <v>105</v>
      </c>
      <c r="E108" s="125"/>
      <c r="F108" s="125"/>
      <c r="G108" s="125"/>
      <c r="H108" s="125"/>
      <c r="I108" s="126"/>
      <c r="J108" s="127">
        <f>J185</f>
        <v>0</v>
      </c>
      <c r="L108" s="123"/>
    </row>
    <row r="109" spans="1:31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117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118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106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6" t="str">
        <f>E7</f>
        <v>Spevnene plochy a parkovisko Bojnicka</v>
      </c>
      <c r="F118" s="227"/>
      <c r="G118" s="227"/>
      <c r="H118" s="227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87</v>
      </c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206" t="str">
        <f>E9</f>
        <v>01 - Architektura</v>
      </c>
      <c r="F120" s="228"/>
      <c r="G120" s="228"/>
      <c r="H120" s="228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17</v>
      </c>
      <c r="D122" s="29"/>
      <c r="E122" s="29"/>
      <c r="F122" s="22" t="str">
        <f>F12</f>
        <v xml:space="preserve"> </v>
      </c>
      <c r="G122" s="29"/>
      <c r="H122" s="29"/>
      <c r="I122" s="94" t="s">
        <v>19</v>
      </c>
      <c r="J122" s="52" t="str">
        <f>IF(J12="","",J12)</f>
        <v>22. 11. 2021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 xml:space="preserve"> </v>
      </c>
      <c r="G124" s="29"/>
      <c r="H124" s="29"/>
      <c r="I124" s="94" t="s">
        <v>26</v>
      </c>
      <c r="J124" s="27" t="str">
        <f>E21</f>
        <v xml:space="preserve"> 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94" t="s">
        <v>28</v>
      </c>
      <c r="J125" s="27" t="str">
        <f>E24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3"/>
      <c r="B127" s="134"/>
      <c r="C127" s="135" t="s">
        <v>107</v>
      </c>
      <c r="D127" s="136" t="s">
        <v>55</v>
      </c>
      <c r="E127" s="136" t="s">
        <v>51</v>
      </c>
      <c r="F127" s="136" t="s">
        <v>52</v>
      </c>
      <c r="G127" s="136" t="s">
        <v>108</v>
      </c>
      <c r="H127" s="136" t="s">
        <v>109</v>
      </c>
      <c r="I127" s="137" t="s">
        <v>110</v>
      </c>
      <c r="J127" s="138" t="s">
        <v>91</v>
      </c>
      <c r="K127" s="139" t="s">
        <v>111</v>
      </c>
      <c r="L127" s="140"/>
      <c r="M127" s="59" t="s">
        <v>1</v>
      </c>
      <c r="N127" s="60" t="s">
        <v>34</v>
      </c>
      <c r="O127" s="60" t="s">
        <v>112</v>
      </c>
      <c r="P127" s="60" t="s">
        <v>113</v>
      </c>
      <c r="Q127" s="60" t="s">
        <v>114</v>
      </c>
      <c r="R127" s="60" t="s">
        <v>115</v>
      </c>
      <c r="S127" s="60" t="s">
        <v>116</v>
      </c>
      <c r="T127" s="61" t="s">
        <v>117</v>
      </c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63" s="2" customFormat="1" ht="22.9" customHeight="1">
      <c r="A128" s="29"/>
      <c r="B128" s="30"/>
      <c r="C128" s="66" t="s">
        <v>92</v>
      </c>
      <c r="D128" s="29"/>
      <c r="E128" s="29"/>
      <c r="F128" s="29"/>
      <c r="G128" s="29"/>
      <c r="H128" s="29"/>
      <c r="I128" s="93"/>
      <c r="J128" s="141">
        <f>BK128</f>
        <v>0</v>
      </c>
      <c r="K128" s="29"/>
      <c r="L128" s="30"/>
      <c r="M128" s="62"/>
      <c r="N128" s="53"/>
      <c r="O128" s="63"/>
      <c r="P128" s="142">
        <f>P129+P155+P185</f>
        <v>0</v>
      </c>
      <c r="Q128" s="63"/>
      <c r="R128" s="142">
        <f>R129+R155+R185</f>
        <v>0</v>
      </c>
      <c r="S128" s="63"/>
      <c r="T128" s="143">
        <f>T129+T155+T185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69</v>
      </c>
      <c r="AU128" s="14" t="s">
        <v>93</v>
      </c>
      <c r="BK128" s="144">
        <f>BK129+BK155+BK185</f>
        <v>0</v>
      </c>
    </row>
    <row r="129" spans="1:65" s="12" customFormat="1" ht="25.9" customHeight="1">
      <c r="B129" s="145"/>
      <c r="D129" s="146" t="s">
        <v>69</v>
      </c>
      <c r="E129" s="147" t="s">
        <v>118</v>
      </c>
      <c r="F129" s="147" t="s">
        <v>119</v>
      </c>
      <c r="I129" s="148"/>
      <c r="J129" s="149">
        <f>BK129</f>
        <v>0</v>
      </c>
      <c r="L129" s="145"/>
      <c r="M129" s="150"/>
      <c r="N129" s="151"/>
      <c r="O129" s="151"/>
      <c r="P129" s="152">
        <f>P130+P142+P146+P153</f>
        <v>0</v>
      </c>
      <c r="Q129" s="151"/>
      <c r="R129" s="152">
        <f>R130+R142+R146+R153</f>
        <v>0</v>
      </c>
      <c r="S129" s="151"/>
      <c r="T129" s="153">
        <f>T130+T142+T146+T153</f>
        <v>0</v>
      </c>
      <c r="AR129" s="146" t="s">
        <v>78</v>
      </c>
      <c r="AT129" s="154" t="s">
        <v>69</v>
      </c>
      <c r="AU129" s="154" t="s">
        <v>70</v>
      </c>
      <c r="AY129" s="146" t="s">
        <v>120</v>
      </c>
      <c r="BK129" s="155">
        <f>BK130+BK142+BK146+BK153</f>
        <v>0</v>
      </c>
    </row>
    <row r="130" spans="1:65" s="12" customFormat="1" ht="22.9" customHeight="1">
      <c r="B130" s="145"/>
      <c r="D130" s="146" t="s">
        <v>69</v>
      </c>
      <c r="E130" s="156" t="s">
        <v>78</v>
      </c>
      <c r="F130" s="156" t="s">
        <v>121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SUM(P131:P141)</f>
        <v>0</v>
      </c>
      <c r="Q130" s="151"/>
      <c r="R130" s="152">
        <f>SUM(R131:R141)</f>
        <v>0</v>
      </c>
      <c r="S130" s="151"/>
      <c r="T130" s="153">
        <f>SUM(T131:T141)</f>
        <v>0</v>
      </c>
      <c r="AR130" s="146" t="s">
        <v>78</v>
      </c>
      <c r="AT130" s="154" t="s">
        <v>69</v>
      </c>
      <c r="AU130" s="154" t="s">
        <v>78</v>
      </c>
      <c r="AY130" s="146" t="s">
        <v>120</v>
      </c>
      <c r="BK130" s="155">
        <f>SUM(BK131:BK141)</f>
        <v>0</v>
      </c>
    </row>
    <row r="131" spans="1:65" s="2" customFormat="1" ht="16.5" customHeight="1">
      <c r="A131" s="29"/>
      <c r="B131" s="158"/>
      <c r="C131" s="159" t="s">
        <v>78</v>
      </c>
      <c r="D131" s="159" t="s">
        <v>122</v>
      </c>
      <c r="E131" s="160" t="s">
        <v>123</v>
      </c>
      <c r="F131" s="161" t="s">
        <v>124</v>
      </c>
      <c r="G131" s="162" t="s">
        <v>125</v>
      </c>
      <c r="H131" s="163">
        <v>1.08</v>
      </c>
      <c r="I131" s="164"/>
      <c r="J131" s="163">
        <f t="shared" ref="J131:J141" si="0">ROUND(I131*H131,2)</f>
        <v>0</v>
      </c>
      <c r="K131" s="165"/>
      <c r="L131" s="30"/>
      <c r="M131" s="166" t="s">
        <v>1</v>
      </c>
      <c r="N131" s="167" t="s">
        <v>36</v>
      </c>
      <c r="O131" s="55"/>
      <c r="P131" s="168">
        <f t="shared" ref="P131:P141" si="1">O131*H131</f>
        <v>0</v>
      </c>
      <c r="Q131" s="168">
        <v>0</v>
      </c>
      <c r="R131" s="168">
        <f t="shared" ref="R131:R141" si="2">Q131*H131</f>
        <v>0</v>
      </c>
      <c r="S131" s="168">
        <v>0</v>
      </c>
      <c r="T131" s="169">
        <f t="shared" ref="T131:T141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126</v>
      </c>
      <c r="AT131" s="170" t="s">
        <v>122</v>
      </c>
      <c r="AU131" s="170" t="s">
        <v>127</v>
      </c>
      <c r="AY131" s="14" t="s">
        <v>120</v>
      </c>
      <c r="BE131" s="171">
        <f t="shared" ref="BE131:BE141" si="4">IF(N131="základná",J131,0)</f>
        <v>0</v>
      </c>
      <c r="BF131" s="171">
        <f t="shared" ref="BF131:BF141" si="5">IF(N131="znížená",J131,0)</f>
        <v>0</v>
      </c>
      <c r="BG131" s="171">
        <f t="shared" ref="BG131:BG141" si="6">IF(N131="zákl. prenesená",J131,0)</f>
        <v>0</v>
      </c>
      <c r="BH131" s="171">
        <f t="shared" ref="BH131:BH141" si="7">IF(N131="zníž. prenesená",J131,0)</f>
        <v>0</v>
      </c>
      <c r="BI131" s="171">
        <f t="shared" ref="BI131:BI141" si="8">IF(N131="nulová",J131,0)</f>
        <v>0</v>
      </c>
      <c r="BJ131" s="14" t="s">
        <v>127</v>
      </c>
      <c r="BK131" s="171">
        <f t="shared" ref="BK131:BK141" si="9">ROUND(I131*H131,2)</f>
        <v>0</v>
      </c>
      <c r="BL131" s="14" t="s">
        <v>126</v>
      </c>
      <c r="BM131" s="170" t="s">
        <v>127</v>
      </c>
    </row>
    <row r="132" spans="1:65" s="2" customFormat="1" ht="36" customHeight="1">
      <c r="A132" s="29"/>
      <c r="B132" s="158"/>
      <c r="C132" s="159" t="s">
        <v>127</v>
      </c>
      <c r="D132" s="159" t="s">
        <v>122</v>
      </c>
      <c r="E132" s="160" t="s">
        <v>128</v>
      </c>
      <c r="F132" s="161" t="s">
        <v>129</v>
      </c>
      <c r="G132" s="162" t="s">
        <v>125</v>
      </c>
      <c r="H132" s="163">
        <v>1.08</v>
      </c>
      <c r="I132" s="164"/>
      <c r="J132" s="163">
        <f t="shared" si="0"/>
        <v>0</v>
      </c>
      <c r="K132" s="165"/>
      <c r="L132" s="30"/>
      <c r="M132" s="166" t="s">
        <v>1</v>
      </c>
      <c r="N132" s="167" t="s">
        <v>36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126</v>
      </c>
      <c r="AT132" s="170" t="s">
        <v>122</v>
      </c>
      <c r="AU132" s="170" t="s">
        <v>127</v>
      </c>
      <c r="AY132" s="14" t="s">
        <v>120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127</v>
      </c>
      <c r="BK132" s="171">
        <f t="shared" si="9"/>
        <v>0</v>
      </c>
      <c r="BL132" s="14" t="s">
        <v>126</v>
      </c>
      <c r="BM132" s="170" t="s">
        <v>126</v>
      </c>
    </row>
    <row r="133" spans="1:65" s="2" customFormat="1" ht="16.5" customHeight="1">
      <c r="A133" s="29"/>
      <c r="B133" s="158"/>
      <c r="C133" s="159" t="s">
        <v>130</v>
      </c>
      <c r="D133" s="159" t="s">
        <v>122</v>
      </c>
      <c r="E133" s="160" t="s">
        <v>131</v>
      </c>
      <c r="F133" s="161" t="s">
        <v>132</v>
      </c>
      <c r="G133" s="162" t="s">
        <v>125</v>
      </c>
      <c r="H133" s="163">
        <v>0.11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36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126</v>
      </c>
      <c r="AT133" s="170" t="s">
        <v>122</v>
      </c>
      <c r="AU133" s="170" t="s">
        <v>127</v>
      </c>
      <c r="AY133" s="14" t="s">
        <v>120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127</v>
      </c>
      <c r="BK133" s="171">
        <f t="shared" si="9"/>
        <v>0</v>
      </c>
      <c r="BL133" s="14" t="s">
        <v>126</v>
      </c>
      <c r="BM133" s="170" t="s">
        <v>133</v>
      </c>
    </row>
    <row r="134" spans="1:65" s="2" customFormat="1" ht="16.5" customHeight="1">
      <c r="A134" s="29"/>
      <c r="B134" s="158"/>
      <c r="C134" s="159" t="s">
        <v>126</v>
      </c>
      <c r="D134" s="159" t="s">
        <v>122</v>
      </c>
      <c r="E134" s="160" t="s">
        <v>134</v>
      </c>
      <c r="F134" s="161" t="s">
        <v>135</v>
      </c>
      <c r="G134" s="162" t="s">
        <v>125</v>
      </c>
      <c r="H134" s="163">
        <v>0.11</v>
      </c>
      <c r="I134" s="164"/>
      <c r="J134" s="163">
        <f t="shared" si="0"/>
        <v>0</v>
      </c>
      <c r="K134" s="165"/>
      <c r="L134" s="30"/>
      <c r="M134" s="166" t="s">
        <v>1</v>
      </c>
      <c r="N134" s="167" t="s">
        <v>36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126</v>
      </c>
      <c r="AT134" s="170" t="s">
        <v>122</v>
      </c>
      <c r="AU134" s="170" t="s">
        <v>127</v>
      </c>
      <c r="AY134" s="14" t="s">
        <v>120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127</v>
      </c>
      <c r="BK134" s="171">
        <f t="shared" si="9"/>
        <v>0</v>
      </c>
      <c r="BL134" s="14" t="s">
        <v>126</v>
      </c>
      <c r="BM134" s="170" t="s">
        <v>136</v>
      </c>
    </row>
    <row r="135" spans="1:65" s="2" customFormat="1" ht="24" customHeight="1">
      <c r="A135" s="29"/>
      <c r="B135" s="158"/>
      <c r="C135" s="159" t="s">
        <v>137</v>
      </c>
      <c r="D135" s="159" t="s">
        <v>122</v>
      </c>
      <c r="E135" s="160" t="s">
        <v>138</v>
      </c>
      <c r="F135" s="161" t="s">
        <v>139</v>
      </c>
      <c r="G135" s="162" t="s">
        <v>125</v>
      </c>
      <c r="H135" s="163">
        <v>0.28000000000000003</v>
      </c>
      <c r="I135" s="164"/>
      <c r="J135" s="163">
        <f t="shared" si="0"/>
        <v>0</v>
      </c>
      <c r="K135" s="165"/>
      <c r="L135" s="30"/>
      <c r="M135" s="166" t="s">
        <v>1</v>
      </c>
      <c r="N135" s="167" t="s">
        <v>36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126</v>
      </c>
      <c r="AT135" s="170" t="s">
        <v>122</v>
      </c>
      <c r="AU135" s="170" t="s">
        <v>127</v>
      </c>
      <c r="AY135" s="14" t="s">
        <v>120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127</v>
      </c>
      <c r="BK135" s="171">
        <f t="shared" si="9"/>
        <v>0</v>
      </c>
      <c r="BL135" s="14" t="s">
        <v>126</v>
      </c>
      <c r="BM135" s="170" t="s">
        <v>140</v>
      </c>
    </row>
    <row r="136" spans="1:65" s="2" customFormat="1" ht="24" customHeight="1">
      <c r="A136" s="29"/>
      <c r="B136" s="158"/>
      <c r="C136" s="159" t="s">
        <v>133</v>
      </c>
      <c r="D136" s="159" t="s">
        <v>122</v>
      </c>
      <c r="E136" s="160" t="s">
        <v>141</v>
      </c>
      <c r="F136" s="161" t="s">
        <v>142</v>
      </c>
      <c r="G136" s="162" t="s">
        <v>125</v>
      </c>
      <c r="H136" s="163">
        <v>1.05</v>
      </c>
      <c r="I136" s="164"/>
      <c r="J136" s="163">
        <f t="shared" si="0"/>
        <v>0</v>
      </c>
      <c r="K136" s="165"/>
      <c r="L136" s="30"/>
      <c r="M136" s="166" t="s">
        <v>1</v>
      </c>
      <c r="N136" s="167" t="s">
        <v>36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126</v>
      </c>
      <c r="AT136" s="170" t="s">
        <v>122</v>
      </c>
      <c r="AU136" s="170" t="s">
        <v>127</v>
      </c>
      <c r="AY136" s="14" t="s">
        <v>120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127</v>
      </c>
      <c r="BK136" s="171">
        <f t="shared" si="9"/>
        <v>0</v>
      </c>
      <c r="BL136" s="14" t="s">
        <v>126</v>
      </c>
      <c r="BM136" s="170" t="s">
        <v>143</v>
      </c>
    </row>
    <row r="137" spans="1:65" s="2" customFormat="1" ht="36" customHeight="1">
      <c r="A137" s="29"/>
      <c r="B137" s="158"/>
      <c r="C137" s="159" t="s">
        <v>144</v>
      </c>
      <c r="D137" s="159" t="s">
        <v>122</v>
      </c>
      <c r="E137" s="160" t="s">
        <v>145</v>
      </c>
      <c r="F137" s="161" t="s">
        <v>146</v>
      </c>
      <c r="G137" s="162" t="s">
        <v>125</v>
      </c>
      <c r="H137" s="163">
        <v>17.78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36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126</v>
      </c>
      <c r="AT137" s="170" t="s">
        <v>122</v>
      </c>
      <c r="AU137" s="170" t="s">
        <v>127</v>
      </c>
      <c r="AY137" s="14" t="s">
        <v>120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127</v>
      </c>
      <c r="BK137" s="171">
        <f t="shared" si="9"/>
        <v>0</v>
      </c>
      <c r="BL137" s="14" t="s">
        <v>126</v>
      </c>
      <c r="BM137" s="170" t="s">
        <v>147</v>
      </c>
    </row>
    <row r="138" spans="1:65" s="2" customFormat="1" ht="16.5" customHeight="1">
      <c r="A138" s="29"/>
      <c r="B138" s="158"/>
      <c r="C138" s="159" t="s">
        <v>136</v>
      </c>
      <c r="D138" s="159" t="s">
        <v>122</v>
      </c>
      <c r="E138" s="160" t="s">
        <v>148</v>
      </c>
      <c r="F138" s="161" t="s">
        <v>149</v>
      </c>
      <c r="G138" s="162" t="s">
        <v>125</v>
      </c>
      <c r="H138" s="163">
        <v>1.05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36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126</v>
      </c>
      <c r="AT138" s="170" t="s">
        <v>122</v>
      </c>
      <c r="AU138" s="170" t="s">
        <v>127</v>
      </c>
      <c r="AY138" s="14" t="s">
        <v>120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127</v>
      </c>
      <c r="BK138" s="171">
        <f t="shared" si="9"/>
        <v>0</v>
      </c>
      <c r="BL138" s="14" t="s">
        <v>126</v>
      </c>
      <c r="BM138" s="170" t="s">
        <v>150</v>
      </c>
    </row>
    <row r="139" spans="1:65" s="2" customFormat="1" ht="24" customHeight="1">
      <c r="A139" s="29"/>
      <c r="B139" s="158"/>
      <c r="C139" s="159" t="s">
        <v>151</v>
      </c>
      <c r="D139" s="159" t="s">
        <v>122</v>
      </c>
      <c r="E139" s="160" t="s">
        <v>152</v>
      </c>
      <c r="F139" s="161" t="s">
        <v>153</v>
      </c>
      <c r="G139" s="162" t="s">
        <v>125</v>
      </c>
      <c r="H139" s="163">
        <v>0.14000000000000001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36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126</v>
      </c>
      <c r="AT139" s="170" t="s">
        <v>122</v>
      </c>
      <c r="AU139" s="170" t="s">
        <v>127</v>
      </c>
      <c r="AY139" s="14" t="s">
        <v>120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127</v>
      </c>
      <c r="BK139" s="171">
        <f t="shared" si="9"/>
        <v>0</v>
      </c>
      <c r="BL139" s="14" t="s">
        <v>126</v>
      </c>
      <c r="BM139" s="170" t="s">
        <v>154</v>
      </c>
    </row>
    <row r="140" spans="1:65" s="2" customFormat="1" ht="16.5" customHeight="1">
      <c r="A140" s="29"/>
      <c r="B140" s="158"/>
      <c r="C140" s="159" t="s">
        <v>140</v>
      </c>
      <c r="D140" s="159" t="s">
        <v>122</v>
      </c>
      <c r="E140" s="160" t="s">
        <v>155</v>
      </c>
      <c r="F140" s="161" t="s">
        <v>156</v>
      </c>
      <c r="G140" s="162" t="s">
        <v>125</v>
      </c>
      <c r="H140" s="163">
        <v>0.14000000000000001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36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126</v>
      </c>
      <c r="AT140" s="170" t="s">
        <v>122</v>
      </c>
      <c r="AU140" s="170" t="s">
        <v>127</v>
      </c>
      <c r="AY140" s="14" t="s">
        <v>120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127</v>
      </c>
      <c r="BK140" s="171">
        <f t="shared" si="9"/>
        <v>0</v>
      </c>
      <c r="BL140" s="14" t="s">
        <v>126</v>
      </c>
      <c r="BM140" s="170" t="s">
        <v>7</v>
      </c>
    </row>
    <row r="141" spans="1:65" s="2" customFormat="1" ht="24" customHeight="1">
      <c r="A141" s="29"/>
      <c r="B141" s="158"/>
      <c r="C141" s="159" t="s">
        <v>157</v>
      </c>
      <c r="D141" s="159" t="s">
        <v>122</v>
      </c>
      <c r="E141" s="160" t="s">
        <v>158</v>
      </c>
      <c r="F141" s="161" t="s">
        <v>159</v>
      </c>
      <c r="G141" s="162" t="s">
        <v>125</v>
      </c>
      <c r="H141" s="163">
        <v>0.14000000000000001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36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126</v>
      </c>
      <c r="AT141" s="170" t="s">
        <v>122</v>
      </c>
      <c r="AU141" s="170" t="s">
        <v>127</v>
      </c>
      <c r="AY141" s="14" t="s">
        <v>120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127</v>
      </c>
      <c r="BK141" s="171">
        <f t="shared" si="9"/>
        <v>0</v>
      </c>
      <c r="BL141" s="14" t="s">
        <v>126</v>
      </c>
      <c r="BM141" s="170" t="s">
        <v>160</v>
      </c>
    </row>
    <row r="142" spans="1:65" s="12" customFormat="1" ht="22.9" customHeight="1">
      <c r="B142" s="145"/>
      <c r="D142" s="146" t="s">
        <v>69</v>
      </c>
      <c r="E142" s="156" t="s">
        <v>127</v>
      </c>
      <c r="F142" s="156" t="s">
        <v>161</v>
      </c>
      <c r="I142" s="148"/>
      <c r="J142" s="157">
        <f>BK142</f>
        <v>0</v>
      </c>
      <c r="L142" s="145"/>
      <c r="M142" s="150"/>
      <c r="N142" s="151"/>
      <c r="O142" s="151"/>
      <c r="P142" s="152">
        <f>SUM(P143:P145)</f>
        <v>0</v>
      </c>
      <c r="Q142" s="151"/>
      <c r="R142" s="152">
        <f>SUM(R143:R145)</f>
        <v>0</v>
      </c>
      <c r="S142" s="151"/>
      <c r="T142" s="153">
        <f>SUM(T143:T145)</f>
        <v>0</v>
      </c>
      <c r="AR142" s="146" t="s">
        <v>78</v>
      </c>
      <c r="AT142" s="154" t="s">
        <v>69</v>
      </c>
      <c r="AU142" s="154" t="s">
        <v>78</v>
      </c>
      <c r="AY142" s="146" t="s">
        <v>120</v>
      </c>
      <c r="BK142" s="155">
        <f>SUM(BK143:BK145)</f>
        <v>0</v>
      </c>
    </row>
    <row r="143" spans="1:65" s="2" customFormat="1" ht="16.5" customHeight="1">
      <c r="A143" s="29"/>
      <c r="B143" s="158"/>
      <c r="C143" s="159" t="s">
        <v>143</v>
      </c>
      <c r="D143" s="159" t="s">
        <v>122</v>
      </c>
      <c r="E143" s="160" t="s">
        <v>162</v>
      </c>
      <c r="F143" s="161" t="s">
        <v>163</v>
      </c>
      <c r="G143" s="162" t="s">
        <v>125</v>
      </c>
      <c r="H143" s="163">
        <v>1.88</v>
      </c>
      <c r="I143" s="164"/>
      <c r="J143" s="163">
        <f>ROUND(I143*H143,2)</f>
        <v>0</v>
      </c>
      <c r="K143" s="165"/>
      <c r="L143" s="30"/>
      <c r="M143" s="166" t="s">
        <v>1</v>
      </c>
      <c r="N143" s="167" t="s">
        <v>36</v>
      </c>
      <c r="O143" s="55"/>
      <c r="P143" s="168">
        <f>O143*H143</f>
        <v>0</v>
      </c>
      <c r="Q143" s="168">
        <v>0</v>
      </c>
      <c r="R143" s="168">
        <f>Q143*H143</f>
        <v>0</v>
      </c>
      <c r="S143" s="168">
        <v>0</v>
      </c>
      <c r="T143" s="16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126</v>
      </c>
      <c r="AT143" s="170" t="s">
        <v>122</v>
      </c>
      <c r="AU143" s="170" t="s">
        <v>127</v>
      </c>
      <c r="AY143" s="14" t="s">
        <v>120</v>
      </c>
      <c r="BE143" s="171">
        <f>IF(N143="základná",J143,0)</f>
        <v>0</v>
      </c>
      <c r="BF143" s="171">
        <f>IF(N143="znížená",J143,0)</f>
        <v>0</v>
      </c>
      <c r="BG143" s="171">
        <f>IF(N143="zákl. prenesená",J143,0)</f>
        <v>0</v>
      </c>
      <c r="BH143" s="171">
        <f>IF(N143="zníž. prenesená",J143,0)</f>
        <v>0</v>
      </c>
      <c r="BI143" s="171">
        <f>IF(N143="nulová",J143,0)</f>
        <v>0</v>
      </c>
      <c r="BJ143" s="14" t="s">
        <v>127</v>
      </c>
      <c r="BK143" s="171">
        <f>ROUND(I143*H143,2)</f>
        <v>0</v>
      </c>
      <c r="BL143" s="14" t="s">
        <v>126</v>
      </c>
      <c r="BM143" s="170" t="s">
        <v>164</v>
      </c>
    </row>
    <row r="144" spans="1:65" s="2" customFormat="1" ht="48" customHeight="1">
      <c r="A144" s="29"/>
      <c r="B144" s="158"/>
      <c r="C144" s="159" t="s">
        <v>165</v>
      </c>
      <c r="D144" s="159" t="s">
        <v>122</v>
      </c>
      <c r="E144" s="160" t="s">
        <v>166</v>
      </c>
      <c r="F144" s="161" t="s">
        <v>167</v>
      </c>
      <c r="G144" s="162" t="s">
        <v>168</v>
      </c>
      <c r="H144" s="163">
        <v>6.23</v>
      </c>
      <c r="I144" s="164"/>
      <c r="J144" s="163">
        <f>ROUND(I144*H144,2)</f>
        <v>0</v>
      </c>
      <c r="K144" s="165"/>
      <c r="L144" s="30"/>
      <c r="M144" s="166" t="s">
        <v>1</v>
      </c>
      <c r="N144" s="167" t="s">
        <v>36</v>
      </c>
      <c r="O144" s="55"/>
      <c r="P144" s="168">
        <f>O144*H144</f>
        <v>0</v>
      </c>
      <c r="Q144" s="168">
        <v>0</v>
      </c>
      <c r="R144" s="168">
        <f>Q144*H144</f>
        <v>0</v>
      </c>
      <c r="S144" s="168">
        <v>0</v>
      </c>
      <c r="T144" s="16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126</v>
      </c>
      <c r="AT144" s="170" t="s">
        <v>122</v>
      </c>
      <c r="AU144" s="170" t="s">
        <v>127</v>
      </c>
      <c r="AY144" s="14" t="s">
        <v>120</v>
      </c>
      <c r="BE144" s="171">
        <f>IF(N144="základná",J144,0)</f>
        <v>0</v>
      </c>
      <c r="BF144" s="171">
        <f>IF(N144="znížená",J144,0)</f>
        <v>0</v>
      </c>
      <c r="BG144" s="171">
        <f>IF(N144="zákl. prenesená",J144,0)</f>
        <v>0</v>
      </c>
      <c r="BH144" s="171">
        <f>IF(N144="zníž. prenesená",J144,0)</f>
        <v>0</v>
      </c>
      <c r="BI144" s="171">
        <f>IF(N144="nulová",J144,0)</f>
        <v>0</v>
      </c>
      <c r="BJ144" s="14" t="s">
        <v>127</v>
      </c>
      <c r="BK144" s="171">
        <f>ROUND(I144*H144,2)</f>
        <v>0</v>
      </c>
      <c r="BL144" s="14" t="s">
        <v>126</v>
      </c>
      <c r="BM144" s="170" t="s">
        <v>169</v>
      </c>
    </row>
    <row r="145" spans="1:65" s="2" customFormat="1" ht="16.5" customHeight="1">
      <c r="A145" s="29"/>
      <c r="B145" s="158"/>
      <c r="C145" s="159" t="s">
        <v>147</v>
      </c>
      <c r="D145" s="159" t="s">
        <v>122</v>
      </c>
      <c r="E145" s="160" t="s">
        <v>170</v>
      </c>
      <c r="F145" s="161" t="s">
        <v>171</v>
      </c>
      <c r="G145" s="162" t="s">
        <v>168</v>
      </c>
      <c r="H145" s="163">
        <v>6.23</v>
      </c>
      <c r="I145" s="164"/>
      <c r="J145" s="163">
        <f>ROUND(I145*H145,2)</f>
        <v>0</v>
      </c>
      <c r="K145" s="165"/>
      <c r="L145" s="30"/>
      <c r="M145" s="166" t="s">
        <v>1</v>
      </c>
      <c r="N145" s="167" t="s">
        <v>36</v>
      </c>
      <c r="O145" s="55"/>
      <c r="P145" s="168">
        <f>O145*H145</f>
        <v>0</v>
      </c>
      <c r="Q145" s="168">
        <v>0</v>
      </c>
      <c r="R145" s="168">
        <f>Q145*H145</f>
        <v>0</v>
      </c>
      <c r="S145" s="168">
        <v>0</v>
      </c>
      <c r="T145" s="16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126</v>
      </c>
      <c r="AT145" s="170" t="s">
        <v>122</v>
      </c>
      <c r="AU145" s="170" t="s">
        <v>127</v>
      </c>
      <c r="AY145" s="14" t="s">
        <v>120</v>
      </c>
      <c r="BE145" s="171">
        <f>IF(N145="základná",J145,0)</f>
        <v>0</v>
      </c>
      <c r="BF145" s="171">
        <f>IF(N145="znížená",J145,0)</f>
        <v>0</v>
      </c>
      <c r="BG145" s="171">
        <f>IF(N145="zákl. prenesená",J145,0)</f>
        <v>0</v>
      </c>
      <c r="BH145" s="171">
        <f>IF(N145="zníž. prenesená",J145,0)</f>
        <v>0</v>
      </c>
      <c r="BI145" s="171">
        <f>IF(N145="nulová",J145,0)</f>
        <v>0</v>
      </c>
      <c r="BJ145" s="14" t="s">
        <v>127</v>
      </c>
      <c r="BK145" s="171">
        <f>ROUND(I145*H145,2)</f>
        <v>0</v>
      </c>
      <c r="BL145" s="14" t="s">
        <v>126</v>
      </c>
      <c r="BM145" s="170" t="s">
        <v>172</v>
      </c>
    </row>
    <row r="146" spans="1:65" s="12" customFormat="1" ht="22.9" customHeight="1">
      <c r="B146" s="145"/>
      <c r="D146" s="146" t="s">
        <v>69</v>
      </c>
      <c r="E146" s="156" t="s">
        <v>151</v>
      </c>
      <c r="F146" s="156" t="s">
        <v>173</v>
      </c>
      <c r="I146" s="148"/>
      <c r="J146" s="157">
        <f>BK146</f>
        <v>0</v>
      </c>
      <c r="L146" s="145"/>
      <c r="M146" s="150"/>
      <c r="N146" s="151"/>
      <c r="O146" s="151"/>
      <c r="P146" s="152">
        <f>SUM(P147:P152)</f>
        <v>0</v>
      </c>
      <c r="Q146" s="151"/>
      <c r="R146" s="152">
        <f>SUM(R147:R152)</f>
        <v>0</v>
      </c>
      <c r="S146" s="151"/>
      <c r="T146" s="153">
        <f>SUM(T147:T152)</f>
        <v>0</v>
      </c>
      <c r="AR146" s="146" t="s">
        <v>78</v>
      </c>
      <c r="AT146" s="154" t="s">
        <v>69</v>
      </c>
      <c r="AU146" s="154" t="s">
        <v>78</v>
      </c>
      <c r="AY146" s="146" t="s">
        <v>120</v>
      </c>
      <c r="BK146" s="155">
        <f>SUM(BK147:BK152)</f>
        <v>0</v>
      </c>
    </row>
    <row r="147" spans="1:65" s="2" customFormat="1" ht="24" customHeight="1">
      <c r="A147" s="29"/>
      <c r="B147" s="158"/>
      <c r="C147" s="159" t="s">
        <v>174</v>
      </c>
      <c r="D147" s="159" t="s">
        <v>122</v>
      </c>
      <c r="E147" s="160" t="s">
        <v>175</v>
      </c>
      <c r="F147" s="161" t="s">
        <v>176</v>
      </c>
      <c r="G147" s="162" t="s">
        <v>177</v>
      </c>
      <c r="H147" s="163">
        <v>4.5999999999999996</v>
      </c>
      <c r="I147" s="164"/>
      <c r="J147" s="163">
        <f t="shared" ref="J147:J152" si="10">ROUND(I147*H147,2)</f>
        <v>0</v>
      </c>
      <c r="K147" s="165"/>
      <c r="L147" s="30"/>
      <c r="M147" s="166" t="s">
        <v>1</v>
      </c>
      <c r="N147" s="167" t="s">
        <v>36</v>
      </c>
      <c r="O147" s="55"/>
      <c r="P147" s="168">
        <f t="shared" ref="P147:P152" si="11">O147*H147</f>
        <v>0</v>
      </c>
      <c r="Q147" s="168">
        <v>0</v>
      </c>
      <c r="R147" s="168">
        <f t="shared" ref="R147:R152" si="12">Q147*H147</f>
        <v>0</v>
      </c>
      <c r="S147" s="168">
        <v>0</v>
      </c>
      <c r="T147" s="169">
        <f t="shared" ref="T147:T152" si="13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126</v>
      </c>
      <c r="AT147" s="170" t="s">
        <v>122</v>
      </c>
      <c r="AU147" s="170" t="s">
        <v>127</v>
      </c>
      <c r="AY147" s="14" t="s">
        <v>120</v>
      </c>
      <c r="BE147" s="171">
        <f t="shared" ref="BE147:BE152" si="14">IF(N147="základná",J147,0)</f>
        <v>0</v>
      </c>
      <c r="BF147" s="171">
        <f t="shared" ref="BF147:BF152" si="15">IF(N147="znížená",J147,0)</f>
        <v>0</v>
      </c>
      <c r="BG147" s="171">
        <f t="shared" ref="BG147:BG152" si="16">IF(N147="zákl. prenesená",J147,0)</f>
        <v>0</v>
      </c>
      <c r="BH147" s="171">
        <f t="shared" ref="BH147:BH152" si="17">IF(N147="zníž. prenesená",J147,0)</f>
        <v>0</v>
      </c>
      <c r="BI147" s="171">
        <f t="shared" ref="BI147:BI152" si="18">IF(N147="nulová",J147,0)</f>
        <v>0</v>
      </c>
      <c r="BJ147" s="14" t="s">
        <v>127</v>
      </c>
      <c r="BK147" s="171">
        <f t="shared" ref="BK147:BK152" si="19">ROUND(I147*H147,2)</f>
        <v>0</v>
      </c>
      <c r="BL147" s="14" t="s">
        <v>126</v>
      </c>
      <c r="BM147" s="170" t="s">
        <v>178</v>
      </c>
    </row>
    <row r="148" spans="1:65" s="2" customFormat="1" ht="24" customHeight="1">
      <c r="A148" s="29"/>
      <c r="B148" s="158"/>
      <c r="C148" s="159" t="s">
        <v>150</v>
      </c>
      <c r="D148" s="159" t="s">
        <v>122</v>
      </c>
      <c r="E148" s="160" t="s">
        <v>179</v>
      </c>
      <c r="F148" s="161" t="s">
        <v>180</v>
      </c>
      <c r="G148" s="162" t="s">
        <v>177</v>
      </c>
      <c r="H148" s="163">
        <v>10.91</v>
      </c>
      <c r="I148" s="164"/>
      <c r="J148" s="163">
        <f t="shared" si="10"/>
        <v>0</v>
      </c>
      <c r="K148" s="165"/>
      <c r="L148" s="30"/>
      <c r="M148" s="166" t="s">
        <v>1</v>
      </c>
      <c r="N148" s="167" t="s">
        <v>36</v>
      </c>
      <c r="O148" s="55"/>
      <c r="P148" s="168">
        <f t="shared" si="11"/>
        <v>0</v>
      </c>
      <c r="Q148" s="168">
        <v>0</v>
      </c>
      <c r="R148" s="168">
        <f t="shared" si="12"/>
        <v>0</v>
      </c>
      <c r="S148" s="168">
        <v>0</v>
      </c>
      <c r="T148" s="16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126</v>
      </c>
      <c r="AT148" s="170" t="s">
        <v>122</v>
      </c>
      <c r="AU148" s="170" t="s">
        <v>127</v>
      </c>
      <c r="AY148" s="14" t="s">
        <v>120</v>
      </c>
      <c r="BE148" s="171">
        <f t="shared" si="14"/>
        <v>0</v>
      </c>
      <c r="BF148" s="171">
        <f t="shared" si="15"/>
        <v>0</v>
      </c>
      <c r="BG148" s="171">
        <f t="shared" si="16"/>
        <v>0</v>
      </c>
      <c r="BH148" s="171">
        <f t="shared" si="17"/>
        <v>0</v>
      </c>
      <c r="BI148" s="171">
        <f t="shared" si="18"/>
        <v>0</v>
      </c>
      <c r="BJ148" s="14" t="s">
        <v>127</v>
      </c>
      <c r="BK148" s="171">
        <f t="shared" si="19"/>
        <v>0</v>
      </c>
      <c r="BL148" s="14" t="s">
        <v>126</v>
      </c>
      <c r="BM148" s="170" t="s">
        <v>181</v>
      </c>
    </row>
    <row r="149" spans="1:65" s="2" customFormat="1" ht="16.5" customHeight="1">
      <c r="A149" s="29"/>
      <c r="B149" s="158"/>
      <c r="C149" s="159" t="s">
        <v>182</v>
      </c>
      <c r="D149" s="159" t="s">
        <v>122</v>
      </c>
      <c r="E149" s="160" t="s">
        <v>183</v>
      </c>
      <c r="F149" s="161" t="s">
        <v>184</v>
      </c>
      <c r="G149" s="162" t="s">
        <v>185</v>
      </c>
      <c r="H149" s="163">
        <v>0.61</v>
      </c>
      <c r="I149" s="164"/>
      <c r="J149" s="163">
        <f t="shared" si="10"/>
        <v>0</v>
      </c>
      <c r="K149" s="165"/>
      <c r="L149" s="30"/>
      <c r="M149" s="166" t="s">
        <v>1</v>
      </c>
      <c r="N149" s="167" t="s">
        <v>36</v>
      </c>
      <c r="O149" s="55"/>
      <c r="P149" s="168">
        <f t="shared" si="11"/>
        <v>0</v>
      </c>
      <c r="Q149" s="168">
        <v>0</v>
      </c>
      <c r="R149" s="168">
        <f t="shared" si="12"/>
        <v>0</v>
      </c>
      <c r="S149" s="168">
        <v>0</v>
      </c>
      <c r="T149" s="16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126</v>
      </c>
      <c r="AT149" s="170" t="s">
        <v>122</v>
      </c>
      <c r="AU149" s="170" t="s">
        <v>127</v>
      </c>
      <c r="AY149" s="14" t="s">
        <v>120</v>
      </c>
      <c r="BE149" s="171">
        <f t="shared" si="14"/>
        <v>0</v>
      </c>
      <c r="BF149" s="171">
        <f t="shared" si="15"/>
        <v>0</v>
      </c>
      <c r="BG149" s="171">
        <f t="shared" si="16"/>
        <v>0</v>
      </c>
      <c r="BH149" s="171">
        <f t="shared" si="17"/>
        <v>0</v>
      </c>
      <c r="BI149" s="171">
        <f t="shared" si="18"/>
        <v>0</v>
      </c>
      <c r="BJ149" s="14" t="s">
        <v>127</v>
      </c>
      <c r="BK149" s="171">
        <f t="shared" si="19"/>
        <v>0</v>
      </c>
      <c r="BL149" s="14" t="s">
        <v>126</v>
      </c>
      <c r="BM149" s="170" t="s">
        <v>186</v>
      </c>
    </row>
    <row r="150" spans="1:65" s="2" customFormat="1" ht="24" customHeight="1">
      <c r="A150" s="29"/>
      <c r="B150" s="158"/>
      <c r="C150" s="159" t="s">
        <v>154</v>
      </c>
      <c r="D150" s="159" t="s">
        <v>122</v>
      </c>
      <c r="E150" s="160" t="s">
        <v>187</v>
      </c>
      <c r="F150" s="161" t="s">
        <v>188</v>
      </c>
      <c r="G150" s="162" t="s">
        <v>185</v>
      </c>
      <c r="H150" s="163">
        <v>11.53</v>
      </c>
      <c r="I150" s="164"/>
      <c r="J150" s="163">
        <f t="shared" si="10"/>
        <v>0</v>
      </c>
      <c r="K150" s="165"/>
      <c r="L150" s="30"/>
      <c r="M150" s="166" t="s">
        <v>1</v>
      </c>
      <c r="N150" s="167" t="s">
        <v>36</v>
      </c>
      <c r="O150" s="55"/>
      <c r="P150" s="168">
        <f t="shared" si="11"/>
        <v>0</v>
      </c>
      <c r="Q150" s="168">
        <v>0</v>
      </c>
      <c r="R150" s="168">
        <f t="shared" si="12"/>
        <v>0</v>
      </c>
      <c r="S150" s="168">
        <v>0</v>
      </c>
      <c r="T150" s="16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126</v>
      </c>
      <c r="AT150" s="170" t="s">
        <v>122</v>
      </c>
      <c r="AU150" s="170" t="s">
        <v>127</v>
      </c>
      <c r="AY150" s="14" t="s">
        <v>120</v>
      </c>
      <c r="BE150" s="171">
        <f t="shared" si="14"/>
        <v>0</v>
      </c>
      <c r="BF150" s="171">
        <f t="shared" si="15"/>
        <v>0</v>
      </c>
      <c r="BG150" s="171">
        <f t="shared" si="16"/>
        <v>0</v>
      </c>
      <c r="BH150" s="171">
        <f t="shared" si="17"/>
        <v>0</v>
      </c>
      <c r="BI150" s="171">
        <f t="shared" si="18"/>
        <v>0</v>
      </c>
      <c r="BJ150" s="14" t="s">
        <v>127</v>
      </c>
      <c r="BK150" s="171">
        <f t="shared" si="19"/>
        <v>0</v>
      </c>
      <c r="BL150" s="14" t="s">
        <v>126</v>
      </c>
      <c r="BM150" s="170" t="s">
        <v>189</v>
      </c>
    </row>
    <row r="151" spans="1:65" s="2" customFormat="1" ht="24" customHeight="1">
      <c r="A151" s="29"/>
      <c r="B151" s="158"/>
      <c r="C151" s="159" t="s">
        <v>190</v>
      </c>
      <c r="D151" s="159" t="s">
        <v>122</v>
      </c>
      <c r="E151" s="160" t="s">
        <v>191</v>
      </c>
      <c r="F151" s="161" t="s">
        <v>192</v>
      </c>
      <c r="G151" s="162" t="s">
        <v>185</v>
      </c>
      <c r="H151" s="163">
        <v>0.61</v>
      </c>
      <c r="I151" s="164"/>
      <c r="J151" s="163">
        <f t="shared" si="10"/>
        <v>0</v>
      </c>
      <c r="K151" s="165"/>
      <c r="L151" s="30"/>
      <c r="M151" s="166" t="s">
        <v>1</v>
      </c>
      <c r="N151" s="167" t="s">
        <v>36</v>
      </c>
      <c r="O151" s="55"/>
      <c r="P151" s="168">
        <f t="shared" si="11"/>
        <v>0</v>
      </c>
      <c r="Q151" s="168">
        <v>0</v>
      </c>
      <c r="R151" s="168">
        <f t="shared" si="12"/>
        <v>0</v>
      </c>
      <c r="S151" s="168">
        <v>0</v>
      </c>
      <c r="T151" s="16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126</v>
      </c>
      <c r="AT151" s="170" t="s">
        <v>122</v>
      </c>
      <c r="AU151" s="170" t="s">
        <v>127</v>
      </c>
      <c r="AY151" s="14" t="s">
        <v>120</v>
      </c>
      <c r="BE151" s="171">
        <f t="shared" si="14"/>
        <v>0</v>
      </c>
      <c r="BF151" s="171">
        <f t="shared" si="15"/>
        <v>0</v>
      </c>
      <c r="BG151" s="171">
        <f t="shared" si="16"/>
        <v>0</v>
      </c>
      <c r="BH151" s="171">
        <f t="shared" si="17"/>
        <v>0</v>
      </c>
      <c r="BI151" s="171">
        <f t="shared" si="18"/>
        <v>0</v>
      </c>
      <c r="BJ151" s="14" t="s">
        <v>127</v>
      </c>
      <c r="BK151" s="171">
        <f t="shared" si="19"/>
        <v>0</v>
      </c>
      <c r="BL151" s="14" t="s">
        <v>126</v>
      </c>
      <c r="BM151" s="170" t="s">
        <v>193</v>
      </c>
    </row>
    <row r="152" spans="1:65" s="2" customFormat="1" ht="16.5" customHeight="1">
      <c r="A152" s="29"/>
      <c r="B152" s="158"/>
      <c r="C152" s="159" t="s">
        <v>7</v>
      </c>
      <c r="D152" s="159" t="s">
        <v>122</v>
      </c>
      <c r="E152" s="160" t="s">
        <v>194</v>
      </c>
      <c r="F152" s="161" t="s">
        <v>195</v>
      </c>
      <c r="G152" s="162" t="s">
        <v>185</v>
      </c>
      <c r="H152" s="163">
        <v>0.61</v>
      </c>
      <c r="I152" s="164"/>
      <c r="J152" s="163">
        <f t="shared" si="10"/>
        <v>0</v>
      </c>
      <c r="K152" s="165"/>
      <c r="L152" s="30"/>
      <c r="M152" s="166" t="s">
        <v>1</v>
      </c>
      <c r="N152" s="167" t="s">
        <v>36</v>
      </c>
      <c r="O152" s="55"/>
      <c r="P152" s="168">
        <f t="shared" si="11"/>
        <v>0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126</v>
      </c>
      <c r="AT152" s="170" t="s">
        <v>122</v>
      </c>
      <c r="AU152" s="170" t="s">
        <v>127</v>
      </c>
      <c r="AY152" s="14" t="s">
        <v>120</v>
      </c>
      <c r="BE152" s="171">
        <f t="shared" si="14"/>
        <v>0</v>
      </c>
      <c r="BF152" s="171">
        <f t="shared" si="15"/>
        <v>0</v>
      </c>
      <c r="BG152" s="171">
        <f t="shared" si="16"/>
        <v>0</v>
      </c>
      <c r="BH152" s="171">
        <f t="shared" si="17"/>
        <v>0</v>
      </c>
      <c r="BI152" s="171">
        <f t="shared" si="18"/>
        <v>0</v>
      </c>
      <c r="BJ152" s="14" t="s">
        <v>127</v>
      </c>
      <c r="BK152" s="171">
        <f t="shared" si="19"/>
        <v>0</v>
      </c>
      <c r="BL152" s="14" t="s">
        <v>126</v>
      </c>
      <c r="BM152" s="170" t="s">
        <v>196</v>
      </c>
    </row>
    <row r="153" spans="1:65" s="12" customFormat="1" ht="22.9" customHeight="1">
      <c r="B153" s="145"/>
      <c r="D153" s="146" t="s">
        <v>69</v>
      </c>
      <c r="E153" s="156" t="s">
        <v>197</v>
      </c>
      <c r="F153" s="156" t="s">
        <v>198</v>
      </c>
      <c r="I153" s="148"/>
      <c r="J153" s="157">
        <f>BK153</f>
        <v>0</v>
      </c>
      <c r="L153" s="145"/>
      <c r="M153" s="150"/>
      <c r="N153" s="151"/>
      <c r="O153" s="151"/>
      <c r="P153" s="152">
        <f>P154</f>
        <v>0</v>
      </c>
      <c r="Q153" s="151"/>
      <c r="R153" s="152">
        <f>R154</f>
        <v>0</v>
      </c>
      <c r="S153" s="151"/>
      <c r="T153" s="153">
        <f>T154</f>
        <v>0</v>
      </c>
      <c r="AR153" s="146" t="s">
        <v>78</v>
      </c>
      <c r="AT153" s="154" t="s">
        <v>69</v>
      </c>
      <c r="AU153" s="154" t="s">
        <v>78</v>
      </c>
      <c r="AY153" s="146" t="s">
        <v>120</v>
      </c>
      <c r="BK153" s="155">
        <f>BK154</f>
        <v>0</v>
      </c>
    </row>
    <row r="154" spans="1:65" s="2" customFormat="1" ht="24" customHeight="1">
      <c r="A154" s="29"/>
      <c r="B154" s="158"/>
      <c r="C154" s="159" t="s">
        <v>199</v>
      </c>
      <c r="D154" s="159" t="s">
        <v>122</v>
      </c>
      <c r="E154" s="160" t="s">
        <v>200</v>
      </c>
      <c r="F154" s="161" t="s">
        <v>201</v>
      </c>
      <c r="G154" s="162" t="s">
        <v>185</v>
      </c>
      <c r="H154" s="163">
        <v>4.12</v>
      </c>
      <c r="I154" s="164"/>
      <c r="J154" s="163">
        <f>ROUND(I154*H154,2)</f>
        <v>0</v>
      </c>
      <c r="K154" s="165"/>
      <c r="L154" s="30"/>
      <c r="M154" s="166" t="s">
        <v>1</v>
      </c>
      <c r="N154" s="167" t="s">
        <v>36</v>
      </c>
      <c r="O154" s="55"/>
      <c r="P154" s="168">
        <f>O154*H154</f>
        <v>0</v>
      </c>
      <c r="Q154" s="168">
        <v>0</v>
      </c>
      <c r="R154" s="168">
        <f>Q154*H154</f>
        <v>0</v>
      </c>
      <c r="S154" s="168">
        <v>0</v>
      </c>
      <c r="T154" s="16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126</v>
      </c>
      <c r="AT154" s="170" t="s">
        <v>122</v>
      </c>
      <c r="AU154" s="170" t="s">
        <v>127</v>
      </c>
      <c r="AY154" s="14" t="s">
        <v>120</v>
      </c>
      <c r="BE154" s="171">
        <f>IF(N154="základná",J154,0)</f>
        <v>0</v>
      </c>
      <c r="BF154" s="171">
        <f>IF(N154="znížená",J154,0)</f>
        <v>0</v>
      </c>
      <c r="BG154" s="171">
        <f>IF(N154="zákl. prenesená",J154,0)</f>
        <v>0</v>
      </c>
      <c r="BH154" s="171">
        <f>IF(N154="zníž. prenesená",J154,0)</f>
        <v>0</v>
      </c>
      <c r="BI154" s="171">
        <f>IF(N154="nulová",J154,0)</f>
        <v>0</v>
      </c>
      <c r="BJ154" s="14" t="s">
        <v>127</v>
      </c>
      <c r="BK154" s="171">
        <f>ROUND(I154*H154,2)</f>
        <v>0</v>
      </c>
      <c r="BL154" s="14" t="s">
        <v>126</v>
      </c>
      <c r="BM154" s="170" t="s">
        <v>202</v>
      </c>
    </row>
    <row r="155" spans="1:65" s="12" customFormat="1" ht="25.9" customHeight="1">
      <c r="B155" s="145"/>
      <c r="D155" s="146" t="s">
        <v>69</v>
      </c>
      <c r="E155" s="147" t="s">
        <v>203</v>
      </c>
      <c r="F155" s="147" t="s">
        <v>204</v>
      </c>
      <c r="I155" s="148"/>
      <c r="J155" s="149">
        <f>BK155</f>
        <v>0</v>
      </c>
      <c r="L155" s="145"/>
      <c r="M155" s="150"/>
      <c r="N155" s="151"/>
      <c r="O155" s="151"/>
      <c r="P155" s="152">
        <f>P156+P157+P159+P174+P179</f>
        <v>0</v>
      </c>
      <c r="Q155" s="151"/>
      <c r="R155" s="152">
        <f>R156+R157+R159+R174+R179</f>
        <v>0</v>
      </c>
      <c r="S155" s="151"/>
      <c r="T155" s="153">
        <f>T156+T157+T159+T174+T179</f>
        <v>0</v>
      </c>
      <c r="AR155" s="146" t="s">
        <v>127</v>
      </c>
      <c r="AT155" s="154" t="s">
        <v>69</v>
      </c>
      <c r="AU155" s="154" t="s">
        <v>70</v>
      </c>
      <c r="AY155" s="146" t="s">
        <v>120</v>
      </c>
      <c r="BK155" s="155">
        <f>BK156+BK157+BK159+BK174+BK179</f>
        <v>0</v>
      </c>
    </row>
    <row r="156" spans="1:65" s="12" customFormat="1" ht="22.9" customHeight="1">
      <c r="B156" s="145"/>
      <c r="D156" s="146" t="s">
        <v>69</v>
      </c>
      <c r="E156" s="156" t="s">
        <v>205</v>
      </c>
      <c r="F156" s="156" t="s">
        <v>206</v>
      </c>
      <c r="I156" s="148"/>
      <c r="J156" s="157">
        <f>BK156</f>
        <v>0</v>
      </c>
      <c r="L156" s="145"/>
      <c r="M156" s="150"/>
      <c r="N156" s="151"/>
      <c r="O156" s="151"/>
      <c r="P156" s="152">
        <v>0</v>
      </c>
      <c r="Q156" s="151"/>
      <c r="R156" s="152">
        <v>0</v>
      </c>
      <c r="S156" s="151"/>
      <c r="T156" s="153">
        <v>0</v>
      </c>
      <c r="AR156" s="146" t="s">
        <v>78</v>
      </c>
      <c r="AT156" s="154" t="s">
        <v>69</v>
      </c>
      <c r="AU156" s="154" t="s">
        <v>78</v>
      </c>
      <c r="AY156" s="146" t="s">
        <v>120</v>
      </c>
      <c r="BK156" s="155">
        <v>0</v>
      </c>
    </row>
    <row r="157" spans="1:65" s="12" customFormat="1" ht="22.9" customHeight="1">
      <c r="B157" s="145"/>
      <c r="D157" s="146" t="s">
        <v>69</v>
      </c>
      <c r="E157" s="156" t="s">
        <v>207</v>
      </c>
      <c r="F157" s="156" t="s">
        <v>208</v>
      </c>
      <c r="I157" s="148"/>
      <c r="J157" s="157">
        <f>BK157</f>
        <v>0</v>
      </c>
      <c r="L157" s="145"/>
      <c r="M157" s="150"/>
      <c r="N157" s="151"/>
      <c r="O157" s="151"/>
      <c r="P157" s="152">
        <f>P158</f>
        <v>0</v>
      </c>
      <c r="Q157" s="151"/>
      <c r="R157" s="152">
        <f>R158</f>
        <v>0</v>
      </c>
      <c r="S157" s="151"/>
      <c r="T157" s="153">
        <f>T158</f>
        <v>0</v>
      </c>
      <c r="AR157" s="146" t="s">
        <v>78</v>
      </c>
      <c r="AT157" s="154" t="s">
        <v>69</v>
      </c>
      <c r="AU157" s="154" t="s">
        <v>78</v>
      </c>
      <c r="AY157" s="146" t="s">
        <v>120</v>
      </c>
      <c r="BK157" s="155">
        <f>BK158</f>
        <v>0</v>
      </c>
    </row>
    <row r="158" spans="1:65" s="2" customFormat="1" ht="36" customHeight="1">
      <c r="A158" s="29"/>
      <c r="B158" s="158"/>
      <c r="C158" s="159" t="s">
        <v>160</v>
      </c>
      <c r="D158" s="159" t="s">
        <v>122</v>
      </c>
      <c r="E158" s="160" t="s">
        <v>209</v>
      </c>
      <c r="F158" s="161" t="s">
        <v>210</v>
      </c>
      <c r="G158" s="162" t="s">
        <v>211</v>
      </c>
      <c r="H158" s="163">
        <v>3</v>
      </c>
      <c r="I158" s="164"/>
      <c r="J158" s="163">
        <f>ROUND(I158*H158,2)</f>
        <v>0</v>
      </c>
      <c r="K158" s="165"/>
      <c r="L158" s="30"/>
      <c r="M158" s="166" t="s">
        <v>1</v>
      </c>
      <c r="N158" s="167" t="s">
        <v>36</v>
      </c>
      <c r="O158" s="55"/>
      <c r="P158" s="168">
        <f>O158*H158</f>
        <v>0</v>
      </c>
      <c r="Q158" s="168">
        <v>0</v>
      </c>
      <c r="R158" s="168">
        <f>Q158*H158</f>
        <v>0</v>
      </c>
      <c r="S158" s="168">
        <v>0</v>
      </c>
      <c r="T158" s="16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0" t="s">
        <v>126</v>
      </c>
      <c r="AT158" s="170" t="s">
        <v>122</v>
      </c>
      <c r="AU158" s="170" t="s">
        <v>127</v>
      </c>
      <c r="AY158" s="14" t="s">
        <v>120</v>
      </c>
      <c r="BE158" s="171">
        <f>IF(N158="základná",J158,0)</f>
        <v>0</v>
      </c>
      <c r="BF158" s="171">
        <f>IF(N158="znížená",J158,0)</f>
        <v>0</v>
      </c>
      <c r="BG158" s="171">
        <f>IF(N158="zákl. prenesená",J158,0)</f>
        <v>0</v>
      </c>
      <c r="BH158" s="171">
        <f>IF(N158="zníž. prenesená",J158,0)</f>
        <v>0</v>
      </c>
      <c r="BI158" s="171">
        <f>IF(N158="nulová",J158,0)</f>
        <v>0</v>
      </c>
      <c r="BJ158" s="14" t="s">
        <v>127</v>
      </c>
      <c r="BK158" s="171">
        <f>ROUND(I158*H158,2)</f>
        <v>0</v>
      </c>
      <c r="BL158" s="14" t="s">
        <v>126</v>
      </c>
      <c r="BM158" s="170" t="s">
        <v>212</v>
      </c>
    </row>
    <row r="159" spans="1:65" s="12" customFormat="1" ht="22.9" customHeight="1">
      <c r="B159" s="145"/>
      <c r="D159" s="146" t="s">
        <v>69</v>
      </c>
      <c r="E159" s="156" t="s">
        <v>213</v>
      </c>
      <c r="F159" s="156" t="s">
        <v>214</v>
      </c>
      <c r="I159" s="148"/>
      <c r="J159" s="157">
        <f>BK159</f>
        <v>0</v>
      </c>
      <c r="L159" s="145"/>
      <c r="M159" s="150"/>
      <c r="N159" s="151"/>
      <c r="O159" s="151"/>
      <c r="P159" s="152">
        <f>SUM(P160:P173)</f>
        <v>0</v>
      </c>
      <c r="Q159" s="151"/>
      <c r="R159" s="152">
        <f>SUM(R160:R173)</f>
        <v>0</v>
      </c>
      <c r="S159" s="151"/>
      <c r="T159" s="153">
        <f>SUM(T160:T173)</f>
        <v>0</v>
      </c>
      <c r="AR159" s="146" t="s">
        <v>78</v>
      </c>
      <c r="AT159" s="154" t="s">
        <v>69</v>
      </c>
      <c r="AU159" s="154" t="s">
        <v>78</v>
      </c>
      <c r="AY159" s="146" t="s">
        <v>120</v>
      </c>
      <c r="BK159" s="155">
        <f>SUM(BK160:BK173)</f>
        <v>0</v>
      </c>
    </row>
    <row r="160" spans="1:65" s="2" customFormat="1" ht="16.5" customHeight="1">
      <c r="A160" s="29"/>
      <c r="B160" s="158"/>
      <c r="C160" s="159" t="s">
        <v>215</v>
      </c>
      <c r="D160" s="159" t="s">
        <v>122</v>
      </c>
      <c r="E160" s="160" t="s">
        <v>216</v>
      </c>
      <c r="F160" s="161" t="s">
        <v>217</v>
      </c>
      <c r="G160" s="162" t="s">
        <v>218</v>
      </c>
      <c r="H160" s="163">
        <v>6</v>
      </c>
      <c r="I160" s="164"/>
      <c r="J160" s="163">
        <f t="shared" ref="J160:J173" si="20">ROUND(I160*H160,2)</f>
        <v>0</v>
      </c>
      <c r="K160" s="165"/>
      <c r="L160" s="30"/>
      <c r="M160" s="166" t="s">
        <v>1</v>
      </c>
      <c r="N160" s="167" t="s">
        <v>36</v>
      </c>
      <c r="O160" s="55"/>
      <c r="P160" s="168">
        <f t="shared" ref="P160:P173" si="21">O160*H160</f>
        <v>0</v>
      </c>
      <c r="Q160" s="168">
        <v>0</v>
      </c>
      <c r="R160" s="168">
        <f t="shared" ref="R160:R173" si="22">Q160*H160</f>
        <v>0</v>
      </c>
      <c r="S160" s="168">
        <v>0</v>
      </c>
      <c r="T160" s="169">
        <f t="shared" ref="T160:T173" si="23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0" t="s">
        <v>126</v>
      </c>
      <c r="AT160" s="170" t="s">
        <v>122</v>
      </c>
      <c r="AU160" s="170" t="s">
        <v>127</v>
      </c>
      <c r="AY160" s="14" t="s">
        <v>120</v>
      </c>
      <c r="BE160" s="171">
        <f t="shared" ref="BE160:BE173" si="24">IF(N160="základná",J160,0)</f>
        <v>0</v>
      </c>
      <c r="BF160" s="171">
        <f t="shared" ref="BF160:BF173" si="25">IF(N160="znížená",J160,0)</f>
        <v>0</v>
      </c>
      <c r="BG160" s="171">
        <f t="shared" ref="BG160:BG173" si="26">IF(N160="zákl. prenesená",J160,0)</f>
        <v>0</v>
      </c>
      <c r="BH160" s="171">
        <f t="shared" ref="BH160:BH173" si="27">IF(N160="zníž. prenesená",J160,0)</f>
        <v>0</v>
      </c>
      <c r="BI160" s="171">
        <f t="shared" ref="BI160:BI173" si="28">IF(N160="nulová",J160,0)</f>
        <v>0</v>
      </c>
      <c r="BJ160" s="14" t="s">
        <v>127</v>
      </c>
      <c r="BK160" s="171">
        <f t="shared" ref="BK160:BK173" si="29">ROUND(I160*H160,2)</f>
        <v>0</v>
      </c>
      <c r="BL160" s="14" t="s">
        <v>126</v>
      </c>
      <c r="BM160" s="170" t="s">
        <v>219</v>
      </c>
    </row>
    <row r="161" spans="1:65" s="2" customFormat="1" ht="16.5" customHeight="1">
      <c r="A161" s="29"/>
      <c r="B161" s="158"/>
      <c r="C161" s="159" t="s">
        <v>164</v>
      </c>
      <c r="D161" s="159" t="s">
        <v>122</v>
      </c>
      <c r="E161" s="160" t="s">
        <v>220</v>
      </c>
      <c r="F161" s="161" t="s">
        <v>221</v>
      </c>
      <c r="G161" s="162" t="s">
        <v>218</v>
      </c>
      <c r="H161" s="163">
        <v>6</v>
      </c>
      <c r="I161" s="164"/>
      <c r="J161" s="163">
        <f t="shared" si="20"/>
        <v>0</v>
      </c>
      <c r="K161" s="165"/>
      <c r="L161" s="30"/>
      <c r="M161" s="166" t="s">
        <v>1</v>
      </c>
      <c r="N161" s="167" t="s">
        <v>36</v>
      </c>
      <c r="O161" s="55"/>
      <c r="P161" s="168">
        <f t="shared" si="21"/>
        <v>0</v>
      </c>
      <c r="Q161" s="168">
        <v>0</v>
      </c>
      <c r="R161" s="168">
        <f t="shared" si="22"/>
        <v>0</v>
      </c>
      <c r="S161" s="168">
        <v>0</v>
      </c>
      <c r="T161" s="16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0" t="s">
        <v>126</v>
      </c>
      <c r="AT161" s="170" t="s">
        <v>122</v>
      </c>
      <c r="AU161" s="170" t="s">
        <v>127</v>
      </c>
      <c r="AY161" s="14" t="s">
        <v>120</v>
      </c>
      <c r="BE161" s="171">
        <f t="shared" si="24"/>
        <v>0</v>
      </c>
      <c r="BF161" s="171">
        <f t="shared" si="25"/>
        <v>0</v>
      </c>
      <c r="BG161" s="171">
        <f t="shared" si="26"/>
        <v>0</v>
      </c>
      <c r="BH161" s="171">
        <f t="shared" si="27"/>
        <v>0</v>
      </c>
      <c r="BI161" s="171">
        <f t="shared" si="28"/>
        <v>0</v>
      </c>
      <c r="BJ161" s="14" t="s">
        <v>127</v>
      </c>
      <c r="BK161" s="171">
        <f t="shared" si="29"/>
        <v>0</v>
      </c>
      <c r="BL161" s="14" t="s">
        <v>126</v>
      </c>
      <c r="BM161" s="170" t="s">
        <v>222</v>
      </c>
    </row>
    <row r="162" spans="1:65" s="2" customFormat="1" ht="16.5" customHeight="1">
      <c r="A162" s="29"/>
      <c r="B162" s="158"/>
      <c r="C162" s="159" t="s">
        <v>223</v>
      </c>
      <c r="D162" s="159" t="s">
        <v>122</v>
      </c>
      <c r="E162" s="160" t="s">
        <v>224</v>
      </c>
      <c r="F162" s="161" t="s">
        <v>225</v>
      </c>
      <c r="G162" s="162" t="s">
        <v>218</v>
      </c>
      <c r="H162" s="163">
        <v>6</v>
      </c>
      <c r="I162" s="164"/>
      <c r="J162" s="163">
        <f t="shared" si="20"/>
        <v>0</v>
      </c>
      <c r="K162" s="165"/>
      <c r="L162" s="30"/>
      <c r="M162" s="166" t="s">
        <v>1</v>
      </c>
      <c r="N162" s="167" t="s">
        <v>36</v>
      </c>
      <c r="O162" s="55"/>
      <c r="P162" s="168">
        <f t="shared" si="21"/>
        <v>0</v>
      </c>
      <c r="Q162" s="168">
        <v>0</v>
      </c>
      <c r="R162" s="168">
        <f t="shared" si="22"/>
        <v>0</v>
      </c>
      <c r="S162" s="168">
        <v>0</v>
      </c>
      <c r="T162" s="16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0" t="s">
        <v>126</v>
      </c>
      <c r="AT162" s="170" t="s">
        <v>122</v>
      </c>
      <c r="AU162" s="170" t="s">
        <v>127</v>
      </c>
      <c r="AY162" s="14" t="s">
        <v>120</v>
      </c>
      <c r="BE162" s="171">
        <f t="shared" si="24"/>
        <v>0</v>
      </c>
      <c r="BF162" s="171">
        <f t="shared" si="25"/>
        <v>0</v>
      </c>
      <c r="BG162" s="171">
        <f t="shared" si="26"/>
        <v>0</v>
      </c>
      <c r="BH162" s="171">
        <f t="shared" si="27"/>
        <v>0</v>
      </c>
      <c r="BI162" s="171">
        <f t="shared" si="28"/>
        <v>0</v>
      </c>
      <c r="BJ162" s="14" t="s">
        <v>127</v>
      </c>
      <c r="BK162" s="171">
        <f t="shared" si="29"/>
        <v>0</v>
      </c>
      <c r="BL162" s="14" t="s">
        <v>126</v>
      </c>
      <c r="BM162" s="170" t="s">
        <v>226</v>
      </c>
    </row>
    <row r="163" spans="1:65" s="2" customFormat="1" ht="16.5" customHeight="1">
      <c r="A163" s="29"/>
      <c r="B163" s="158"/>
      <c r="C163" s="159" t="s">
        <v>169</v>
      </c>
      <c r="D163" s="159" t="s">
        <v>122</v>
      </c>
      <c r="E163" s="160" t="s">
        <v>227</v>
      </c>
      <c r="F163" s="161" t="s">
        <v>228</v>
      </c>
      <c r="G163" s="162" t="s">
        <v>218</v>
      </c>
      <c r="H163" s="163">
        <v>6</v>
      </c>
      <c r="I163" s="164"/>
      <c r="J163" s="163">
        <f t="shared" si="20"/>
        <v>0</v>
      </c>
      <c r="K163" s="165"/>
      <c r="L163" s="30"/>
      <c r="M163" s="166" t="s">
        <v>1</v>
      </c>
      <c r="N163" s="167" t="s">
        <v>36</v>
      </c>
      <c r="O163" s="55"/>
      <c r="P163" s="168">
        <f t="shared" si="21"/>
        <v>0</v>
      </c>
      <c r="Q163" s="168">
        <v>0</v>
      </c>
      <c r="R163" s="168">
        <f t="shared" si="22"/>
        <v>0</v>
      </c>
      <c r="S163" s="168">
        <v>0</v>
      </c>
      <c r="T163" s="16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126</v>
      </c>
      <c r="AT163" s="170" t="s">
        <v>122</v>
      </c>
      <c r="AU163" s="170" t="s">
        <v>127</v>
      </c>
      <c r="AY163" s="14" t="s">
        <v>120</v>
      </c>
      <c r="BE163" s="171">
        <f t="shared" si="24"/>
        <v>0</v>
      </c>
      <c r="BF163" s="171">
        <f t="shared" si="25"/>
        <v>0</v>
      </c>
      <c r="BG163" s="171">
        <f t="shared" si="26"/>
        <v>0</v>
      </c>
      <c r="BH163" s="171">
        <f t="shared" si="27"/>
        <v>0</v>
      </c>
      <c r="BI163" s="171">
        <f t="shared" si="28"/>
        <v>0</v>
      </c>
      <c r="BJ163" s="14" t="s">
        <v>127</v>
      </c>
      <c r="BK163" s="171">
        <f t="shared" si="29"/>
        <v>0</v>
      </c>
      <c r="BL163" s="14" t="s">
        <v>126</v>
      </c>
      <c r="BM163" s="170" t="s">
        <v>229</v>
      </c>
    </row>
    <row r="164" spans="1:65" s="2" customFormat="1" ht="16.5" customHeight="1">
      <c r="A164" s="29"/>
      <c r="B164" s="158"/>
      <c r="C164" s="159" t="s">
        <v>230</v>
      </c>
      <c r="D164" s="159" t="s">
        <v>122</v>
      </c>
      <c r="E164" s="160" t="s">
        <v>231</v>
      </c>
      <c r="F164" s="161" t="s">
        <v>232</v>
      </c>
      <c r="G164" s="162" t="s">
        <v>218</v>
      </c>
      <c r="H164" s="163">
        <v>18</v>
      </c>
      <c r="I164" s="164"/>
      <c r="J164" s="163">
        <f t="shared" si="20"/>
        <v>0</v>
      </c>
      <c r="K164" s="165"/>
      <c r="L164" s="30"/>
      <c r="M164" s="166" t="s">
        <v>1</v>
      </c>
      <c r="N164" s="167" t="s">
        <v>36</v>
      </c>
      <c r="O164" s="55"/>
      <c r="P164" s="168">
        <f t="shared" si="21"/>
        <v>0</v>
      </c>
      <c r="Q164" s="168">
        <v>0</v>
      </c>
      <c r="R164" s="168">
        <f t="shared" si="22"/>
        <v>0</v>
      </c>
      <c r="S164" s="168">
        <v>0</v>
      </c>
      <c r="T164" s="16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126</v>
      </c>
      <c r="AT164" s="170" t="s">
        <v>122</v>
      </c>
      <c r="AU164" s="170" t="s">
        <v>127</v>
      </c>
      <c r="AY164" s="14" t="s">
        <v>120</v>
      </c>
      <c r="BE164" s="171">
        <f t="shared" si="24"/>
        <v>0</v>
      </c>
      <c r="BF164" s="171">
        <f t="shared" si="25"/>
        <v>0</v>
      </c>
      <c r="BG164" s="171">
        <f t="shared" si="26"/>
        <v>0</v>
      </c>
      <c r="BH164" s="171">
        <f t="shared" si="27"/>
        <v>0</v>
      </c>
      <c r="BI164" s="171">
        <f t="shared" si="28"/>
        <v>0</v>
      </c>
      <c r="BJ164" s="14" t="s">
        <v>127</v>
      </c>
      <c r="BK164" s="171">
        <f t="shared" si="29"/>
        <v>0</v>
      </c>
      <c r="BL164" s="14" t="s">
        <v>126</v>
      </c>
      <c r="BM164" s="170" t="s">
        <v>233</v>
      </c>
    </row>
    <row r="165" spans="1:65" s="2" customFormat="1" ht="16.5" customHeight="1">
      <c r="A165" s="29"/>
      <c r="B165" s="158"/>
      <c r="C165" s="159" t="s">
        <v>172</v>
      </c>
      <c r="D165" s="159" t="s">
        <v>122</v>
      </c>
      <c r="E165" s="160" t="s">
        <v>234</v>
      </c>
      <c r="F165" s="161" t="s">
        <v>235</v>
      </c>
      <c r="G165" s="162" t="s">
        <v>218</v>
      </c>
      <c r="H165" s="163">
        <v>6</v>
      </c>
      <c r="I165" s="164"/>
      <c r="J165" s="163">
        <f t="shared" si="20"/>
        <v>0</v>
      </c>
      <c r="K165" s="165"/>
      <c r="L165" s="30"/>
      <c r="M165" s="166" t="s">
        <v>1</v>
      </c>
      <c r="N165" s="167" t="s">
        <v>36</v>
      </c>
      <c r="O165" s="55"/>
      <c r="P165" s="168">
        <f t="shared" si="21"/>
        <v>0</v>
      </c>
      <c r="Q165" s="168">
        <v>0</v>
      </c>
      <c r="R165" s="168">
        <f t="shared" si="22"/>
        <v>0</v>
      </c>
      <c r="S165" s="168">
        <v>0</v>
      </c>
      <c r="T165" s="16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0" t="s">
        <v>126</v>
      </c>
      <c r="AT165" s="170" t="s">
        <v>122</v>
      </c>
      <c r="AU165" s="170" t="s">
        <v>127</v>
      </c>
      <c r="AY165" s="14" t="s">
        <v>120</v>
      </c>
      <c r="BE165" s="171">
        <f t="shared" si="24"/>
        <v>0</v>
      </c>
      <c r="BF165" s="171">
        <f t="shared" si="25"/>
        <v>0</v>
      </c>
      <c r="BG165" s="171">
        <f t="shared" si="26"/>
        <v>0</v>
      </c>
      <c r="BH165" s="171">
        <f t="shared" si="27"/>
        <v>0</v>
      </c>
      <c r="BI165" s="171">
        <f t="shared" si="28"/>
        <v>0</v>
      </c>
      <c r="BJ165" s="14" t="s">
        <v>127</v>
      </c>
      <c r="BK165" s="171">
        <f t="shared" si="29"/>
        <v>0</v>
      </c>
      <c r="BL165" s="14" t="s">
        <v>126</v>
      </c>
      <c r="BM165" s="170" t="s">
        <v>236</v>
      </c>
    </row>
    <row r="166" spans="1:65" s="2" customFormat="1" ht="16.5" customHeight="1">
      <c r="A166" s="29"/>
      <c r="B166" s="158"/>
      <c r="C166" s="159" t="s">
        <v>237</v>
      </c>
      <c r="D166" s="159" t="s">
        <v>122</v>
      </c>
      <c r="E166" s="160" t="s">
        <v>238</v>
      </c>
      <c r="F166" s="161" t="s">
        <v>239</v>
      </c>
      <c r="G166" s="162" t="s">
        <v>218</v>
      </c>
      <c r="H166" s="163">
        <v>18</v>
      </c>
      <c r="I166" s="164"/>
      <c r="J166" s="163">
        <f t="shared" si="20"/>
        <v>0</v>
      </c>
      <c r="K166" s="165"/>
      <c r="L166" s="30"/>
      <c r="M166" s="166" t="s">
        <v>1</v>
      </c>
      <c r="N166" s="167" t="s">
        <v>36</v>
      </c>
      <c r="O166" s="55"/>
      <c r="P166" s="168">
        <f t="shared" si="21"/>
        <v>0</v>
      </c>
      <c r="Q166" s="168">
        <v>0</v>
      </c>
      <c r="R166" s="168">
        <f t="shared" si="22"/>
        <v>0</v>
      </c>
      <c r="S166" s="168">
        <v>0</v>
      </c>
      <c r="T166" s="16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126</v>
      </c>
      <c r="AT166" s="170" t="s">
        <v>122</v>
      </c>
      <c r="AU166" s="170" t="s">
        <v>127</v>
      </c>
      <c r="AY166" s="14" t="s">
        <v>120</v>
      </c>
      <c r="BE166" s="171">
        <f t="shared" si="24"/>
        <v>0</v>
      </c>
      <c r="BF166" s="171">
        <f t="shared" si="25"/>
        <v>0</v>
      </c>
      <c r="BG166" s="171">
        <f t="shared" si="26"/>
        <v>0</v>
      </c>
      <c r="BH166" s="171">
        <f t="shared" si="27"/>
        <v>0</v>
      </c>
      <c r="BI166" s="171">
        <f t="shared" si="28"/>
        <v>0</v>
      </c>
      <c r="BJ166" s="14" t="s">
        <v>127</v>
      </c>
      <c r="BK166" s="171">
        <f t="shared" si="29"/>
        <v>0</v>
      </c>
      <c r="BL166" s="14" t="s">
        <v>126</v>
      </c>
      <c r="BM166" s="170" t="s">
        <v>240</v>
      </c>
    </row>
    <row r="167" spans="1:65" s="2" customFormat="1" ht="16.5" customHeight="1">
      <c r="A167" s="29"/>
      <c r="B167" s="158"/>
      <c r="C167" s="159" t="s">
        <v>178</v>
      </c>
      <c r="D167" s="159" t="s">
        <v>122</v>
      </c>
      <c r="E167" s="160" t="s">
        <v>241</v>
      </c>
      <c r="F167" s="161" t="s">
        <v>242</v>
      </c>
      <c r="G167" s="162" t="s">
        <v>218</v>
      </c>
      <c r="H167" s="163">
        <v>6</v>
      </c>
      <c r="I167" s="164"/>
      <c r="J167" s="163">
        <f t="shared" si="20"/>
        <v>0</v>
      </c>
      <c r="K167" s="165"/>
      <c r="L167" s="30"/>
      <c r="M167" s="166" t="s">
        <v>1</v>
      </c>
      <c r="N167" s="167" t="s">
        <v>36</v>
      </c>
      <c r="O167" s="55"/>
      <c r="P167" s="168">
        <f t="shared" si="21"/>
        <v>0</v>
      </c>
      <c r="Q167" s="168">
        <v>0</v>
      </c>
      <c r="R167" s="168">
        <f t="shared" si="22"/>
        <v>0</v>
      </c>
      <c r="S167" s="168">
        <v>0</v>
      </c>
      <c r="T167" s="16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126</v>
      </c>
      <c r="AT167" s="170" t="s">
        <v>122</v>
      </c>
      <c r="AU167" s="170" t="s">
        <v>127</v>
      </c>
      <c r="AY167" s="14" t="s">
        <v>120</v>
      </c>
      <c r="BE167" s="171">
        <f t="shared" si="24"/>
        <v>0</v>
      </c>
      <c r="BF167" s="171">
        <f t="shared" si="25"/>
        <v>0</v>
      </c>
      <c r="BG167" s="171">
        <f t="shared" si="26"/>
        <v>0</v>
      </c>
      <c r="BH167" s="171">
        <f t="shared" si="27"/>
        <v>0</v>
      </c>
      <c r="BI167" s="171">
        <f t="shared" si="28"/>
        <v>0</v>
      </c>
      <c r="BJ167" s="14" t="s">
        <v>127</v>
      </c>
      <c r="BK167" s="171">
        <f t="shared" si="29"/>
        <v>0</v>
      </c>
      <c r="BL167" s="14" t="s">
        <v>126</v>
      </c>
      <c r="BM167" s="170" t="s">
        <v>243</v>
      </c>
    </row>
    <row r="168" spans="1:65" s="2" customFormat="1" ht="16.5" customHeight="1">
      <c r="A168" s="29"/>
      <c r="B168" s="158"/>
      <c r="C168" s="159" t="s">
        <v>244</v>
      </c>
      <c r="D168" s="159" t="s">
        <v>122</v>
      </c>
      <c r="E168" s="160" t="s">
        <v>245</v>
      </c>
      <c r="F168" s="161" t="s">
        <v>246</v>
      </c>
      <c r="G168" s="162" t="s">
        <v>218</v>
      </c>
      <c r="H168" s="163">
        <v>6</v>
      </c>
      <c r="I168" s="164"/>
      <c r="J168" s="163">
        <f t="shared" si="20"/>
        <v>0</v>
      </c>
      <c r="K168" s="165"/>
      <c r="L168" s="30"/>
      <c r="M168" s="166" t="s">
        <v>1</v>
      </c>
      <c r="N168" s="167" t="s">
        <v>36</v>
      </c>
      <c r="O168" s="55"/>
      <c r="P168" s="168">
        <f t="shared" si="21"/>
        <v>0</v>
      </c>
      <c r="Q168" s="168">
        <v>0</v>
      </c>
      <c r="R168" s="168">
        <f t="shared" si="22"/>
        <v>0</v>
      </c>
      <c r="S168" s="168">
        <v>0</v>
      </c>
      <c r="T168" s="16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0" t="s">
        <v>126</v>
      </c>
      <c r="AT168" s="170" t="s">
        <v>122</v>
      </c>
      <c r="AU168" s="170" t="s">
        <v>127</v>
      </c>
      <c r="AY168" s="14" t="s">
        <v>120</v>
      </c>
      <c r="BE168" s="171">
        <f t="shared" si="24"/>
        <v>0</v>
      </c>
      <c r="BF168" s="171">
        <f t="shared" si="25"/>
        <v>0</v>
      </c>
      <c r="BG168" s="171">
        <f t="shared" si="26"/>
        <v>0</v>
      </c>
      <c r="BH168" s="171">
        <f t="shared" si="27"/>
        <v>0</v>
      </c>
      <c r="BI168" s="171">
        <f t="shared" si="28"/>
        <v>0</v>
      </c>
      <c r="BJ168" s="14" t="s">
        <v>127</v>
      </c>
      <c r="BK168" s="171">
        <f t="shared" si="29"/>
        <v>0</v>
      </c>
      <c r="BL168" s="14" t="s">
        <v>126</v>
      </c>
      <c r="BM168" s="170" t="s">
        <v>247</v>
      </c>
    </row>
    <row r="169" spans="1:65" s="2" customFormat="1" ht="16.5" customHeight="1">
      <c r="A169" s="29"/>
      <c r="B169" s="158"/>
      <c r="C169" s="159" t="s">
        <v>181</v>
      </c>
      <c r="D169" s="159" t="s">
        <v>122</v>
      </c>
      <c r="E169" s="160" t="s">
        <v>248</v>
      </c>
      <c r="F169" s="161" t="s">
        <v>249</v>
      </c>
      <c r="G169" s="162" t="s">
        <v>218</v>
      </c>
      <c r="H169" s="163">
        <v>6</v>
      </c>
      <c r="I169" s="164"/>
      <c r="J169" s="163">
        <f t="shared" si="20"/>
        <v>0</v>
      </c>
      <c r="K169" s="165"/>
      <c r="L169" s="30"/>
      <c r="M169" s="166" t="s">
        <v>1</v>
      </c>
      <c r="N169" s="167" t="s">
        <v>36</v>
      </c>
      <c r="O169" s="55"/>
      <c r="P169" s="168">
        <f t="shared" si="21"/>
        <v>0</v>
      </c>
      <c r="Q169" s="168">
        <v>0</v>
      </c>
      <c r="R169" s="168">
        <f t="shared" si="22"/>
        <v>0</v>
      </c>
      <c r="S169" s="168">
        <v>0</v>
      </c>
      <c r="T169" s="16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126</v>
      </c>
      <c r="AT169" s="170" t="s">
        <v>122</v>
      </c>
      <c r="AU169" s="170" t="s">
        <v>127</v>
      </c>
      <c r="AY169" s="14" t="s">
        <v>120</v>
      </c>
      <c r="BE169" s="171">
        <f t="shared" si="24"/>
        <v>0</v>
      </c>
      <c r="BF169" s="171">
        <f t="shared" si="25"/>
        <v>0</v>
      </c>
      <c r="BG169" s="171">
        <f t="shared" si="26"/>
        <v>0</v>
      </c>
      <c r="BH169" s="171">
        <f t="shared" si="27"/>
        <v>0</v>
      </c>
      <c r="BI169" s="171">
        <f t="shared" si="28"/>
        <v>0</v>
      </c>
      <c r="BJ169" s="14" t="s">
        <v>127</v>
      </c>
      <c r="BK169" s="171">
        <f t="shared" si="29"/>
        <v>0</v>
      </c>
      <c r="BL169" s="14" t="s">
        <v>126</v>
      </c>
      <c r="BM169" s="170" t="s">
        <v>250</v>
      </c>
    </row>
    <row r="170" spans="1:65" s="2" customFormat="1" ht="16.5" customHeight="1">
      <c r="A170" s="29"/>
      <c r="B170" s="158"/>
      <c r="C170" s="159" t="s">
        <v>251</v>
      </c>
      <c r="D170" s="159" t="s">
        <v>122</v>
      </c>
      <c r="E170" s="160" t="s">
        <v>252</v>
      </c>
      <c r="F170" s="161" t="s">
        <v>253</v>
      </c>
      <c r="G170" s="162" t="s">
        <v>218</v>
      </c>
      <c r="H170" s="163">
        <v>6</v>
      </c>
      <c r="I170" s="164"/>
      <c r="J170" s="163">
        <f t="shared" si="20"/>
        <v>0</v>
      </c>
      <c r="K170" s="165"/>
      <c r="L170" s="30"/>
      <c r="M170" s="166" t="s">
        <v>1</v>
      </c>
      <c r="N170" s="167" t="s">
        <v>36</v>
      </c>
      <c r="O170" s="55"/>
      <c r="P170" s="168">
        <f t="shared" si="21"/>
        <v>0</v>
      </c>
      <c r="Q170" s="168">
        <v>0</v>
      </c>
      <c r="R170" s="168">
        <f t="shared" si="22"/>
        <v>0</v>
      </c>
      <c r="S170" s="168">
        <v>0</v>
      </c>
      <c r="T170" s="16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0" t="s">
        <v>126</v>
      </c>
      <c r="AT170" s="170" t="s">
        <v>122</v>
      </c>
      <c r="AU170" s="170" t="s">
        <v>127</v>
      </c>
      <c r="AY170" s="14" t="s">
        <v>120</v>
      </c>
      <c r="BE170" s="171">
        <f t="shared" si="24"/>
        <v>0</v>
      </c>
      <c r="BF170" s="171">
        <f t="shared" si="25"/>
        <v>0</v>
      </c>
      <c r="BG170" s="171">
        <f t="shared" si="26"/>
        <v>0</v>
      </c>
      <c r="BH170" s="171">
        <f t="shared" si="27"/>
        <v>0</v>
      </c>
      <c r="BI170" s="171">
        <f t="shared" si="28"/>
        <v>0</v>
      </c>
      <c r="BJ170" s="14" t="s">
        <v>127</v>
      </c>
      <c r="BK170" s="171">
        <f t="shared" si="29"/>
        <v>0</v>
      </c>
      <c r="BL170" s="14" t="s">
        <v>126</v>
      </c>
      <c r="BM170" s="170" t="s">
        <v>254</v>
      </c>
    </row>
    <row r="171" spans="1:65" s="2" customFormat="1" ht="16.5" customHeight="1">
      <c r="A171" s="29"/>
      <c r="B171" s="158"/>
      <c r="C171" s="159" t="s">
        <v>186</v>
      </c>
      <c r="D171" s="159" t="s">
        <v>122</v>
      </c>
      <c r="E171" s="160" t="s">
        <v>255</v>
      </c>
      <c r="F171" s="161" t="s">
        <v>256</v>
      </c>
      <c r="G171" s="162" t="s">
        <v>218</v>
      </c>
      <c r="H171" s="163">
        <v>12</v>
      </c>
      <c r="I171" s="164"/>
      <c r="J171" s="163">
        <f t="shared" si="20"/>
        <v>0</v>
      </c>
      <c r="K171" s="165"/>
      <c r="L171" s="30"/>
      <c r="M171" s="166" t="s">
        <v>1</v>
      </c>
      <c r="N171" s="167" t="s">
        <v>36</v>
      </c>
      <c r="O171" s="55"/>
      <c r="P171" s="168">
        <f t="shared" si="21"/>
        <v>0</v>
      </c>
      <c r="Q171" s="168">
        <v>0</v>
      </c>
      <c r="R171" s="168">
        <f t="shared" si="22"/>
        <v>0</v>
      </c>
      <c r="S171" s="168">
        <v>0</v>
      </c>
      <c r="T171" s="16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126</v>
      </c>
      <c r="AT171" s="170" t="s">
        <v>122</v>
      </c>
      <c r="AU171" s="170" t="s">
        <v>127</v>
      </c>
      <c r="AY171" s="14" t="s">
        <v>120</v>
      </c>
      <c r="BE171" s="171">
        <f t="shared" si="24"/>
        <v>0</v>
      </c>
      <c r="BF171" s="171">
        <f t="shared" si="25"/>
        <v>0</v>
      </c>
      <c r="BG171" s="171">
        <f t="shared" si="26"/>
        <v>0</v>
      </c>
      <c r="BH171" s="171">
        <f t="shared" si="27"/>
        <v>0</v>
      </c>
      <c r="BI171" s="171">
        <f t="shared" si="28"/>
        <v>0</v>
      </c>
      <c r="BJ171" s="14" t="s">
        <v>127</v>
      </c>
      <c r="BK171" s="171">
        <f t="shared" si="29"/>
        <v>0</v>
      </c>
      <c r="BL171" s="14" t="s">
        <v>126</v>
      </c>
      <c r="BM171" s="170" t="s">
        <v>257</v>
      </c>
    </row>
    <row r="172" spans="1:65" s="2" customFormat="1" ht="16.5" customHeight="1">
      <c r="A172" s="29"/>
      <c r="B172" s="158"/>
      <c r="C172" s="159" t="s">
        <v>258</v>
      </c>
      <c r="D172" s="159" t="s">
        <v>122</v>
      </c>
      <c r="E172" s="160" t="s">
        <v>259</v>
      </c>
      <c r="F172" s="161" t="s">
        <v>260</v>
      </c>
      <c r="G172" s="162" t="s">
        <v>218</v>
      </c>
      <c r="H172" s="163">
        <v>6</v>
      </c>
      <c r="I172" s="164"/>
      <c r="J172" s="163">
        <f t="shared" si="20"/>
        <v>0</v>
      </c>
      <c r="K172" s="165"/>
      <c r="L172" s="30"/>
      <c r="M172" s="166" t="s">
        <v>1</v>
      </c>
      <c r="N172" s="167" t="s">
        <v>36</v>
      </c>
      <c r="O172" s="55"/>
      <c r="P172" s="168">
        <f t="shared" si="21"/>
        <v>0</v>
      </c>
      <c r="Q172" s="168">
        <v>0</v>
      </c>
      <c r="R172" s="168">
        <f t="shared" si="22"/>
        <v>0</v>
      </c>
      <c r="S172" s="168">
        <v>0</v>
      </c>
      <c r="T172" s="16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126</v>
      </c>
      <c r="AT172" s="170" t="s">
        <v>122</v>
      </c>
      <c r="AU172" s="170" t="s">
        <v>127</v>
      </c>
      <c r="AY172" s="14" t="s">
        <v>120</v>
      </c>
      <c r="BE172" s="171">
        <f t="shared" si="24"/>
        <v>0</v>
      </c>
      <c r="BF172" s="171">
        <f t="shared" si="25"/>
        <v>0</v>
      </c>
      <c r="BG172" s="171">
        <f t="shared" si="26"/>
        <v>0</v>
      </c>
      <c r="BH172" s="171">
        <f t="shared" si="27"/>
        <v>0</v>
      </c>
      <c r="BI172" s="171">
        <f t="shared" si="28"/>
        <v>0</v>
      </c>
      <c r="BJ172" s="14" t="s">
        <v>127</v>
      </c>
      <c r="BK172" s="171">
        <f t="shared" si="29"/>
        <v>0</v>
      </c>
      <c r="BL172" s="14" t="s">
        <v>126</v>
      </c>
      <c r="BM172" s="170" t="s">
        <v>261</v>
      </c>
    </row>
    <row r="173" spans="1:65" s="2" customFormat="1" ht="48" customHeight="1">
      <c r="A173" s="29"/>
      <c r="B173" s="158"/>
      <c r="C173" s="159" t="s">
        <v>189</v>
      </c>
      <c r="D173" s="159" t="s">
        <v>122</v>
      </c>
      <c r="E173" s="160" t="s">
        <v>262</v>
      </c>
      <c r="F173" s="161" t="s">
        <v>263</v>
      </c>
      <c r="G173" s="162" t="s">
        <v>218</v>
      </c>
      <c r="H173" s="163">
        <v>6</v>
      </c>
      <c r="I173" s="164"/>
      <c r="J173" s="163">
        <f t="shared" si="20"/>
        <v>0</v>
      </c>
      <c r="K173" s="165"/>
      <c r="L173" s="30"/>
      <c r="M173" s="166" t="s">
        <v>1</v>
      </c>
      <c r="N173" s="167" t="s">
        <v>36</v>
      </c>
      <c r="O173" s="55"/>
      <c r="P173" s="168">
        <f t="shared" si="21"/>
        <v>0</v>
      </c>
      <c r="Q173" s="168">
        <v>0</v>
      </c>
      <c r="R173" s="168">
        <f t="shared" si="22"/>
        <v>0</v>
      </c>
      <c r="S173" s="168">
        <v>0</v>
      </c>
      <c r="T173" s="16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0" t="s">
        <v>126</v>
      </c>
      <c r="AT173" s="170" t="s">
        <v>122</v>
      </c>
      <c r="AU173" s="170" t="s">
        <v>127</v>
      </c>
      <c r="AY173" s="14" t="s">
        <v>120</v>
      </c>
      <c r="BE173" s="171">
        <f t="shared" si="24"/>
        <v>0</v>
      </c>
      <c r="BF173" s="171">
        <f t="shared" si="25"/>
        <v>0</v>
      </c>
      <c r="BG173" s="171">
        <f t="shared" si="26"/>
        <v>0</v>
      </c>
      <c r="BH173" s="171">
        <f t="shared" si="27"/>
        <v>0</v>
      </c>
      <c r="BI173" s="171">
        <f t="shared" si="28"/>
        <v>0</v>
      </c>
      <c r="BJ173" s="14" t="s">
        <v>127</v>
      </c>
      <c r="BK173" s="171">
        <f t="shared" si="29"/>
        <v>0</v>
      </c>
      <c r="BL173" s="14" t="s">
        <v>126</v>
      </c>
      <c r="BM173" s="170" t="s">
        <v>264</v>
      </c>
    </row>
    <row r="174" spans="1:65" s="12" customFormat="1" ht="22.9" customHeight="1">
      <c r="B174" s="145"/>
      <c r="D174" s="146" t="s">
        <v>69</v>
      </c>
      <c r="E174" s="156" t="s">
        <v>265</v>
      </c>
      <c r="F174" s="156" t="s">
        <v>266</v>
      </c>
      <c r="I174" s="148"/>
      <c r="J174" s="157">
        <f>BK174</f>
        <v>0</v>
      </c>
      <c r="L174" s="145"/>
      <c r="M174" s="150"/>
      <c r="N174" s="151"/>
      <c r="O174" s="151"/>
      <c r="P174" s="152">
        <f>SUM(P175:P178)</f>
        <v>0</v>
      </c>
      <c r="Q174" s="151"/>
      <c r="R174" s="152">
        <f>SUM(R175:R178)</f>
        <v>0</v>
      </c>
      <c r="S174" s="151"/>
      <c r="T174" s="153">
        <f>SUM(T175:T178)</f>
        <v>0</v>
      </c>
      <c r="AR174" s="146" t="s">
        <v>78</v>
      </c>
      <c r="AT174" s="154" t="s">
        <v>69</v>
      </c>
      <c r="AU174" s="154" t="s">
        <v>78</v>
      </c>
      <c r="AY174" s="146" t="s">
        <v>120</v>
      </c>
      <c r="BK174" s="155">
        <f>SUM(BK175:BK178)</f>
        <v>0</v>
      </c>
    </row>
    <row r="175" spans="1:65" s="2" customFormat="1" ht="24" customHeight="1">
      <c r="A175" s="29"/>
      <c r="B175" s="158"/>
      <c r="C175" s="159" t="s">
        <v>267</v>
      </c>
      <c r="D175" s="159" t="s">
        <v>122</v>
      </c>
      <c r="E175" s="160" t="s">
        <v>268</v>
      </c>
      <c r="F175" s="161" t="s">
        <v>269</v>
      </c>
      <c r="G175" s="162" t="s">
        <v>218</v>
      </c>
      <c r="H175" s="163">
        <v>3</v>
      </c>
      <c r="I175" s="164"/>
      <c r="J175" s="163">
        <f>ROUND(I175*H175,2)</f>
        <v>0</v>
      </c>
      <c r="K175" s="165"/>
      <c r="L175" s="30"/>
      <c r="M175" s="166" t="s">
        <v>1</v>
      </c>
      <c r="N175" s="167" t="s">
        <v>36</v>
      </c>
      <c r="O175" s="55"/>
      <c r="P175" s="168">
        <f>O175*H175</f>
        <v>0</v>
      </c>
      <c r="Q175" s="168">
        <v>0</v>
      </c>
      <c r="R175" s="168">
        <f>Q175*H175</f>
        <v>0</v>
      </c>
      <c r="S175" s="168">
        <v>0</v>
      </c>
      <c r="T175" s="169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0" t="s">
        <v>126</v>
      </c>
      <c r="AT175" s="170" t="s">
        <v>122</v>
      </c>
      <c r="AU175" s="170" t="s">
        <v>127</v>
      </c>
      <c r="AY175" s="14" t="s">
        <v>120</v>
      </c>
      <c r="BE175" s="171">
        <f>IF(N175="základná",J175,0)</f>
        <v>0</v>
      </c>
      <c r="BF175" s="171">
        <f>IF(N175="znížená",J175,0)</f>
        <v>0</v>
      </c>
      <c r="BG175" s="171">
        <f>IF(N175="zákl. prenesená",J175,0)</f>
        <v>0</v>
      </c>
      <c r="BH175" s="171">
        <f>IF(N175="zníž. prenesená",J175,0)</f>
        <v>0</v>
      </c>
      <c r="BI175" s="171">
        <f>IF(N175="nulová",J175,0)</f>
        <v>0</v>
      </c>
      <c r="BJ175" s="14" t="s">
        <v>127</v>
      </c>
      <c r="BK175" s="171">
        <f>ROUND(I175*H175,2)</f>
        <v>0</v>
      </c>
      <c r="BL175" s="14" t="s">
        <v>126</v>
      </c>
      <c r="BM175" s="170" t="s">
        <v>270</v>
      </c>
    </row>
    <row r="176" spans="1:65" s="2" customFormat="1" ht="36" customHeight="1">
      <c r="A176" s="29"/>
      <c r="B176" s="158"/>
      <c r="C176" s="159" t="s">
        <v>193</v>
      </c>
      <c r="D176" s="159" t="s">
        <v>122</v>
      </c>
      <c r="E176" s="160" t="s">
        <v>271</v>
      </c>
      <c r="F176" s="161" t="s">
        <v>272</v>
      </c>
      <c r="G176" s="162" t="s">
        <v>218</v>
      </c>
      <c r="H176" s="163">
        <v>6</v>
      </c>
      <c r="I176" s="164"/>
      <c r="J176" s="163">
        <f>ROUND(I176*H176,2)</f>
        <v>0</v>
      </c>
      <c r="K176" s="165"/>
      <c r="L176" s="30"/>
      <c r="M176" s="166" t="s">
        <v>1</v>
      </c>
      <c r="N176" s="167" t="s">
        <v>36</v>
      </c>
      <c r="O176" s="55"/>
      <c r="P176" s="168">
        <f>O176*H176</f>
        <v>0</v>
      </c>
      <c r="Q176" s="168">
        <v>0</v>
      </c>
      <c r="R176" s="168">
        <f>Q176*H176</f>
        <v>0</v>
      </c>
      <c r="S176" s="168">
        <v>0</v>
      </c>
      <c r="T176" s="169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0" t="s">
        <v>126</v>
      </c>
      <c r="AT176" s="170" t="s">
        <v>122</v>
      </c>
      <c r="AU176" s="170" t="s">
        <v>127</v>
      </c>
      <c r="AY176" s="14" t="s">
        <v>120</v>
      </c>
      <c r="BE176" s="171">
        <f>IF(N176="základná",J176,0)</f>
        <v>0</v>
      </c>
      <c r="BF176" s="171">
        <f>IF(N176="znížená",J176,0)</f>
        <v>0</v>
      </c>
      <c r="BG176" s="171">
        <f>IF(N176="zákl. prenesená",J176,0)</f>
        <v>0</v>
      </c>
      <c r="BH176" s="171">
        <f>IF(N176="zníž. prenesená",J176,0)</f>
        <v>0</v>
      </c>
      <c r="BI176" s="171">
        <f>IF(N176="nulová",J176,0)</f>
        <v>0</v>
      </c>
      <c r="BJ176" s="14" t="s">
        <v>127</v>
      </c>
      <c r="BK176" s="171">
        <f>ROUND(I176*H176,2)</f>
        <v>0</v>
      </c>
      <c r="BL176" s="14" t="s">
        <v>126</v>
      </c>
      <c r="BM176" s="170" t="s">
        <v>273</v>
      </c>
    </row>
    <row r="177" spans="1:65" s="2" customFormat="1" ht="36" customHeight="1">
      <c r="A177" s="29"/>
      <c r="B177" s="158"/>
      <c r="C177" s="159" t="s">
        <v>274</v>
      </c>
      <c r="D177" s="159" t="s">
        <v>122</v>
      </c>
      <c r="E177" s="160" t="s">
        <v>275</v>
      </c>
      <c r="F177" s="161" t="s">
        <v>276</v>
      </c>
      <c r="G177" s="162" t="s">
        <v>218</v>
      </c>
      <c r="H177" s="163">
        <v>3</v>
      </c>
      <c r="I177" s="164"/>
      <c r="J177" s="163">
        <f>ROUND(I177*H177,2)</f>
        <v>0</v>
      </c>
      <c r="K177" s="165"/>
      <c r="L177" s="30"/>
      <c r="M177" s="166" t="s">
        <v>1</v>
      </c>
      <c r="N177" s="167" t="s">
        <v>36</v>
      </c>
      <c r="O177" s="55"/>
      <c r="P177" s="168">
        <f>O177*H177</f>
        <v>0</v>
      </c>
      <c r="Q177" s="168">
        <v>0</v>
      </c>
      <c r="R177" s="168">
        <f>Q177*H177</f>
        <v>0</v>
      </c>
      <c r="S177" s="168">
        <v>0</v>
      </c>
      <c r="T177" s="169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0" t="s">
        <v>126</v>
      </c>
      <c r="AT177" s="170" t="s">
        <v>122</v>
      </c>
      <c r="AU177" s="170" t="s">
        <v>127</v>
      </c>
      <c r="AY177" s="14" t="s">
        <v>120</v>
      </c>
      <c r="BE177" s="171">
        <f>IF(N177="základná",J177,0)</f>
        <v>0</v>
      </c>
      <c r="BF177" s="171">
        <f>IF(N177="znížená",J177,0)</f>
        <v>0</v>
      </c>
      <c r="BG177" s="171">
        <f>IF(N177="zákl. prenesená",J177,0)</f>
        <v>0</v>
      </c>
      <c r="BH177" s="171">
        <f>IF(N177="zníž. prenesená",J177,0)</f>
        <v>0</v>
      </c>
      <c r="BI177" s="171">
        <f>IF(N177="nulová",J177,0)</f>
        <v>0</v>
      </c>
      <c r="BJ177" s="14" t="s">
        <v>127</v>
      </c>
      <c r="BK177" s="171">
        <f>ROUND(I177*H177,2)</f>
        <v>0</v>
      </c>
      <c r="BL177" s="14" t="s">
        <v>126</v>
      </c>
      <c r="BM177" s="170" t="s">
        <v>277</v>
      </c>
    </row>
    <row r="178" spans="1:65" s="2" customFormat="1" ht="16.5" customHeight="1">
      <c r="A178" s="29"/>
      <c r="B178" s="158"/>
      <c r="C178" s="159" t="s">
        <v>196</v>
      </c>
      <c r="D178" s="159" t="s">
        <v>122</v>
      </c>
      <c r="E178" s="160" t="s">
        <v>278</v>
      </c>
      <c r="F178" s="161" t="s">
        <v>279</v>
      </c>
      <c r="G178" s="162" t="s">
        <v>218</v>
      </c>
      <c r="H178" s="163">
        <v>3</v>
      </c>
      <c r="I178" s="164"/>
      <c r="J178" s="163">
        <f>ROUND(I178*H178,2)</f>
        <v>0</v>
      </c>
      <c r="K178" s="165"/>
      <c r="L178" s="30"/>
      <c r="M178" s="166" t="s">
        <v>1</v>
      </c>
      <c r="N178" s="167" t="s">
        <v>36</v>
      </c>
      <c r="O178" s="55"/>
      <c r="P178" s="168">
        <f>O178*H178</f>
        <v>0</v>
      </c>
      <c r="Q178" s="168">
        <v>0</v>
      </c>
      <c r="R178" s="168">
        <f>Q178*H178</f>
        <v>0</v>
      </c>
      <c r="S178" s="168">
        <v>0</v>
      </c>
      <c r="T178" s="169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0" t="s">
        <v>126</v>
      </c>
      <c r="AT178" s="170" t="s">
        <v>122</v>
      </c>
      <c r="AU178" s="170" t="s">
        <v>127</v>
      </c>
      <c r="AY178" s="14" t="s">
        <v>120</v>
      </c>
      <c r="BE178" s="171">
        <f>IF(N178="základná",J178,0)</f>
        <v>0</v>
      </c>
      <c r="BF178" s="171">
        <f>IF(N178="znížená",J178,0)</f>
        <v>0</v>
      </c>
      <c r="BG178" s="171">
        <f>IF(N178="zákl. prenesená",J178,0)</f>
        <v>0</v>
      </c>
      <c r="BH178" s="171">
        <f>IF(N178="zníž. prenesená",J178,0)</f>
        <v>0</v>
      </c>
      <c r="BI178" s="171">
        <f>IF(N178="nulová",J178,0)</f>
        <v>0</v>
      </c>
      <c r="BJ178" s="14" t="s">
        <v>127</v>
      </c>
      <c r="BK178" s="171">
        <f>ROUND(I178*H178,2)</f>
        <v>0</v>
      </c>
      <c r="BL178" s="14" t="s">
        <v>126</v>
      </c>
      <c r="BM178" s="170" t="s">
        <v>280</v>
      </c>
    </row>
    <row r="179" spans="1:65" s="12" customFormat="1" ht="22.9" customHeight="1">
      <c r="B179" s="145"/>
      <c r="D179" s="146" t="s">
        <v>69</v>
      </c>
      <c r="E179" s="156" t="s">
        <v>281</v>
      </c>
      <c r="F179" s="156" t="s">
        <v>282</v>
      </c>
      <c r="I179" s="148"/>
      <c r="J179" s="157">
        <f>BK179</f>
        <v>0</v>
      </c>
      <c r="L179" s="145"/>
      <c r="M179" s="150"/>
      <c r="N179" s="151"/>
      <c r="O179" s="151"/>
      <c r="P179" s="152">
        <f>SUM(P180:P184)</f>
        <v>0</v>
      </c>
      <c r="Q179" s="151"/>
      <c r="R179" s="152">
        <f>SUM(R180:R184)</f>
        <v>0</v>
      </c>
      <c r="S179" s="151"/>
      <c r="T179" s="153">
        <f>SUM(T180:T184)</f>
        <v>0</v>
      </c>
      <c r="AR179" s="146" t="s">
        <v>78</v>
      </c>
      <c r="AT179" s="154" t="s">
        <v>69</v>
      </c>
      <c r="AU179" s="154" t="s">
        <v>78</v>
      </c>
      <c r="AY179" s="146" t="s">
        <v>120</v>
      </c>
      <c r="BK179" s="155">
        <f>SUM(BK180:BK184)</f>
        <v>0</v>
      </c>
    </row>
    <row r="180" spans="1:65" s="2" customFormat="1" ht="16.5" customHeight="1">
      <c r="A180" s="29"/>
      <c r="B180" s="158"/>
      <c r="C180" s="159" t="s">
        <v>283</v>
      </c>
      <c r="D180" s="159" t="s">
        <v>122</v>
      </c>
      <c r="E180" s="160" t="s">
        <v>284</v>
      </c>
      <c r="F180" s="161" t="s">
        <v>285</v>
      </c>
      <c r="G180" s="162" t="s">
        <v>286</v>
      </c>
      <c r="H180" s="163">
        <v>1</v>
      </c>
      <c r="I180" s="164"/>
      <c r="J180" s="163">
        <f>ROUND(I180*H180,2)</f>
        <v>0</v>
      </c>
      <c r="K180" s="165"/>
      <c r="L180" s="30"/>
      <c r="M180" s="166" t="s">
        <v>1</v>
      </c>
      <c r="N180" s="167" t="s">
        <v>36</v>
      </c>
      <c r="O180" s="55"/>
      <c r="P180" s="168">
        <f>O180*H180</f>
        <v>0</v>
      </c>
      <c r="Q180" s="168">
        <v>0</v>
      </c>
      <c r="R180" s="168">
        <f>Q180*H180</f>
        <v>0</v>
      </c>
      <c r="S180" s="168">
        <v>0</v>
      </c>
      <c r="T180" s="169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0" t="s">
        <v>126</v>
      </c>
      <c r="AT180" s="170" t="s">
        <v>122</v>
      </c>
      <c r="AU180" s="170" t="s">
        <v>127</v>
      </c>
      <c r="AY180" s="14" t="s">
        <v>120</v>
      </c>
      <c r="BE180" s="171">
        <f>IF(N180="základná",J180,0)</f>
        <v>0</v>
      </c>
      <c r="BF180" s="171">
        <f>IF(N180="znížená",J180,0)</f>
        <v>0</v>
      </c>
      <c r="BG180" s="171">
        <f>IF(N180="zákl. prenesená",J180,0)</f>
        <v>0</v>
      </c>
      <c r="BH180" s="171">
        <f>IF(N180="zníž. prenesená",J180,0)</f>
        <v>0</v>
      </c>
      <c r="BI180" s="171">
        <f>IF(N180="nulová",J180,0)</f>
        <v>0</v>
      </c>
      <c r="BJ180" s="14" t="s">
        <v>127</v>
      </c>
      <c r="BK180" s="171">
        <f>ROUND(I180*H180,2)</f>
        <v>0</v>
      </c>
      <c r="BL180" s="14" t="s">
        <v>126</v>
      </c>
      <c r="BM180" s="170" t="s">
        <v>287</v>
      </c>
    </row>
    <row r="181" spans="1:65" s="2" customFormat="1" ht="16.5" customHeight="1">
      <c r="A181" s="29"/>
      <c r="B181" s="158"/>
      <c r="C181" s="159" t="s">
        <v>202</v>
      </c>
      <c r="D181" s="159" t="s">
        <v>122</v>
      </c>
      <c r="E181" s="160" t="s">
        <v>288</v>
      </c>
      <c r="F181" s="161" t="s">
        <v>289</v>
      </c>
      <c r="G181" s="162" t="s">
        <v>218</v>
      </c>
      <c r="H181" s="163">
        <v>3</v>
      </c>
      <c r="I181" s="164"/>
      <c r="J181" s="163">
        <f>ROUND(I181*H181,2)</f>
        <v>0</v>
      </c>
      <c r="K181" s="165"/>
      <c r="L181" s="30"/>
      <c r="M181" s="166" t="s">
        <v>1</v>
      </c>
      <c r="N181" s="167" t="s">
        <v>36</v>
      </c>
      <c r="O181" s="55"/>
      <c r="P181" s="168">
        <f>O181*H181</f>
        <v>0</v>
      </c>
      <c r="Q181" s="168">
        <v>0</v>
      </c>
      <c r="R181" s="168">
        <f>Q181*H181</f>
        <v>0</v>
      </c>
      <c r="S181" s="168">
        <v>0</v>
      </c>
      <c r="T181" s="169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0" t="s">
        <v>126</v>
      </c>
      <c r="AT181" s="170" t="s">
        <v>122</v>
      </c>
      <c r="AU181" s="170" t="s">
        <v>127</v>
      </c>
      <c r="AY181" s="14" t="s">
        <v>120</v>
      </c>
      <c r="BE181" s="171">
        <f>IF(N181="základná",J181,0)</f>
        <v>0</v>
      </c>
      <c r="BF181" s="171">
        <f>IF(N181="znížená",J181,0)</f>
        <v>0</v>
      </c>
      <c r="BG181" s="171">
        <f>IF(N181="zákl. prenesená",J181,0)</f>
        <v>0</v>
      </c>
      <c r="BH181" s="171">
        <f>IF(N181="zníž. prenesená",J181,0)</f>
        <v>0</v>
      </c>
      <c r="BI181" s="171">
        <f>IF(N181="nulová",J181,0)</f>
        <v>0</v>
      </c>
      <c r="BJ181" s="14" t="s">
        <v>127</v>
      </c>
      <c r="BK181" s="171">
        <f>ROUND(I181*H181,2)</f>
        <v>0</v>
      </c>
      <c r="BL181" s="14" t="s">
        <v>126</v>
      </c>
      <c r="BM181" s="170" t="s">
        <v>290</v>
      </c>
    </row>
    <row r="182" spans="1:65" s="2" customFormat="1" ht="16.5" customHeight="1">
      <c r="A182" s="29"/>
      <c r="B182" s="158"/>
      <c r="C182" s="159" t="s">
        <v>291</v>
      </c>
      <c r="D182" s="159" t="s">
        <v>122</v>
      </c>
      <c r="E182" s="160" t="s">
        <v>292</v>
      </c>
      <c r="F182" s="161" t="s">
        <v>293</v>
      </c>
      <c r="G182" s="162" t="s">
        <v>218</v>
      </c>
      <c r="H182" s="163">
        <v>6</v>
      </c>
      <c r="I182" s="164"/>
      <c r="J182" s="163">
        <f>ROUND(I182*H182,2)</f>
        <v>0</v>
      </c>
      <c r="K182" s="165"/>
      <c r="L182" s="30"/>
      <c r="M182" s="166" t="s">
        <v>1</v>
      </c>
      <c r="N182" s="167" t="s">
        <v>36</v>
      </c>
      <c r="O182" s="55"/>
      <c r="P182" s="168">
        <f>O182*H182</f>
        <v>0</v>
      </c>
      <c r="Q182" s="168">
        <v>0</v>
      </c>
      <c r="R182" s="168">
        <f>Q182*H182</f>
        <v>0</v>
      </c>
      <c r="S182" s="168">
        <v>0</v>
      </c>
      <c r="T182" s="169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0" t="s">
        <v>126</v>
      </c>
      <c r="AT182" s="170" t="s">
        <v>122</v>
      </c>
      <c r="AU182" s="170" t="s">
        <v>127</v>
      </c>
      <c r="AY182" s="14" t="s">
        <v>120</v>
      </c>
      <c r="BE182" s="171">
        <f>IF(N182="základná",J182,0)</f>
        <v>0</v>
      </c>
      <c r="BF182" s="171">
        <f>IF(N182="znížená",J182,0)</f>
        <v>0</v>
      </c>
      <c r="BG182" s="171">
        <f>IF(N182="zákl. prenesená",J182,0)</f>
        <v>0</v>
      </c>
      <c r="BH182" s="171">
        <f>IF(N182="zníž. prenesená",J182,0)</f>
        <v>0</v>
      </c>
      <c r="BI182" s="171">
        <f>IF(N182="nulová",J182,0)</f>
        <v>0</v>
      </c>
      <c r="BJ182" s="14" t="s">
        <v>127</v>
      </c>
      <c r="BK182" s="171">
        <f>ROUND(I182*H182,2)</f>
        <v>0</v>
      </c>
      <c r="BL182" s="14" t="s">
        <v>126</v>
      </c>
      <c r="BM182" s="170" t="s">
        <v>294</v>
      </c>
    </row>
    <row r="183" spans="1:65" s="2" customFormat="1" ht="16.5" customHeight="1">
      <c r="A183" s="29"/>
      <c r="B183" s="158"/>
      <c r="C183" s="159" t="s">
        <v>212</v>
      </c>
      <c r="D183" s="159" t="s">
        <v>122</v>
      </c>
      <c r="E183" s="160" t="s">
        <v>295</v>
      </c>
      <c r="F183" s="161" t="s">
        <v>296</v>
      </c>
      <c r="G183" s="162" t="s">
        <v>218</v>
      </c>
      <c r="H183" s="163">
        <v>6</v>
      </c>
      <c r="I183" s="164"/>
      <c r="J183" s="163">
        <f>ROUND(I183*H183,2)</f>
        <v>0</v>
      </c>
      <c r="K183" s="165"/>
      <c r="L183" s="30"/>
      <c r="M183" s="166" t="s">
        <v>1</v>
      </c>
      <c r="N183" s="167" t="s">
        <v>36</v>
      </c>
      <c r="O183" s="55"/>
      <c r="P183" s="168">
        <f>O183*H183</f>
        <v>0</v>
      </c>
      <c r="Q183" s="168">
        <v>0</v>
      </c>
      <c r="R183" s="168">
        <f>Q183*H183</f>
        <v>0</v>
      </c>
      <c r="S183" s="168">
        <v>0</v>
      </c>
      <c r="T183" s="169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0" t="s">
        <v>126</v>
      </c>
      <c r="AT183" s="170" t="s">
        <v>122</v>
      </c>
      <c r="AU183" s="170" t="s">
        <v>127</v>
      </c>
      <c r="AY183" s="14" t="s">
        <v>120</v>
      </c>
      <c r="BE183" s="171">
        <f>IF(N183="základná",J183,0)</f>
        <v>0</v>
      </c>
      <c r="BF183" s="171">
        <f>IF(N183="znížená",J183,0)</f>
        <v>0</v>
      </c>
      <c r="BG183" s="171">
        <f>IF(N183="zákl. prenesená",J183,0)</f>
        <v>0</v>
      </c>
      <c r="BH183" s="171">
        <f>IF(N183="zníž. prenesená",J183,0)</f>
        <v>0</v>
      </c>
      <c r="BI183" s="171">
        <f>IF(N183="nulová",J183,0)</f>
        <v>0</v>
      </c>
      <c r="BJ183" s="14" t="s">
        <v>127</v>
      </c>
      <c r="BK183" s="171">
        <f>ROUND(I183*H183,2)</f>
        <v>0</v>
      </c>
      <c r="BL183" s="14" t="s">
        <v>126</v>
      </c>
      <c r="BM183" s="170" t="s">
        <v>297</v>
      </c>
    </row>
    <row r="184" spans="1:65" s="2" customFormat="1" ht="16.5" customHeight="1">
      <c r="A184" s="29"/>
      <c r="B184" s="158"/>
      <c r="C184" s="159" t="s">
        <v>298</v>
      </c>
      <c r="D184" s="159" t="s">
        <v>122</v>
      </c>
      <c r="E184" s="160" t="s">
        <v>299</v>
      </c>
      <c r="F184" s="161" t="s">
        <v>300</v>
      </c>
      <c r="G184" s="162" t="s">
        <v>301</v>
      </c>
      <c r="H184" s="163">
        <v>20</v>
      </c>
      <c r="I184" s="164"/>
      <c r="J184" s="163">
        <f>ROUND(I184*H184,2)</f>
        <v>0</v>
      </c>
      <c r="K184" s="165"/>
      <c r="L184" s="30"/>
      <c r="M184" s="166" t="s">
        <v>1</v>
      </c>
      <c r="N184" s="167" t="s">
        <v>36</v>
      </c>
      <c r="O184" s="55"/>
      <c r="P184" s="168">
        <f>O184*H184</f>
        <v>0</v>
      </c>
      <c r="Q184" s="168">
        <v>0</v>
      </c>
      <c r="R184" s="168">
        <f>Q184*H184</f>
        <v>0</v>
      </c>
      <c r="S184" s="168">
        <v>0</v>
      </c>
      <c r="T184" s="169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0" t="s">
        <v>126</v>
      </c>
      <c r="AT184" s="170" t="s">
        <v>122</v>
      </c>
      <c r="AU184" s="170" t="s">
        <v>127</v>
      </c>
      <c r="AY184" s="14" t="s">
        <v>120</v>
      </c>
      <c r="BE184" s="171">
        <f>IF(N184="základná",J184,0)</f>
        <v>0</v>
      </c>
      <c r="BF184" s="171">
        <f>IF(N184="znížená",J184,0)</f>
        <v>0</v>
      </c>
      <c r="BG184" s="171">
        <f>IF(N184="zákl. prenesená",J184,0)</f>
        <v>0</v>
      </c>
      <c r="BH184" s="171">
        <f>IF(N184="zníž. prenesená",J184,0)</f>
        <v>0</v>
      </c>
      <c r="BI184" s="171">
        <f>IF(N184="nulová",J184,0)</f>
        <v>0</v>
      </c>
      <c r="BJ184" s="14" t="s">
        <v>127</v>
      </c>
      <c r="BK184" s="171">
        <f>ROUND(I184*H184,2)</f>
        <v>0</v>
      </c>
      <c r="BL184" s="14" t="s">
        <v>126</v>
      </c>
      <c r="BM184" s="170" t="s">
        <v>302</v>
      </c>
    </row>
    <row r="185" spans="1:65" s="12" customFormat="1" ht="25.9" customHeight="1">
      <c r="B185" s="145"/>
      <c r="D185" s="146" t="s">
        <v>69</v>
      </c>
      <c r="E185" s="147" t="s">
        <v>303</v>
      </c>
      <c r="F185" s="147" t="s">
        <v>304</v>
      </c>
      <c r="I185" s="148"/>
      <c r="J185" s="149">
        <f>BK185</f>
        <v>0</v>
      </c>
      <c r="L185" s="145"/>
      <c r="M185" s="150"/>
      <c r="N185" s="151"/>
      <c r="O185" s="151"/>
      <c r="P185" s="152">
        <f>SUM(P186:P187)</f>
        <v>0</v>
      </c>
      <c r="Q185" s="151"/>
      <c r="R185" s="152">
        <f>SUM(R186:R187)</f>
        <v>0</v>
      </c>
      <c r="S185" s="151"/>
      <c r="T185" s="153">
        <f>SUM(T186:T187)</f>
        <v>0</v>
      </c>
      <c r="AR185" s="146" t="s">
        <v>126</v>
      </c>
      <c r="AT185" s="154" t="s">
        <v>69</v>
      </c>
      <c r="AU185" s="154" t="s">
        <v>70</v>
      </c>
      <c r="AY185" s="146" t="s">
        <v>120</v>
      </c>
      <c r="BK185" s="155">
        <f>SUM(BK186:BK187)</f>
        <v>0</v>
      </c>
    </row>
    <row r="186" spans="1:65" s="2" customFormat="1" ht="16.5" customHeight="1">
      <c r="A186" s="29"/>
      <c r="B186" s="158"/>
      <c r="C186" s="159" t="s">
        <v>219</v>
      </c>
      <c r="D186" s="159" t="s">
        <v>122</v>
      </c>
      <c r="E186" s="160" t="s">
        <v>305</v>
      </c>
      <c r="F186" s="161" t="s">
        <v>306</v>
      </c>
      <c r="G186" s="162" t="s">
        <v>307</v>
      </c>
      <c r="H186" s="163">
        <v>1</v>
      </c>
      <c r="I186" s="164"/>
      <c r="J186" s="163">
        <f>ROUND(I186*H186,2)</f>
        <v>0</v>
      </c>
      <c r="K186" s="165"/>
      <c r="L186" s="30"/>
      <c r="M186" s="166" t="s">
        <v>1</v>
      </c>
      <c r="N186" s="167" t="s">
        <v>36</v>
      </c>
      <c r="O186" s="55"/>
      <c r="P186" s="168">
        <f>O186*H186</f>
        <v>0</v>
      </c>
      <c r="Q186" s="168">
        <v>0</v>
      </c>
      <c r="R186" s="168">
        <f>Q186*H186</f>
        <v>0</v>
      </c>
      <c r="S186" s="168">
        <v>0</v>
      </c>
      <c r="T186" s="169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0" t="s">
        <v>308</v>
      </c>
      <c r="AT186" s="170" t="s">
        <v>122</v>
      </c>
      <c r="AU186" s="170" t="s">
        <v>78</v>
      </c>
      <c r="AY186" s="14" t="s">
        <v>120</v>
      </c>
      <c r="BE186" s="171">
        <f>IF(N186="základná",J186,0)</f>
        <v>0</v>
      </c>
      <c r="BF186" s="171">
        <f>IF(N186="znížená",J186,0)</f>
        <v>0</v>
      </c>
      <c r="BG186" s="171">
        <f>IF(N186="zákl. prenesená",J186,0)</f>
        <v>0</v>
      </c>
      <c r="BH186" s="171">
        <f>IF(N186="zníž. prenesená",J186,0)</f>
        <v>0</v>
      </c>
      <c r="BI186" s="171">
        <f>IF(N186="nulová",J186,0)</f>
        <v>0</v>
      </c>
      <c r="BJ186" s="14" t="s">
        <v>127</v>
      </c>
      <c r="BK186" s="171">
        <f>ROUND(I186*H186,2)</f>
        <v>0</v>
      </c>
      <c r="BL186" s="14" t="s">
        <v>308</v>
      </c>
      <c r="BM186" s="170" t="s">
        <v>309</v>
      </c>
    </row>
    <row r="187" spans="1:65" s="2" customFormat="1" ht="16.5" customHeight="1">
      <c r="A187" s="29"/>
      <c r="B187" s="158"/>
      <c r="C187" s="159" t="s">
        <v>310</v>
      </c>
      <c r="D187" s="159" t="s">
        <v>122</v>
      </c>
      <c r="E187" s="160" t="s">
        <v>311</v>
      </c>
      <c r="F187" s="161" t="s">
        <v>312</v>
      </c>
      <c r="G187" s="162" t="s">
        <v>307</v>
      </c>
      <c r="H187" s="163">
        <v>1</v>
      </c>
      <c r="I187" s="164"/>
      <c r="J187" s="163">
        <f>ROUND(I187*H187,2)</f>
        <v>0</v>
      </c>
      <c r="K187" s="165"/>
      <c r="L187" s="30"/>
      <c r="M187" s="172" t="s">
        <v>1</v>
      </c>
      <c r="N187" s="173" t="s">
        <v>36</v>
      </c>
      <c r="O187" s="174"/>
      <c r="P187" s="175">
        <f>O187*H187</f>
        <v>0</v>
      </c>
      <c r="Q187" s="175">
        <v>0</v>
      </c>
      <c r="R187" s="175">
        <f>Q187*H187</f>
        <v>0</v>
      </c>
      <c r="S187" s="175">
        <v>0</v>
      </c>
      <c r="T187" s="176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0" t="s">
        <v>308</v>
      </c>
      <c r="AT187" s="170" t="s">
        <v>122</v>
      </c>
      <c r="AU187" s="170" t="s">
        <v>78</v>
      </c>
      <c r="AY187" s="14" t="s">
        <v>120</v>
      </c>
      <c r="BE187" s="171">
        <f>IF(N187="základná",J187,0)</f>
        <v>0</v>
      </c>
      <c r="BF187" s="171">
        <f>IF(N187="znížená",J187,0)</f>
        <v>0</v>
      </c>
      <c r="BG187" s="171">
        <f>IF(N187="zákl. prenesená",J187,0)</f>
        <v>0</v>
      </c>
      <c r="BH187" s="171">
        <f>IF(N187="zníž. prenesená",J187,0)</f>
        <v>0</v>
      </c>
      <c r="BI187" s="171">
        <f>IF(N187="nulová",J187,0)</f>
        <v>0</v>
      </c>
      <c r="BJ187" s="14" t="s">
        <v>127</v>
      </c>
      <c r="BK187" s="171">
        <f>ROUND(I187*H187,2)</f>
        <v>0</v>
      </c>
      <c r="BL187" s="14" t="s">
        <v>308</v>
      </c>
      <c r="BM187" s="170" t="s">
        <v>313</v>
      </c>
    </row>
    <row r="188" spans="1:65" s="2" customFormat="1" ht="6.95" customHeight="1">
      <c r="A188" s="29"/>
      <c r="B188" s="44"/>
      <c r="C188" s="45"/>
      <c r="D188" s="45"/>
      <c r="E188" s="45"/>
      <c r="F188" s="45"/>
      <c r="G188" s="45"/>
      <c r="H188" s="45"/>
      <c r="I188" s="117"/>
      <c r="J188" s="45"/>
      <c r="K188" s="45"/>
      <c r="L188" s="30"/>
      <c r="M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</row>
  </sheetData>
  <autoFilter ref="C127:K187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7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86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6" t="str">
        <f>'Rekapitulácia stavby'!K6</f>
        <v>Spevnene plochy a parkovisko Bojnicka</v>
      </c>
      <c r="F7" s="227"/>
      <c r="G7" s="227"/>
      <c r="H7" s="227"/>
      <c r="I7" s="90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6" t="s">
        <v>314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09"/>
      <c r="G18" s="209"/>
      <c r="H18" s="209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3" t="s">
        <v>1</v>
      </c>
      <c r="F27" s="213"/>
      <c r="G27" s="213"/>
      <c r="H27" s="21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34</v>
      </c>
      <c r="E33" s="24" t="s">
        <v>35</v>
      </c>
      <c r="F33" s="103">
        <f>ROUND((SUM(BE122:BE172)),  2)</f>
        <v>0</v>
      </c>
      <c r="G33" s="29"/>
      <c r="H33" s="29"/>
      <c r="I33" s="104">
        <v>0.2</v>
      </c>
      <c r="J33" s="103">
        <f>ROUND(((SUM(BE122:BE172))*I33),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103">
        <f>ROUND((SUM(BF122:BF172)),  2)</f>
        <v>0</v>
      </c>
      <c r="G34" s="29"/>
      <c r="H34" s="29"/>
      <c r="I34" s="104">
        <v>0.2</v>
      </c>
      <c r="J34" s="103">
        <f>ROUND(((SUM(BF122:BF172))*I34),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103">
        <f>ROUND((SUM(BG122:BG172)),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103">
        <f>ROUND((SUM(BH122:BH172)),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3">
        <f>ROUND((SUM(BI122:BI172)),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89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6" t="str">
        <f>E7</f>
        <v>Spevnene plochy a parkovisko Bojnicka</v>
      </c>
      <c r="F85" s="227"/>
      <c r="G85" s="227"/>
      <c r="H85" s="227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6" t="str">
        <f>E9</f>
        <v>02 - Spevnené plochy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90</v>
      </c>
      <c r="D94" s="105"/>
      <c r="E94" s="105"/>
      <c r="F94" s="105"/>
      <c r="G94" s="105"/>
      <c r="H94" s="105"/>
      <c r="I94" s="120"/>
      <c r="J94" s="121" t="s">
        <v>91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92</v>
      </c>
      <c r="D96" s="29"/>
      <c r="E96" s="29"/>
      <c r="F96" s="29"/>
      <c r="G96" s="29"/>
      <c r="H96" s="29"/>
      <c r="I96" s="93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pans="1:31" s="9" customFormat="1" ht="24.95" customHeight="1">
      <c r="B97" s="123"/>
      <c r="D97" s="124" t="s">
        <v>315</v>
      </c>
      <c r="E97" s="125"/>
      <c r="F97" s="125"/>
      <c r="G97" s="125"/>
      <c r="H97" s="125"/>
      <c r="I97" s="126"/>
      <c r="J97" s="127">
        <f>J123</f>
        <v>0</v>
      </c>
      <c r="L97" s="123"/>
    </row>
    <row r="98" spans="1:31" s="10" customFormat="1" ht="19.899999999999999" customHeight="1">
      <c r="B98" s="128"/>
      <c r="D98" s="129" t="s">
        <v>316</v>
      </c>
      <c r="E98" s="130"/>
      <c r="F98" s="130"/>
      <c r="G98" s="130"/>
      <c r="H98" s="130"/>
      <c r="I98" s="131"/>
      <c r="J98" s="132">
        <f>J124</f>
        <v>0</v>
      </c>
      <c r="L98" s="128"/>
    </row>
    <row r="99" spans="1:31" s="10" customFormat="1" ht="19.899999999999999" customHeight="1">
      <c r="B99" s="128"/>
      <c r="D99" s="129" t="s">
        <v>317</v>
      </c>
      <c r="E99" s="130"/>
      <c r="F99" s="130"/>
      <c r="G99" s="130"/>
      <c r="H99" s="130"/>
      <c r="I99" s="131"/>
      <c r="J99" s="132">
        <f>J134</f>
        <v>0</v>
      </c>
      <c r="L99" s="128"/>
    </row>
    <row r="100" spans="1:31" s="10" customFormat="1" ht="19.899999999999999" customHeight="1">
      <c r="B100" s="128"/>
      <c r="D100" s="129" t="s">
        <v>318</v>
      </c>
      <c r="E100" s="130"/>
      <c r="F100" s="130"/>
      <c r="G100" s="130"/>
      <c r="H100" s="130"/>
      <c r="I100" s="131"/>
      <c r="J100" s="132">
        <f>J140</f>
        <v>0</v>
      </c>
      <c r="L100" s="128"/>
    </row>
    <row r="101" spans="1:31" s="10" customFormat="1" ht="19.899999999999999" customHeight="1">
      <c r="B101" s="128"/>
      <c r="D101" s="129" t="s">
        <v>319</v>
      </c>
      <c r="E101" s="130"/>
      <c r="F101" s="130"/>
      <c r="G101" s="130"/>
      <c r="H101" s="130"/>
      <c r="I101" s="131"/>
      <c r="J101" s="132">
        <f>J143</f>
        <v>0</v>
      </c>
      <c r="L101" s="128"/>
    </row>
    <row r="102" spans="1:31" s="10" customFormat="1" ht="19.899999999999999" customHeight="1">
      <c r="B102" s="128"/>
      <c r="D102" s="129" t="s">
        <v>320</v>
      </c>
      <c r="E102" s="130"/>
      <c r="F102" s="130"/>
      <c r="G102" s="130"/>
      <c r="H102" s="130"/>
      <c r="I102" s="131"/>
      <c r="J102" s="132">
        <f>J170</f>
        <v>0</v>
      </c>
      <c r="L102" s="128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117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118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106</v>
      </c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93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13</v>
      </c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6" t="str">
        <f>E7</f>
        <v>Spevnene plochy a parkovisko Bojnicka</v>
      </c>
      <c r="F112" s="227"/>
      <c r="G112" s="227"/>
      <c r="H112" s="227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87</v>
      </c>
      <c r="D113" s="29"/>
      <c r="E113" s="29"/>
      <c r="F113" s="29"/>
      <c r="G113" s="29"/>
      <c r="H113" s="29"/>
      <c r="I113" s="93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06" t="str">
        <f>E9</f>
        <v>02 - Spevnené plochy</v>
      </c>
      <c r="F114" s="228"/>
      <c r="G114" s="228"/>
      <c r="H114" s="228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17</v>
      </c>
      <c r="D116" s="29"/>
      <c r="E116" s="29"/>
      <c r="F116" s="22" t="str">
        <f>F12</f>
        <v xml:space="preserve"> </v>
      </c>
      <c r="G116" s="29"/>
      <c r="H116" s="29"/>
      <c r="I116" s="94" t="s">
        <v>19</v>
      </c>
      <c r="J116" s="52" t="str">
        <f>IF(J12="","",J12)</f>
        <v>22. 11. 2021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21</v>
      </c>
      <c r="D118" s="29"/>
      <c r="E118" s="29"/>
      <c r="F118" s="22" t="str">
        <f>E15</f>
        <v xml:space="preserve"> </v>
      </c>
      <c r="G118" s="29"/>
      <c r="H118" s="29"/>
      <c r="I118" s="94" t="s">
        <v>26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24</v>
      </c>
      <c r="D119" s="29"/>
      <c r="E119" s="29"/>
      <c r="F119" s="22" t="str">
        <f>IF(E18="","",E18)</f>
        <v>Vyplň údaj</v>
      </c>
      <c r="G119" s="29"/>
      <c r="H119" s="29"/>
      <c r="I119" s="94" t="s">
        <v>28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33"/>
      <c r="B121" s="134"/>
      <c r="C121" s="135" t="s">
        <v>107</v>
      </c>
      <c r="D121" s="136" t="s">
        <v>55</v>
      </c>
      <c r="E121" s="136" t="s">
        <v>51</v>
      </c>
      <c r="F121" s="136" t="s">
        <v>52</v>
      </c>
      <c r="G121" s="136" t="s">
        <v>108</v>
      </c>
      <c r="H121" s="136" t="s">
        <v>109</v>
      </c>
      <c r="I121" s="137" t="s">
        <v>110</v>
      </c>
      <c r="J121" s="138" t="s">
        <v>91</v>
      </c>
      <c r="K121" s="139" t="s">
        <v>111</v>
      </c>
      <c r="L121" s="140"/>
      <c r="M121" s="59" t="s">
        <v>1</v>
      </c>
      <c r="N121" s="60" t="s">
        <v>34</v>
      </c>
      <c r="O121" s="60" t="s">
        <v>112</v>
      </c>
      <c r="P121" s="60" t="s">
        <v>113</v>
      </c>
      <c r="Q121" s="60" t="s">
        <v>114</v>
      </c>
      <c r="R121" s="60" t="s">
        <v>115</v>
      </c>
      <c r="S121" s="60" t="s">
        <v>116</v>
      </c>
      <c r="T121" s="61" t="s">
        <v>117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" customHeight="1">
      <c r="A122" s="29"/>
      <c r="B122" s="30"/>
      <c r="C122" s="66" t="s">
        <v>92</v>
      </c>
      <c r="D122" s="29"/>
      <c r="E122" s="29"/>
      <c r="F122" s="29"/>
      <c r="G122" s="29"/>
      <c r="H122" s="29"/>
      <c r="I122" s="93"/>
      <c r="J122" s="141">
        <f>BK122</f>
        <v>0</v>
      </c>
      <c r="K122" s="29"/>
      <c r="L122" s="30"/>
      <c r="M122" s="62"/>
      <c r="N122" s="53"/>
      <c r="O122" s="63"/>
      <c r="P122" s="142">
        <f>P123</f>
        <v>0</v>
      </c>
      <c r="Q122" s="63"/>
      <c r="R122" s="142">
        <f>R123</f>
        <v>0</v>
      </c>
      <c r="S122" s="63"/>
      <c r="T122" s="143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69</v>
      </c>
      <c r="AU122" s="14" t="s">
        <v>93</v>
      </c>
      <c r="BK122" s="144">
        <f>BK123</f>
        <v>0</v>
      </c>
    </row>
    <row r="123" spans="1:65" s="12" customFormat="1" ht="25.9" customHeight="1">
      <c r="B123" s="145"/>
      <c r="D123" s="146" t="s">
        <v>69</v>
      </c>
      <c r="E123" s="147" t="s">
        <v>207</v>
      </c>
      <c r="F123" s="147" t="s">
        <v>321</v>
      </c>
      <c r="I123" s="148"/>
      <c r="J123" s="149">
        <f>BK123</f>
        <v>0</v>
      </c>
      <c r="L123" s="145"/>
      <c r="M123" s="150"/>
      <c r="N123" s="151"/>
      <c r="O123" s="151"/>
      <c r="P123" s="152">
        <f>P124+P134+P140+P143+P170</f>
        <v>0</v>
      </c>
      <c r="Q123" s="151"/>
      <c r="R123" s="152">
        <f>R124+R134+R140+R143+R170</f>
        <v>0</v>
      </c>
      <c r="S123" s="151"/>
      <c r="T123" s="153">
        <f>T124+T134+T140+T143+T170</f>
        <v>0</v>
      </c>
      <c r="AR123" s="146" t="s">
        <v>78</v>
      </c>
      <c r="AT123" s="154" t="s">
        <v>69</v>
      </c>
      <c r="AU123" s="154" t="s">
        <v>70</v>
      </c>
      <c r="AY123" s="146" t="s">
        <v>120</v>
      </c>
      <c r="BK123" s="155">
        <f>BK124+BK134+BK140+BK143+BK170</f>
        <v>0</v>
      </c>
    </row>
    <row r="124" spans="1:65" s="12" customFormat="1" ht="22.9" customHeight="1">
      <c r="B124" s="145"/>
      <c r="D124" s="146" t="s">
        <v>69</v>
      </c>
      <c r="E124" s="156" t="s">
        <v>213</v>
      </c>
      <c r="F124" s="156" t="s">
        <v>322</v>
      </c>
      <c r="I124" s="148"/>
      <c r="J124" s="157">
        <f>BK124</f>
        <v>0</v>
      </c>
      <c r="L124" s="145"/>
      <c r="M124" s="150"/>
      <c r="N124" s="151"/>
      <c r="O124" s="151"/>
      <c r="P124" s="152">
        <f>SUM(P125:P133)</f>
        <v>0</v>
      </c>
      <c r="Q124" s="151"/>
      <c r="R124" s="152">
        <f>SUM(R125:R133)</f>
        <v>0</v>
      </c>
      <c r="S124" s="151"/>
      <c r="T124" s="153">
        <f>SUM(T125:T133)</f>
        <v>0</v>
      </c>
      <c r="AR124" s="146" t="s">
        <v>78</v>
      </c>
      <c r="AT124" s="154" t="s">
        <v>69</v>
      </c>
      <c r="AU124" s="154" t="s">
        <v>78</v>
      </c>
      <c r="AY124" s="146" t="s">
        <v>120</v>
      </c>
      <c r="BK124" s="155">
        <f>SUM(BK125:BK133)</f>
        <v>0</v>
      </c>
    </row>
    <row r="125" spans="1:65" s="2" customFormat="1" ht="24" customHeight="1">
      <c r="A125" s="29"/>
      <c r="B125" s="158"/>
      <c r="C125" s="159" t="s">
        <v>78</v>
      </c>
      <c r="D125" s="159" t="s">
        <v>122</v>
      </c>
      <c r="E125" s="160" t="s">
        <v>323</v>
      </c>
      <c r="F125" s="161" t="s">
        <v>324</v>
      </c>
      <c r="G125" s="162" t="s">
        <v>168</v>
      </c>
      <c r="H125" s="163">
        <v>284</v>
      </c>
      <c r="I125" s="164"/>
      <c r="J125" s="163">
        <f t="shared" ref="J125:J133" si="0">ROUND(I125*H125,2)</f>
        <v>0</v>
      </c>
      <c r="K125" s="165"/>
      <c r="L125" s="30"/>
      <c r="M125" s="166" t="s">
        <v>1</v>
      </c>
      <c r="N125" s="167" t="s">
        <v>36</v>
      </c>
      <c r="O125" s="55"/>
      <c r="P125" s="168">
        <f t="shared" ref="P125:P133" si="1">O125*H125</f>
        <v>0</v>
      </c>
      <c r="Q125" s="168">
        <v>0</v>
      </c>
      <c r="R125" s="168">
        <f t="shared" ref="R125:R133" si="2">Q125*H125</f>
        <v>0</v>
      </c>
      <c r="S125" s="168">
        <v>0</v>
      </c>
      <c r="T125" s="169">
        <f t="shared" ref="T125:T133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126</v>
      </c>
      <c r="AT125" s="170" t="s">
        <v>122</v>
      </c>
      <c r="AU125" s="170" t="s">
        <v>127</v>
      </c>
      <c r="AY125" s="14" t="s">
        <v>120</v>
      </c>
      <c r="BE125" s="171">
        <f t="shared" ref="BE125:BE133" si="4">IF(N125="základná",J125,0)</f>
        <v>0</v>
      </c>
      <c r="BF125" s="171">
        <f t="shared" ref="BF125:BF133" si="5">IF(N125="znížená",J125,0)</f>
        <v>0</v>
      </c>
      <c r="BG125" s="171">
        <f t="shared" ref="BG125:BG133" si="6">IF(N125="zákl. prenesená",J125,0)</f>
        <v>0</v>
      </c>
      <c r="BH125" s="171">
        <f t="shared" ref="BH125:BH133" si="7">IF(N125="zníž. prenesená",J125,0)</f>
        <v>0</v>
      </c>
      <c r="BI125" s="171">
        <f t="shared" ref="BI125:BI133" si="8">IF(N125="nulová",J125,0)</f>
        <v>0</v>
      </c>
      <c r="BJ125" s="14" t="s">
        <v>127</v>
      </c>
      <c r="BK125" s="171">
        <f t="shared" ref="BK125:BK133" si="9">ROUND(I125*H125,2)</f>
        <v>0</v>
      </c>
      <c r="BL125" s="14" t="s">
        <v>126</v>
      </c>
      <c r="BM125" s="170" t="s">
        <v>127</v>
      </c>
    </row>
    <row r="126" spans="1:65" s="2" customFormat="1" ht="24" customHeight="1">
      <c r="A126" s="29"/>
      <c r="B126" s="158"/>
      <c r="C126" s="159" t="s">
        <v>127</v>
      </c>
      <c r="D126" s="159" t="s">
        <v>122</v>
      </c>
      <c r="E126" s="160" t="s">
        <v>325</v>
      </c>
      <c r="F126" s="161" t="s">
        <v>326</v>
      </c>
      <c r="G126" s="162" t="s">
        <v>168</v>
      </c>
      <c r="H126" s="163">
        <v>284</v>
      </c>
      <c r="I126" s="164"/>
      <c r="J126" s="163">
        <f t="shared" si="0"/>
        <v>0</v>
      </c>
      <c r="K126" s="165"/>
      <c r="L126" s="30"/>
      <c r="M126" s="166" t="s">
        <v>1</v>
      </c>
      <c r="N126" s="167" t="s">
        <v>36</v>
      </c>
      <c r="O126" s="55"/>
      <c r="P126" s="168">
        <f t="shared" si="1"/>
        <v>0</v>
      </c>
      <c r="Q126" s="168">
        <v>0</v>
      </c>
      <c r="R126" s="168">
        <f t="shared" si="2"/>
        <v>0</v>
      </c>
      <c r="S126" s="168">
        <v>0</v>
      </c>
      <c r="T126" s="16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126</v>
      </c>
      <c r="AT126" s="170" t="s">
        <v>122</v>
      </c>
      <c r="AU126" s="170" t="s">
        <v>127</v>
      </c>
      <c r="AY126" s="14" t="s">
        <v>120</v>
      </c>
      <c r="BE126" s="171">
        <f t="shared" si="4"/>
        <v>0</v>
      </c>
      <c r="BF126" s="171">
        <f t="shared" si="5"/>
        <v>0</v>
      </c>
      <c r="BG126" s="171">
        <f t="shared" si="6"/>
        <v>0</v>
      </c>
      <c r="BH126" s="171">
        <f t="shared" si="7"/>
        <v>0</v>
      </c>
      <c r="BI126" s="171">
        <f t="shared" si="8"/>
        <v>0</v>
      </c>
      <c r="BJ126" s="14" t="s">
        <v>127</v>
      </c>
      <c r="BK126" s="171">
        <f t="shared" si="9"/>
        <v>0</v>
      </c>
      <c r="BL126" s="14" t="s">
        <v>126</v>
      </c>
      <c r="BM126" s="170" t="s">
        <v>126</v>
      </c>
    </row>
    <row r="127" spans="1:65" s="2" customFormat="1" ht="24" customHeight="1">
      <c r="A127" s="29"/>
      <c r="B127" s="158"/>
      <c r="C127" s="159" t="s">
        <v>130</v>
      </c>
      <c r="D127" s="159" t="s">
        <v>122</v>
      </c>
      <c r="E127" s="160" t="s">
        <v>327</v>
      </c>
      <c r="F127" s="161" t="s">
        <v>328</v>
      </c>
      <c r="G127" s="162" t="s">
        <v>168</v>
      </c>
      <c r="H127" s="163">
        <v>284</v>
      </c>
      <c r="I127" s="164"/>
      <c r="J127" s="163">
        <f t="shared" si="0"/>
        <v>0</v>
      </c>
      <c r="K127" s="165"/>
      <c r="L127" s="30"/>
      <c r="M127" s="166" t="s">
        <v>1</v>
      </c>
      <c r="N127" s="167" t="s">
        <v>36</v>
      </c>
      <c r="O127" s="55"/>
      <c r="P127" s="168">
        <f t="shared" si="1"/>
        <v>0</v>
      </c>
      <c r="Q127" s="168">
        <v>0</v>
      </c>
      <c r="R127" s="168">
        <f t="shared" si="2"/>
        <v>0</v>
      </c>
      <c r="S127" s="168">
        <v>0</v>
      </c>
      <c r="T127" s="16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126</v>
      </c>
      <c r="AT127" s="170" t="s">
        <v>122</v>
      </c>
      <c r="AU127" s="170" t="s">
        <v>127</v>
      </c>
      <c r="AY127" s="14" t="s">
        <v>120</v>
      </c>
      <c r="BE127" s="171">
        <f t="shared" si="4"/>
        <v>0</v>
      </c>
      <c r="BF127" s="171">
        <f t="shared" si="5"/>
        <v>0</v>
      </c>
      <c r="BG127" s="171">
        <f t="shared" si="6"/>
        <v>0</v>
      </c>
      <c r="BH127" s="171">
        <f t="shared" si="7"/>
        <v>0</v>
      </c>
      <c r="BI127" s="171">
        <f t="shared" si="8"/>
        <v>0</v>
      </c>
      <c r="BJ127" s="14" t="s">
        <v>127</v>
      </c>
      <c r="BK127" s="171">
        <f t="shared" si="9"/>
        <v>0</v>
      </c>
      <c r="BL127" s="14" t="s">
        <v>126</v>
      </c>
      <c r="BM127" s="170" t="s">
        <v>133</v>
      </c>
    </row>
    <row r="128" spans="1:65" s="2" customFormat="1" ht="24" customHeight="1">
      <c r="A128" s="29"/>
      <c r="B128" s="158"/>
      <c r="C128" s="159" t="s">
        <v>126</v>
      </c>
      <c r="D128" s="159" t="s">
        <v>122</v>
      </c>
      <c r="E128" s="160" t="s">
        <v>329</v>
      </c>
      <c r="F128" s="161" t="s">
        <v>330</v>
      </c>
      <c r="G128" s="162" t="s">
        <v>168</v>
      </c>
      <c r="H128" s="163">
        <v>257.5</v>
      </c>
      <c r="I128" s="164"/>
      <c r="J128" s="163">
        <f t="shared" si="0"/>
        <v>0</v>
      </c>
      <c r="K128" s="165"/>
      <c r="L128" s="30"/>
      <c r="M128" s="166" t="s">
        <v>1</v>
      </c>
      <c r="N128" s="167" t="s">
        <v>36</v>
      </c>
      <c r="O128" s="55"/>
      <c r="P128" s="168">
        <f t="shared" si="1"/>
        <v>0</v>
      </c>
      <c r="Q128" s="168">
        <v>0</v>
      </c>
      <c r="R128" s="168">
        <f t="shared" si="2"/>
        <v>0</v>
      </c>
      <c r="S128" s="168">
        <v>0</v>
      </c>
      <c r="T128" s="16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0" t="s">
        <v>126</v>
      </c>
      <c r="AT128" s="170" t="s">
        <v>122</v>
      </c>
      <c r="AU128" s="170" t="s">
        <v>127</v>
      </c>
      <c r="AY128" s="14" t="s">
        <v>120</v>
      </c>
      <c r="BE128" s="171">
        <f t="shared" si="4"/>
        <v>0</v>
      </c>
      <c r="BF128" s="171">
        <f t="shared" si="5"/>
        <v>0</v>
      </c>
      <c r="BG128" s="171">
        <f t="shared" si="6"/>
        <v>0</v>
      </c>
      <c r="BH128" s="171">
        <f t="shared" si="7"/>
        <v>0</v>
      </c>
      <c r="BI128" s="171">
        <f t="shared" si="8"/>
        <v>0</v>
      </c>
      <c r="BJ128" s="14" t="s">
        <v>127</v>
      </c>
      <c r="BK128" s="171">
        <f t="shared" si="9"/>
        <v>0</v>
      </c>
      <c r="BL128" s="14" t="s">
        <v>126</v>
      </c>
      <c r="BM128" s="170" t="s">
        <v>136</v>
      </c>
    </row>
    <row r="129" spans="1:65" s="2" customFormat="1" ht="16.5" customHeight="1">
      <c r="A129" s="29"/>
      <c r="B129" s="158"/>
      <c r="C129" s="159" t="s">
        <v>137</v>
      </c>
      <c r="D129" s="159" t="s">
        <v>122</v>
      </c>
      <c r="E129" s="160" t="s">
        <v>331</v>
      </c>
      <c r="F129" s="161" t="s">
        <v>332</v>
      </c>
      <c r="G129" s="162" t="s">
        <v>177</v>
      </c>
      <c r="H129" s="163">
        <v>209</v>
      </c>
      <c r="I129" s="164"/>
      <c r="J129" s="163">
        <f t="shared" si="0"/>
        <v>0</v>
      </c>
      <c r="K129" s="165"/>
      <c r="L129" s="30"/>
      <c r="M129" s="166" t="s">
        <v>1</v>
      </c>
      <c r="N129" s="167" t="s">
        <v>36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126</v>
      </c>
      <c r="AT129" s="170" t="s">
        <v>122</v>
      </c>
      <c r="AU129" s="170" t="s">
        <v>127</v>
      </c>
      <c r="AY129" s="14" t="s">
        <v>120</v>
      </c>
      <c r="BE129" s="171">
        <f t="shared" si="4"/>
        <v>0</v>
      </c>
      <c r="BF129" s="171">
        <f t="shared" si="5"/>
        <v>0</v>
      </c>
      <c r="BG129" s="171">
        <f t="shared" si="6"/>
        <v>0</v>
      </c>
      <c r="BH129" s="171">
        <f t="shared" si="7"/>
        <v>0</v>
      </c>
      <c r="BI129" s="171">
        <f t="shared" si="8"/>
        <v>0</v>
      </c>
      <c r="BJ129" s="14" t="s">
        <v>127</v>
      </c>
      <c r="BK129" s="171">
        <f t="shared" si="9"/>
        <v>0</v>
      </c>
      <c r="BL129" s="14" t="s">
        <v>126</v>
      </c>
      <c r="BM129" s="170" t="s">
        <v>140</v>
      </c>
    </row>
    <row r="130" spans="1:65" s="2" customFormat="1" ht="24" customHeight="1">
      <c r="A130" s="29"/>
      <c r="B130" s="158"/>
      <c r="C130" s="159" t="s">
        <v>133</v>
      </c>
      <c r="D130" s="159" t="s">
        <v>122</v>
      </c>
      <c r="E130" s="160" t="s">
        <v>333</v>
      </c>
      <c r="F130" s="161" t="s">
        <v>334</v>
      </c>
      <c r="G130" s="162" t="s">
        <v>125</v>
      </c>
      <c r="H130" s="163">
        <v>14.2</v>
      </c>
      <c r="I130" s="164"/>
      <c r="J130" s="163">
        <f t="shared" si="0"/>
        <v>0</v>
      </c>
      <c r="K130" s="165"/>
      <c r="L130" s="30"/>
      <c r="M130" s="166" t="s">
        <v>1</v>
      </c>
      <c r="N130" s="167" t="s">
        <v>36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126</v>
      </c>
      <c r="AT130" s="170" t="s">
        <v>122</v>
      </c>
      <c r="AU130" s="170" t="s">
        <v>127</v>
      </c>
      <c r="AY130" s="14" t="s">
        <v>120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4" t="s">
        <v>127</v>
      </c>
      <c r="BK130" s="171">
        <f t="shared" si="9"/>
        <v>0</v>
      </c>
      <c r="BL130" s="14" t="s">
        <v>126</v>
      </c>
      <c r="BM130" s="170" t="s">
        <v>143</v>
      </c>
    </row>
    <row r="131" spans="1:65" s="2" customFormat="1" ht="16.5" customHeight="1">
      <c r="A131" s="29"/>
      <c r="B131" s="158"/>
      <c r="C131" s="159" t="s">
        <v>144</v>
      </c>
      <c r="D131" s="159" t="s">
        <v>122</v>
      </c>
      <c r="E131" s="160" t="s">
        <v>335</v>
      </c>
      <c r="F131" s="161" t="s">
        <v>336</v>
      </c>
      <c r="G131" s="162" t="s">
        <v>125</v>
      </c>
      <c r="H131" s="163">
        <v>14.2</v>
      </c>
      <c r="I131" s="164"/>
      <c r="J131" s="163">
        <f t="shared" si="0"/>
        <v>0</v>
      </c>
      <c r="K131" s="165"/>
      <c r="L131" s="30"/>
      <c r="M131" s="166" t="s">
        <v>1</v>
      </c>
      <c r="N131" s="167" t="s">
        <v>36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126</v>
      </c>
      <c r="AT131" s="170" t="s">
        <v>122</v>
      </c>
      <c r="AU131" s="170" t="s">
        <v>127</v>
      </c>
      <c r="AY131" s="14" t="s">
        <v>120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4" t="s">
        <v>127</v>
      </c>
      <c r="BK131" s="171">
        <f t="shared" si="9"/>
        <v>0</v>
      </c>
      <c r="BL131" s="14" t="s">
        <v>126</v>
      </c>
      <c r="BM131" s="170" t="s">
        <v>147</v>
      </c>
    </row>
    <row r="132" spans="1:65" s="2" customFormat="1" ht="24" customHeight="1">
      <c r="A132" s="29"/>
      <c r="B132" s="158"/>
      <c r="C132" s="159" t="s">
        <v>136</v>
      </c>
      <c r="D132" s="159" t="s">
        <v>122</v>
      </c>
      <c r="E132" s="160" t="s">
        <v>337</v>
      </c>
      <c r="F132" s="161" t="s">
        <v>338</v>
      </c>
      <c r="G132" s="162" t="s">
        <v>125</v>
      </c>
      <c r="H132" s="163">
        <v>73.27</v>
      </c>
      <c r="I132" s="164"/>
      <c r="J132" s="163">
        <f t="shared" si="0"/>
        <v>0</v>
      </c>
      <c r="K132" s="165"/>
      <c r="L132" s="30"/>
      <c r="M132" s="166" t="s">
        <v>1</v>
      </c>
      <c r="N132" s="167" t="s">
        <v>36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126</v>
      </c>
      <c r="AT132" s="170" t="s">
        <v>122</v>
      </c>
      <c r="AU132" s="170" t="s">
        <v>127</v>
      </c>
      <c r="AY132" s="14" t="s">
        <v>120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127</v>
      </c>
      <c r="BK132" s="171">
        <f t="shared" si="9"/>
        <v>0</v>
      </c>
      <c r="BL132" s="14" t="s">
        <v>126</v>
      </c>
      <c r="BM132" s="170" t="s">
        <v>150</v>
      </c>
    </row>
    <row r="133" spans="1:65" s="2" customFormat="1" ht="16.5" customHeight="1">
      <c r="A133" s="29"/>
      <c r="B133" s="158"/>
      <c r="C133" s="159" t="s">
        <v>151</v>
      </c>
      <c r="D133" s="159" t="s">
        <v>122</v>
      </c>
      <c r="E133" s="160" t="s">
        <v>339</v>
      </c>
      <c r="F133" s="161" t="s">
        <v>340</v>
      </c>
      <c r="G133" s="162" t="s">
        <v>168</v>
      </c>
      <c r="H133" s="163">
        <v>284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36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126</v>
      </c>
      <c r="AT133" s="170" t="s">
        <v>122</v>
      </c>
      <c r="AU133" s="170" t="s">
        <v>127</v>
      </c>
      <c r="AY133" s="14" t="s">
        <v>120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127</v>
      </c>
      <c r="BK133" s="171">
        <f t="shared" si="9"/>
        <v>0</v>
      </c>
      <c r="BL133" s="14" t="s">
        <v>126</v>
      </c>
      <c r="BM133" s="170" t="s">
        <v>154</v>
      </c>
    </row>
    <row r="134" spans="1:65" s="12" customFormat="1" ht="22.9" customHeight="1">
      <c r="B134" s="145"/>
      <c r="D134" s="146" t="s">
        <v>69</v>
      </c>
      <c r="E134" s="156" t="s">
        <v>265</v>
      </c>
      <c r="F134" s="156" t="s">
        <v>341</v>
      </c>
      <c r="I134" s="148"/>
      <c r="J134" s="157">
        <f>BK134</f>
        <v>0</v>
      </c>
      <c r="L134" s="145"/>
      <c r="M134" s="150"/>
      <c r="N134" s="151"/>
      <c r="O134" s="151"/>
      <c r="P134" s="152">
        <f>SUM(P135:P139)</f>
        <v>0</v>
      </c>
      <c r="Q134" s="151"/>
      <c r="R134" s="152">
        <f>SUM(R135:R139)</f>
        <v>0</v>
      </c>
      <c r="S134" s="151"/>
      <c r="T134" s="153">
        <f>SUM(T135:T139)</f>
        <v>0</v>
      </c>
      <c r="AR134" s="146" t="s">
        <v>78</v>
      </c>
      <c r="AT134" s="154" t="s">
        <v>69</v>
      </c>
      <c r="AU134" s="154" t="s">
        <v>78</v>
      </c>
      <c r="AY134" s="146" t="s">
        <v>120</v>
      </c>
      <c r="BK134" s="155">
        <f>SUM(BK135:BK139)</f>
        <v>0</v>
      </c>
    </row>
    <row r="135" spans="1:65" s="2" customFormat="1" ht="16.5" customHeight="1">
      <c r="A135" s="29"/>
      <c r="B135" s="158"/>
      <c r="C135" s="159" t="s">
        <v>140</v>
      </c>
      <c r="D135" s="159" t="s">
        <v>122</v>
      </c>
      <c r="E135" s="160" t="s">
        <v>342</v>
      </c>
      <c r="F135" s="161" t="s">
        <v>343</v>
      </c>
      <c r="G135" s="162" t="s">
        <v>168</v>
      </c>
      <c r="H135" s="163">
        <v>284</v>
      </c>
      <c r="I135" s="164"/>
      <c r="J135" s="163">
        <f>ROUND(I135*H135,2)</f>
        <v>0</v>
      </c>
      <c r="K135" s="165"/>
      <c r="L135" s="30"/>
      <c r="M135" s="166" t="s">
        <v>1</v>
      </c>
      <c r="N135" s="167" t="s">
        <v>36</v>
      </c>
      <c r="O135" s="55"/>
      <c r="P135" s="168">
        <f>O135*H135</f>
        <v>0</v>
      </c>
      <c r="Q135" s="168">
        <v>0</v>
      </c>
      <c r="R135" s="168">
        <f>Q135*H135</f>
        <v>0</v>
      </c>
      <c r="S135" s="168">
        <v>0</v>
      </c>
      <c r="T135" s="16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126</v>
      </c>
      <c r="AT135" s="170" t="s">
        <v>122</v>
      </c>
      <c r="AU135" s="170" t="s">
        <v>127</v>
      </c>
      <c r="AY135" s="14" t="s">
        <v>120</v>
      </c>
      <c r="BE135" s="171">
        <f>IF(N135="základná",J135,0)</f>
        <v>0</v>
      </c>
      <c r="BF135" s="171">
        <f>IF(N135="znížená",J135,0)</f>
        <v>0</v>
      </c>
      <c r="BG135" s="171">
        <f>IF(N135="zákl. prenesená",J135,0)</f>
        <v>0</v>
      </c>
      <c r="BH135" s="171">
        <f>IF(N135="zníž. prenesená",J135,0)</f>
        <v>0</v>
      </c>
      <c r="BI135" s="171">
        <f>IF(N135="nulová",J135,0)</f>
        <v>0</v>
      </c>
      <c r="BJ135" s="14" t="s">
        <v>127</v>
      </c>
      <c r="BK135" s="171">
        <f>ROUND(I135*H135,2)</f>
        <v>0</v>
      </c>
      <c r="BL135" s="14" t="s">
        <v>126</v>
      </c>
      <c r="BM135" s="170" t="s">
        <v>7</v>
      </c>
    </row>
    <row r="136" spans="1:65" s="2" customFormat="1" ht="24" customHeight="1">
      <c r="A136" s="29"/>
      <c r="B136" s="158"/>
      <c r="C136" s="159" t="s">
        <v>157</v>
      </c>
      <c r="D136" s="159" t="s">
        <v>122</v>
      </c>
      <c r="E136" s="160" t="s">
        <v>344</v>
      </c>
      <c r="F136" s="161" t="s">
        <v>345</v>
      </c>
      <c r="G136" s="162" t="s">
        <v>168</v>
      </c>
      <c r="H136" s="163">
        <v>284</v>
      </c>
      <c r="I136" s="164"/>
      <c r="J136" s="163">
        <f>ROUND(I136*H136,2)</f>
        <v>0</v>
      </c>
      <c r="K136" s="165"/>
      <c r="L136" s="30"/>
      <c r="M136" s="166" t="s">
        <v>1</v>
      </c>
      <c r="N136" s="167" t="s">
        <v>36</v>
      </c>
      <c r="O136" s="55"/>
      <c r="P136" s="168">
        <f>O136*H136</f>
        <v>0</v>
      </c>
      <c r="Q136" s="168">
        <v>0</v>
      </c>
      <c r="R136" s="168">
        <f>Q136*H136</f>
        <v>0</v>
      </c>
      <c r="S136" s="168">
        <v>0</v>
      </c>
      <c r="T136" s="16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126</v>
      </c>
      <c r="AT136" s="170" t="s">
        <v>122</v>
      </c>
      <c r="AU136" s="170" t="s">
        <v>127</v>
      </c>
      <c r="AY136" s="14" t="s">
        <v>120</v>
      </c>
      <c r="BE136" s="171">
        <f>IF(N136="základná",J136,0)</f>
        <v>0</v>
      </c>
      <c r="BF136" s="171">
        <f>IF(N136="znížená",J136,0)</f>
        <v>0</v>
      </c>
      <c r="BG136" s="171">
        <f>IF(N136="zákl. prenesená",J136,0)</f>
        <v>0</v>
      </c>
      <c r="BH136" s="171">
        <f>IF(N136="zníž. prenesená",J136,0)</f>
        <v>0</v>
      </c>
      <c r="BI136" s="171">
        <f>IF(N136="nulová",J136,0)</f>
        <v>0</v>
      </c>
      <c r="BJ136" s="14" t="s">
        <v>127</v>
      </c>
      <c r="BK136" s="171">
        <f>ROUND(I136*H136,2)</f>
        <v>0</v>
      </c>
      <c r="BL136" s="14" t="s">
        <v>126</v>
      </c>
      <c r="BM136" s="170" t="s">
        <v>160</v>
      </c>
    </row>
    <row r="137" spans="1:65" s="2" customFormat="1" ht="24" customHeight="1">
      <c r="A137" s="29"/>
      <c r="B137" s="158"/>
      <c r="C137" s="159" t="s">
        <v>143</v>
      </c>
      <c r="D137" s="159" t="s">
        <v>122</v>
      </c>
      <c r="E137" s="160" t="s">
        <v>346</v>
      </c>
      <c r="F137" s="161" t="s">
        <v>347</v>
      </c>
      <c r="G137" s="162" t="s">
        <v>168</v>
      </c>
      <c r="H137" s="163">
        <v>825.5</v>
      </c>
      <c r="I137" s="164"/>
      <c r="J137" s="163">
        <f>ROUND(I137*H137,2)</f>
        <v>0</v>
      </c>
      <c r="K137" s="165"/>
      <c r="L137" s="30"/>
      <c r="M137" s="166" t="s">
        <v>1</v>
      </c>
      <c r="N137" s="167" t="s">
        <v>36</v>
      </c>
      <c r="O137" s="55"/>
      <c r="P137" s="168">
        <f>O137*H137</f>
        <v>0</v>
      </c>
      <c r="Q137" s="168">
        <v>0</v>
      </c>
      <c r="R137" s="168">
        <f>Q137*H137</f>
        <v>0</v>
      </c>
      <c r="S137" s="168">
        <v>0</v>
      </c>
      <c r="T137" s="16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126</v>
      </c>
      <c r="AT137" s="170" t="s">
        <v>122</v>
      </c>
      <c r="AU137" s="170" t="s">
        <v>127</v>
      </c>
      <c r="AY137" s="14" t="s">
        <v>120</v>
      </c>
      <c r="BE137" s="171">
        <f>IF(N137="základná",J137,0)</f>
        <v>0</v>
      </c>
      <c r="BF137" s="171">
        <f>IF(N137="znížená",J137,0)</f>
        <v>0</v>
      </c>
      <c r="BG137" s="171">
        <f>IF(N137="zákl. prenesená",J137,0)</f>
        <v>0</v>
      </c>
      <c r="BH137" s="171">
        <f>IF(N137="zníž. prenesená",J137,0)</f>
        <v>0</v>
      </c>
      <c r="BI137" s="171">
        <f>IF(N137="nulová",J137,0)</f>
        <v>0</v>
      </c>
      <c r="BJ137" s="14" t="s">
        <v>127</v>
      </c>
      <c r="BK137" s="171">
        <f>ROUND(I137*H137,2)</f>
        <v>0</v>
      </c>
      <c r="BL137" s="14" t="s">
        <v>126</v>
      </c>
      <c r="BM137" s="170" t="s">
        <v>164</v>
      </c>
    </row>
    <row r="138" spans="1:65" s="2" customFormat="1" ht="24" customHeight="1">
      <c r="A138" s="29"/>
      <c r="B138" s="158"/>
      <c r="C138" s="159" t="s">
        <v>165</v>
      </c>
      <c r="D138" s="159" t="s">
        <v>122</v>
      </c>
      <c r="E138" s="160" t="s">
        <v>348</v>
      </c>
      <c r="F138" s="161" t="s">
        <v>349</v>
      </c>
      <c r="G138" s="162" t="s">
        <v>168</v>
      </c>
      <c r="H138" s="163">
        <v>541.5</v>
      </c>
      <c r="I138" s="164"/>
      <c r="J138" s="163">
        <f>ROUND(I138*H138,2)</f>
        <v>0</v>
      </c>
      <c r="K138" s="165"/>
      <c r="L138" s="30"/>
      <c r="M138" s="166" t="s">
        <v>1</v>
      </c>
      <c r="N138" s="167" t="s">
        <v>36</v>
      </c>
      <c r="O138" s="55"/>
      <c r="P138" s="168">
        <f>O138*H138</f>
        <v>0</v>
      </c>
      <c r="Q138" s="168">
        <v>0</v>
      </c>
      <c r="R138" s="168">
        <f>Q138*H138</f>
        <v>0</v>
      </c>
      <c r="S138" s="168">
        <v>0</v>
      </c>
      <c r="T138" s="16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126</v>
      </c>
      <c r="AT138" s="170" t="s">
        <v>122</v>
      </c>
      <c r="AU138" s="170" t="s">
        <v>127</v>
      </c>
      <c r="AY138" s="14" t="s">
        <v>120</v>
      </c>
      <c r="BE138" s="171">
        <f>IF(N138="základná",J138,0)</f>
        <v>0</v>
      </c>
      <c r="BF138" s="171">
        <f>IF(N138="znížená",J138,0)</f>
        <v>0</v>
      </c>
      <c r="BG138" s="171">
        <f>IF(N138="zákl. prenesená",J138,0)</f>
        <v>0</v>
      </c>
      <c r="BH138" s="171">
        <f>IF(N138="zníž. prenesená",J138,0)</f>
        <v>0</v>
      </c>
      <c r="BI138" s="171">
        <f>IF(N138="nulová",J138,0)</f>
        <v>0</v>
      </c>
      <c r="BJ138" s="14" t="s">
        <v>127</v>
      </c>
      <c r="BK138" s="171">
        <f>ROUND(I138*H138,2)</f>
        <v>0</v>
      </c>
      <c r="BL138" s="14" t="s">
        <v>126</v>
      </c>
      <c r="BM138" s="170" t="s">
        <v>169</v>
      </c>
    </row>
    <row r="139" spans="1:65" s="2" customFormat="1" ht="24" customHeight="1">
      <c r="A139" s="29"/>
      <c r="B139" s="158"/>
      <c r="C139" s="159" t="s">
        <v>147</v>
      </c>
      <c r="D139" s="159" t="s">
        <v>122</v>
      </c>
      <c r="E139" s="160" t="s">
        <v>350</v>
      </c>
      <c r="F139" s="161" t="s">
        <v>351</v>
      </c>
      <c r="G139" s="162" t="s">
        <v>168</v>
      </c>
      <c r="H139" s="163">
        <v>284</v>
      </c>
      <c r="I139" s="164"/>
      <c r="J139" s="163">
        <f>ROUND(I139*H139,2)</f>
        <v>0</v>
      </c>
      <c r="K139" s="165"/>
      <c r="L139" s="30"/>
      <c r="M139" s="166" t="s">
        <v>1</v>
      </c>
      <c r="N139" s="167" t="s">
        <v>36</v>
      </c>
      <c r="O139" s="55"/>
      <c r="P139" s="168">
        <f>O139*H139</f>
        <v>0</v>
      </c>
      <c r="Q139" s="168">
        <v>0</v>
      </c>
      <c r="R139" s="168">
        <f>Q139*H139</f>
        <v>0</v>
      </c>
      <c r="S139" s="168">
        <v>0</v>
      </c>
      <c r="T139" s="16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126</v>
      </c>
      <c r="AT139" s="170" t="s">
        <v>122</v>
      </c>
      <c r="AU139" s="170" t="s">
        <v>127</v>
      </c>
      <c r="AY139" s="14" t="s">
        <v>120</v>
      </c>
      <c r="BE139" s="171">
        <f>IF(N139="základná",J139,0)</f>
        <v>0</v>
      </c>
      <c r="BF139" s="171">
        <f>IF(N139="znížená",J139,0)</f>
        <v>0</v>
      </c>
      <c r="BG139" s="171">
        <f>IF(N139="zákl. prenesená",J139,0)</f>
        <v>0</v>
      </c>
      <c r="BH139" s="171">
        <f>IF(N139="zníž. prenesená",J139,0)</f>
        <v>0</v>
      </c>
      <c r="BI139" s="171">
        <f>IF(N139="nulová",J139,0)</f>
        <v>0</v>
      </c>
      <c r="BJ139" s="14" t="s">
        <v>127</v>
      </c>
      <c r="BK139" s="171">
        <f>ROUND(I139*H139,2)</f>
        <v>0</v>
      </c>
      <c r="BL139" s="14" t="s">
        <v>126</v>
      </c>
      <c r="BM139" s="170" t="s">
        <v>172</v>
      </c>
    </row>
    <row r="140" spans="1:65" s="12" customFormat="1" ht="22.9" customHeight="1">
      <c r="B140" s="145"/>
      <c r="D140" s="146" t="s">
        <v>69</v>
      </c>
      <c r="E140" s="156" t="s">
        <v>281</v>
      </c>
      <c r="F140" s="156" t="s">
        <v>352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SUM(P141:P142)</f>
        <v>0</v>
      </c>
      <c r="Q140" s="151"/>
      <c r="R140" s="152">
        <f>SUM(R141:R142)</f>
        <v>0</v>
      </c>
      <c r="S140" s="151"/>
      <c r="T140" s="153">
        <f>SUM(T141:T142)</f>
        <v>0</v>
      </c>
      <c r="AR140" s="146" t="s">
        <v>78</v>
      </c>
      <c r="AT140" s="154" t="s">
        <v>69</v>
      </c>
      <c r="AU140" s="154" t="s">
        <v>78</v>
      </c>
      <c r="AY140" s="146" t="s">
        <v>120</v>
      </c>
      <c r="BK140" s="155">
        <f>SUM(BK141:BK142)</f>
        <v>0</v>
      </c>
    </row>
    <row r="141" spans="1:65" s="2" customFormat="1" ht="24" customHeight="1">
      <c r="A141" s="29"/>
      <c r="B141" s="158"/>
      <c r="C141" s="159" t="s">
        <v>174</v>
      </c>
      <c r="D141" s="159" t="s">
        <v>122</v>
      </c>
      <c r="E141" s="160" t="s">
        <v>353</v>
      </c>
      <c r="F141" s="161" t="s">
        <v>354</v>
      </c>
      <c r="G141" s="162" t="s">
        <v>355</v>
      </c>
      <c r="H141" s="163">
        <v>3</v>
      </c>
      <c r="I141" s="164"/>
      <c r="J141" s="163">
        <f>ROUND(I141*H141,2)</f>
        <v>0</v>
      </c>
      <c r="K141" s="165"/>
      <c r="L141" s="30"/>
      <c r="M141" s="166" t="s">
        <v>1</v>
      </c>
      <c r="N141" s="167" t="s">
        <v>36</v>
      </c>
      <c r="O141" s="55"/>
      <c r="P141" s="168">
        <f>O141*H141</f>
        <v>0</v>
      </c>
      <c r="Q141" s="168">
        <v>0</v>
      </c>
      <c r="R141" s="168">
        <f>Q141*H141</f>
        <v>0</v>
      </c>
      <c r="S141" s="168">
        <v>0</v>
      </c>
      <c r="T141" s="16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126</v>
      </c>
      <c r="AT141" s="170" t="s">
        <v>122</v>
      </c>
      <c r="AU141" s="170" t="s">
        <v>127</v>
      </c>
      <c r="AY141" s="14" t="s">
        <v>120</v>
      </c>
      <c r="BE141" s="171">
        <f>IF(N141="základná",J141,0)</f>
        <v>0</v>
      </c>
      <c r="BF141" s="171">
        <f>IF(N141="znížená",J141,0)</f>
        <v>0</v>
      </c>
      <c r="BG141" s="171">
        <f>IF(N141="zákl. prenesená",J141,0)</f>
        <v>0</v>
      </c>
      <c r="BH141" s="171">
        <f>IF(N141="zníž. prenesená",J141,0)</f>
        <v>0</v>
      </c>
      <c r="BI141" s="171">
        <f>IF(N141="nulová",J141,0)</f>
        <v>0</v>
      </c>
      <c r="BJ141" s="14" t="s">
        <v>127</v>
      </c>
      <c r="BK141" s="171">
        <f>ROUND(I141*H141,2)</f>
        <v>0</v>
      </c>
      <c r="BL141" s="14" t="s">
        <v>126</v>
      </c>
      <c r="BM141" s="170" t="s">
        <v>178</v>
      </c>
    </row>
    <row r="142" spans="1:65" s="2" customFormat="1" ht="24" customHeight="1">
      <c r="A142" s="29"/>
      <c r="B142" s="158"/>
      <c r="C142" s="159" t="s">
        <v>150</v>
      </c>
      <c r="D142" s="159" t="s">
        <v>122</v>
      </c>
      <c r="E142" s="160" t="s">
        <v>356</v>
      </c>
      <c r="F142" s="161" t="s">
        <v>357</v>
      </c>
      <c r="G142" s="162" t="s">
        <v>355</v>
      </c>
      <c r="H142" s="163">
        <v>3</v>
      </c>
      <c r="I142" s="164"/>
      <c r="J142" s="163">
        <f>ROUND(I142*H142,2)</f>
        <v>0</v>
      </c>
      <c r="K142" s="165"/>
      <c r="L142" s="30"/>
      <c r="M142" s="166" t="s">
        <v>1</v>
      </c>
      <c r="N142" s="167" t="s">
        <v>36</v>
      </c>
      <c r="O142" s="55"/>
      <c r="P142" s="168">
        <f>O142*H142</f>
        <v>0</v>
      </c>
      <c r="Q142" s="168">
        <v>0</v>
      </c>
      <c r="R142" s="168">
        <f>Q142*H142</f>
        <v>0</v>
      </c>
      <c r="S142" s="168">
        <v>0</v>
      </c>
      <c r="T142" s="16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126</v>
      </c>
      <c r="AT142" s="170" t="s">
        <v>122</v>
      </c>
      <c r="AU142" s="170" t="s">
        <v>127</v>
      </c>
      <c r="AY142" s="14" t="s">
        <v>120</v>
      </c>
      <c r="BE142" s="171">
        <f>IF(N142="základná",J142,0)</f>
        <v>0</v>
      </c>
      <c r="BF142" s="171">
        <f>IF(N142="znížená",J142,0)</f>
        <v>0</v>
      </c>
      <c r="BG142" s="171">
        <f>IF(N142="zákl. prenesená",J142,0)</f>
        <v>0</v>
      </c>
      <c r="BH142" s="171">
        <f>IF(N142="zníž. prenesená",J142,0)</f>
        <v>0</v>
      </c>
      <c r="BI142" s="171">
        <f>IF(N142="nulová",J142,0)</f>
        <v>0</v>
      </c>
      <c r="BJ142" s="14" t="s">
        <v>127</v>
      </c>
      <c r="BK142" s="171">
        <f>ROUND(I142*H142,2)</f>
        <v>0</v>
      </c>
      <c r="BL142" s="14" t="s">
        <v>126</v>
      </c>
      <c r="BM142" s="170" t="s">
        <v>181</v>
      </c>
    </row>
    <row r="143" spans="1:65" s="12" customFormat="1" ht="22.9" customHeight="1">
      <c r="B143" s="145"/>
      <c r="D143" s="146" t="s">
        <v>69</v>
      </c>
      <c r="E143" s="156" t="s">
        <v>358</v>
      </c>
      <c r="F143" s="156" t="s">
        <v>359</v>
      </c>
      <c r="I143" s="148"/>
      <c r="J143" s="157">
        <f>BK143</f>
        <v>0</v>
      </c>
      <c r="L143" s="145"/>
      <c r="M143" s="150"/>
      <c r="N143" s="151"/>
      <c r="O143" s="151"/>
      <c r="P143" s="152">
        <f>SUM(P144:P169)</f>
        <v>0</v>
      </c>
      <c r="Q143" s="151"/>
      <c r="R143" s="152">
        <f>SUM(R144:R169)</f>
        <v>0</v>
      </c>
      <c r="S143" s="151"/>
      <c r="T143" s="153">
        <f>SUM(T144:T169)</f>
        <v>0</v>
      </c>
      <c r="AR143" s="146" t="s">
        <v>78</v>
      </c>
      <c r="AT143" s="154" t="s">
        <v>69</v>
      </c>
      <c r="AU143" s="154" t="s">
        <v>78</v>
      </c>
      <c r="AY143" s="146" t="s">
        <v>120</v>
      </c>
      <c r="BK143" s="155">
        <f>SUM(BK144:BK169)</f>
        <v>0</v>
      </c>
    </row>
    <row r="144" spans="1:65" s="2" customFormat="1" ht="24" customHeight="1">
      <c r="A144" s="29"/>
      <c r="B144" s="158"/>
      <c r="C144" s="159" t="s">
        <v>182</v>
      </c>
      <c r="D144" s="159" t="s">
        <v>122</v>
      </c>
      <c r="E144" s="160" t="s">
        <v>360</v>
      </c>
      <c r="F144" s="161" t="s">
        <v>361</v>
      </c>
      <c r="G144" s="162" t="s">
        <v>355</v>
      </c>
      <c r="H144" s="163">
        <v>9</v>
      </c>
      <c r="I144" s="164"/>
      <c r="J144" s="163">
        <f t="shared" ref="J144:J169" si="10">ROUND(I144*H144,2)</f>
        <v>0</v>
      </c>
      <c r="K144" s="165"/>
      <c r="L144" s="30"/>
      <c r="M144" s="166" t="s">
        <v>1</v>
      </c>
      <c r="N144" s="167" t="s">
        <v>36</v>
      </c>
      <c r="O144" s="55"/>
      <c r="P144" s="168">
        <f t="shared" ref="P144:P169" si="11">O144*H144</f>
        <v>0</v>
      </c>
      <c r="Q144" s="168">
        <v>0</v>
      </c>
      <c r="R144" s="168">
        <f t="shared" ref="R144:R169" si="12">Q144*H144</f>
        <v>0</v>
      </c>
      <c r="S144" s="168">
        <v>0</v>
      </c>
      <c r="T144" s="169">
        <f t="shared" ref="T144:T169" si="13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126</v>
      </c>
      <c r="AT144" s="170" t="s">
        <v>122</v>
      </c>
      <c r="AU144" s="170" t="s">
        <v>127</v>
      </c>
      <c r="AY144" s="14" t="s">
        <v>120</v>
      </c>
      <c r="BE144" s="171">
        <f t="shared" ref="BE144:BE169" si="14">IF(N144="základná",J144,0)</f>
        <v>0</v>
      </c>
      <c r="BF144" s="171">
        <f t="shared" ref="BF144:BF169" si="15">IF(N144="znížená",J144,0)</f>
        <v>0</v>
      </c>
      <c r="BG144" s="171">
        <f t="shared" ref="BG144:BG169" si="16">IF(N144="zákl. prenesená",J144,0)</f>
        <v>0</v>
      </c>
      <c r="BH144" s="171">
        <f t="shared" ref="BH144:BH169" si="17">IF(N144="zníž. prenesená",J144,0)</f>
        <v>0</v>
      </c>
      <c r="BI144" s="171">
        <f t="shared" ref="BI144:BI169" si="18">IF(N144="nulová",J144,0)</f>
        <v>0</v>
      </c>
      <c r="BJ144" s="14" t="s">
        <v>127</v>
      </c>
      <c r="BK144" s="171">
        <f t="shared" ref="BK144:BK169" si="19">ROUND(I144*H144,2)</f>
        <v>0</v>
      </c>
      <c r="BL144" s="14" t="s">
        <v>126</v>
      </c>
      <c r="BM144" s="170" t="s">
        <v>186</v>
      </c>
    </row>
    <row r="145" spans="1:65" s="2" customFormat="1" ht="24" customHeight="1">
      <c r="A145" s="29"/>
      <c r="B145" s="158"/>
      <c r="C145" s="159" t="s">
        <v>154</v>
      </c>
      <c r="D145" s="159" t="s">
        <v>122</v>
      </c>
      <c r="E145" s="160" t="s">
        <v>362</v>
      </c>
      <c r="F145" s="161" t="s">
        <v>363</v>
      </c>
      <c r="G145" s="162" t="s">
        <v>355</v>
      </c>
      <c r="H145" s="163">
        <v>270</v>
      </c>
      <c r="I145" s="164"/>
      <c r="J145" s="163">
        <f t="shared" si="10"/>
        <v>0</v>
      </c>
      <c r="K145" s="165"/>
      <c r="L145" s="30"/>
      <c r="M145" s="166" t="s">
        <v>1</v>
      </c>
      <c r="N145" s="167" t="s">
        <v>36</v>
      </c>
      <c r="O145" s="55"/>
      <c r="P145" s="168">
        <f t="shared" si="11"/>
        <v>0</v>
      </c>
      <c r="Q145" s="168">
        <v>0</v>
      </c>
      <c r="R145" s="168">
        <f t="shared" si="12"/>
        <v>0</v>
      </c>
      <c r="S145" s="168">
        <v>0</v>
      </c>
      <c r="T145" s="16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126</v>
      </c>
      <c r="AT145" s="170" t="s">
        <v>122</v>
      </c>
      <c r="AU145" s="170" t="s">
        <v>127</v>
      </c>
      <c r="AY145" s="14" t="s">
        <v>120</v>
      </c>
      <c r="BE145" s="171">
        <f t="shared" si="14"/>
        <v>0</v>
      </c>
      <c r="BF145" s="171">
        <f t="shared" si="15"/>
        <v>0</v>
      </c>
      <c r="BG145" s="171">
        <f t="shared" si="16"/>
        <v>0</v>
      </c>
      <c r="BH145" s="171">
        <f t="shared" si="17"/>
        <v>0</v>
      </c>
      <c r="BI145" s="171">
        <f t="shared" si="18"/>
        <v>0</v>
      </c>
      <c r="BJ145" s="14" t="s">
        <v>127</v>
      </c>
      <c r="BK145" s="171">
        <f t="shared" si="19"/>
        <v>0</v>
      </c>
      <c r="BL145" s="14" t="s">
        <v>126</v>
      </c>
      <c r="BM145" s="170" t="s">
        <v>189</v>
      </c>
    </row>
    <row r="146" spans="1:65" s="2" customFormat="1" ht="16.5" customHeight="1">
      <c r="A146" s="29"/>
      <c r="B146" s="158"/>
      <c r="C146" s="159" t="s">
        <v>190</v>
      </c>
      <c r="D146" s="159" t="s">
        <v>122</v>
      </c>
      <c r="E146" s="160" t="s">
        <v>364</v>
      </c>
      <c r="F146" s="161" t="s">
        <v>365</v>
      </c>
      <c r="G146" s="162" t="s">
        <v>355</v>
      </c>
      <c r="H146" s="163">
        <v>6</v>
      </c>
      <c r="I146" s="164"/>
      <c r="J146" s="163">
        <f t="shared" si="10"/>
        <v>0</v>
      </c>
      <c r="K146" s="165"/>
      <c r="L146" s="30"/>
      <c r="M146" s="166" t="s">
        <v>1</v>
      </c>
      <c r="N146" s="167" t="s">
        <v>36</v>
      </c>
      <c r="O146" s="55"/>
      <c r="P146" s="168">
        <f t="shared" si="11"/>
        <v>0</v>
      </c>
      <c r="Q146" s="168">
        <v>0</v>
      </c>
      <c r="R146" s="168">
        <f t="shared" si="12"/>
        <v>0</v>
      </c>
      <c r="S146" s="168">
        <v>0</v>
      </c>
      <c r="T146" s="16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126</v>
      </c>
      <c r="AT146" s="170" t="s">
        <v>122</v>
      </c>
      <c r="AU146" s="170" t="s">
        <v>127</v>
      </c>
      <c r="AY146" s="14" t="s">
        <v>120</v>
      </c>
      <c r="BE146" s="171">
        <f t="shared" si="14"/>
        <v>0</v>
      </c>
      <c r="BF146" s="171">
        <f t="shared" si="15"/>
        <v>0</v>
      </c>
      <c r="BG146" s="171">
        <f t="shared" si="16"/>
        <v>0</v>
      </c>
      <c r="BH146" s="171">
        <f t="shared" si="17"/>
        <v>0</v>
      </c>
      <c r="BI146" s="171">
        <f t="shared" si="18"/>
        <v>0</v>
      </c>
      <c r="BJ146" s="14" t="s">
        <v>127</v>
      </c>
      <c r="BK146" s="171">
        <f t="shared" si="19"/>
        <v>0</v>
      </c>
      <c r="BL146" s="14" t="s">
        <v>126</v>
      </c>
      <c r="BM146" s="170" t="s">
        <v>193</v>
      </c>
    </row>
    <row r="147" spans="1:65" s="2" customFormat="1" ht="16.5" customHeight="1">
      <c r="A147" s="29"/>
      <c r="B147" s="158"/>
      <c r="C147" s="177" t="s">
        <v>7</v>
      </c>
      <c r="D147" s="177" t="s">
        <v>366</v>
      </c>
      <c r="E147" s="178" t="s">
        <v>367</v>
      </c>
      <c r="F147" s="179" t="s">
        <v>368</v>
      </c>
      <c r="G147" s="180" t="s">
        <v>355</v>
      </c>
      <c r="H147" s="181">
        <v>6</v>
      </c>
      <c r="I147" s="182"/>
      <c r="J147" s="181">
        <f t="shared" si="10"/>
        <v>0</v>
      </c>
      <c r="K147" s="183"/>
      <c r="L147" s="184"/>
      <c r="M147" s="185" t="s">
        <v>1</v>
      </c>
      <c r="N147" s="186" t="s">
        <v>36</v>
      </c>
      <c r="O147" s="55"/>
      <c r="P147" s="168">
        <f t="shared" si="11"/>
        <v>0</v>
      </c>
      <c r="Q147" s="168">
        <v>0</v>
      </c>
      <c r="R147" s="168">
        <f t="shared" si="12"/>
        <v>0</v>
      </c>
      <c r="S147" s="168">
        <v>0</v>
      </c>
      <c r="T147" s="16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136</v>
      </c>
      <c r="AT147" s="170" t="s">
        <v>366</v>
      </c>
      <c r="AU147" s="170" t="s">
        <v>127</v>
      </c>
      <c r="AY147" s="14" t="s">
        <v>120</v>
      </c>
      <c r="BE147" s="171">
        <f t="shared" si="14"/>
        <v>0</v>
      </c>
      <c r="BF147" s="171">
        <f t="shared" si="15"/>
        <v>0</v>
      </c>
      <c r="BG147" s="171">
        <f t="shared" si="16"/>
        <v>0</v>
      </c>
      <c r="BH147" s="171">
        <f t="shared" si="17"/>
        <v>0</v>
      </c>
      <c r="BI147" s="171">
        <f t="shared" si="18"/>
        <v>0</v>
      </c>
      <c r="BJ147" s="14" t="s">
        <v>127</v>
      </c>
      <c r="BK147" s="171">
        <f t="shared" si="19"/>
        <v>0</v>
      </c>
      <c r="BL147" s="14" t="s">
        <v>126</v>
      </c>
      <c r="BM147" s="170" t="s">
        <v>196</v>
      </c>
    </row>
    <row r="148" spans="1:65" s="2" customFormat="1" ht="24" customHeight="1">
      <c r="A148" s="29"/>
      <c r="B148" s="158"/>
      <c r="C148" s="159" t="s">
        <v>199</v>
      </c>
      <c r="D148" s="159" t="s">
        <v>122</v>
      </c>
      <c r="E148" s="160" t="s">
        <v>369</v>
      </c>
      <c r="F148" s="161" t="s">
        <v>370</v>
      </c>
      <c r="G148" s="162" t="s">
        <v>355</v>
      </c>
      <c r="H148" s="163">
        <v>6</v>
      </c>
      <c r="I148" s="164"/>
      <c r="J148" s="163">
        <f t="shared" si="10"/>
        <v>0</v>
      </c>
      <c r="K148" s="165"/>
      <c r="L148" s="30"/>
      <c r="M148" s="166" t="s">
        <v>1</v>
      </c>
      <c r="N148" s="167" t="s">
        <v>36</v>
      </c>
      <c r="O148" s="55"/>
      <c r="P148" s="168">
        <f t="shared" si="11"/>
        <v>0</v>
      </c>
      <c r="Q148" s="168">
        <v>0</v>
      </c>
      <c r="R148" s="168">
        <f t="shared" si="12"/>
        <v>0</v>
      </c>
      <c r="S148" s="168">
        <v>0</v>
      </c>
      <c r="T148" s="16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126</v>
      </c>
      <c r="AT148" s="170" t="s">
        <v>122</v>
      </c>
      <c r="AU148" s="170" t="s">
        <v>127</v>
      </c>
      <c r="AY148" s="14" t="s">
        <v>120</v>
      </c>
      <c r="BE148" s="171">
        <f t="shared" si="14"/>
        <v>0</v>
      </c>
      <c r="BF148" s="171">
        <f t="shared" si="15"/>
        <v>0</v>
      </c>
      <c r="BG148" s="171">
        <f t="shared" si="16"/>
        <v>0</v>
      </c>
      <c r="BH148" s="171">
        <f t="shared" si="17"/>
        <v>0</v>
      </c>
      <c r="BI148" s="171">
        <f t="shared" si="18"/>
        <v>0</v>
      </c>
      <c r="BJ148" s="14" t="s">
        <v>127</v>
      </c>
      <c r="BK148" s="171">
        <f t="shared" si="19"/>
        <v>0</v>
      </c>
      <c r="BL148" s="14" t="s">
        <v>126</v>
      </c>
      <c r="BM148" s="170" t="s">
        <v>202</v>
      </c>
    </row>
    <row r="149" spans="1:65" s="2" customFormat="1" ht="24" customHeight="1">
      <c r="A149" s="29"/>
      <c r="B149" s="158"/>
      <c r="C149" s="177" t="s">
        <v>160</v>
      </c>
      <c r="D149" s="177" t="s">
        <v>366</v>
      </c>
      <c r="E149" s="178" t="s">
        <v>371</v>
      </c>
      <c r="F149" s="179" t="s">
        <v>372</v>
      </c>
      <c r="G149" s="180" t="s">
        <v>355</v>
      </c>
      <c r="H149" s="181">
        <v>3</v>
      </c>
      <c r="I149" s="182"/>
      <c r="J149" s="181">
        <f t="shared" si="10"/>
        <v>0</v>
      </c>
      <c r="K149" s="183"/>
      <c r="L149" s="184"/>
      <c r="M149" s="185" t="s">
        <v>1</v>
      </c>
      <c r="N149" s="186" t="s">
        <v>36</v>
      </c>
      <c r="O149" s="55"/>
      <c r="P149" s="168">
        <f t="shared" si="11"/>
        <v>0</v>
      </c>
      <c r="Q149" s="168">
        <v>0</v>
      </c>
      <c r="R149" s="168">
        <f t="shared" si="12"/>
        <v>0</v>
      </c>
      <c r="S149" s="168">
        <v>0</v>
      </c>
      <c r="T149" s="16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136</v>
      </c>
      <c r="AT149" s="170" t="s">
        <v>366</v>
      </c>
      <c r="AU149" s="170" t="s">
        <v>127</v>
      </c>
      <c r="AY149" s="14" t="s">
        <v>120</v>
      </c>
      <c r="BE149" s="171">
        <f t="shared" si="14"/>
        <v>0</v>
      </c>
      <c r="BF149" s="171">
        <f t="shared" si="15"/>
        <v>0</v>
      </c>
      <c r="BG149" s="171">
        <f t="shared" si="16"/>
        <v>0</v>
      </c>
      <c r="BH149" s="171">
        <f t="shared" si="17"/>
        <v>0</v>
      </c>
      <c r="BI149" s="171">
        <f t="shared" si="18"/>
        <v>0</v>
      </c>
      <c r="BJ149" s="14" t="s">
        <v>127</v>
      </c>
      <c r="BK149" s="171">
        <f t="shared" si="19"/>
        <v>0</v>
      </c>
      <c r="BL149" s="14" t="s">
        <v>126</v>
      </c>
      <c r="BM149" s="170" t="s">
        <v>212</v>
      </c>
    </row>
    <row r="150" spans="1:65" s="2" customFormat="1" ht="24" customHeight="1">
      <c r="A150" s="29"/>
      <c r="B150" s="158"/>
      <c r="C150" s="177" t="s">
        <v>215</v>
      </c>
      <c r="D150" s="177" t="s">
        <v>366</v>
      </c>
      <c r="E150" s="178" t="s">
        <v>373</v>
      </c>
      <c r="F150" s="179" t="s">
        <v>374</v>
      </c>
      <c r="G150" s="180" t="s">
        <v>355</v>
      </c>
      <c r="H150" s="181">
        <v>3</v>
      </c>
      <c r="I150" s="182"/>
      <c r="J150" s="181">
        <f t="shared" si="10"/>
        <v>0</v>
      </c>
      <c r="K150" s="183"/>
      <c r="L150" s="184"/>
      <c r="M150" s="185" t="s">
        <v>1</v>
      </c>
      <c r="N150" s="186" t="s">
        <v>36</v>
      </c>
      <c r="O150" s="55"/>
      <c r="P150" s="168">
        <f t="shared" si="11"/>
        <v>0</v>
      </c>
      <c r="Q150" s="168">
        <v>0</v>
      </c>
      <c r="R150" s="168">
        <f t="shared" si="12"/>
        <v>0</v>
      </c>
      <c r="S150" s="168">
        <v>0</v>
      </c>
      <c r="T150" s="16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136</v>
      </c>
      <c r="AT150" s="170" t="s">
        <v>366</v>
      </c>
      <c r="AU150" s="170" t="s">
        <v>127</v>
      </c>
      <c r="AY150" s="14" t="s">
        <v>120</v>
      </c>
      <c r="BE150" s="171">
        <f t="shared" si="14"/>
        <v>0</v>
      </c>
      <c r="BF150" s="171">
        <f t="shared" si="15"/>
        <v>0</v>
      </c>
      <c r="BG150" s="171">
        <f t="shared" si="16"/>
        <v>0</v>
      </c>
      <c r="BH150" s="171">
        <f t="shared" si="17"/>
        <v>0</v>
      </c>
      <c r="BI150" s="171">
        <f t="shared" si="18"/>
        <v>0</v>
      </c>
      <c r="BJ150" s="14" t="s">
        <v>127</v>
      </c>
      <c r="BK150" s="171">
        <f t="shared" si="19"/>
        <v>0</v>
      </c>
      <c r="BL150" s="14" t="s">
        <v>126</v>
      </c>
      <c r="BM150" s="170" t="s">
        <v>219</v>
      </c>
    </row>
    <row r="151" spans="1:65" s="2" customFormat="1" ht="24" customHeight="1">
      <c r="A151" s="29"/>
      <c r="B151" s="158"/>
      <c r="C151" s="159" t="s">
        <v>164</v>
      </c>
      <c r="D151" s="159" t="s">
        <v>122</v>
      </c>
      <c r="E151" s="160" t="s">
        <v>375</v>
      </c>
      <c r="F151" s="161" t="s">
        <v>376</v>
      </c>
      <c r="G151" s="162" t="s">
        <v>355</v>
      </c>
      <c r="H151" s="163">
        <v>3</v>
      </c>
      <c r="I151" s="164"/>
      <c r="J151" s="163">
        <f t="shared" si="10"/>
        <v>0</v>
      </c>
      <c r="K151" s="165"/>
      <c r="L151" s="30"/>
      <c r="M151" s="166" t="s">
        <v>1</v>
      </c>
      <c r="N151" s="167" t="s">
        <v>36</v>
      </c>
      <c r="O151" s="55"/>
      <c r="P151" s="168">
        <f t="shared" si="11"/>
        <v>0</v>
      </c>
      <c r="Q151" s="168">
        <v>0</v>
      </c>
      <c r="R151" s="168">
        <f t="shared" si="12"/>
        <v>0</v>
      </c>
      <c r="S151" s="168">
        <v>0</v>
      </c>
      <c r="T151" s="16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126</v>
      </c>
      <c r="AT151" s="170" t="s">
        <v>122</v>
      </c>
      <c r="AU151" s="170" t="s">
        <v>127</v>
      </c>
      <c r="AY151" s="14" t="s">
        <v>120</v>
      </c>
      <c r="BE151" s="171">
        <f t="shared" si="14"/>
        <v>0</v>
      </c>
      <c r="BF151" s="171">
        <f t="shared" si="15"/>
        <v>0</v>
      </c>
      <c r="BG151" s="171">
        <f t="shared" si="16"/>
        <v>0</v>
      </c>
      <c r="BH151" s="171">
        <f t="shared" si="17"/>
        <v>0</v>
      </c>
      <c r="BI151" s="171">
        <f t="shared" si="18"/>
        <v>0</v>
      </c>
      <c r="BJ151" s="14" t="s">
        <v>127</v>
      </c>
      <c r="BK151" s="171">
        <f t="shared" si="19"/>
        <v>0</v>
      </c>
      <c r="BL151" s="14" t="s">
        <v>126</v>
      </c>
      <c r="BM151" s="170" t="s">
        <v>222</v>
      </c>
    </row>
    <row r="152" spans="1:65" s="2" customFormat="1" ht="24" customHeight="1">
      <c r="A152" s="29"/>
      <c r="B152" s="158"/>
      <c r="C152" s="177" t="s">
        <v>223</v>
      </c>
      <c r="D152" s="177" t="s">
        <v>366</v>
      </c>
      <c r="E152" s="178" t="s">
        <v>377</v>
      </c>
      <c r="F152" s="179" t="s">
        <v>378</v>
      </c>
      <c r="G152" s="180" t="s">
        <v>218</v>
      </c>
      <c r="H152" s="181">
        <v>3</v>
      </c>
      <c r="I152" s="182"/>
      <c r="J152" s="181">
        <f t="shared" si="10"/>
        <v>0</v>
      </c>
      <c r="K152" s="183"/>
      <c r="L152" s="184"/>
      <c r="M152" s="185" t="s">
        <v>1</v>
      </c>
      <c r="N152" s="186" t="s">
        <v>36</v>
      </c>
      <c r="O152" s="55"/>
      <c r="P152" s="168">
        <f t="shared" si="11"/>
        <v>0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136</v>
      </c>
      <c r="AT152" s="170" t="s">
        <v>366</v>
      </c>
      <c r="AU152" s="170" t="s">
        <v>127</v>
      </c>
      <c r="AY152" s="14" t="s">
        <v>120</v>
      </c>
      <c r="BE152" s="171">
        <f t="shared" si="14"/>
        <v>0</v>
      </c>
      <c r="BF152" s="171">
        <f t="shared" si="15"/>
        <v>0</v>
      </c>
      <c r="BG152" s="171">
        <f t="shared" si="16"/>
        <v>0</v>
      </c>
      <c r="BH152" s="171">
        <f t="shared" si="17"/>
        <v>0</v>
      </c>
      <c r="BI152" s="171">
        <f t="shared" si="18"/>
        <v>0</v>
      </c>
      <c r="BJ152" s="14" t="s">
        <v>127</v>
      </c>
      <c r="BK152" s="171">
        <f t="shared" si="19"/>
        <v>0</v>
      </c>
      <c r="BL152" s="14" t="s">
        <v>126</v>
      </c>
      <c r="BM152" s="170" t="s">
        <v>226</v>
      </c>
    </row>
    <row r="153" spans="1:65" s="2" customFormat="1" ht="16.5" customHeight="1">
      <c r="A153" s="29"/>
      <c r="B153" s="158"/>
      <c r="C153" s="177" t="s">
        <v>169</v>
      </c>
      <c r="D153" s="177" t="s">
        <v>366</v>
      </c>
      <c r="E153" s="178" t="s">
        <v>379</v>
      </c>
      <c r="F153" s="179" t="s">
        <v>380</v>
      </c>
      <c r="G153" s="180" t="s">
        <v>218</v>
      </c>
      <c r="H153" s="181">
        <v>9</v>
      </c>
      <c r="I153" s="182"/>
      <c r="J153" s="181">
        <f t="shared" si="10"/>
        <v>0</v>
      </c>
      <c r="K153" s="183"/>
      <c r="L153" s="184"/>
      <c r="M153" s="185" t="s">
        <v>1</v>
      </c>
      <c r="N153" s="186" t="s">
        <v>36</v>
      </c>
      <c r="O153" s="55"/>
      <c r="P153" s="168">
        <f t="shared" si="11"/>
        <v>0</v>
      </c>
      <c r="Q153" s="168">
        <v>0</v>
      </c>
      <c r="R153" s="168">
        <f t="shared" si="12"/>
        <v>0</v>
      </c>
      <c r="S153" s="168">
        <v>0</v>
      </c>
      <c r="T153" s="16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0" t="s">
        <v>136</v>
      </c>
      <c r="AT153" s="170" t="s">
        <v>366</v>
      </c>
      <c r="AU153" s="170" t="s">
        <v>127</v>
      </c>
      <c r="AY153" s="14" t="s">
        <v>120</v>
      </c>
      <c r="BE153" s="171">
        <f t="shared" si="14"/>
        <v>0</v>
      </c>
      <c r="BF153" s="171">
        <f t="shared" si="15"/>
        <v>0</v>
      </c>
      <c r="BG153" s="171">
        <f t="shared" si="16"/>
        <v>0</v>
      </c>
      <c r="BH153" s="171">
        <f t="shared" si="17"/>
        <v>0</v>
      </c>
      <c r="BI153" s="171">
        <f t="shared" si="18"/>
        <v>0</v>
      </c>
      <c r="BJ153" s="14" t="s">
        <v>127</v>
      </c>
      <c r="BK153" s="171">
        <f t="shared" si="19"/>
        <v>0</v>
      </c>
      <c r="BL153" s="14" t="s">
        <v>126</v>
      </c>
      <c r="BM153" s="170" t="s">
        <v>229</v>
      </c>
    </row>
    <row r="154" spans="1:65" s="2" customFormat="1" ht="16.5" customHeight="1">
      <c r="A154" s="29"/>
      <c r="B154" s="158"/>
      <c r="C154" s="177" t="s">
        <v>230</v>
      </c>
      <c r="D154" s="177" t="s">
        <v>366</v>
      </c>
      <c r="E154" s="178" t="s">
        <v>381</v>
      </c>
      <c r="F154" s="179" t="s">
        <v>382</v>
      </c>
      <c r="G154" s="180" t="s">
        <v>218</v>
      </c>
      <c r="H154" s="181">
        <v>3</v>
      </c>
      <c r="I154" s="182"/>
      <c r="J154" s="181">
        <f t="shared" si="10"/>
        <v>0</v>
      </c>
      <c r="K154" s="183"/>
      <c r="L154" s="184"/>
      <c r="M154" s="185" t="s">
        <v>1</v>
      </c>
      <c r="N154" s="186" t="s">
        <v>36</v>
      </c>
      <c r="O154" s="55"/>
      <c r="P154" s="168">
        <f t="shared" si="11"/>
        <v>0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136</v>
      </c>
      <c r="AT154" s="170" t="s">
        <v>366</v>
      </c>
      <c r="AU154" s="170" t="s">
        <v>127</v>
      </c>
      <c r="AY154" s="14" t="s">
        <v>120</v>
      </c>
      <c r="BE154" s="171">
        <f t="shared" si="14"/>
        <v>0</v>
      </c>
      <c r="BF154" s="171">
        <f t="shared" si="15"/>
        <v>0</v>
      </c>
      <c r="BG154" s="171">
        <f t="shared" si="16"/>
        <v>0</v>
      </c>
      <c r="BH154" s="171">
        <f t="shared" si="17"/>
        <v>0</v>
      </c>
      <c r="BI154" s="171">
        <f t="shared" si="18"/>
        <v>0</v>
      </c>
      <c r="BJ154" s="14" t="s">
        <v>127</v>
      </c>
      <c r="BK154" s="171">
        <f t="shared" si="19"/>
        <v>0</v>
      </c>
      <c r="BL154" s="14" t="s">
        <v>126</v>
      </c>
      <c r="BM154" s="170" t="s">
        <v>233</v>
      </c>
    </row>
    <row r="155" spans="1:65" s="2" customFormat="1" ht="24" customHeight="1">
      <c r="A155" s="29"/>
      <c r="B155" s="158"/>
      <c r="C155" s="159" t="s">
        <v>172</v>
      </c>
      <c r="D155" s="159" t="s">
        <v>122</v>
      </c>
      <c r="E155" s="160" t="s">
        <v>383</v>
      </c>
      <c r="F155" s="161" t="s">
        <v>384</v>
      </c>
      <c r="G155" s="162" t="s">
        <v>177</v>
      </c>
      <c r="H155" s="163">
        <v>600</v>
      </c>
      <c r="I155" s="164"/>
      <c r="J155" s="163">
        <f t="shared" si="10"/>
        <v>0</v>
      </c>
      <c r="K155" s="165"/>
      <c r="L155" s="30"/>
      <c r="M155" s="166" t="s">
        <v>1</v>
      </c>
      <c r="N155" s="167" t="s">
        <v>36</v>
      </c>
      <c r="O155" s="55"/>
      <c r="P155" s="168">
        <f t="shared" si="11"/>
        <v>0</v>
      </c>
      <c r="Q155" s="168">
        <v>0</v>
      </c>
      <c r="R155" s="168">
        <f t="shared" si="12"/>
        <v>0</v>
      </c>
      <c r="S155" s="168">
        <v>0</v>
      </c>
      <c r="T155" s="16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0" t="s">
        <v>126</v>
      </c>
      <c r="AT155" s="170" t="s">
        <v>122</v>
      </c>
      <c r="AU155" s="170" t="s">
        <v>127</v>
      </c>
      <c r="AY155" s="14" t="s">
        <v>120</v>
      </c>
      <c r="BE155" s="171">
        <f t="shared" si="14"/>
        <v>0</v>
      </c>
      <c r="BF155" s="171">
        <f t="shared" si="15"/>
        <v>0</v>
      </c>
      <c r="BG155" s="171">
        <f t="shared" si="16"/>
        <v>0</v>
      </c>
      <c r="BH155" s="171">
        <f t="shared" si="17"/>
        <v>0</v>
      </c>
      <c r="BI155" s="171">
        <f t="shared" si="18"/>
        <v>0</v>
      </c>
      <c r="BJ155" s="14" t="s">
        <v>127</v>
      </c>
      <c r="BK155" s="171">
        <f t="shared" si="19"/>
        <v>0</v>
      </c>
      <c r="BL155" s="14" t="s">
        <v>126</v>
      </c>
      <c r="BM155" s="170" t="s">
        <v>236</v>
      </c>
    </row>
    <row r="156" spans="1:65" s="2" customFormat="1" ht="24" customHeight="1">
      <c r="A156" s="29"/>
      <c r="B156" s="158"/>
      <c r="C156" s="159" t="s">
        <v>237</v>
      </c>
      <c r="D156" s="159" t="s">
        <v>122</v>
      </c>
      <c r="E156" s="160" t="s">
        <v>385</v>
      </c>
      <c r="F156" s="161" t="s">
        <v>386</v>
      </c>
      <c r="G156" s="162" t="s">
        <v>177</v>
      </c>
      <c r="H156" s="163">
        <v>600</v>
      </c>
      <c r="I156" s="164"/>
      <c r="J156" s="163">
        <f t="shared" si="10"/>
        <v>0</v>
      </c>
      <c r="K156" s="165"/>
      <c r="L156" s="30"/>
      <c r="M156" s="166" t="s">
        <v>1</v>
      </c>
      <c r="N156" s="167" t="s">
        <v>36</v>
      </c>
      <c r="O156" s="55"/>
      <c r="P156" s="168">
        <f t="shared" si="11"/>
        <v>0</v>
      </c>
      <c r="Q156" s="168">
        <v>0</v>
      </c>
      <c r="R156" s="168">
        <f t="shared" si="12"/>
        <v>0</v>
      </c>
      <c r="S156" s="168">
        <v>0</v>
      </c>
      <c r="T156" s="16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0" t="s">
        <v>126</v>
      </c>
      <c r="AT156" s="170" t="s">
        <v>122</v>
      </c>
      <c r="AU156" s="170" t="s">
        <v>127</v>
      </c>
      <c r="AY156" s="14" t="s">
        <v>120</v>
      </c>
      <c r="BE156" s="171">
        <f t="shared" si="14"/>
        <v>0</v>
      </c>
      <c r="BF156" s="171">
        <f t="shared" si="15"/>
        <v>0</v>
      </c>
      <c r="BG156" s="171">
        <f t="shared" si="16"/>
        <v>0</v>
      </c>
      <c r="BH156" s="171">
        <f t="shared" si="17"/>
        <v>0</v>
      </c>
      <c r="BI156" s="171">
        <f t="shared" si="18"/>
        <v>0</v>
      </c>
      <c r="BJ156" s="14" t="s">
        <v>127</v>
      </c>
      <c r="BK156" s="171">
        <f t="shared" si="19"/>
        <v>0</v>
      </c>
      <c r="BL156" s="14" t="s">
        <v>126</v>
      </c>
      <c r="BM156" s="170" t="s">
        <v>240</v>
      </c>
    </row>
    <row r="157" spans="1:65" s="2" customFormat="1" ht="24" customHeight="1">
      <c r="A157" s="29"/>
      <c r="B157" s="158"/>
      <c r="C157" s="159" t="s">
        <v>178</v>
      </c>
      <c r="D157" s="159" t="s">
        <v>122</v>
      </c>
      <c r="E157" s="160" t="s">
        <v>387</v>
      </c>
      <c r="F157" s="161" t="s">
        <v>388</v>
      </c>
      <c r="G157" s="162" t="s">
        <v>168</v>
      </c>
      <c r="H157" s="163">
        <v>34</v>
      </c>
      <c r="I157" s="164"/>
      <c r="J157" s="163">
        <f t="shared" si="10"/>
        <v>0</v>
      </c>
      <c r="K157" s="165"/>
      <c r="L157" s="30"/>
      <c r="M157" s="166" t="s">
        <v>1</v>
      </c>
      <c r="N157" s="167" t="s">
        <v>36</v>
      </c>
      <c r="O157" s="55"/>
      <c r="P157" s="168">
        <f t="shared" si="11"/>
        <v>0</v>
      </c>
      <c r="Q157" s="168">
        <v>0</v>
      </c>
      <c r="R157" s="168">
        <f t="shared" si="12"/>
        <v>0</v>
      </c>
      <c r="S157" s="168">
        <v>0</v>
      </c>
      <c r="T157" s="16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0" t="s">
        <v>126</v>
      </c>
      <c r="AT157" s="170" t="s">
        <v>122</v>
      </c>
      <c r="AU157" s="170" t="s">
        <v>127</v>
      </c>
      <c r="AY157" s="14" t="s">
        <v>120</v>
      </c>
      <c r="BE157" s="171">
        <f t="shared" si="14"/>
        <v>0</v>
      </c>
      <c r="BF157" s="171">
        <f t="shared" si="15"/>
        <v>0</v>
      </c>
      <c r="BG157" s="171">
        <f t="shared" si="16"/>
        <v>0</v>
      </c>
      <c r="BH157" s="171">
        <f t="shared" si="17"/>
        <v>0</v>
      </c>
      <c r="BI157" s="171">
        <f t="shared" si="18"/>
        <v>0</v>
      </c>
      <c r="BJ157" s="14" t="s">
        <v>127</v>
      </c>
      <c r="BK157" s="171">
        <f t="shared" si="19"/>
        <v>0</v>
      </c>
      <c r="BL157" s="14" t="s">
        <v>126</v>
      </c>
      <c r="BM157" s="170" t="s">
        <v>243</v>
      </c>
    </row>
    <row r="158" spans="1:65" s="2" customFormat="1" ht="24" customHeight="1">
      <c r="A158" s="29"/>
      <c r="B158" s="158"/>
      <c r="C158" s="159" t="s">
        <v>244</v>
      </c>
      <c r="D158" s="159" t="s">
        <v>122</v>
      </c>
      <c r="E158" s="160" t="s">
        <v>389</v>
      </c>
      <c r="F158" s="161" t="s">
        <v>390</v>
      </c>
      <c r="G158" s="162" t="s">
        <v>168</v>
      </c>
      <c r="H158" s="163">
        <v>34</v>
      </c>
      <c r="I158" s="164"/>
      <c r="J158" s="163">
        <f t="shared" si="10"/>
        <v>0</v>
      </c>
      <c r="K158" s="165"/>
      <c r="L158" s="30"/>
      <c r="M158" s="166" t="s">
        <v>1</v>
      </c>
      <c r="N158" s="167" t="s">
        <v>36</v>
      </c>
      <c r="O158" s="55"/>
      <c r="P158" s="168">
        <f t="shared" si="11"/>
        <v>0</v>
      </c>
      <c r="Q158" s="168">
        <v>0</v>
      </c>
      <c r="R158" s="168">
        <f t="shared" si="12"/>
        <v>0</v>
      </c>
      <c r="S158" s="168">
        <v>0</v>
      </c>
      <c r="T158" s="16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0" t="s">
        <v>126</v>
      </c>
      <c r="AT158" s="170" t="s">
        <v>122</v>
      </c>
      <c r="AU158" s="170" t="s">
        <v>127</v>
      </c>
      <c r="AY158" s="14" t="s">
        <v>120</v>
      </c>
      <c r="BE158" s="171">
        <f t="shared" si="14"/>
        <v>0</v>
      </c>
      <c r="BF158" s="171">
        <f t="shared" si="15"/>
        <v>0</v>
      </c>
      <c r="BG158" s="171">
        <f t="shared" si="16"/>
        <v>0</v>
      </c>
      <c r="BH158" s="171">
        <f t="shared" si="17"/>
        <v>0</v>
      </c>
      <c r="BI158" s="171">
        <f t="shared" si="18"/>
        <v>0</v>
      </c>
      <c r="BJ158" s="14" t="s">
        <v>127</v>
      </c>
      <c r="BK158" s="171">
        <f t="shared" si="19"/>
        <v>0</v>
      </c>
      <c r="BL158" s="14" t="s">
        <v>126</v>
      </c>
      <c r="BM158" s="170" t="s">
        <v>247</v>
      </c>
    </row>
    <row r="159" spans="1:65" s="2" customFormat="1" ht="24" customHeight="1">
      <c r="A159" s="29"/>
      <c r="B159" s="158"/>
      <c r="C159" s="159" t="s">
        <v>181</v>
      </c>
      <c r="D159" s="159" t="s">
        <v>122</v>
      </c>
      <c r="E159" s="160" t="s">
        <v>391</v>
      </c>
      <c r="F159" s="161" t="s">
        <v>392</v>
      </c>
      <c r="G159" s="162" t="s">
        <v>177</v>
      </c>
      <c r="H159" s="163">
        <v>600</v>
      </c>
      <c r="I159" s="164"/>
      <c r="J159" s="163">
        <f t="shared" si="10"/>
        <v>0</v>
      </c>
      <c r="K159" s="165"/>
      <c r="L159" s="30"/>
      <c r="M159" s="166" t="s">
        <v>1</v>
      </c>
      <c r="N159" s="167" t="s">
        <v>36</v>
      </c>
      <c r="O159" s="55"/>
      <c r="P159" s="168">
        <f t="shared" si="11"/>
        <v>0</v>
      </c>
      <c r="Q159" s="168">
        <v>0</v>
      </c>
      <c r="R159" s="168">
        <f t="shared" si="12"/>
        <v>0</v>
      </c>
      <c r="S159" s="168">
        <v>0</v>
      </c>
      <c r="T159" s="16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0" t="s">
        <v>126</v>
      </c>
      <c r="AT159" s="170" t="s">
        <v>122</v>
      </c>
      <c r="AU159" s="170" t="s">
        <v>127</v>
      </c>
      <c r="AY159" s="14" t="s">
        <v>120</v>
      </c>
      <c r="BE159" s="171">
        <f t="shared" si="14"/>
        <v>0</v>
      </c>
      <c r="BF159" s="171">
        <f t="shared" si="15"/>
        <v>0</v>
      </c>
      <c r="BG159" s="171">
        <f t="shared" si="16"/>
        <v>0</v>
      </c>
      <c r="BH159" s="171">
        <f t="shared" si="17"/>
        <v>0</v>
      </c>
      <c r="BI159" s="171">
        <f t="shared" si="18"/>
        <v>0</v>
      </c>
      <c r="BJ159" s="14" t="s">
        <v>127</v>
      </c>
      <c r="BK159" s="171">
        <f t="shared" si="19"/>
        <v>0</v>
      </c>
      <c r="BL159" s="14" t="s">
        <v>126</v>
      </c>
      <c r="BM159" s="170" t="s">
        <v>250</v>
      </c>
    </row>
    <row r="160" spans="1:65" s="2" customFormat="1" ht="24" customHeight="1">
      <c r="A160" s="29"/>
      <c r="B160" s="158"/>
      <c r="C160" s="159" t="s">
        <v>251</v>
      </c>
      <c r="D160" s="159" t="s">
        <v>122</v>
      </c>
      <c r="E160" s="160" t="s">
        <v>393</v>
      </c>
      <c r="F160" s="161" t="s">
        <v>394</v>
      </c>
      <c r="G160" s="162" t="s">
        <v>168</v>
      </c>
      <c r="H160" s="163">
        <v>34</v>
      </c>
      <c r="I160" s="164"/>
      <c r="J160" s="163">
        <f t="shared" si="10"/>
        <v>0</v>
      </c>
      <c r="K160" s="165"/>
      <c r="L160" s="30"/>
      <c r="M160" s="166" t="s">
        <v>1</v>
      </c>
      <c r="N160" s="167" t="s">
        <v>36</v>
      </c>
      <c r="O160" s="55"/>
      <c r="P160" s="168">
        <f t="shared" si="11"/>
        <v>0</v>
      </c>
      <c r="Q160" s="168">
        <v>0</v>
      </c>
      <c r="R160" s="168">
        <f t="shared" si="12"/>
        <v>0</v>
      </c>
      <c r="S160" s="168">
        <v>0</v>
      </c>
      <c r="T160" s="16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0" t="s">
        <v>126</v>
      </c>
      <c r="AT160" s="170" t="s">
        <v>122</v>
      </c>
      <c r="AU160" s="170" t="s">
        <v>127</v>
      </c>
      <c r="AY160" s="14" t="s">
        <v>120</v>
      </c>
      <c r="BE160" s="171">
        <f t="shared" si="14"/>
        <v>0</v>
      </c>
      <c r="BF160" s="171">
        <f t="shared" si="15"/>
        <v>0</v>
      </c>
      <c r="BG160" s="171">
        <f t="shared" si="16"/>
        <v>0</v>
      </c>
      <c r="BH160" s="171">
        <f t="shared" si="17"/>
        <v>0</v>
      </c>
      <c r="BI160" s="171">
        <f t="shared" si="18"/>
        <v>0</v>
      </c>
      <c r="BJ160" s="14" t="s">
        <v>127</v>
      </c>
      <c r="BK160" s="171">
        <f t="shared" si="19"/>
        <v>0</v>
      </c>
      <c r="BL160" s="14" t="s">
        <v>126</v>
      </c>
      <c r="BM160" s="170" t="s">
        <v>254</v>
      </c>
    </row>
    <row r="161" spans="1:65" s="2" customFormat="1" ht="24" customHeight="1">
      <c r="A161" s="29"/>
      <c r="B161" s="158"/>
      <c r="C161" s="159" t="s">
        <v>186</v>
      </c>
      <c r="D161" s="159" t="s">
        <v>122</v>
      </c>
      <c r="E161" s="160" t="s">
        <v>395</v>
      </c>
      <c r="F161" s="161" t="s">
        <v>396</v>
      </c>
      <c r="G161" s="162" t="s">
        <v>177</v>
      </c>
      <c r="H161" s="163">
        <v>9</v>
      </c>
      <c r="I161" s="164"/>
      <c r="J161" s="163">
        <f t="shared" si="10"/>
        <v>0</v>
      </c>
      <c r="K161" s="165"/>
      <c r="L161" s="30"/>
      <c r="M161" s="166" t="s">
        <v>1</v>
      </c>
      <c r="N161" s="167" t="s">
        <v>36</v>
      </c>
      <c r="O161" s="55"/>
      <c r="P161" s="168">
        <f t="shared" si="11"/>
        <v>0</v>
      </c>
      <c r="Q161" s="168">
        <v>0</v>
      </c>
      <c r="R161" s="168">
        <f t="shared" si="12"/>
        <v>0</v>
      </c>
      <c r="S161" s="168">
        <v>0</v>
      </c>
      <c r="T161" s="16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0" t="s">
        <v>126</v>
      </c>
      <c r="AT161" s="170" t="s">
        <v>122</v>
      </c>
      <c r="AU161" s="170" t="s">
        <v>127</v>
      </c>
      <c r="AY161" s="14" t="s">
        <v>120</v>
      </c>
      <c r="BE161" s="171">
        <f t="shared" si="14"/>
        <v>0</v>
      </c>
      <c r="BF161" s="171">
        <f t="shared" si="15"/>
        <v>0</v>
      </c>
      <c r="BG161" s="171">
        <f t="shared" si="16"/>
        <v>0</v>
      </c>
      <c r="BH161" s="171">
        <f t="shared" si="17"/>
        <v>0</v>
      </c>
      <c r="BI161" s="171">
        <f t="shared" si="18"/>
        <v>0</v>
      </c>
      <c r="BJ161" s="14" t="s">
        <v>127</v>
      </c>
      <c r="BK161" s="171">
        <f t="shared" si="19"/>
        <v>0</v>
      </c>
      <c r="BL161" s="14" t="s">
        <v>126</v>
      </c>
      <c r="BM161" s="170" t="s">
        <v>257</v>
      </c>
    </row>
    <row r="162" spans="1:65" s="2" customFormat="1" ht="16.5" customHeight="1">
      <c r="A162" s="29"/>
      <c r="B162" s="158"/>
      <c r="C162" s="177" t="s">
        <v>258</v>
      </c>
      <c r="D162" s="177" t="s">
        <v>366</v>
      </c>
      <c r="E162" s="178" t="s">
        <v>397</v>
      </c>
      <c r="F162" s="179" t="s">
        <v>398</v>
      </c>
      <c r="G162" s="180" t="s">
        <v>355</v>
      </c>
      <c r="H162" s="181">
        <v>9</v>
      </c>
      <c r="I162" s="182"/>
      <c r="J162" s="181">
        <f t="shared" si="10"/>
        <v>0</v>
      </c>
      <c r="K162" s="183"/>
      <c r="L162" s="184"/>
      <c r="M162" s="185" t="s">
        <v>1</v>
      </c>
      <c r="N162" s="186" t="s">
        <v>36</v>
      </c>
      <c r="O162" s="55"/>
      <c r="P162" s="168">
        <f t="shared" si="11"/>
        <v>0</v>
      </c>
      <c r="Q162" s="168">
        <v>0</v>
      </c>
      <c r="R162" s="168">
        <f t="shared" si="12"/>
        <v>0</v>
      </c>
      <c r="S162" s="168">
        <v>0</v>
      </c>
      <c r="T162" s="16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0" t="s">
        <v>136</v>
      </c>
      <c r="AT162" s="170" t="s">
        <v>366</v>
      </c>
      <c r="AU162" s="170" t="s">
        <v>127</v>
      </c>
      <c r="AY162" s="14" t="s">
        <v>120</v>
      </c>
      <c r="BE162" s="171">
        <f t="shared" si="14"/>
        <v>0</v>
      </c>
      <c r="BF162" s="171">
        <f t="shared" si="15"/>
        <v>0</v>
      </c>
      <c r="BG162" s="171">
        <f t="shared" si="16"/>
        <v>0</v>
      </c>
      <c r="BH162" s="171">
        <f t="shared" si="17"/>
        <v>0</v>
      </c>
      <c r="BI162" s="171">
        <f t="shared" si="18"/>
        <v>0</v>
      </c>
      <c r="BJ162" s="14" t="s">
        <v>127</v>
      </c>
      <c r="BK162" s="171">
        <f t="shared" si="19"/>
        <v>0</v>
      </c>
      <c r="BL162" s="14" t="s">
        <v>126</v>
      </c>
      <c r="BM162" s="170" t="s">
        <v>261</v>
      </c>
    </row>
    <row r="163" spans="1:65" s="2" customFormat="1" ht="24" customHeight="1">
      <c r="A163" s="29"/>
      <c r="B163" s="158"/>
      <c r="C163" s="159" t="s">
        <v>189</v>
      </c>
      <c r="D163" s="159" t="s">
        <v>122</v>
      </c>
      <c r="E163" s="160" t="s">
        <v>399</v>
      </c>
      <c r="F163" s="161" t="s">
        <v>400</v>
      </c>
      <c r="G163" s="162" t="s">
        <v>177</v>
      </c>
      <c r="H163" s="163">
        <v>209</v>
      </c>
      <c r="I163" s="164"/>
      <c r="J163" s="163">
        <f t="shared" si="10"/>
        <v>0</v>
      </c>
      <c r="K163" s="165"/>
      <c r="L163" s="30"/>
      <c r="M163" s="166" t="s">
        <v>1</v>
      </c>
      <c r="N163" s="167" t="s">
        <v>36</v>
      </c>
      <c r="O163" s="55"/>
      <c r="P163" s="168">
        <f t="shared" si="11"/>
        <v>0</v>
      </c>
      <c r="Q163" s="168">
        <v>0</v>
      </c>
      <c r="R163" s="168">
        <f t="shared" si="12"/>
        <v>0</v>
      </c>
      <c r="S163" s="168">
        <v>0</v>
      </c>
      <c r="T163" s="16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126</v>
      </c>
      <c r="AT163" s="170" t="s">
        <v>122</v>
      </c>
      <c r="AU163" s="170" t="s">
        <v>127</v>
      </c>
      <c r="AY163" s="14" t="s">
        <v>120</v>
      </c>
      <c r="BE163" s="171">
        <f t="shared" si="14"/>
        <v>0</v>
      </c>
      <c r="BF163" s="171">
        <f t="shared" si="15"/>
        <v>0</v>
      </c>
      <c r="BG163" s="171">
        <f t="shared" si="16"/>
        <v>0</v>
      </c>
      <c r="BH163" s="171">
        <f t="shared" si="17"/>
        <v>0</v>
      </c>
      <c r="BI163" s="171">
        <f t="shared" si="18"/>
        <v>0</v>
      </c>
      <c r="BJ163" s="14" t="s">
        <v>127</v>
      </c>
      <c r="BK163" s="171">
        <f t="shared" si="19"/>
        <v>0</v>
      </c>
      <c r="BL163" s="14" t="s">
        <v>126</v>
      </c>
      <c r="BM163" s="170" t="s">
        <v>264</v>
      </c>
    </row>
    <row r="164" spans="1:65" s="2" customFormat="1" ht="24" customHeight="1">
      <c r="A164" s="29"/>
      <c r="B164" s="158"/>
      <c r="C164" s="159" t="s">
        <v>267</v>
      </c>
      <c r="D164" s="159" t="s">
        <v>122</v>
      </c>
      <c r="E164" s="160" t="s">
        <v>401</v>
      </c>
      <c r="F164" s="161" t="s">
        <v>402</v>
      </c>
      <c r="G164" s="162" t="s">
        <v>177</v>
      </c>
      <c r="H164" s="163">
        <v>232.5</v>
      </c>
      <c r="I164" s="164"/>
      <c r="J164" s="163">
        <f t="shared" si="10"/>
        <v>0</v>
      </c>
      <c r="K164" s="165"/>
      <c r="L164" s="30"/>
      <c r="M164" s="166" t="s">
        <v>1</v>
      </c>
      <c r="N164" s="167" t="s">
        <v>36</v>
      </c>
      <c r="O164" s="55"/>
      <c r="P164" s="168">
        <f t="shared" si="11"/>
        <v>0</v>
      </c>
      <c r="Q164" s="168">
        <v>0</v>
      </c>
      <c r="R164" s="168">
        <f t="shared" si="12"/>
        <v>0</v>
      </c>
      <c r="S164" s="168">
        <v>0</v>
      </c>
      <c r="T164" s="16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126</v>
      </c>
      <c r="AT164" s="170" t="s">
        <v>122</v>
      </c>
      <c r="AU164" s="170" t="s">
        <v>127</v>
      </c>
      <c r="AY164" s="14" t="s">
        <v>120</v>
      </c>
      <c r="BE164" s="171">
        <f t="shared" si="14"/>
        <v>0</v>
      </c>
      <c r="BF164" s="171">
        <f t="shared" si="15"/>
        <v>0</v>
      </c>
      <c r="BG164" s="171">
        <f t="shared" si="16"/>
        <v>0</v>
      </c>
      <c r="BH164" s="171">
        <f t="shared" si="17"/>
        <v>0</v>
      </c>
      <c r="BI164" s="171">
        <f t="shared" si="18"/>
        <v>0</v>
      </c>
      <c r="BJ164" s="14" t="s">
        <v>127</v>
      </c>
      <c r="BK164" s="171">
        <f t="shared" si="19"/>
        <v>0</v>
      </c>
      <c r="BL164" s="14" t="s">
        <v>126</v>
      </c>
      <c r="BM164" s="170" t="s">
        <v>270</v>
      </c>
    </row>
    <row r="165" spans="1:65" s="2" customFormat="1" ht="16.5" customHeight="1">
      <c r="A165" s="29"/>
      <c r="B165" s="158"/>
      <c r="C165" s="159" t="s">
        <v>193</v>
      </c>
      <c r="D165" s="159" t="s">
        <v>122</v>
      </c>
      <c r="E165" s="160" t="s">
        <v>403</v>
      </c>
      <c r="F165" s="161" t="s">
        <v>404</v>
      </c>
      <c r="G165" s="162" t="s">
        <v>185</v>
      </c>
      <c r="H165" s="163">
        <v>269.01</v>
      </c>
      <c r="I165" s="164"/>
      <c r="J165" s="163">
        <f t="shared" si="10"/>
        <v>0</v>
      </c>
      <c r="K165" s="165"/>
      <c r="L165" s="30"/>
      <c r="M165" s="166" t="s">
        <v>1</v>
      </c>
      <c r="N165" s="167" t="s">
        <v>36</v>
      </c>
      <c r="O165" s="55"/>
      <c r="P165" s="168">
        <f t="shared" si="11"/>
        <v>0</v>
      </c>
      <c r="Q165" s="168">
        <v>0</v>
      </c>
      <c r="R165" s="168">
        <f t="shared" si="12"/>
        <v>0</v>
      </c>
      <c r="S165" s="168">
        <v>0</v>
      </c>
      <c r="T165" s="16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0" t="s">
        <v>126</v>
      </c>
      <c r="AT165" s="170" t="s">
        <v>122</v>
      </c>
      <c r="AU165" s="170" t="s">
        <v>127</v>
      </c>
      <c r="AY165" s="14" t="s">
        <v>120</v>
      </c>
      <c r="BE165" s="171">
        <f t="shared" si="14"/>
        <v>0</v>
      </c>
      <c r="BF165" s="171">
        <f t="shared" si="15"/>
        <v>0</v>
      </c>
      <c r="BG165" s="171">
        <f t="shared" si="16"/>
        <v>0</v>
      </c>
      <c r="BH165" s="171">
        <f t="shared" si="17"/>
        <v>0</v>
      </c>
      <c r="BI165" s="171">
        <f t="shared" si="18"/>
        <v>0</v>
      </c>
      <c r="BJ165" s="14" t="s">
        <v>127</v>
      </c>
      <c r="BK165" s="171">
        <f t="shared" si="19"/>
        <v>0</v>
      </c>
      <c r="BL165" s="14" t="s">
        <v>126</v>
      </c>
      <c r="BM165" s="170" t="s">
        <v>273</v>
      </c>
    </row>
    <row r="166" spans="1:65" s="2" customFormat="1" ht="16.5" customHeight="1">
      <c r="A166" s="29"/>
      <c r="B166" s="158"/>
      <c r="C166" s="159" t="s">
        <v>274</v>
      </c>
      <c r="D166" s="159" t="s">
        <v>122</v>
      </c>
      <c r="E166" s="160" t="s">
        <v>405</v>
      </c>
      <c r="F166" s="161" t="s">
        <v>406</v>
      </c>
      <c r="G166" s="162" t="s">
        <v>185</v>
      </c>
      <c r="H166" s="163">
        <v>7801.35</v>
      </c>
      <c r="I166" s="164"/>
      <c r="J166" s="163">
        <f t="shared" si="10"/>
        <v>0</v>
      </c>
      <c r="K166" s="165"/>
      <c r="L166" s="30"/>
      <c r="M166" s="166" t="s">
        <v>1</v>
      </c>
      <c r="N166" s="167" t="s">
        <v>36</v>
      </c>
      <c r="O166" s="55"/>
      <c r="P166" s="168">
        <f t="shared" si="11"/>
        <v>0</v>
      </c>
      <c r="Q166" s="168">
        <v>0</v>
      </c>
      <c r="R166" s="168">
        <f t="shared" si="12"/>
        <v>0</v>
      </c>
      <c r="S166" s="168">
        <v>0</v>
      </c>
      <c r="T166" s="16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126</v>
      </c>
      <c r="AT166" s="170" t="s">
        <v>122</v>
      </c>
      <c r="AU166" s="170" t="s">
        <v>127</v>
      </c>
      <c r="AY166" s="14" t="s">
        <v>120</v>
      </c>
      <c r="BE166" s="171">
        <f t="shared" si="14"/>
        <v>0</v>
      </c>
      <c r="BF166" s="171">
        <f t="shared" si="15"/>
        <v>0</v>
      </c>
      <c r="BG166" s="171">
        <f t="shared" si="16"/>
        <v>0</v>
      </c>
      <c r="BH166" s="171">
        <f t="shared" si="17"/>
        <v>0</v>
      </c>
      <c r="BI166" s="171">
        <f t="shared" si="18"/>
        <v>0</v>
      </c>
      <c r="BJ166" s="14" t="s">
        <v>127</v>
      </c>
      <c r="BK166" s="171">
        <f t="shared" si="19"/>
        <v>0</v>
      </c>
      <c r="BL166" s="14" t="s">
        <v>126</v>
      </c>
      <c r="BM166" s="170" t="s">
        <v>277</v>
      </c>
    </row>
    <row r="167" spans="1:65" s="2" customFormat="1" ht="16.5" customHeight="1">
      <c r="A167" s="29"/>
      <c r="B167" s="158"/>
      <c r="C167" s="159" t="s">
        <v>196</v>
      </c>
      <c r="D167" s="159" t="s">
        <v>122</v>
      </c>
      <c r="E167" s="160" t="s">
        <v>407</v>
      </c>
      <c r="F167" s="161" t="s">
        <v>408</v>
      </c>
      <c r="G167" s="162" t="s">
        <v>185</v>
      </c>
      <c r="H167" s="163">
        <v>269.01</v>
      </c>
      <c r="I167" s="164"/>
      <c r="J167" s="163">
        <f t="shared" si="10"/>
        <v>0</v>
      </c>
      <c r="K167" s="165"/>
      <c r="L167" s="30"/>
      <c r="M167" s="166" t="s">
        <v>1</v>
      </c>
      <c r="N167" s="167" t="s">
        <v>36</v>
      </c>
      <c r="O167" s="55"/>
      <c r="P167" s="168">
        <f t="shared" si="11"/>
        <v>0</v>
      </c>
      <c r="Q167" s="168">
        <v>0</v>
      </c>
      <c r="R167" s="168">
        <f t="shared" si="12"/>
        <v>0</v>
      </c>
      <c r="S167" s="168">
        <v>0</v>
      </c>
      <c r="T167" s="16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126</v>
      </c>
      <c r="AT167" s="170" t="s">
        <v>122</v>
      </c>
      <c r="AU167" s="170" t="s">
        <v>127</v>
      </c>
      <c r="AY167" s="14" t="s">
        <v>120</v>
      </c>
      <c r="BE167" s="171">
        <f t="shared" si="14"/>
        <v>0</v>
      </c>
      <c r="BF167" s="171">
        <f t="shared" si="15"/>
        <v>0</v>
      </c>
      <c r="BG167" s="171">
        <f t="shared" si="16"/>
        <v>0</v>
      </c>
      <c r="BH167" s="171">
        <f t="shared" si="17"/>
        <v>0</v>
      </c>
      <c r="BI167" s="171">
        <f t="shared" si="18"/>
        <v>0</v>
      </c>
      <c r="BJ167" s="14" t="s">
        <v>127</v>
      </c>
      <c r="BK167" s="171">
        <f t="shared" si="19"/>
        <v>0</v>
      </c>
      <c r="BL167" s="14" t="s">
        <v>126</v>
      </c>
      <c r="BM167" s="170" t="s">
        <v>280</v>
      </c>
    </row>
    <row r="168" spans="1:65" s="2" customFormat="1" ht="24" customHeight="1">
      <c r="A168" s="29"/>
      <c r="B168" s="158"/>
      <c r="C168" s="159" t="s">
        <v>283</v>
      </c>
      <c r="D168" s="159" t="s">
        <v>122</v>
      </c>
      <c r="E168" s="160" t="s">
        <v>409</v>
      </c>
      <c r="F168" s="161" t="s">
        <v>410</v>
      </c>
      <c r="G168" s="162" t="s">
        <v>185</v>
      </c>
      <c r="H168" s="163">
        <v>269.01</v>
      </c>
      <c r="I168" s="164"/>
      <c r="J168" s="163">
        <f t="shared" si="10"/>
        <v>0</v>
      </c>
      <c r="K168" s="165"/>
      <c r="L168" s="30"/>
      <c r="M168" s="166" t="s">
        <v>1</v>
      </c>
      <c r="N168" s="167" t="s">
        <v>36</v>
      </c>
      <c r="O168" s="55"/>
      <c r="P168" s="168">
        <f t="shared" si="11"/>
        <v>0</v>
      </c>
      <c r="Q168" s="168">
        <v>0</v>
      </c>
      <c r="R168" s="168">
        <f t="shared" si="12"/>
        <v>0</v>
      </c>
      <c r="S168" s="168">
        <v>0</v>
      </c>
      <c r="T168" s="16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0" t="s">
        <v>126</v>
      </c>
      <c r="AT168" s="170" t="s">
        <v>122</v>
      </c>
      <c r="AU168" s="170" t="s">
        <v>127</v>
      </c>
      <c r="AY168" s="14" t="s">
        <v>120</v>
      </c>
      <c r="BE168" s="171">
        <f t="shared" si="14"/>
        <v>0</v>
      </c>
      <c r="BF168" s="171">
        <f t="shared" si="15"/>
        <v>0</v>
      </c>
      <c r="BG168" s="171">
        <f t="shared" si="16"/>
        <v>0</v>
      </c>
      <c r="BH168" s="171">
        <f t="shared" si="17"/>
        <v>0</v>
      </c>
      <c r="BI168" s="171">
        <f t="shared" si="18"/>
        <v>0</v>
      </c>
      <c r="BJ168" s="14" t="s">
        <v>127</v>
      </c>
      <c r="BK168" s="171">
        <f t="shared" si="19"/>
        <v>0</v>
      </c>
      <c r="BL168" s="14" t="s">
        <v>126</v>
      </c>
      <c r="BM168" s="170" t="s">
        <v>287</v>
      </c>
    </row>
    <row r="169" spans="1:65" s="2" customFormat="1" ht="16.5" customHeight="1">
      <c r="A169" s="29"/>
      <c r="B169" s="158"/>
      <c r="C169" s="159" t="s">
        <v>202</v>
      </c>
      <c r="D169" s="159" t="s">
        <v>122</v>
      </c>
      <c r="E169" s="160" t="s">
        <v>411</v>
      </c>
      <c r="F169" s="161" t="s">
        <v>412</v>
      </c>
      <c r="G169" s="162" t="s">
        <v>185</v>
      </c>
      <c r="H169" s="163">
        <v>371.75</v>
      </c>
      <c r="I169" s="164"/>
      <c r="J169" s="163">
        <f t="shared" si="10"/>
        <v>0</v>
      </c>
      <c r="K169" s="165"/>
      <c r="L169" s="30"/>
      <c r="M169" s="166" t="s">
        <v>1</v>
      </c>
      <c r="N169" s="167" t="s">
        <v>36</v>
      </c>
      <c r="O169" s="55"/>
      <c r="P169" s="168">
        <f t="shared" si="11"/>
        <v>0</v>
      </c>
      <c r="Q169" s="168">
        <v>0</v>
      </c>
      <c r="R169" s="168">
        <f t="shared" si="12"/>
        <v>0</v>
      </c>
      <c r="S169" s="168">
        <v>0</v>
      </c>
      <c r="T169" s="16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126</v>
      </c>
      <c r="AT169" s="170" t="s">
        <v>122</v>
      </c>
      <c r="AU169" s="170" t="s">
        <v>127</v>
      </c>
      <c r="AY169" s="14" t="s">
        <v>120</v>
      </c>
      <c r="BE169" s="171">
        <f t="shared" si="14"/>
        <v>0</v>
      </c>
      <c r="BF169" s="171">
        <f t="shared" si="15"/>
        <v>0</v>
      </c>
      <c r="BG169" s="171">
        <f t="shared" si="16"/>
        <v>0</v>
      </c>
      <c r="BH169" s="171">
        <f t="shared" si="17"/>
        <v>0</v>
      </c>
      <c r="BI169" s="171">
        <f t="shared" si="18"/>
        <v>0</v>
      </c>
      <c r="BJ169" s="14" t="s">
        <v>127</v>
      </c>
      <c r="BK169" s="171">
        <f t="shared" si="19"/>
        <v>0</v>
      </c>
      <c r="BL169" s="14" t="s">
        <v>126</v>
      </c>
      <c r="BM169" s="170" t="s">
        <v>290</v>
      </c>
    </row>
    <row r="170" spans="1:65" s="12" customFormat="1" ht="22.9" customHeight="1">
      <c r="B170" s="145"/>
      <c r="D170" s="146" t="s">
        <v>69</v>
      </c>
      <c r="E170" s="156" t="s">
        <v>413</v>
      </c>
      <c r="F170" s="156" t="s">
        <v>414</v>
      </c>
      <c r="I170" s="148"/>
      <c r="J170" s="157">
        <f>BK170</f>
        <v>0</v>
      </c>
      <c r="L170" s="145"/>
      <c r="M170" s="150"/>
      <c r="N170" s="151"/>
      <c r="O170" s="151"/>
      <c r="P170" s="152">
        <f>SUM(P171:P172)</f>
        <v>0</v>
      </c>
      <c r="Q170" s="151"/>
      <c r="R170" s="152">
        <f>SUM(R171:R172)</f>
        <v>0</v>
      </c>
      <c r="S170" s="151"/>
      <c r="T170" s="153">
        <f>SUM(T171:T172)</f>
        <v>0</v>
      </c>
      <c r="AR170" s="146" t="s">
        <v>78</v>
      </c>
      <c r="AT170" s="154" t="s">
        <v>69</v>
      </c>
      <c r="AU170" s="154" t="s">
        <v>78</v>
      </c>
      <c r="AY170" s="146" t="s">
        <v>120</v>
      </c>
      <c r="BK170" s="155">
        <f>SUM(BK171:BK172)</f>
        <v>0</v>
      </c>
    </row>
    <row r="171" spans="1:65" s="2" customFormat="1" ht="16.5" customHeight="1">
      <c r="A171" s="29"/>
      <c r="B171" s="158"/>
      <c r="C171" s="159" t="s">
        <v>291</v>
      </c>
      <c r="D171" s="159" t="s">
        <v>122</v>
      </c>
      <c r="E171" s="160" t="s">
        <v>415</v>
      </c>
      <c r="F171" s="161" t="s">
        <v>416</v>
      </c>
      <c r="G171" s="162" t="s">
        <v>218</v>
      </c>
      <c r="H171" s="163">
        <v>23</v>
      </c>
      <c r="I171" s="164"/>
      <c r="J171" s="163">
        <f>ROUND(I171*H171,2)</f>
        <v>0</v>
      </c>
      <c r="K171" s="165"/>
      <c r="L171" s="30"/>
      <c r="M171" s="166" t="s">
        <v>1</v>
      </c>
      <c r="N171" s="167" t="s">
        <v>36</v>
      </c>
      <c r="O171" s="55"/>
      <c r="P171" s="168">
        <f>O171*H171</f>
        <v>0</v>
      </c>
      <c r="Q171" s="168">
        <v>0</v>
      </c>
      <c r="R171" s="168">
        <f>Q171*H171</f>
        <v>0</v>
      </c>
      <c r="S171" s="168">
        <v>0</v>
      </c>
      <c r="T171" s="16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126</v>
      </c>
      <c r="AT171" s="170" t="s">
        <v>122</v>
      </c>
      <c r="AU171" s="170" t="s">
        <v>127</v>
      </c>
      <c r="AY171" s="14" t="s">
        <v>120</v>
      </c>
      <c r="BE171" s="171">
        <f>IF(N171="základná",J171,0)</f>
        <v>0</v>
      </c>
      <c r="BF171" s="171">
        <f>IF(N171="znížená",J171,0)</f>
        <v>0</v>
      </c>
      <c r="BG171" s="171">
        <f>IF(N171="zákl. prenesená",J171,0)</f>
        <v>0</v>
      </c>
      <c r="BH171" s="171">
        <f>IF(N171="zníž. prenesená",J171,0)</f>
        <v>0</v>
      </c>
      <c r="BI171" s="171">
        <f>IF(N171="nulová",J171,0)</f>
        <v>0</v>
      </c>
      <c r="BJ171" s="14" t="s">
        <v>127</v>
      </c>
      <c r="BK171" s="171">
        <f>ROUND(I171*H171,2)</f>
        <v>0</v>
      </c>
      <c r="BL171" s="14" t="s">
        <v>126</v>
      </c>
      <c r="BM171" s="170" t="s">
        <v>294</v>
      </c>
    </row>
    <row r="172" spans="1:65" s="2" customFormat="1" ht="16.5" customHeight="1">
      <c r="A172" s="29"/>
      <c r="B172" s="158"/>
      <c r="C172" s="159" t="s">
        <v>212</v>
      </c>
      <c r="D172" s="159" t="s">
        <v>122</v>
      </c>
      <c r="E172" s="160" t="s">
        <v>417</v>
      </c>
      <c r="F172" s="161" t="s">
        <v>418</v>
      </c>
      <c r="G172" s="162" t="s">
        <v>218</v>
      </c>
      <c r="H172" s="163">
        <v>3</v>
      </c>
      <c r="I172" s="164"/>
      <c r="J172" s="163">
        <f>ROUND(I172*H172,2)</f>
        <v>0</v>
      </c>
      <c r="K172" s="165"/>
      <c r="L172" s="30"/>
      <c r="M172" s="172" t="s">
        <v>1</v>
      </c>
      <c r="N172" s="173" t="s">
        <v>36</v>
      </c>
      <c r="O172" s="174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126</v>
      </c>
      <c r="AT172" s="170" t="s">
        <v>122</v>
      </c>
      <c r="AU172" s="170" t="s">
        <v>127</v>
      </c>
      <c r="AY172" s="14" t="s">
        <v>120</v>
      </c>
      <c r="BE172" s="171">
        <f>IF(N172="základná",J172,0)</f>
        <v>0</v>
      </c>
      <c r="BF172" s="171">
        <f>IF(N172="znížená",J172,0)</f>
        <v>0</v>
      </c>
      <c r="BG172" s="171">
        <f>IF(N172="zákl. prenesená",J172,0)</f>
        <v>0</v>
      </c>
      <c r="BH172" s="171">
        <f>IF(N172="zníž. prenesená",J172,0)</f>
        <v>0</v>
      </c>
      <c r="BI172" s="171">
        <f>IF(N172="nulová",J172,0)</f>
        <v>0</v>
      </c>
      <c r="BJ172" s="14" t="s">
        <v>127</v>
      </c>
      <c r="BK172" s="171">
        <f>ROUND(I172*H172,2)</f>
        <v>0</v>
      </c>
      <c r="BL172" s="14" t="s">
        <v>126</v>
      </c>
      <c r="BM172" s="170" t="s">
        <v>297</v>
      </c>
    </row>
    <row r="173" spans="1:65" s="2" customFormat="1" ht="6.95" customHeight="1">
      <c r="A173" s="29"/>
      <c r="B173" s="44"/>
      <c r="C173" s="45"/>
      <c r="D173" s="45"/>
      <c r="E173" s="45"/>
      <c r="F173" s="45"/>
      <c r="G173" s="45"/>
      <c r="H173" s="45"/>
      <c r="I173" s="117"/>
      <c r="J173" s="45"/>
      <c r="K173" s="45"/>
      <c r="L173" s="30"/>
      <c r="M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</sheetData>
  <autoFilter ref="C121:K172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8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86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6" t="str">
        <f>'Rekapitulácia stavby'!K6</f>
        <v>Spevnene plochy a parkovisko Bojnicka</v>
      </c>
      <c r="F7" s="227"/>
      <c r="G7" s="227"/>
      <c r="H7" s="227"/>
      <c r="I7" s="90"/>
      <c r="L7" s="17"/>
    </row>
    <row r="8" spans="1:46" s="2" customFormat="1" ht="12" customHeight="1">
      <c r="A8" s="29"/>
      <c r="B8" s="30"/>
      <c r="C8" s="29"/>
      <c r="D8" s="24" t="s">
        <v>87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6" t="s">
        <v>419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09"/>
      <c r="G18" s="209"/>
      <c r="H18" s="209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3" t="s">
        <v>1</v>
      </c>
      <c r="F27" s="213"/>
      <c r="G27" s="213"/>
      <c r="H27" s="213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ROUND(J116,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34</v>
      </c>
      <c r="E33" s="24" t="s">
        <v>35</v>
      </c>
      <c r="F33" s="103">
        <f>ROUND((SUM(BE116:BE145)),  2)</f>
        <v>0</v>
      </c>
      <c r="G33" s="29"/>
      <c r="H33" s="29"/>
      <c r="I33" s="104">
        <v>0.2</v>
      </c>
      <c r="J33" s="103">
        <f>ROUND(((SUM(BE116:BE145))*I33),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36</v>
      </c>
      <c r="F34" s="103">
        <f>ROUND((SUM(BF116:BF145)),  2)</f>
        <v>0</v>
      </c>
      <c r="G34" s="29"/>
      <c r="H34" s="29"/>
      <c r="I34" s="104">
        <v>0.2</v>
      </c>
      <c r="J34" s="103">
        <f>ROUND(((SUM(BF116:BF145))*I34),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37</v>
      </c>
      <c r="F35" s="103">
        <f>ROUND((SUM(BG116:BG145)),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38</v>
      </c>
      <c r="F36" s="103">
        <f>ROUND((SUM(BH116:BH145)),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3">
        <f>ROUND((SUM(BI116:BI145)),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89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6" t="str">
        <f>E7</f>
        <v>Spevnene plochy a parkovisko Bojnicka</v>
      </c>
      <c r="F85" s="227"/>
      <c r="G85" s="227"/>
      <c r="H85" s="227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87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6" t="str">
        <f>E9</f>
        <v>03 - Rozvody elektro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90</v>
      </c>
      <c r="D94" s="105"/>
      <c r="E94" s="105"/>
      <c r="F94" s="105"/>
      <c r="G94" s="105"/>
      <c r="H94" s="105"/>
      <c r="I94" s="120"/>
      <c r="J94" s="121" t="s">
        <v>91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92</v>
      </c>
      <c r="D96" s="29"/>
      <c r="E96" s="29"/>
      <c r="F96" s="29"/>
      <c r="G96" s="29"/>
      <c r="H96" s="29"/>
      <c r="I96" s="93"/>
      <c r="J96" s="68">
        <f>J116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93</v>
      </c>
    </row>
    <row r="97" spans="1:31" s="2" customFormat="1" ht="21.75" customHeight="1">
      <c r="A97" s="29"/>
      <c r="B97" s="30"/>
      <c r="C97" s="29"/>
      <c r="D97" s="29"/>
      <c r="E97" s="29"/>
      <c r="F97" s="29"/>
      <c r="G97" s="29"/>
      <c r="H97" s="29"/>
      <c r="I97" s="93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117"/>
      <c r="J98" s="45"/>
      <c r="K98" s="45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102" spans="1:31" s="2" customFormat="1" ht="6.95" customHeight="1">
      <c r="A102" s="29"/>
      <c r="B102" s="46"/>
      <c r="C102" s="47"/>
      <c r="D102" s="47"/>
      <c r="E102" s="47"/>
      <c r="F102" s="47"/>
      <c r="G102" s="47"/>
      <c r="H102" s="47"/>
      <c r="I102" s="118"/>
      <c r="J102" s="47"/>
      <c r="K102" s="47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24.95" customHeight="1">
      <c r="A103" s="29"/>
      <c r="B103" s="30"/>
      <c r="C103" s="18" t="s">
        <v>106</v>
      </c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12" customHeight="1">
      <c r="A105" s="29"/>
      <c r="B105" s="30"/>
      <c r="C105" s="24" t="s">
        <v>13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6.5" customHeight="1">
      <c r="A106" s="29"/>
      <c r="B106" s="30"/>
      <c r="C106" s="29"/>
      <c r="D106" s="29"/>
      <c r="E106" s="226" t="str">
        <f>E7</f>
        <v>Spevnene plochy a parkovisko Bojnicka</v>
      </c>
      <c r="F106" s="227"/>
      <c r="G106" s="227"/>
      <c r="H106" s="227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87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06" t="str">
        <f>E9</f>
        <v>03 - Rozvody elektro</v>
      </c>
      <c r="F108" s="228"/>
      <c r="G108" s="228"/>
      <c r="H108" s="228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17</v>
      </c>
      <c r="D110" s="29"/>
      <c r="E110" s="29"/>
      <c r="F110" s="22" t="str">
        <f>F12</f>
        <v xml:space="preserve"> </v>
      </c>
      <c r="G110" s="29"/>
      <c r="H110" s="29"/>
      <c r="I110" s="94" t="s">
        <v>19</v>
      </c>
      <c r="J110" s="52" t="str">
        <f>IF(J12="","",J12)</f>
        <v>22. 11. 2021</v>
      </c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5.2" customHeight="1">
      <c r="A112" s="29"/>
      <c r="B112" s="30"/>
      <c r="C112" s="24" t="s">
        <v>21</v>
      </c>
      <c r="D112" s="29"/>
      <c r="E112" s="29"/>
      <c r="F112" s="22" t="str">
        <f>E15</f>
        <v xml:space="preserve"> </v>
      </c>
      <c r="G112" s="29"/>
      <c r="H112" s="29"/>
      <c r="I112" s="94" t="s">
        <v>26</v>
      </c>
      <c r="J112" s="27" t="str">
        <f>E21</f>
        <v xml:space="preserve"> 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2" customHeight="1">
      <c r="A113" s="29"/>
      <c r="B113" s="30"/>
      <c r="C113" s="24" t="s">
        <v>24</v>
      </c>
      <c r="D113" s="29"/>
      <c r="E113" s="29"/>
      <c r="F113" s="22" t="str">
        <f>IF(E18="","",E18)</f>
        <v>Vyplň údaj</v>
      </c>
      <c r="G113" s="29"/>
      <c r="H113" s="29"/>
      <c r="I113" s="94" t="s">
        <v>28</v>
      </c>
      <c r="J113" s="27" t="str">
        <f>E24</f>
        <v xml:space="preserve"> 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0.3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1" customFormat="1" ht="29.25" customHeight="1">
      <c r="A115" s="133"/>
      <c r="B115" s="134"/>
      <c r="C115" s="135" t="s">
        <v>107</v>
      </c>
      <c r="D115" s="136" t="s">
        <v>55</v>
      </c>
      <c r="E115" s="136" t="s">
        <v>51</v>
      </c>
      <c r="F115" s="136" t="s">
        <v>52</v>
      </c>
      <c r="G115" s="136" t="s">
        <v>108</v>
      </c>
      <c r="H115" s="136" t="s">
        <v>109</v>
      </c>
      <c r="I115" s="137" t="s">
        <v>110</v>
      </c>
      <c r="J115" s="138" t="s">
        <v>91</v>
      </c>
      <c r="K115" s="139" t="s">
        <v>111</v>
      </c>
      <c r="L115" s="140"/>
      <c r="M115" s="59" t="s">
        <v>1</v>
      </c>
      <c r="N115" s="60" t="s">
        <v>34</v>
      </c>
      <c r="O115" s="60" t="s">
        <v>112</v>
      </c>
      <c r="P115" s="60" t="s">
        <v>113</v>
      </c>
      <c r="Q115" s="60" t="s">
        <v>114</v>
      </c>
      <c r="R115" s="60" t="s">
        <v>115</v>
      </c>
      <c r="S115" s="60" t="s">
        <v>116</v>
      </c>
      <c r="T115" s="61" t="s">
        <v>117</v>
      </c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65" s="2" customFormat="1" ht="22.9" customHeight="1">
      <c r="A116" s="29"/>
      <c r="B116" s="30"/>
      <c r="C116" s="66" t="s">
        <v>92</v>
      </c>
      <c r="D116" s="29"/>
      <c r="E116" s="29"/>
      <c r="F116" s="29"/>
      <c r="G116" s="29"/>
      <c r="H116" s="29"/>
      <c r="I116" s="93"/>
      <c r="J116" s="141">
        <f>BK116</f>
        <v>0</v>
      </c>
      <c r="K116" s="29"/>
      <c r="L116" s="30"/>
      <c r="M116" s="62"/>
      <c r="N116" s="53"/>
      <c r="O116" s="63"/>
      <c r="P116" s="142">
        <f>SUM(P117:P145)</f>
        <v>0</v>
      </c>
      <c r="Q116" s="63"/>
      <c r="R116" s="142">
        <f>SUM(R117:R145)</f>
        <v>0</v>
      </c>
      <c r="S116" s="63"/>
      <c r="T116" s="143">
        <f>SUM(T117:T145)</f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T116" s="14" t="s">
        <v>69</v>
      </c>
      <c r="AU116" s="14" t="s">
        <v>93</v>
      </c>
      <c r="BK116" s="144">
        <f>SUM(BK117:BK145)</f>
        <v>0</v>
      </c>
    </row>
    <row r="117" spans="1:65" s="2" customFormat="1" ht="16.5" customHeight="1">
      <c r="A117" s="29"/>
      <c r="B117" s="158"/>
      <c r="C117" s="177" t="s">
        <v>70</v>
      </c>
      <c r="D117" s="177" t="s">
        <v>366</v>
      </c>
      <c r="E117" s="178" t="s">
        <v>420</v>
      </c>
      <c r="F117" s="179" t="s">
        <v>421</v>
      </c>
      <c r="G117" s="180" t="s">
        <v>177</v>
      </c>
      <c r="H117" s="181">
        <v>160</v>
      </c>
      <c r="I117" s="182"/>
      <c r="J117" s="181">
        <f t="shared" ref="J117:J145" si="0">ROUND(I117*H117,2)</f>
        <v>0</v>
      </c>
      <c r="K117" s="183"/>
      <c r="L117" s="184"/>
      <c r="M117" s="185" t="s">
        <v>1</v>
      </c>
      <c r="N117" s="186" t="s">
        <v>36</v>
      </c>
      <c r="O117" s="55"/>
      <c r="P117" s="168">
        <f t="shared" ref="P117:P145" si="1">O117*H117</f>
        <v>0</v>
      </c>
      <c r="Q117" s="168">
        <v>0</v>
      </c>
      <c r="R117" s="168">
        <f t="shared" ref="R117:R145" si="2">Q117*H117</f>
        <v>0</v>
      </c>
      <c r="S117" s="168">
        <v>0</v>
      </c>
      <c r="T117" s="169">
        <f t="shared" ref="T117:T145" si="3">S117*H117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170" t="s">
        <v>136</v>
      </c>
      <c r="AT117" s="170" t="s">
        <v>366</v>
      </c>
      <c r="AU117" s="170" t="s">
        <v>70</v>
      </c>
      <c r="AY117" s="14" t="s">
        <v>120</v>
      </c>
      <c r="BE117" s="171">
        <f t="shared" ref="BE117:BE145" si="4">IF(N117="základná",J117,0)</f>
        <v>0</v>
      </c>
      <c r="BF117" s="171">
        <f t="shared" ref="BF117:BF145" si="5">IF(N117="znížená",J117,0)</f>
        <v>0</v>
      </c>
      <c r="BG117" s="171">
        <f t="shared" ref="BG117:BG145" si="6">IF(N117="zákl. prenesená",J117,0)</f>
        <v>0</v>
      </c>
      <c r="BH117" s="171">
        <f t="shared" ref="BH117:BH145" si="7">IF(N117="zníž. prenesená",J117,0)</f>
        <v>0</v>
      </c>
      <c r="BI117" s="171">
        <f t="shared" ref="BI117:BI145" si="8">IF(N117="nulová",J117,0)</f>
        <v>0</v>
      </c>
      <c r="BJ117" s="14" t="s">
        <v>127</v>
      </c>
      <c r="BK117" s="171">
        <f t="shared" ref="BK117:BK145" si="9">ROUND(I117*H117,2)</f>
        <v>0</v>
      </c>
      <c r="BL117" s="14" t="s">
        <v>126</v>
      </c>
      <c r="BM117" s="170" t="s">
        <v>127</v>
      </c>
    </row>
    <row r="118" spans="1:65" s="2" customFormat="1" ht="16.5" customHeight="1">
      <c r="A118" s="29"/>
      <c r="B118" s="158"/>
      <c r="C118" s="177" t="s">
        <v>70</v>
      </c>
      <c r="D118" s="177" t="s">
        <v>366</v>
      </c>
      <c r="E118" s="178" t="s">
        <v>422</v>
      </c>
      <c r="F118" s="179" t="s">
        <v>423</v>
      </c>
      <c r="G118" s="180" t="s">
        <v>177</v>
      </c>
      <c r="H118" s="181">
        <v>2</v>
      </c>
      <c r="I118" s="182"/>
      <c r="J118" s="181">
        <f t="shared" si="0"/>
        <v>0</v>
      </c>
      <c r="K118" s="183"/>
      <c r="L118" s="184"/>
      <c r="M118" s="185" t="s">
        <v>1</v>
      </c>
      <c r="N118" s="186" t="s">
        <v>36</v>
      </c>
      <c r="O118" s="55"/>
      <c r="P118" s="168">
        <f t="shared" si="1"/>
        <v>0</v>
      </c>
      <c r="Q118" s="168">
        <v>0</v>
      </c>
      <c r="R118" s="168">
        <f t="shared" si="2"/>
        <v>0</v>
      </c>
      <c r="S118" s="168">
        <v>0</v>
      </c>
      <c r="T118" s="169">
        <f t="shared" si="3"/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70" t="s">
        <v>136</v>
      </c>
      <c r="AT118" s="170" t="s">
        <v>366</v>
      </c>
      <c r="AU118" s="170" t="s">
        <v>70</v>
      </c>
      <c r="AY118" s="14" t="s">
        <v>120</v>
      </c>
      <c r="BE118" s="171">
        <f t="shared" si="4"/>
        <v>0</v>
      </c>
      <c r="BF118" s="171">
        <f t="shared" si="5"/>
        <v>0</v>
      </c>
      <c r="BG118" s="171">
        <f t="shared" si="6"/>
        <v>0</v>
      </c>
      <c r="BH118" s="171">
        <f t="shared" si="7"/>
        <v>0</v>
      </c>
      <c r="BI118" s="171">
        <f t="shared" si="8"/>
        <v>0</v>
      </c>
      <c r="BJ118" s="14" t="s">
        <v>127</v>
      </c>
      <c r="BK118" s="171">
        <f t="shared" si="9"/>
        <v>0</v>
      </c>
      <c r="BL118" s="14" t="s">
        <v>126</v>
      </c>
      <c r="BM118" s="170" t="s">
        <v>126</v>
      </c>
    </row>
    <row r="119" spans="1:65" s="2" customFormat="1" ht="16.5" customHeight="1">
      <c r="A119" s="29"/>
      <c r="B119" s="158"/>
      <c r="C119" s="177" t="s">
        <v>70</v>
      </c>
      <c r="D119" s="177" t="s">
        <v>366</v>
      </c>
      <c r="E119" s="178" t="s">
        <v>424</v>
      </c>
      <c r="F119" s="179" t="s">
        <v>425</v>
      </c>
      <c r="G119" s="180" t="s">
        <v>218</v>
      </c>
      <c r="H119" s="181">
        <v>8</v>
      </c>
      <c r="I119" s="182"/>
      <c r="J119" s="181">
        <f t="shared" si="0"/>
        <v>0</v>
      </c>
      <c r="K119" s="183"/>
      <c r="L119" s="184"/>
      <c r="M119" s="185" t="s">
        <v>1</v>
      </c>
      <c r="N119" s="186" t="s">
        <v>36</v>
      </c>
      <c r="O119" s="55"/>
      <c r="P119" s="168">
        <f t="shared" si="1"/>
        <v>0</v>
      </c>
      <c r="Q119" s="168">
        <v>0</v>
      </c>
      <c r="R119" s="168">
        <f t="shared" si="2"/>
        <v>0</v>
      </c>
      <c r="S119" s="168">
        <v>0</v>
      </c>
      <c r="T119" s="169">
        <f t="shared" si="3"/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70" t="s">
        <v>136</v>
      </c>
      <c r="AT119" s="170" t="s">
        <v>366</v>
      </c>
      <c r="AU119" s="170" t="s">
        <v>70</v>
      </c>
      <c r="AY119" s="14" t="s">
        <v>120</v>
      </c>
      <c r="BE119" s="171">
        <f t="shared" si="4"/>
        <v>0</v>
      </c>
      <c r="BF119" s="171">
        <f t="shared" si="5"/>
        <v>0</v>
      </c>
      <c r="BG119" s="171">
        <f t="shared" si="6"/>
        <v>0</v>
      </c>
      <c r="BH119" s="171">
        <f t="shared" si="7"/>
        <v>0</v>
      </c>
      <c r="BI119" s="171">
        <f t="shared" si="8"/>
        <v>0</v>
      </c>
      <c r="BJ119" s="14" t="s">
        <v>127</v>
      </c>
      <c r="BK119" s="171">
        <f t="shared" si="9"/>
        <v>0</v>
      </c>
      <c r="BL119" s="14" t="s">
        <v>126</v>
      </c>
      <c r="BM119" s="170" t="s">
        <v>133</v>
      </c>
    </row>
    <row r="120" spans="1:65" s="2" customFormat="1" ht="24" customHeight="1">
      <c r="A120" s="29"/>
      <c r="B120" s="158"/>
      <c r="C120" s="177" t="s">
        <v>70</v>
      </c>
      <c r="D120" s="177" t="s">
        <v>366</v>
      </c>
      <c r="E120" s="178" t="s">
        <v>426</v>
      </c>
      <c r="F120" s="179" t="s">
        <v>427</v>
      </c>
      <c r="G120" s="180" t="s">
        <v>177</v>
      </c>
      <c r="H120" s="181">
        <v>340</v>
      </c>
      <c r="I120" s="182"/>
      <c r="J120" s="181">
        <f t="shared" si="0"/>
        <v>0</v>
      </c>
      <c r="K120" s="183"/>
      <c r="L120" s="184"/>
      <c r="M120" s="185" t="s">
        <v>1</v>
      </c>
      <c r="N120" s="186" t="s">
        <v>36</v>
      </c>
      <c r="O120" s="55"/>
      <c r="P120" s="168">
        <f t="shared" si="1"/>
        <v>0</v>
      </c>
      <c r="Q120" s="168">
        <v>0</v>
      </c>
      <c r="R120" s="168">
        <f t="shared" si="2"/>
        <v>0</v>
      </c>
      <c r="S120" s="168">
        <v>0</v>
      </c>
      <c r="T120" s="169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70" t="s">
        <v>136</v>
      </c>
      <c r="AT120" s="170" t="s">
        <v>366</v>
      </c>
      <c r="AU120" s="170" t="s">
        <v>70</v>
      </c>
      <c r="AY120" s="14" t="s">
        <v>120</v>
      </c>
      <c r="BE120" s="171">
        <f t="shared" si="4"/>
        <v>0</v>
      </c>
      <c r="BF120" s="171">
        <f t="shared" si="5"/>
        <v>0</v>
      </c>
      <c r="BG120" s="171">
        <f t="shared" si="6"/>
        <v>0</v>
      </c>
      <c r="BH120" s="171">
        <f t="shared" si="7"/>
        <v>0</v>
      </c>
      <c r="BI120" s="171">
        <f t="shared" si="8"/>
        <v>0</v>
      </c>
      <c r="BJ120" s="14" t="s">
        <v>127</v>
      </c>
      <c r="BK120" s="171">
        <f t="shared" si="9"/>
        <v>0</v>
      </c>
      <c r="BL120" s="14" t="s">
        <v>126</v>
      </c>
      <c r="BM120" s="170" t="s">
        <v>136</v>
      </c>
    </row>
    <row r="121" spans="1:65" s="2" customFormat="1" ht="16.5" customHeight="1">
      <c r="A121" s="29"/>
      <c r="B121" s="158"/>
      <c r="C121" s="177" t="s">
        <v>70</v>
      </c>
      <c r="D121" s="177" t="s">
        <v>366</v>
      </c>
      <c r="E121" s="178" t="s">
        <v>428</v>
      </c>
      <c r="F121" s="179" t="s">
        <v>429</v>
      </c>
      <c r="G121" s="180" t="s">
        <v>218</v>
      </c>
      <c r="H121" s="181">
        <v>2</v>
      </c>
      <c r="I121" s="182"/>
      <c r="J121" s="181">
        <f t="shared" si="0"/>
        <v>0</v>
      </c>
      <c r="K121" s="183"/>
      <c r="L121" s="184"/>
      <c r="M121" s="185" t="s">
        <v>1</v>
      </c>
      <c r="N121" s="186" t="s">
        <v>36</v>
      </c>
      <c r="O121" s="55"/>
      <c r="P121" s="168">
        <f t="shared" si="1"/>
        <v>0</v>
      </c>
      <c r="Q121" s="168">
        <v>0</v>
      </c>
      <c r="R121" s="168">
        <f t="shared" si="2"/>
        <v>0</v>
      </c>
      <c r="S121" s="168">
        <v>0</v>
      </c>
      <c r="T121" s="169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0" t="s">
        <v>136</v>
      </c>
      <c r="AT121" s="170" t="s">
        <v>366</v>
      </c>
      <c r="AU121" s="170" t="s">
        <v>70</v>
      </c>
      <c r="AY121" s="14" t="s">
        <v>120</v>
      </c>
      <c r="BE121" s="171">
        <f t="shared" si="4"/>
        <v>0</v>
      </c>
      <c r="BF121" s="171">
        <f t="shared" si="5"/>
        <v>0</v>
      </c>
      <c r="BG121" s="171">
        <f t="shared" si="6"/>
        <v>0</v>
      </c>
      <c r="BH121" s="171">
        <f t="shared" si="7"/>
        <v>0</v>
      </c>
      <c r="BI121" s="171">
        <f t="shared" si="8"/>
        <v>0</v>
      </c>
      <c r="BJ121" s="14" t="s">
        <v>127</v>
      </c>
      <c r="BK121" s="171">
        <f t="shared" si="9"/>
        <v>0</v>
      </c>
      <c r="BL121" s="14" t="s">
        <v>126</v>
      </c>
      <c r="BM121" s="170" t="s">
        <v>140</v>
      </c>
    </row>
    <row r="122" spans="1:65" s="2" customFormat="1" ht="16.5" customHeight="1">
      <c r="A122" s="29"/>
      <c r="B122" s="158"/>
      <c r="C122" s="177" t="s">
        <v>70</v>
      </c>
      <c r="D122" s="177" t="s">
        <v>366</v>
      </c>
      <c r="E122" s="178" t="s">
        <v>430</v>
      </c>
      <c r="F122" s="179" t="s">
        <v>431</v>
      </c>
      <c r="G122" s="180" t="s">
        <v>177</v>
      </c>
      <c r="H122" s="181">
        <v>300</v>
      </c>
      <c r="I122" s="182"/>
      <c r="J122" s="181">
        <f t="shared" si="0"/>
        <v>0</v>
      </c>
      <c r="K122" s="183"/>
      <c r="L122" s="184"/>
      <c r="M122" s="185" t="s">
        <v>1</v>
      </c>
      <c r="N122" s="186" t="s">
        <v>36</v>
      </c>
      <c r="O122" s="55"/>
      <c r="P122" s="168">
        <f t="shared" si="1"/>
        <v>0</v>
      </c>
      <c r="Q122" s="168">
        <v>0</v>
      </c>
      <c r="R122" s="168">
        <f t="shared" si="2"/>
        <v>0</v>
      </c>
      <c r="S122" s="168">
        <v>0</v>
      </c>
      <c r="T122" s="169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0" t="s">
        <v>136</v>
      </c>
      <c r="AT122" s="170" t="s">
        <v>366</v>
      </c>
      <c r="AU122" s="170" t="s">
        <v>70</v>
      </c>
      <c r="AY122" s="14" t="s">
        <v>120</v>
      </c>
      <c r="BE122" s="171">
        <f t="shared" si="4"/>
        <v>0</v>
      </c>
      <c r="BF122" s="171">
        <f t="shared" si="5"/>
        <v>0</v>
      </c>
      <c r="BG122" s="171">
        <f t="shared" si="6"/>
        <v>0</v>
      </c>
      <c r="BH122" s="171">
        <f t="shared" si="7"/>
        <v>0</v>
      </c>
      <c r="BI122" s="171">
        <f t="shared" si="8"/>
        <v>0</v>
      </c>
      <c r="BJ122" s="14" t="s">
        <v>127</v>
      </c>
      <c r="BK122" s="171">
        <f t="shared" si="9"/>
        <v>0</v>
      </c>
      <c r="BL122" s="14" t="s">
        <v>126</v>
      </c>
      <c r="BM122" s="170" t="s">
        <v>143</v>
      </c>
    </row>
    <row r="123" spans="1:65" s="2" customFormat="1" ht="16.5" customHeight="1">
      <c r="A123" s="29"/>
      <c r="B123" s="158"/>
      <c r="C123" s="177" t="s">
        <v>70</v>
      </c>
      <c r="D123" s="177" t="s">
        <v>366</v>
      </c>
      <c r="E123" s="178" t="s">
        <v>432</v>
      </c>
      <c r="F123" s="179" t="s">
        <v>433</v>
      </c>
      <c r="G123" s="180" t="s">
        <v>177</v>
      </c>
      <c r="H123" s="181">
        <v>30</v>
      </c>
      <c r="I123" s="182"/>
      <c r="J123" s="181">
        <f t="shared" si="0"/>
        <v>0</v>
      </c>
      <c r="K123" s="183"/>
      <c r="L123" s="184"/>
      <c r="M123" s="185" t="s">
        <v>1</v>
      </c>
      <c r="N123" s="186" t="s">
        <v>36</v>
      </c>
      <c r="O123" s="55"/>
      <c r="P123" s="168">
        <f t="shared" si="1"/>
        <v>0</v>
      </c>
      <c r="Q123" s="168">
        <v>0</v>
      </c>
      <c r="R123" s="168">
        <f t="shared" si="2"/>
        <v>0</v>
      </c>
      <c r="S123" s="168">
        <v>0</v>
      </c>
      <c r="T123" s="16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0" t="s">
        <v>136</v>
      </c>
      <c r="AT123" s="170" t="s">
        <v>366</v>
      </c>
      <c r="AU123" s="170" t="s">
        <v>70</v>
      </c>
      <c r="AY123" s="14" t="s">
        <v>120</v>
      </c>
      <c r="BE123" s="171">
        <f t="shared" si="4"/>
        <v>0</v>
      </c>
      <c r="BF123" s="171">
        <f t="shared" si="5"/>
        <v>0</v>
      </c>
      <c r="BG123" s="171">
        <f t="shared" si="6"/>
        <v>0</v>
      </c>
      <c r="BH123" s="171">
        <f t="shared" si="7"/>
        <v>0</v>
      </c>
      <c r="BI123" s="171">
        <f t="shared" si="8"/>
        <v>0</v>
      </c>
      <c r="BJ123" s="14" t="s">
        <v>127</v>
      </c>
      <c r="BK123" s="171">
        <f t="shared" si="9"/>
        <v>0</v>
      </c>
      <c r="BL123" s="14" t="s">
        <v>126</v>
      </c>
      <c r="BM123" s="170" t="s">
        <v>147</v>
      </c>
    </row>
    <row r="124" spans="1:65" s="2" customFormat="1" ht="16.5" customHeight="1">
      <c r="A124" s="29"/>
      <c r="B124" s="158"/>
      <c r="C124" s="159" t="s">
        <v>70</v>
      </c>
      <c r="D124" s="159" t="s">
        <v>122</v>
      </c>
      <c r="E124" s="160" t="s">
        <v>434</v>
      </c>
      <c r="F124" s="161" t="s">
        <v>435</v>
      </c>
      <c r="G124" s="162" t="s">
        <v>218</v>
      </c>
      <c r="H124" s="163">
        <v>1</v>
      </c>
      <c r="I124" s="164"/>
      <c r="J124" s="163">
        <f t="shared" si="0"/>
        <v>0</v>
      </c>
      <c r="K124" s="165"/>
      <c r="L124" s="30"/>
      <c r="M124" s="166" t="s">
        <v>1</v>
      </c>
      <c r="N124" s="167" t="s">
        <v>36</v>
      </c>
      <c r="O124" s="55"/>
      <c r="P124" s="168">
        <f t="shared" si="1"/>
        <v>0</v>
      </c>
      <c r="Q124" s="168">
        <v>0</v>
      </c>
      <c r="R124" s="168">
        <f t="shared" si="2"/>
        <v>0</v>
      </c>
      <c r="S124" s="168">
        <v>0</v>
      </c>
      <c r="T124" s="16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0" t="s">
        <v>126</v>
      </c>
      <c r="AT124" s="170" t="s">
        <v>122</v>
      </c>
      <c r="AU124" s="170" t="s">
        <v>70</v>
      </c>
      <c r="AY124" s="14" t="s">
        <v>120</v>
      </c>
      <c r="BE124" s="171">
        <f t="shared" si="4"/>
        <v>0</v>
      </c>
      <c r="BF124" s="171">
        <f t="shared" si="5"/>
        <v>0</v>
      </c>
      <c r="BG124" s="171">
        <f t="shared" si="6"/>
        <v>0</v>
      </c>
      <c r="BH124" s="171">
        <f t="shared" si="7"/>
        <v>0</v>
      </c>
      <c r="BI124" s="171">
        <f t="shared" si="8"/>
        <v>0</v>
      </c>
      <c r="BJ124" s="14" t="s">
        <v>127</v>
      </c>
      <c r="BK124" s="171">
        <f t="shared" si="9"/>
        <v>0</v>
      </c>
      <c r="BL124" s="14" t="s">
        <v>126</v>
      </c>
      <c r="BM124" s="170" t="s">
        <v>150</v>
      </c>
    </row>
    <row r="125" spans="1:65" s="2" customFormat="1" ht="16.5" customHeight="1">
      <c r="A125" s="29"/>
      <c r="B125" s="158"/>
      <c r="C125" s="159" t="s">
        <v>70</v>
      </c>
      <c r="D125" s="159" t="s">
        <v>122</v>
      </c>
      <c r="E125" s="160" t="s">
        <v>436</v>
      </c>
      <c r="F125" s="161" t="s">
        <v>437</v>
      </c>
      <c r="G125" s="162" t="s">
        <v>218</v>
      </c>
      <c r="H125" s="163">
        <v>1</v>
      </c>
      <c r="I125" s="164"/>
      <c r="J125" s="163">
        <f t="shared" si="0"/>
        <v>0</v>
      </c>
      <c r="K125" s="165"/>
      <c r="L125" s="30"/>
      <c r="M125" s="166" t="s">
        <v>1</v>
      </c>
      <c r="N125" s="167" t="s">
        <v>36</v>
      </c>
      <c r="O125" s="55"/>
      <c r="P125" s="168">
        <f t="shared" si="1"/>
        <v>0</v>
      </c>
      <c r="Q125" s="168">
        <v>0</v>
      </c>
      <c r="R125" s="168">
        <f t="shared" si="2"/>
        <v>0</v>
      </c>
      <c r="S125" s="168">
        <v>0</v>
      </c>
      <c r="T125" s="16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126</v>
      </c>
      <c r="AT125" s="170" t="s">
        <v>122</v>
      </c>
      <c r="AU125" s="170" t="s">
        <v>70</v>
      </c>
      <c r="AY125" s="14" t="s">
        <v>120</v>
      </c>
      <c r="BE125" s="171">
        <f t="shared" si="4"/>
        <v>0</v>
      </c>
      <c r="BF125" s="171">
        <f t="shared" si="5"/>
        <v>0</v>
      </c>
      <c r="BG125" s="171">
        <f t="shared" si="6"/>
        <v>0</v>
      </c>
      <c r="BH125" s="171">
        <f t="shared" si="7"/>
        <v>0</v>
      </c>
      <c r="BI125" s="171">
        <f t="shared" si="8"/>
        <v>0</v>
      </c>
      <c r="BJ125" s="14" t="s">
        <v>127</v>
      </c>
      <c r="BK125" s="171">
        <f t="shared" si="9"/>
        <v>0</v>
      </c>
      <c r="BL125" s="14" t="s">
        <v>126</v>
      </c>
      <c r="BM125" s="170" t="s">
        <v>154</v>
      </c>
    </row>
    <row r="126" spans="1:65" s="2" customFormat="1" ht="16.5" customHeight="1">
      <c r="A126" s="29"/>
      <c r="B126" s="158"/>
      <c r="C126" s="177" t="s">
        <v>70</v>
      </c>
      <c r="D126" s="177" t="s">
        <v>366</v>
      </c>
      <c r="E126" s="178" t="s">
        <v>438</v>
      </c>
      <c r="F126" s="179" t="s">
        <v>439</v>
      </c>
      <c r="G126" s="180" t="s">
        <v>177</v>
      </c>
      <c r="H126" s="181">
        <v>46</v>
      </c>
      <c r="I126" s="182"/>
      <c r="J126" s="181">
        <f t="shared" si="0"/>
        <v>0</v>
      </c>
      <c r="K126" s="183"/>
      <c r="L126" s="184"/>
      <c r="M126" s="185" t="s">
        <v>1</v>
      </c>
      <c r="N126" s="186" t="s">
        <v>36</v>
      </c>
      <c r="O126" s="55"/>
      <c r="P126" s="168">
        <f t="shared" si="1"/>
        <v>0</v>
      </c>
      <c r="Q126" s="168">
        <v>0</v>
      </c>
      <c r="R126" s="168">
        <f t="shared" si="2"/>
        <v>0</v>
      </c>
      <c r="S126" s="168">
        <v>0</v>
      </c>
      <c r="T126" s="16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136</v>
      </c>
      <c r="AT126" s="170" t="s">
        <v>366</v>
      </c>
      <c r="AU126" s="170" t="s">
        <v>70</v>
      </c>
      <c r="AY126" s="14" t="s">
        <v>120</v>
      </c>
      <c r="BE126" s="171">
        <f t="shared" si="4"/>
        <v>0</v>
      </c>
      <c r="BF126" s="171">
        <f t="shared" si="5"/>
        <v>0</v>
      </c>
      <c r="BG126" s="171">
        <f t="shared" si="6"/>
        <v>0</v>
      </c>
      <c r="BH126" s="171">
        <f t="shared" si="7"/>
        <v>0</v>
      </c>
      <c r="BI126" s="171">
        <f t="shared" si="8"/>
        <v>0</v>
      </c>
      <c r="BJ126" s="14" t="s">
        <v>127</v>
      </c>
      <c r="BK126" s="171">
        <f t="shared" si="9"/>
        <v>0</v>
      </c>
      <c r="BL126" s="14" t="s">
        <v>126</v>
      </c>
      <c r="BM126" s="170" t="s">
        <v>7</v>
      </c>
    </row>
    <row r="127" spans="1:65" s="2" customFormat="1" ht="16.5" customHeight="1">
      <c r="A127" s="29"/>
      <c r="B127" s="158"/>
      <c r="C127" s="177" t="s">
        <v>70</v>
      </c>
      <c r="D127" s="177" t="s">
        <v>366</v>
      </c>
      <c r="E127" s="178" t="s">
        <v>440</v>
      </c>
      <c r="F127" s="179" t="s">
        <v>441</v>
      </c>
      <c r="G127" s="180" t="s">
        <v>177</v>
      </c>
      <c r="H127" s="181">
        <v>17</v>
      </c>
      <c r="I127" s="182"/>
      <c r="J127" s="181">
        <f t="shared" si="0"/>
        <v>0</v>
      </c>
      <c r="K127" s="183"/>
      <c r="L127" s="184"/>
      <c r="M127" s="185" t="s">
        <v>1</v>
      </c>
      <c r="N127" s="186" t="s">
        <v>36</v>
      </c>
      <c r="O127" s="55"/>
      <c r="P127" s="168">
        <f t="shared" si="1"/>
        <v>0</v>
      </c>
      <c r="Q127" s="168">
        <v>0</v>
      </c>
      <c r="R127" s="168">
        <f t="shared" si="2"/>
        <v>0</v>
      </c>
      <c r="S127" s="168">
        <v>0</v>
      </c>
      <c r="T127" s="16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136</v>
      </c>
      <c r="AT127" s="170" t="s">
        <v>366</v>
      </c>
      <c r="AU127" s="170" t="s">
        <v>70</v>
      </c>
      <c r="AY127" s="14" t="s">
        <v>120</v>
      </c>
      <c r="BE127" s="171">
        <f t="shared" si="4"/>
        <v>0</v>
      </c>
      <c r="BF127" s="171">
        <f t="shared" si="5"/>
        <v>0</v>
      </c>
      <c r="BG127" s="171">
        <f t="shared" si="6"/>
        <v>0</v>
      </c>
      <c r="BH127" s="171">
        <f t="shared" si="7"/>
        <v>0</v>
      </c>
      <c r="BI127" s="171">
        <f t="shared" si="8"/>
        <v>0</v>
      </c>
      <c r="BJ127" s="14" t="s">
        <v>127</v>
      </c>
      <c r="BK127" s="171">
        <f t="shared" si="9"/>
        <v>0</v>
      </c>
      <c r="BL127" s="14" t="s">
        <v>126</v>
      </c>
      <c r="BM127" s="170" t="s">
        <v>160</v>
      </c>
    </row>
    <row r="128" spans="1:65" s="2" customFormat="1" ht="16.5" customHeight="1">
      <c r="A128" s="29"/>
      <c r="B128" s="158"/>
      <c r="C128" s="159" t="s">
        <v>70</v>
      </c>
      <c r="D128" s="159" t="s">
        <v>122</v>
      </c>
      <c r="E128" s="160" t="s">
        <v>442</v>
      </c>
      <c r="F128" s="161" t="s">
        <v>443</v>
      </c>
      <c r="G128" s="162" t="s">
        <v>177</v>
      </c>
      <c r="H128" s="163">
        <v>20</v>
      </c>
      <c r="I128" s="164"/>
      <c r="J128" s="163">
        <f t="shared" si="0"/>
        <v>0</v>
      </c>
      <c r="K128" s="165"/>
      <c r="L128" s="30"/>
      <c r="M128" s="166" t="s">
        <v>1</v>
      </c>
      <c r="N128" s="167" t="s">
        <v>36</v>
      </c>
      <c r="O128" s="55"/>
      <c r="P128" s="168">
        <f t="shared" si="1"/>
        <v>0</v>
      </c>
      <c r="Q128" s="168">
        <v>0</v>
      </c>
      <c r="R128" s="168">
        <f t="shared" si="2"/>
        <v>0</v>
      </c>
      <c r="S128" s="168">
        <v>0</v>
      </c>
      <c r="T128" s="16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0" t="s">
        <v>126</v>
      </c>
      <c r="AT128" s="170" t="s">
        <v>122</v>
      </c>
      <c r="AU128" s="170" t="s">
        <v>70</v>
      </c>
      <c r="AY128" s="14" t="s">
        <v>120</v>
      </c>
      <c r="BE128" s="171">
        <f t="shared" si="4"/>
        <v>0</v>
      </c>
      <c r="BF128" s="171">
        <f t="shared" si="5"/>
        <v>0</v>
      </c>
      <c r="BG128" s="171">
        <f t="shared" si="6"/>
        <v>0</v>
      </c>
      <c r="BH128" s="171">
        <f t="shared" si="7"/>
        <v>0</v>
      </c>
      <c r="BI128" s="171">
        <f t="shared" si="8"/>
        <v>0</v>
      </c>
      <c r="BJ128" s="14" t="s">
        <v>127</v>
      </c>
      <c r="BK128" s="171">
        <f t="shared" si="9"/>
        <v>0</v>
      </c>
      <c r="BL128" s="14" t="s">
        <v>126</v>
      </c>
      <c r="BM128" s="170" t="s">
        <v>164</v>
      </c>
    </row>
    <row r="129" spans="1:65" s="2" customFormat="1" ht="16.5" customHeight="1">
      <c r="A129" s="29"/>
      <c r="B129" s="158"/>
      <c r="C129" s="159" t="s">
        <v>70</v>
      </c>
      <c r="D129" s="159" t="s">
        <v>122</v>
      </c>
      <c r="E129" s="160" t="s">
        <v>444</v>
      </c>
      <c r="F129" s="161" t="s">
        <v>445</v>
      </c>
      <c r="G129" s="162" t="s">
        <v>218</v>
      </c>
      <c r="H129" s="163">
        <v>1</v>
      </c>
      <c r="I129" s="164"/>
      <c r="J129" s="163">
        <f t="shared" si="0"/>
        <v>0</v>
      </c>
      <c r="K129" s="165"/>
      <c r="L129" s="30"/>
      <c r="M129" s="166" t="s">
        <v>1</v>
      </c>
      <c r="N129" s="167" t="s">
        <v>36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126</v>
      </c>
      <c r="AT129" s="170" t="s">
        <v>122</v>
      </c>
      <c r="AU129" s="170" t="s">
        <v>70</v>
      </c>
      <c r="AY129" s="14" t="s">
        <v>120</v>
      </c>
      <c r="BE129" s="171">
        <f t="shared" si="4"/>
        <v>0</v>
      </c>
      <c r="BF129" s="171">
        <f t="shared" si="5"/>
        <v>0</v>
      </c>
      <c r="BG129" s="171">
        <f t="shared" si="6"/>
        <v>0</v>
      </c>
      <c r="BH129" s="171">
        <f t="shared" si="7"/>
        <v>0</v>
      </c>
      <c r="BI129" s="171">
        <f t="shared" si="8"/>
        <v>0</v>
      </c>
      <c r="BJ129" s="14" t="s">
        <v>127</v>
      </c>
      <c r="BK129" s="171">
        <f t="shared" si="9"/>
        <v>0</v>
      </c>
      <c r="BL129" s="14" t="s">
        <v>126</v>
      </c>
      <c r="BM129" s="170" t="s">
        <v>169</v>
      </c>
    </row>
    <row r="130" spans="1:65" s="2" customFormat="1" ht="16.5" customHeight="1">
      <c r="A130" s="29"/>
      <c r="B130" s="158"/>
      <c r="C130" s="159" t="s">
        <v>70</v>
      </c>
      <c r="D130" s="159" t="s">
        <v>122</v>
      </c>
      <c r="E130" s="160" t="s">
        <v>446</v>
      </c>
      <c r="F130" s="161" t="s">
        <v>447</v>
      </c>
      <c r="G130" s="162" t="s">
        <v>218</v>
      </c>
      <c r="H130" s="163">
        <v>1</v>
      </c>
      <c r="I130" s="164"/>
      <c r="J130" s="163">
        <f t="shared" si="0"/>
        <v>0</v>
      </c>
      <c r="K130" s="165"/>
      <c r="L130" s="30"/>
      <c r="M130" s="166" t="s">
        <v>1</v>
      </c>
      <c r="N130" s="167" t="s">
        <v>36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126</v>
      </c>
      <c r="AT130" s="170" t="s">
        <v>122</v>
      </c>
      <c r="AU130" s="170" t="s">
        <v>70</v>
      </c>
      <c r="AY130" s="14" t="s">
        <v>120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4" t="s">
        <v>127</v>
      </c>
      <c r="BK130" s="171">
        <f t="shared" si="9"/>
        <v>0</v>
      </c>
      <c r="BL130" s="14" t="s">
        <v>126</v>
      </c>
      <c r="BM130" s="170" t="s">
        <v>172</v>
      </c>
    </row>
    <row r="131" spans="1:65" s="2" customFormat="1" ht="16.5" customHeight="1">
      <c r="A131" s="29"/>
      <c r="B131" s="158"/>
      <c r="C131" s="159" t="s">
        <v>70</v>
      </c>
      <c r="D131" s="159" t="s">
        <v>122</v>
      </c>
      <c r="E131" s="160" t="s">
        <v>448</v>
      </c>
      <c r="F131" s="161" t="s">
        <v>449</v>
      </c>
      <c r="G131" s="162" t="s">
        <v>218</v>
      </c>
      <c r="H131" s="163">
        <v>4</v>
      </c>
      <c r="I131" s="164"/>
      <c r="J131" s="163">
        <f t="shared" si="0"/>
        <v>0</v>
      </c>
      <c r="K131" s="165"/>
      <c r="L131" s="30"/>
      <c r="M131" s="166" t="s">
        <v>1</v>
      </c>
      <c r="N131" s="167" t="s">
        <v>36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126</v>
      </c>
      <c r="AT131" s="170" t="s">
        <v>122</v>
      </c>
      <c r="AU131" s="170" t="s">
        <v>70</v>
      </c>
      <c r="AY131" s="14" t="s">
        <v>120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4" t="s">
        <v>127</v>
      </c>
      <c r="BK131" s="171">
        <f t="shared" si="9"/>
        <v>0</v>
      </c>
      <c r="BL131" s="14" t="s">
        <v>126</v>
      </c>
      <c r="BM131" s="170" t="s">
        <v>178</v>
      </c>
    </row>
    <row r="132" spans="1:65" s="2" customFormat="1" ht="16.5" customHeight="1">
      <c r="A132" s="29"/>
      <c r="B132" s="158"/>
      <c r="C132" s="177" t="s">
        <v>70</v>
      </c>
      <c r="D132" s="177" t="s">
        <v>366</v>
      </c>
      <c r="E132" s="178" t="s">
        <v>450</v>
      </c>
      <c r="F132" s="179" t="s">
        <v>451</v>
      </c>
      <c r="G132" s="180" t="s">
        <v>177</v>
      </c>
      <c r="H132" s="181">
        <v>12</v>
      </c>
      <c r="I132" s="182"/>
      <c r="J132" s="181">
        <f t="shared" si="0"/>
        <v>0</v>
      </c>
      <c r="K132" s="183"/>
      <c r="L132" s="184"/>
      <c r="M132" s="185" t="s">
        <v>1</v>
      </c>
      <c r="N132" s="186" t="s">
        <v>36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136</v>
      </c>
      <c r="AT132" s="170" t="s">
        <v>366</v>
      </c>
      <c r="AU132" s="170" t="s">
        <v>70</v>
      </c>
      <c r="AY132" s="14" t="s">
        <v>120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127</v>
      </c>
      <c r="BK132" s="171">
        <f t="shared" si="9"/>
        <v>0</v>
      </c>
      <c r="BL132" s="14" t="s">
        <v>126</v>
      </c>
      <c r="BM132" s="170" t="s">
        <v>181</v>
      </c>
    </row>
    <row r="133" spans="1:65" s="2" customFormat="1" ht="16.5" customHeight="1">
      <c r="A133" s="29"/>
      <c r="B133" s="158"/>
      <c r="C133" s="177" t="s">
        <v>70</v>
      </c>
      <c r="D133" s="177" t="s">
        <v>366</v>
      </c>
      <c r="E133" s="178" t="s">
        <v>452</v>
      </c>
      <c r="F133" s="179" t="s">
        <v>453</v>
      </c>
      <c r="G133" s="180" t="s">
        <v>177</v>
      </c>
      <c r="H133" s="181">
        <v>25</v>
      </c>
      <c r="I133" s="182"/>
      <c r="J133" s="181">
        <f t="shared" si="0"/>
        <v>0</v>
      </c>
      <c r="K133" s="183"/>
      <c r="L133" s="184"/>
      <c r="M133" s="185" t="s">
        <v>1</v>
      </c>
      <c r="N133" s="186" t="s">
        <v>36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136</v>
      </c>
      <c r="AT133" s="170" t="s">
        <v>366</v>
      </c>
      <c r="AU133" s="170" t="s">
        <v>70</v>
      </c>
      <c r="AY133" s="14" t="s">
        <v>120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127</v>
      </c>
      <c r="BK133" s="171">
        <f t="shared" si="9"/>
        <v>0</v>
      </c>
      <c r="BL133" s="14" t="s">
        <v>126</v>
      </c>
      <c r="BM133" s="170" t="s">
        <v>186</v>
      </c>
    </row>
    <row r="134" spans="1:65" s="2" customFormat="1" ht="16.5" customHeight="1">
      <c r="A134" s="29"/>
      <c r="B134" s="158"/>
      <c r="C134" s="177" t="s">
        <v>70</v>
      </c>
      <c r="D134" s="177" t="s">
        <v>366</v>
      </c>
      <c r="E134" s="178" t="s">
        <v>454</v>
      </c>
      <c r="F134" s="179" t="s">
        <v>455</v>
      </c>
      <c r="G134" s="180" t="s">
        <v>177</v>
      </c>
      <c r="H134" s="181">
        <v>3</v>
      </c>
      <c r="I134" s="182"/>
      <c r="J134" s="181">
        <f t="shared" si="0"/>
        <v>0</v>
      </c>
      <c r="K134" s="183"/>
      <c r="L134" s="184"/>
      <c r="M134" s="185" t="s">
        <v>1</v>
      </c>
      <c r="N134" s="186" t="s">
        <v>36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136</v>
      </c>
      <c r="AT134" s="170" t="s">
        <v>366</v>
      </c>
      <c r="AU134" s="170" t="s">
        <v>70</v>
      </c>
      <c r="AY134" s="14" t="s">
        <v>120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127</v>
      </c>
      <c r="BK134" s="171">
        <f t="shared" si="9"/>
        <v>0</v>
      </c>
      <c r="BL134" s="14" t="s">
        <v>126</v>
      </c>
      <c r="BM134" s="170" t="s">
        <v>189</v>
      </c>
    </row>
    <row r="135" spans="1:65" s="2" customFormat="1" ht="16.5" customHeight="1">
      <c r="A135" s="29"/>
      <c r="B135" s="158"/>
      <c r="C135" s="177" t="s">
        <v>70</v>
      </c>
      <c r="D135" s="177" t="s">
        <v>366</v>
      </c>
      <c r="E135" s="178" t="s">
        <v>456</v>
      </c>
      <c r="F135" s="179" t="s">
        <v>457</v>
      </c>
      <c r="G135" s="180" t="s">
        <v>177</v>
      </c>
      <c r="H135" s="181">
        <v>2</v>
      </c>
      <c r="I135" s="182"/>
      <c r="J135" s="181">
        <f t="shared" si="0"/>
        <v>0</v>
      </c>
      <c r="K135" s="183"/>
      <c r="L135" s="184"/>
      <c r="M135" s="185" t="s">
        <v>1</v>
      </c>
      <c r="N135" s="186" t="s">
        <v>36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136</v>
      </c>
      <c r="AT135" s="170" t="s">
        <v>366</v>
      </c>
      <c r="AU135" s="170" t="s">
        <v>70</v>
      </c>
      <c r="AY135" s="14" t="s">
        <v>120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127</v>
      </c>
      <c r="BK135" s="171">
        <f t="shared" si="9"/>
        <v>0</v>
      </c>
      <c r="BL135" s="14" t="s">
        <v>126</v>
      </c>
      <c r="BM135" s="170" t="s">
        <v>193</v>
      </c>
    </row>
    <row r="136" spans="1:65" s="2" customFormat="1" ht="16.5" customHeight="1">
      <c r="A136" s="29"/>
      <c r="B136" s="158"/>
      <c r="C136" s="177" t="s">
        <v>70</v>
      </c>
      <c r="D136" s="177" t="s">
        <v>366</v>
      </c>
      <c r="E136" s="178" t="s">
        <v>458</v>
      </c>
      <c r="F136" s="179" t="s">
        <v>459</v>
      </c>
      <c r="G136" s="180" t="s">
        <v>218</v>
      </c>
      <c r="H136" s="181">
        <v>3</v>
      </c>
      <c r="I136" s="182"/>
      <c r="J136" s="181">
        <f t="shared" si="0"/>
        <v>0</v>
      </c>
      <c r="K136" s="183"/>
      <c r="L136" s="184"/>
      <c r="M136" s="185" t="s">
        <v>1</v>
      </c>
      <c r="N136" s="186" t="s">
        <v>36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136</v>
      </c>
      <c r="AT136" s="170" t="s">
        <v>366</v>
      </c>
      <c r="AU136" s="170" t="s">
        <v>70</v>
      </c>
      <c r="AY136" s="14" t="s">
        <v>120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127</v>
      </c>
      <c r="BK136" s="171">
        <f t="shared" si="9"/>
        <v>0</v>
      </c>
      <c r="BL136" s="14" t="s">
        <v>126</v>
      </c>
      <c r="BM136" s="170" t="s">
        <v>196</v>
      </c>
    </row>
    <row r="137" spans="1:65" s="2" customFormat="1" ht="16.5" customHeight="1">
      <c r="A137" s="29"/>
      <c r="B137" s="158"/>
      <c r="C137" s="177" t="s">
        <v>70</v>
      </c>
      <c r="D137" s="177" t="s">
        <v>366</v>
      </c>
      <c r="E137" s="178" t="s">
        <v>460</v>
      </c>
      <c r="F137" s="179" t="s">
        <v>461</v>
      </c>
      <c r="G137" s="180" t="s">
        <v>218</v>
      </c>
      <c r="H137" s="181">
        <v>12</v>
      </c>
      <c r="I137" s="182"/>
      <c r="J137" s="181">
        <f t="shared" si="0"/>
        <v>0</v>
      </c>
      <c r="K137" s="183"/>
      <c r="L137" s="184"/>
      <c r="M137" s="185" t="s">
        <v>1</v>
      </c>
      <c r="N137" s="186" t="s">
        <v>36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136</v>
      </c>
      <c r="AT137" s="170" t="s">
        <v>366</v>
      </c>
      <c r="AU137" s="170" t="s">
        <v>70</v>
      </c>
      <c r="AY137" s="14" t="s">
        <v>120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127</v>
      </c>
      <c r="BK137" s="171">
        <f t="shared" si="9"/>
        <v>0</v>
      </c>
      <c r="BL137" s="14" t="s">
        <v>126</v>
      </c>
      <c r="BM137" s="170" t="s">
        <v>202</v>
      </c>
    </row>
    <row r="138" spans="1:65" s="2" customFormat="1" ht="16.5" customHeight="1">
      <c r="A138" s="29"/>
      <c r="B138" s="158"/>
      <c r="C138" s="159" t="s">
        <v>70</v>
      </c>
      <c r="D138" s="159" t="s">
        <v>122</v>
      </c>
      <c r="E138" s="160" t="s">
        <v>462</v>
      </c>
      <c r="F138" s="161" t="s">
        <v>463</v>
      </c>
      <c r="G138" s="162" t="s">
        <v>218</v>
      </c>
      <c r="H138" s="163">
        <v>6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36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126</v>
      </c>
      <c r="AT138" s="170" t="s">
        <v>122</v>
      </c>
      <c r="AU138" s="170" t="s">
        <v>70</v>
      </c>
      <c r="AY138" s="14" t="s">
        <v>120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127</v>
      </c>
      <c r="BK138" s="171">
        <f t="shared" si="9"/>
        <v>0</v>
      </c>
      <c r="BL138" s="14" t="s">
        <v>126</v>
      </c>
      <c r="BM138" s="170" t="s">
        <v>212</v>
      </c>
    </row>
    <row r="139" spans="1:65" s="2" customFormat="1" ht="16.5" customHeight="1">
      <c r="A139" s="29"/>
      <c r="B139" s="158"/>
      <c r="C139" s="159" t="s">
        <v>70</v>
      </c>
      <c r="D139" s="159" t="s">
        <v>122</v>
      </c>
      <c r="E139" s="160" t="s">
        <v>464</v>
      </c>
      <c r="F139" s="161" t="s">
        <v>465</v>
      </c>
      <c r="G139" s="162" t="s">
        <v>177</v>
      </c>
      <c r="H139" s="163">
        <v>145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36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126</v>
      </c>
      <c r="AT139" s="170" t="s">
        <v>122</v>
      </c>
      <c r="AU139" s="170" t="s">
        <v>70</v>
      </c>
      <c r="AY139" s="14" t="s">
        <v>120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127</v>
      </c>
      <c r="BK139" s="171">
        <f t="shared" si="9"/>
        <v>0</v>
      </c>
      <c r="BL139" s="14" t="s">
        <v>126</v>
      </c>
      <c r="BM139" s="170" t="s">
        <v>219</v>
      </c>
    </row>
    <row r="140" spans="1:65" s="2" customFormat="1" ht="16.5" customHeight="1">
      <c r="A140" s="29"/>
      <c r="B140" s="158"/>
      <c r="C140" s="159" t="s">
        <v>70</v>
      </c>
      <c r="D140" s="159" t="s">
        <v>122</v>
      </c>
      <c r="E140" s="160" t="s">
        <v>466</v>
      </c>
      <c r="F140" s="161" t="s">
        <v>467</v>
      </c>
      <c r="G140" s="162" t="s">
        <v>177</v>
      </c>
      <c r="H140" s="163">
        <v>145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36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126</v>
      </c>
      <c r="AT140" s="170" t="s">
        <v>122</v>
      </c>
      <c r="AU140" s="170" t="s">
        <v>70</v>
      </c>
      <c r="AY140" s="14" t="s">
        <v>120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127</v>
      </c>
      <c r="BK140" s="171">
        <f t="shared" si="9"/>
        <v>0</v>
      </c>
      <c r="BL140" s="14" t="s">
        <v>126</v>
      </c>
      <c r="BM140" s="170" t="s">
        <v>222</v>
      </c>
    </row>
    <row r="141" spans="1:65" s="2" customFormat="1" ht="16.5" customHeight="1">
      <c r="A141" s="29"/>
      <c r="B141" s="158"/>
      <c r="C141" s="159" t="s">
        <v>70</v>
      </c>
      <c r="D141" s="159" t="s">
        <v>122</v>
      </c>
      <c r="E141" s="160" t="s">
        <v>468</v>
      </c>
      <c r="F141" s="161" t="s">
        <v>469</v>
      </c>
      <c r="G141" s="162" t="s">
        <v>470</v>
      </c>
      <c r="H141" s="163">
        <v>12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36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126</v>
      </c>
      <c r="AT141" s="170" t="s">
        <v>122</v>
      </c>
      <c r="AU141" s="170" t="s">
        <v>70</v>
      </c>
      <c r="AY141" s="14" t="s">
        <v>120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127</v>
      </c>
      <c r="BK141" s="171">
        <f t="shared" si="9"/>
        <v>0</v>
      </c>
      <c r="BL141" s="14" t="s">
        <v>126</v>
      </c>
      <c r="BM141" s="170" t="s">
        <v>226</v>
      </c>
    </row>
    <row r="142" spans="1:65" s="2" customFormat="1" ht="16.5" customHeight="1">
      <c r="A142" s="29"/>
      <c r="B142" s="158"/>
      <c r="C142" s="159" t="s">
        <v>70</v>
      </c>
      <c r="D142" s="159" t="s">
        <v>122</v>
      </c>
      <c r="E142" s="160" t="s">
        <v>471</v>
      </c>
      <c r="F142" s="161" t="s">
        <v>472</v>
      </c>
      <c r="G142" s="162" t="s">
        <v>470</v>
      </c>
      <c r="H142" s="163">
        <v>24</v>
      </c>
      <c r="I142" s="164"/>
      <c r="J142" s="163">
        <f t="shared" si="0"/>
        <v>0</v>
      </c>
      <c r="K142" s="165"/>
      <c r="L142" s="30"/>
      <c r="M142" s="166" t="s">
        <v>1</v>
      </c>
      <c r="N142" s="167" t="s">
        <v>36</v>
      </c>
      <c r="O142" s="55"/>
      <c r="P142" s="168">
        <f t="shared" si="1"/>
        <v>0</v>
      </c>
      <c r="Q142" s="168">
        <v>0</v>
      </c>
      <c r="R142" s="168">
        <f t="shared" si="2"/>
        <v>0</v>
      </c>
      <c r="S142" s="168">
        <v>0</v>
      </c>
      <c r="T142" s="16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126</v>
      </c>
      <c r="AT142" s="170" t="s">
        <v>122</v>
      </c>
      <c r="AU142" s="170" t="s">
        <v>70</v>
      </c>
      <c r="AY142" s="14" t="s">
        <v>120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4" t="s">
        <v>127</v>
      </c>
      <c r="BK142" s="171">
        <f t="shared" si="9"/>
        <v>0</v>
      </c>
      <c r="BL142" s="14" t="s">
        <v>126</v>
      </c>
      <c r="BM142" s="170" t="s">
        <v>229</v>
      </c>
    </row>
    <row r="143" spans="1:65" s="2" customFormat="1" ht="16.5" customHeight="1">
      <c r="A143" s="29"/>
      <c r="B143" s="158"/>
      <c r="C143" s="159" t="s">
        <v>70</v>
      </c>
      <c r="D143" s="159" t="s">
        <v>122</v>
      </c>
      <c r="E143" s="160" t="s">
        <v>473</v>
      </c>
      <c r="F143" s="161" t="s">
        <v>474</v>
      </c>
      <c r="G143" s="162" t="s">
        <v>470</v>
      </c>
      <c r="H143" s="163">
        <v>6</v>
      </c>
      <c r="I143" s="164"/>
      <c r="J143" s="163">
        <f t="shared" si="0"/>
        <v>0</v>
      </c>
      <c r="K143" s="165"/>
      <c r="L143" s="30"/>
      <c r="M143" s="166" t="s">
        <v>1</v>
      </c>
      <c r="N143" s="167" t="s">
        <v>36</v>
      </c>
      <c r="O143" s="55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126</v>
      </c>
      <c r="AT143" s="170" t="s">
        <v>122</v>
      </c>
      <c r="AU143" s="170" t="s">
        <v>70</v>
      </c>
      <c r="AY143" s="14" t="s">
        <v>120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4" t="s">
        <v>127</v>
      </c>
      <c r="BK143" s="171">
        <f t="shared" si="9"/>
        <v>0</v>
      </c>
      <c r="BL143" s="14" t="s">
        <v>126</v>
      </c>
      <c r="BM143" s="170" t="s">
        <v>233</v>
      </c>
    </row>
    <row r="144" spans="1:65" s="2" customFormat="1" ht="16.5" customHeight="1">
      <c r="A144" s="29"/>
      <c r="B144" s="158"/>
      <c r="C144" s="159" t="s">
        <v>70</v>
      </c>
      <c r="D144" s="159" t="s">
        <v>122</v>
      </c>
      <c r="E144" s="160" t="s">
        <v>475</v>
      </c>
      <c r="F144" s="161" t="s">
        <v>476</v>
      </c>
      <c r="G144" s="162" t="s">
        <v>470</v>
      </c>
      <c r="H144" s="163">
        <v>6</v>
      </c>
      <c r="I144" s="164"/>
      <c r="J144" s="163">
        <f t="shared" si="0"/>
        <v>0</v>
      </c>
      <c r="K144" s="165"/>
      <c r="L144" s="30"/>
      <c r="M144" s="166" t="s">
        <v>1</v>
      </c>
      <c r="N144" s="167" t="s">
        <v>36</v>
      </c>
      <c r="O144" s="55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126</v>
      </c>
      <c r="AT144" s="170" t="s">
        <v>122</v>
      </c>
      <c r="AU144" s="170" t="s">
        <v>70</v>
      </c>
      <c r="AY144" s="14" t="s">
        <v>120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4" t="s">
        <v>127</v>
      </c>
      <c r="BK144" s="171">
        <f t="shared" si="9"/>
        <v>0</v>
      </c>
      <c r="BL144" s="14" t="s">
        <v>126</v>
      </c>
      <c r="BM144" s="170" t="s">
        <v>236</v>
      </c>
    </row>
    <row r="145" spans="1:65" s="2" customFormat="1" ht="16.5" customHeight="1">
      <c r="A145" s="29"/>
      <c r="B145" s="158"/>
      <c r="C145" s="159" t="s">
        <v>70</v>
      </c>
      <c r="D145" s="159" t="s">
        <v>122</v>
      </c>
      <c r="E145" s="160" t="s">
        <v>477</v>
      </c>
      <c r="F145" s="161" t="s">
        <v>478</v>
      </c>
      <c r="G145" s="162" t="s">
        <v>470</v>
      </c>
      <c r="H145" s="163">
        <v>24</v>
      </c>
      <c r="I145" s="164"/>
      <c r="J145" s="163">
        <f t="shared" si="0"/>
        <v>0</v>
      </c>
      <c r="K145" s="165"/>
      <c r="L145" s="30"/>
      <c r="M145" s="172" t="s">
        <v>1</v>
      </c>
      <c r="N145" s="173" t="s">
        <v>36</v>
      </c>
      <c r="O145" s="174"/>
      <c r="P145" s="175">
        <f t="shared" si="1"/>
        <v>0</v>
      </c>
      <c r="Q145" s="175">
        <v>0</v>
      </c>
      <c r="R145" s="175">
        <f t="shared" si="2"/>
        <v>0</v>
      </c>
      <c r="S145" s="175">
        <v>0</v>
      </c>
      <c r="T145" s="176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126</v>
      </c>
      <c r="AT145" s="170" t="s">
        <v>122</v>
      </c>
      <c r="AU145" s="170" t="s">
        <v>70</v>
      </c>
      <c r="AY145" s="14" t="s">
        <v>120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4" t="s">
        <v>127</v>
      </c>
      <c r="BK145" s="171">
        <f t="shared" si="9"/>
        <v>0</v>
      </c>
      <c r="BL145" s="14" t="s">
        <v>126</v>
      </c>
      <c r="BM145" s="170" t="s">
        <v>240</v>
      </c>
    </row>
    <row r="146" spans="1:65" s="2" customFormat="1" ht="6.95" customHeight="1">
      <c r="A146" s="29"/>
      <c r="B146" s="44"/>
      <c r="C146" s="45"/>
      <c r="D146" s="45"/>
      <c r="E146" s="45"/>
      <c r="F146" s="45"/>
      <c r="G146" s="45"/>
      <c r="H146" s="45"/>
      <c r="I146" s="117"/>
      <c r="J146" s="45"/>
      <c r="K146" s="45"/>
      <c r="L146" s="30"/>
      <c r="M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</sheetData>
  <autoFilter ref="C115:K145" xr:uid="{00000000-0009-0000-0000-000003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Architektura</vt:lpstr>
      <vt:lpstr>02 - Spevnené plochy</vt:lpstr>
      <vt:lpstr>03 - Rozvody elektro</vt:lpstr>
      <vt:lpstr>'01 - Architektura'!Názvy_tlače</vt:lpstr>
      <vt:lpstr>'02 - Spevnené plochy'!Názvy_tlače</vt:lpstr>
      <vt:lpstr>'03 - Rozvody elektro'!Názvy_tlače</vt:lpstr>
      <vt:lpstr>'Rekapitulácia stavby'!Názvy_tlače</vt:lpstr>
      <vt:lpstr>'01 - Architektura'!Oblasť_tlače</vt:lpstr>
      <vt:lpstr>'02 - Spevnené plochy'!Oblasť_tlače</vt:lpstr>
      <vt:lpstr>'03 - Rozvody elektro'!Oblasť_tlače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Boris Mikla</cp:lastModifiedBy>
  <dcterms:created xsi:type="dcterms:W3CDTF">2022-02-22T07:40:19Z</dcterms:created>
  <dcterms:modified xsi:type="dcterms:W3CDTF">2022-02-22T08:20:32Z</dcterms:modified>
</cp:coreProperties>
</file>