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RR\"/>
    </mc:Choice>
  </mc:AlternateContent>
  <bookViews>
    <workbookView xWindow="0" yWindow="0" windowWidth="0" windowHeight="0"/>
  </bookViews>
  <sheets>
    <sheet name="Rekapitulácia stavby" sheetId="1" r:id="rId1"/>
    <sheet name="101-01-01 - Zastávka " sheetId="2" r:id="rId2"/>
    <sheet name="101-01-05 - Elektrická pr..." sheetId="3" r:id="rId3"/>
    <sheet name="101-02-01 - Zastávka" sheetId="4" r:id="rId4"/>
    <sheet name="101-02-05 - Elektrická pr..." sheetId="5" r:id="rId5"/>
    <sheet name="101-02-06 - Osvetlenie pr..." sheetId="6" r:id="rId6"/>
    <sheet name="101-03-01 - Zastávka " sheetId="7" r:id="rId7"/>
    <sheet name="101-03-05 - Elektrická pr..." sheetId="8" r:id="rId8"/>
    <sheet name="101-04-01 -  Zastávka" sheetId="9" r:id="rId9"/>
    <sheet name="101-04-05 - Elektrická pr..." sheetId="10" r:id="rId10"/>
    <sheet name="101-04-06 - Preložka osve..." sheetId="11" r:id="rId11"/>
    <sheet name="101-05-01 -  Zastávka" sheetId="12" r:id="rId12"/>
    <sheet name="101-05-05 - Elektrická pr..." sheetId="13" r:id="rId13"/>
    <sheet name="101-06-01 -  Zastávka-Nás..." sheetId="14" r:id="rId14"/>
    <sheet name="101-06-02 -  Zastávka-Nika" sheetId="15" r:id="rId15"/>
    <sheet name="101-06-05 - Elektrická pr..." sheetId="16" r:id="rId16"/>
  </sheets>
  <definedNames>
    <definedName name="_xlnm.Print_Area" localSheetId="0">'Rekapitulácia stavby'!$D$4:$AO$76,'Rekapitulácia stavby'!$C$82:$AQ$116</definedName>
    <definedName name="_xlnm.Print_Titles" localSheetId="0">'Rekapitulácia stavby'!$92:$92</definedName>
    <definedName name="_xlnm._FilterDatabase" localSheetId="1" hidden="1">'101-01-01 - Zastávka '!$C$124:$K$146</definedName>
    <definedName name="_xlnm.Print_Area" localSheetId="1">'101-01-01 - Zastávka '!$C$4:$J$76,'101-01-01 - Zastávka '!$C$82:$J$104,'101-01-01 - Zastávka '!$C$110:$J$146</definedName>
    <definedName name="_xlnm.Print_Titles" localSheetId="1">'101-01-01 - Zastávka '!$124:$124</definedName>
    <definedName name="_xlnm._FilterDatabase" localSheetId="2" hidden="1">'101-01-05 - Elektrická pr...'!$C$127:$K$196</definedName>
    <definedName name="_xlnm.Print_Area" localSheetId="2">'101-01-05 - Elektrická pr...'!$C$4:$J$76,'101-01-05 - Elektrická pr...'!$C$82:$J$107,'101-01-05 - Elektrická pr...'!$C$113:$J$196</definedName>
    <definedName name="_xlnm.Print_Titles" localSheetId="2">'101-01-05 - Elektrická pr...'!$127:$127</definedName>
    <definedName name="_xlnm._FilterDatabase" localSheetId="3" hidden="1">'101-02-01 - Zastávka'!$C$130:$K$279</definedName>
    <definedName name="_xlnm.Print_Area" localSheetId="3">'101-02-01 - Zastávka'!$C$4:$J$76,'101-02-01 - Zastávka'!$C$82:$J$110,'101-02-01 - Zastávka'!$C$116:$J$279</definedName>
    <definedName name="_xlnm.Print_Titles" localSheetId="3">'101-02-01 - Zastávka'!$130:$130</definedName>
    <definedName name="_xlnm._FilterDatabase" localSheetId="4" hidden="1">'101-02-05 - Elektrická pr...'!$C$128:$K$197</definedName>
    <definedName name="_xlnm.Print_Area" localSheetId="4">'101-02-05 - Elektrická pr...'!$C$4:$J$76,'101-02-05 - Elektrická pr...'!$C$82:$J$108,'101-02-05 - Elektrická pr...'!$C$114:$J$197</definedName>
    <definedName name="_xlnm.Print_Titles" localSheetId="4">'101-02-05 - Elektrická pr...'!$128:$128</definedName>
    <definedName name="_xlnm._FilterDatabase" localSheetId="5" hidden="1">'101-02-06 - Osvetlenie pr...'!$C$127:$K$185</definedName>
    <definedName name="_xlnm.Print_Area" localSheetId="5">'101-02-06 - Osvetlenie pr...'!$C$4:$J$76,'101-02-06 - Osvetlenie pr...'!$C$82:$J$107,'101-02-06 - Osvetlenie pr...'!$C$113:$J$185</definedName>
    <definedName name="_xlnm.Print_Titles" localSheetId="5">'101-02-06 - Osvetlenie pr...'!$127:$127</definedName>
    <definedName name="_xlnm._FilterDatabase" localSheetId="6" hidden="1">'101-03-01 - Zastávka '!$C$125:$K$151</definedName>
    <definedName name="_xlnm.Print_Area" localSheetId="6">'101-03-01 - Zastávka '!$C$4:$J$76,'101-03-01 - Zastávka '!$C$82:$J$105,'101-03-01 - Zastávka '!$C$111:$J$151</definedName>
    <definedName name="_xlnm.Print_Titles" localSheetId="6">'101-03-01 - Zastávka '!$125:$125</definedName>
    <definedName name="_xlnm._FilterDatabase" localSheetId="7" hidden="1">'101-03-05 - Elektrická pr...'!$C$127:$K$185</definedName>
    <definedName name="_xlnm.Print_Area" localSheetId="7">'101-03-05 - Elektrická pr...'!$C$4:$J$76,'101-03-05 - Elektrická pr...'!$C$82:$J$107,'101-03-05 - Elektrická pr...'!$C$113:$J$185</definedName>
    <definedName name="_xlnm.Print_Titles" localSheetId="7">'101-03-05 - Elektrická pr...'!$127:$127</definedName>
    <definedName name="_xlnm._FilterDatabase" localSheetId="8" hidden="1">'101-04-01 -  Zastávka'!$C$130:$K$284</definedName>
    <definedName name="_xlnm.Print_Area" localSheetId="8">'101-04-01 -  Zastávka'!$C$4:$J$76,'101-04-01 -  Zastávka'!$C$82:$J$110,'101-04-01 -  Zastávka'!$C$116:$J$284</definedName>
    <definedName name="_xlnm.Print_Titles" localSheetId="8">'101-04-01 -  Zastávka'!$130:$130</definedName>
    <definedName name="_xlnm._FilterDatabase" localSheetId="9" hidden="1">'101-04-05 - Elektrická pr...'!$C$124:$K$164</definedName>
    <definedName name="_xlnm.Print_Area" localSheetId="9">'101-04-05 - Elektrická pr...'!$C$4:$J$76,'101-04-05 - Elektrická pr...'!$C$82:$J$104,'101-04-05 - Elektrická pr...'!$C$110:$J$164</definedName>
    <definedName name="_xlnm.Print_Titles" localSheetId="9">'101-04-05 - Elektrická pr...'!$124:$124</definedName>
    <definedName name="_xlnm._FilterDatabase" localSheetId="10" hidden="1">'101-04-06 - Preložka osve...'!$C$125:$K$184</definedName>
    <definedName name="_xlnm.Print_Area" localSheetId="10">'101-04-06 - Preložka osve...'!$C$4:$J$76,'101-04-06 - Preložka osve...'!$C$82:$J$105,'101-04-06 - Preložka osve...'!$C$111:$J$184</definedName>
    <definedName name="_xlnm.Print_Titles" localSheetId="10">'101-04-06 - Preložka osve...'!$125:$125</definedName>
    <definedName name="_xlnm._FilterDatabase" localSheetId="11" hidden="1">'101-05-01 -  Zastávka'!$C$130:$K$268</definedName>
    <definedName name="_xlnm.Print_Area" localSheetId="11">'101-05-01 -  Zastávka'!$C$4:$J$76,'101-05-01 -  Zastávka'!$C$82:$J$110,'101-05-01 -  Zastávka'!$C$116:$J$268</definedName>
    <definedName name="_xlnm.Print_Titles" localSheetId="11">'101-05-01 -  Zastávka'!$130:$130</definedName>
    <definedName name="_xlnm._FilterDatabase" localSheetId="12" hidden="1">'101-05-05 - Elektrická pr...'!$C$128:$K$203</definedName>
    <definedName name="_xlnm.Print_Area" localSheetId="12">'101-05-05 - Elektrická pr...'!$C$4:$J$76,'101-05-05 - Elektrická pr...'!$C$82:$J$108,'101-05-05 - Elektrická pr...'!$C$114:$J$203</definedName>
    <definedName name="_xlnm.Print_Titles" localSheetId="12">'101-05-05 - Elektrická pr...'!$128:$128</definedName>
    <definedName name="_xlnm._FilterDatabase" localSheetId="13" hidden="1">'101-06-01 -  Zastávka-Nás...'!$C$128:$K$221</definedName>
    <definedName name="_xlnm.Print_Area" localSheetId="13">'101-06-01 -  Zastávka-Nás...'!$C$4:$J$76,'101-06-01 -  Zastávka-Nás...'!$C$82:$J$108,'101-06-01 -  Zastávka-Nás...'!$C$114:$J$221</definedName>
    <definedName name="_xlnm.Print_Titles" localSheetId="13">'101-06-01 -  Zastávka-Nás...'!$128:$128</definedName>
    <definedName name="_xlnm._FilterDatabase" localSheetId="14" hidden="1">'101-06-02 -  Zastávka-Nika'!$C$125:$K$171</definedName>
    <definedName name="_xlnm.Print_Area" localSheetId="14">'101-06-02 -  Zastávka-Nika'!$C$4:$J$76,'101-06-02 -  Zastávka-Nika'!$C$82:$J$105,'101-06-02 -  Zastávka-Nika'!$C$111:$J$171</definedName>
    <definedName name="_xlnm.Print_Titles" localSheetId="14">'101-06-02 -  Zastávka-Nika'!$125:$125</definedName>
    <definedName name="_xlnm._FilterDatabase" localSheetId="15" hidden="1">'101-06-05 - Elektrická pr...'!$C$128:$K$196</definedName>
    <definedName name="_xlnm.Print_Area" localSheetId="15">'101-06-05 - Elektrická pr...'!$C$4:$J$76,'101-06-05 - Elektrická pr...'!$C$82:$J$108,'101-06-05 - Elektrická pr...'!$C$114:$J$196</definedName>
    <definedName name="_xlnm.Print_Titles" localSheetId="15">'101-06-05 - Elektrická pr...'!$128:$128</definedName>
  </definedNames>
  <calcPr/>
</workbook>
</file>

<file path=xl/calcChain.xml><?xml version="1.0" encoding="utf-8"?>
<calcChain xmlns="http://schemas.openxmlformats.org/spreadsheetml/2006/main">
  <c i="16" l="1" r="J39"/>
  <c r="J38"/>
  <c i="1" r="AY115"/>
  <c i="16" r="J37"/>
  <c i="1" r="AX115"/>
  <c i="16"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91"/>
  <c r="E7"/>
  <c r="E85"/>
  <c i="15" r="J39"/>
  <c r="J38"/>
  <c i="1" r="AY114"/>
  <c i="15" r="J37"/>
  <c i="1" r="AX114"/>
  <c i="15"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14" r="J39"/>
  <c r="J38"/>
  <c i="1" r="AY113"/>
  <c i="14" r="J37"/>
  <c i="1" r="AX113"/>
  <c i="14"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T205"/>
  <c r="R206"/>
  <c r="R205"/>
  <c r="P206"/>
  <c r="P205"/>
  <c r="BI203"/>
  <c r="BH203"/>
  <c r="BG203"/>
  <c r="BE203"/>
  <c r="T203"/>
  <c r="T202"/>
  <c r="R203"/>
  <c r="R202"/>
  <c r="P203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91"/>
  <c r="E7"/>
  <c r="E117"/>
  <c i="13" r="J39"/>
  <c r="J38"/>
  <c i="1" r="AY111"/>
  <c i="13" r="J37"/>
  <c i="1" r="AX111"/>
  <c i="13"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94"/>
  <c r="J19"/>
  <c r="J14"/>
  <c r="J91"/>
  <c r="E7"/>
  <c r="E85"/>
  <c i="12" r="J39"/>
  <c r="J38"/>
  <c i="1" r="AY110"/>
  <c i="12" r="J37"/>
  <c i="1" r="AX110"/>
  <c i="12"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T250"/>
  <c r="R251"/>
  <c r="R250"/>
  <c r="P251"/>
  <c r="P250"/>
  <c r="BI248"/>
  <c r="BH248"/>
  <c r="BG248"/>
  <c r="BE248"/>
  <c r="T248"/>
  <c r="T247"/>
  <c r="R248"/>
  <c r="R247"/>
  <c r="P248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T164"/>
  <c r="R165"/>
  <c r="R164"/>
  <c r="P165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4"/>
  <c r="J93"/>
  <c r="F93"/>
  <c r="F91"/>
  <c r="E89"/>
  <c r="J20"/>
  <c r="E20"/>
  <c r="F94"/>
  <c r="J19"/>
  <c r="J14"/>
  <c r="J125"/>
  <c r="E7"/>
  <c r="E85"/>
  <c i="11" r="J39"/>
  <c r="J38"/>
  <c i="1" r="AY108"/>
  <c i="11" r="J37"/>
  <c i="1" r="AX108"/>
  <c i="11"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T130"/>
  <c r="R131"/>
  <c r="R130"/>
  <c r="P131"/>
  <c r="P130"/>
  <c r="BI129"/>
  <c r="BH129"/>
  <c r="BG129"/>
  <c r="BE129"/>
  <c r="T129"/>
  <c r="T128"/>
  <c r="T127"/>
  <c r="R129"/>
  <c r="R128"/>
  <c r="R127"/>
  <c r="P129"/>
  <c r="P128"/>
  <c r="P127"/>
  <c r="J123"/>
  <c r="J122"/>
  <c r="F122"/>
  <c r="F120"/>
  <c r="E118"/>
  <c r="J94"/>
  <c r="J93"/>
  <c r="F93"/>
  <c r="F91"/>
  <c r="E89"/>
  <c r="J20"/>
  <c r="E20"/>
  <c r="F123"/>
  <c r="J19"/>
  <c r="J14"/>
  <c r="J120"/>
  <c r="E7"/>
  <c r="E114"/>
  <c i="10" r="J39"/>
  <c r="J38"/>
  <c i="1" r="AY107"/>
  <c i="10" r="J37"/>
  <c i="1" r="AX107"/>
  <c i="10"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T130"/>
  <c r="R131"/>
  <c r="R130"/>
  <c r="P131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4"/>
  <c r="J93"/>
  <c r="F93"/>
  <c r="F91"/>
  <c r="E89"/>
  <c r="J20"/>
  <c r="E20"/>
  <c r="F122"/>
  <c r="J19"/>
  <c r="J14"/>
  <c r="J91"/>
  <c r="E7"/>
  <c r="E113"/>
  <c i="9" r="J39"/>
  <c r="J38"/>
  <c i="1" r="AY106"/>
  <c i="9" r="J37"/>
  <c i="1" r="AX106"/>
  <c i="9"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T271"/>
  <c r="R272"/>
  <c r="R271"/>
  <c r="P272"/>
  <c r="P271"/>
  <c r="BI269"/>
  <c r="BH269"/>
  <c r="BG269"/>
  <c r="BE269"/>
  <c r="T269"/>
  <c r="T268"/>
  <c r="R269"/>
  <c r="R268"/>
  <c r="P269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4"/>
  <c r="J93"/>
  <c r="F93"/>
  <c r="F91"/>
  <c r="E89"/>
  <c r="J20"/>
  <c r="E20"/>
  <c r="F128"/>
  <c r="J19"/>
  <c r="J14"/>
  <c r="J91"/>
  <c r="E7"/>
  <c r="E119"/>
  <c i="8" r="J39"/>
  <c r="J38"/>
  <c i="1" r="AY104"/>
  <c i="8" r="J37"/>
  <c i="1" r="AX104"/>
  <c i="8"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T130"/>
  <c r="R131"/>
  <c r="R130"/>
  <c r="P131"/>
  <c r="P130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7" r="J39"/>
  <c r="J38"/>
  <c i="1" r="AY103"/>
  <c i="7" r="J37"/>
  <c i="1" r="AX103"/>
  <c i="7"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R137"/>
  <c r="R136"/>
  <c r="P137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123"/>
  <c r="J19"/>
  <c r="J14"/>
  <c r="J91"/>
  <c r="E7"/>
  <c r="E114"/>
  <c i="6" r="J39"/>
  <c r="J38"/>
  <c i="1" r="AY101"/>
  <c i="6" r="J37"/>
  <c i="1" r="AX101"/>
  <c i="6"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T138"/>
  <c r="R139"/>
  <c r="R138"/>
  <c r="P139"/>
  <c r="P138"/>
  <c r="BI137"/>
  <c r="BH137"/>
  <c r="BG137"/>
  <c r="BE137"/>
  <c r="T137"/>
  <c r="T136"/>
  <c r="R137"/>
  <c r="R136"/>
  <c r="P137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85"/>
  <c i="5" r="J39"/>
  <c r="J38"/>
  <c i="1" r="AY100"/>
  <c i="5" r="J37"/>
  <c i="1" r="AX100"/>
  <c i="5"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4" r="J39"/>
  <c r="J38"/>
  <c i="1" r="AY99"/>
  <c i="4" r="J37"/>
  <c i="1" r="AX99"/>
  <c i="4"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T266"/>
  <c r="R267"/>
  <c r="R266"/>
  <c r="P267"/>
  <c r="P266"/>
  <c r="BI264"/>
  <c r="BH264"/>
  <c r="BG264"/>
  <c r="BE264"/>
  <c r="T264"/>
  <c r="T263"/>
  <c r="R264"/>
  <c r="R263"/>
  <c r="P264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T173"/>
  <c r="R174"/>
  <c r="R173"/>
  <c r="P174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4"/>
  <c r="J93"/>
  <c r="F93"/>
  <c r="F91"/>
  <c r="E89"/>
  <c r="J20"/>
  <c r="E20"/>
  <c r="F128"/>
  <c r="J19"/>
  <c r="J14"/>
  <c r="J125"/>
  <c r="E7"/>
  <c r="E85"/>
  <c i="3" r="J39"/>
  <c r="J38"/>
  <c i="1" r="AY97"/>
  <c i="3" r="J37"/>
  <c i="1" r="AX97"/>
  <c i="3"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2" r="J39"/>
  <c r="J38"/>
  <c i="1" r="AY96"/>
  <c i="2" r="J37"/>
  <c i="1" r="AX96"/>
  <c i="2" r="BI146"/>
  <c r="BH146"/>
  <c r="BG146"/>
  <c r="BE146"/>
  <c r="T146"/>
  <c r="T145"/>
  <c r="R146"/>
  <c r="R145"/>
  <c r="P146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4"/>
  <c r="J93"/>
  <c r="F93"/>
  <c r="F91"/>
  <c r="E89"/>
  <c r="J20"/>
  <c r="E20"/>
  <c r="F94"/>
  <c r="J19"/>
  <c r="J14"/>
  <c r="J91"/>
  <c r="E7"/>
  <c r="E85"/>
  <c i="1" r="L90"/>
  <c r="AM90"/>
  <c r="AM89"/>
  <c r="L89"/>
  <c r="AM87"/>
  <c r="L87"/>
  <c r="L85"/>
  <c r="L84"/>
  <c i="2" r="J140"/>
  <c r="BK132"/>
  <c r="BK146"/>
  <c r="BK129"/>
  <c i="1" r="AS102"/>
  <c i="2" r="BK144"/>
  <c r="J137"/>
  <c i="1" r="AS112"/>
  <c i="3" r="J189"/>
  <c r="J181"/>
  <c r="J172"/>
  <c r="BK165"/>
  <c r="J160"/>
  <c r="J152"/>
  <c r="J193"/>
  <c r="BK189"/>
  <c r="BK179"/>
  <c r="J170"/>
  <c r="BK152"/>
  <c r="J144"/>
  <c r="J135"/>
  <c r="J195"/>
  <c r="BK191"/>
  <c r="J186"/>
  <c r="J177"/>
  <c r="J169"/>
  <c r="J158"/>
  <c r="BK151"/>
  <c r="BK140"/>
  <c r="BK134"/>
  <c r="J196"/>
  <c r="J180"/>
  <c r="J179"/>
  <c r="BK177"/>
  <c r="BK174"/>
  <c r="BK169"/>
  <c r="J165"/>
  <c r="J157"/>
  <c r="J150"/>
  <c r="J139"/>
  <c i="4" r="BK279"/>
  <c r="J273"/>
  <c r="BK261"/>
  <c r="J254"/>
  <c r="BK242"/>
  <c r="J229"/>
  <c r="J221"/>
  <c r="J211"/>
  <c r="J204"/>
  <c r="J196"/>
  <c r="BK184"/>
  <c r="J168"/>
  <c r="BK161"/>
  <c r="BK140"/>
  <c r="J135"/>
  <c r="J278"/>
  <c r="BK269"/>
  <c r="BK249"/>
  <c r="J243"/>
  <c r="J237"/>
  <c r="BK230"/>
  <c r="BK220"/>
  <c r="BK212"/>
  <c r="J206"/>
  <c r="BK199"/>
  <c r="J192"/>
  <c r="BK185"/>
  <c r="BK180"/>
  <c r="BK168"/>
  <c r="J164"/>
  <c r="BK158"/>
  <c r="BK149"/>
  <c r="J137"/>
  <c r="J272"/>
  <c r="BK267"/>
  <c r="J258"/>
  <c r="BK251"/>
  <c r="J245"/>
  <c r="J236"/>
  <c r="BK231"/>
  <c r="BK217"/>
  <c r="J207"/>
  <c r="J195"/>
  <c r="J190"/>
  <c r="J185"/>
  <c r="BK174"/>
  <c r="BK169"/>
  <c r="BK154"/>
  <c r="BK148"/>
  <c r="J140"/>
  <c r="J259"/>
  <c r="BK253"/>
  <c r="BK241"/>
  <c r="J231"/>
  <c r="J224"/>
  <c r="BK219"/>
  <c r="BK211"/>
  <c r="J205"/>
  <c r="J188"/>
  <c r="BK179"/>
  <c r="J174"/>
  <c r="BK167"/>
  <c r="J160"/>
  <c r="J155"/>
  <c r="BK145"/>
  <c i="5" r="BK195"/>
  <c r="BK176"/>
  <c r="BK171"/>
  <c r="J162"/>
  <c r="BK155"/>
  <c r="BK139"/>
  <c r="BK194"/>
  <c r="BK188"/>
  <c r="BK183"/>
  <c r="J168"/>
  <c r="BK159"/>
  <c r="J153"/>
  <c r="BK135"/>
  <c r="BK132"/>
  <c r="BK190"/>
  <c r="BK181"/>
  <c r="BK178"/>
  <c r="BK163"/>
  <c r="J156"/>
  <c r="BK134"/>
  <c i="6" r="BK175"/>
  <c r="BK166"/>
  <c r="J160"/>
  <c r="BK155"/>
  <c r="J150"/>
  <c r="BK144"/>
  <c r="BK142"/>
  <c r="J182"/>
  <c r="J184"/>
  <c r="J176"/>
  <c r="J168"/>
  <c r="J161"/>
  <c r="J149"/>
  <c r="J143"/>
  <c r="BK134"/>
  <c r="BK183"/>
  <c r="BK176"/>
  <c r="BK168"/>
  <c r="J164"/>
  <c r="BK157"/>
  <c r="BK153"/>
  <c r="BK139"/>
  <c r="J133"/>
  <c i="7" r="J147"/>
  <c r="J139"/>
  <c r="BK133"/>
  <c r="BK149"/>
  <c r="BK144"/>
  <c r="BK131"/>
  <c i="8" r="BK181"/>
  <c r="BK177"/>
  <c r="J171"/>
  <c r="J160"/>
  <c r="BK157"/>
  <c r="J150"/>
  <c r="J142"/>
  <c r="J134"/>
  <c r="BK175"/>
  <c r="BK161"/>
  <c r="BK155"/>
  <c r="J145"/>
  <c r="BK139"/>
  <c r="J183"/>
  <c r="J170"/>
  <c r="J167"/>
  <c r="BK156"/>
  <c r="BK146"/>
  <c r="BK131"/>
  <c r="J178"/>
  <c r="BK166"/>
  <c r="J158"/>
  <c r="BK150"/>
  <c r="BK137"/>
  <c i="9" r="J277"/>
  <c r="J267"/>
  <c r="J261"/>
  <c r="BK249"/>
  <c r="BK236"/>
  <c r="BK230"/>
  <c r="BK219"/>
  <c r="BK214"/>
  <c r="J204"/>
  <c r="BK199"/>
  <c r="J196"/>
  <c r="BK186"/>
  <c r="J179"/>
  <c r="BK175"/>
  <c r="J166"/>
  <c r="BK155"/>
  <c r="J144"/>
  <c r="BK284"/>
  <c r="BK266"/>
  <c r="BK259"/>
  <c r="J250"/>
  <c r="BK244"/>
  <c r="BK238"/>
  <c r="BK233"/>
  <c r="J228"/>
  <c r="BK224"/>
  <c r="J217"/>
  <c r="J201"/>
  <c r="BK194"/>
  <c r="J182"/>
  <c r="J162"/>
  <c r="BK136"/>
  <c r="J280"/>
  <c r="BK269"/>
  <c r="BK262"/>
  <c r="J249"/>
  <c r="BK242"/>
  <c r="BK237"/>
  <c r="BK228"/>
  <c r="J222"/>
  <c r="J212"/>
  <c r="J207"/>
  <c r="J200"/>
  <c r="BK191"/>
  <c r="J183"/>
  <c r="BK173"/>
  <c r="BK160"/>
  <c r="J155"/>
  <c r="J151"/>
  <c r="BK148"/>
  <c r="BK139"/>
  <c r="BK134"/>
  <c r="J278"/>
  <c r="J265"/>
  <c r="BK258"/>
  <c r="J255"/>
  <c r="J251"/>
  <c r="BK245"/>
  <c r="J230"/>
  <c r="BK218"/>
  <c r="BK209"/>
  <c r="J203"/>
  <c r="BK190"/>
  <c r="BK185"/>
  <c r="BK177"/>
  <c r="J173"/>
  <c r="BK163"/>
  <c r="J158"/>
  <c r="BK149"/>
  <c r="BK145"/>
  <c r="BK138"/>
  <c i="10" r="J164"/>
  <c r="BK150"/>
  <c r="BK144"/>
  <c r="BK138"/>
  <c r="BK129"/>
  <c r="BK160"/>
  <c r="BK154"/>
  <c r="J149"/>
  <c r="J140"/>
  <c r="J134"/>
  <c r="BK155"/>
  <c r="J142"/>
  <c r="BK136"/>
  <c r="J162"/>
  <c r="J155"/>
  <c r="BK149"/>
  <c r="BK137"/>
  <c i="11" r="BK182"/>
  <c r="BK177"/>
  <c r="J171"/>
  <c r="J163"/>
  <c r="BK156"/>
  <c r="J150"/>
  <c r="BK145"/>
  <c r="J140"/>
  <c r="BK135"/>
  <c r="J183"/>
  <c r="BK176"/>
  <c r="J170"/>
  <c r="BK165"/>
  <c r="BK159"/>
  <c r="J149"/>
  <c r="J139"/>
  <c r="BK141"/>
  <c r="J135"/>
  <c r="J179"/>
  <c r="BK175"/>
  <c r="J167"/>
  <c r="BK163"/>
  <c r="J156"/>
  <c r="BK150"/>
  <c r="BK144"/>
  <c r="BK136"/>
  <c i="12" r="J263"/>
  <c r="BK256"/>
  <c r="BK242"/>
  <c r="BK232"/>
  <c r="J229"/>
  <c r="J219"/>
  <c r="J213"/>
  <c r="BK209"/>
  <c r="BK204"/>
  <c r="J198"/>
  <c r="BK193"/>
  <c r="BK186"/>
  <c r="BK176"/>
  <c r="BK168"/>
  <c r="J151"/>
  <c r="J146"/>
  <c r="J138"/>
  <c r="BK263"/>
  <c r="J256"/>
  <c r="J245"/>
  <c r="BK235"/>
  <c r="BK226"/>
  <c r="J216"/>
  <c r="BK200"/>
  <c r="BK180"/>
  <c r="J176"/>
  <c r="J172"/>
  <c r="J167"/>
  <c r="BK150"/>
  <c r="BK146"/>
  <c r="BK140"/>
  <c r="BK268"/>
  <c r="J264"/>
  <c r="BK254"/>
  <c r="J244"/>
  <c r="J238"/>
  <c r="J232"/>
  <c r="J227"/>
  <c r="BK221"/>
  <c r="BK217"/>
  <c r="J211"/>
  <c r="BK196"/>
  <c r="BK189"/>
  <c r="J183"/>
  <c r="J168"/>
  <c r="J159"/>
  <c r="J149"/>
  <c r="J139"/>
  <c r="BK261"/>
  <c r="J257"/>
  <c r="BK244"/>
  <c r="J234"/>
  <c r="BK223"/>
  <c r="J215"/>
  <c r="J201"/>
  <c r="J187"/>
  <c r="J182"/>
  <c r="BK174"/>
  <c r="BK162"/>
  <c r="BK156"/>
  <c r="BK152"/>
  <c r="BK136"/>
  <c i="13" r="J171"/>
  <c r="J199"/>
  <c r="J195"/>
  <c r="BK192"/>
  <c r="J187"/>
  <c r="BK182"/>
  <c r="BK179"/>
  <c r="BK176"/>
  <c r="BK172"/>
  <c r="BK167"/>
  <c r="J161"/>
  <c r="J157"/>
  <c r="BK153"/>
  <c r="BK146"/>
  <c r="BK141"/>
  <c r="J135"/>
  <c r="J132"/>
  <c r="BK199"/>
  <c r="J196"/>
  <c r="J192"/>
  <c r="BK187"/>
  <c r="BK184"/>
  <c r="BK181"/>
  <c r="J176"/>
  <c r="BK171"/>
  <c r="J167"/>
  <c r="J165"/>
  <c r="BK161"/>
  <c r="BK157"/>
  <c r="J154"/>
  <c r="J147"/>
  <c r="BK142"/>
  <c r="J136"/>
  <c r="BK132"/>
  <c i="14" r="BK218"/>
  <c r="BK214"/>
  <c r="BK210"/>
  <c r="BK200"/>
  <c r="J192"/>
  <c r="BK182"/>
  <c r="J169"/>
  <c r="J160"/>
  <c r="BK157"/>
  <c r="BK151"/>
  <c r="BK145"/>
  <c r="BK140"/>
  <c r="BK135"/>
  <c r="BK198"/>
  <c r="J195"/>
  <c r="J188"/>
  <c r="J170"/>
  <c r="J162"/>
  <c r="BK159"/>
  <c r="BK139"/>
  <c r="BK134"/>
  <c r="J216"/>
  <c r="BK209"/>
  <c r="BK201"/>
  <c r="BK197"/>
  <c r="BK191"/>
  <c r="J185"/>
  <c r="BK181"/>
  <c r="J177"/>
  <c r="BK174"/>
  <c r="J172"/>
  <c r="BK161"/>
  <c r="J148"/>
  <c r="J143"/>
  <c r="J134"/>
  <c r="BK216"/>
  <c r="J198"/>
  <c r="BK192"/>
  <c r="BK188"/>
  <c r="J181"/>
  <c r="BK173"/>
  <c r="BK166"/>
  <c r="J158"/>
  <c r="J145"/>
  <c r="J133"/>
  <c i="15" r="BK163"/>
  <c r="J159"/>
  <c r="BK154"/>
  <c r="BK149"/>
  <c r="J143"/>
  <c r="J134"/>
  <c r="BK131"/>
  <c r="J168"/>
  <c r="BK164"/>
  <c r="BK157"/>
  <c r="BK148"/>
  <c r="BK143"/>
  <c r="BK135"/>
  <c r="BK130"/>
  <c r="BK167"/>
  <c r="J163"/>
  <c r="J152"/>
  <c r="BK146"/>
  <c r="BK139"/>
  <c r="J135"/>
  <c i="16" r="J192"/>
  <c r="J187"/>
  <c r="BK179"/>
  <c r="BK175"/>
  <c r="J170"/>
  <c r="J154"/>
  <c r="BK141"/>
  <c r="J133"/>
  <c r="BK192"/>
  <c r="BK188"/>
  <c r="J179"/>
  <c r="BK174"/>
  <c r="BK168"/>
  <c r="BK162"/>
  <c r="BK156"/>
  <c r="J144"/>
  <c r="J135"/>
  <c r="J189"/>
  <c r="BK185"/>
  <c r="BK182"/>
  <c r="J174"/>
  <c r="J168"/>
  <c r="J141"/>
  <c r="BK193"/>
  <c r="BK177"/>
  <c r="BK169"/>
  <c r="J164"/>
  <c r="J156"/>
  <c r="BK148"/>
  <c r="BK142"/>
  <c r="BK133"/>
  <c i="2" r="BK136"/>
  <c r="BK131"/>
  <c r="J128"/>
  <c r="J142"/>
  <c i="1" r="AS109"/>
  <c i="2" r="BK142"/>
  <c r="J139"/>
  <c r="BK134"/>
  <c i="1" r="AS95"/>
  <c i="3" r="BK187"/>
  <c r="BK178"/>
  <c r="BK167"/>
  <c r="BK163"/>
  <c r="BK158"/>
  <c r="J140"/>
  <c r="BK192"/>
  <c r="J187"/>
  <c r="J178"/>
  <c r="J163"/>
  <c r="J151"/>
  <c r="BK142"/>
  <c r="BK196"/>
  <c r="J192"/>
  <c r="J188"/>
  <c r="BK180"/>
  <c r="J173"/>
  <c r="BK160"/>
  <c r="J154"/>
  <c r="J142"/>
  <c r="BK136"/>
  <c r="BK131"/>
  <c r="BK185"/>
  <c r="BK172"/>
  <c r="J168"/>
  <c r="J164"/>
  <c r="J159"/>
  <c r="J153"/>
  <c r="J143"/>
  <c r="J131"/>
  <c i="4" r="BK276"/>
  <c r="J271"/>
  <c r="J260"/>
  <c r="J250"/>
  <c r="BK244"/>
  <c r="J232"/>
  <c r="BK223"/>
  <c r="J201"/>
  <c r="J191"/>
  <c r="J181"/>
  <c r="BK165"/>
  <c r="J151"/>
  <c r="J145"/>
  <c r="BK143"/>
  <c r="BK137"/>
  <c r="J275"/>
  <c r="J261"/>
  <c r="BK245"/>
  <c r="J241"/>
  <c r="J234"/>
  <c r="J225"/>
  <c r="BK214"/>
  <c r="J208"/>
  <c r="BK202"/>
  <c r="J193"/>
  <c r="BK187"/>
  <c r="BK181"/>
  <c r="J170"/>
  <c r="J159"/>
  <c r="BK150"/>
  <c r="BK144"/>
  <c r="BK136"/>
  <c r="J270"/>
  <c r="J262"/>
  <c r="BK254"/>
  <c r="BK247"/>
  <c r="J239"/>
  <c r="BK234"/>
  <c r="BK224"/>
  <c r="BK216"/>
  <c r="BK203"/>
  <c r="BK198"/>
  <c r="BK192"/>
  <c r="J187"/>
  <c r="BK176"/>
  <c r="J161"/>
  <c r="BK155"/>
  <c r="J150"/>
  <c r="BK146"/>
  <c r="BK134"/>
  <c r="BK262"/>
  <c r="BK255"/>
  <c r="BK250"/>
  <c r="BK235"/>
  <c r="BK227"/>
  <c r="BK221"/>
  <c r="J218"/>
  <c r="J209"/>
  <c r="BK196"/>
  <c r="J180"/>
  <c r="J176"/>
  <c r="J169"/>
  <c r="BK163"/>
  <c r="BK156"/>
  <c r="BK151"/>
  <c r="J138"/>
  <c i="5" r="J189"/>
  <c r="J173"/>
  <c r="BK169"/>
  <c r="BK157"/>
  <c r="BK150"/>
  <c r="BK136"/>
  <c r="BK192"/>
  <c r="J184"/>
  <c r="BK173"/>
  <c r="J160"/>
  <c r="BK156"/>
  <c r="J139"/>
  <c r="J195"/>
  <c r="BK189"/>
  <c r="J180"/>
  <c r="BK165"/>
  <c r="BK161"/>
  <c r="BK175"/>
  <c r="J169"/>
  <c r="J165"/>
  <c r="BK154"/>
  <c r="J147"/>
  <c r="J142"/>
  <c r="J136"/>
  <c i="6" r="J179"/>
  <c r="BK169"/>
  <c r="BK162"/>
  <c r="J159"/>
  <c r="J154"/>
  <c r="BK149"/>
  <c r="BK145"/>
  <c r="BK133"/>
  <c r="BK185"/>
  <c r="BK177"/>
  <c r="J177"/>
  <c r="J171"/>
  <c r="BK164"/>
  <c r="BK159"/>
  <c r="BK151"/>
  <c r="J144"/>
  <c r="J137"/>
  <c r="BK184"/>
  <c r="J180"/>
  <c r="BK171"/>
  <c r="J162"/>
  <c r="J155"/>
  <c r="J148"/>
  <c r="J145"/>
  <c r="J135"/>
  <c i="7" r="J148"/>
  <c r="BK141"/>
  <c r="BK134"/>
  <c r="J129"/>
  <c r="BK151"/>
  <c r="BK147"/>
  <c r="J144"/>
  <c r="BK139"/>
  <c r="J131"/>
  <c r="BK140"/>
  <c r="BK129"/>
  <c i="8" r="BK180"/>
  <c r="BK176"/>
  <c r="J169"/>
  <c r="BK162"/>
  <c r="J153"/>
  <c r="J148"/>
  <c r="J139"/>
  <c r="BK182"/>
  <c r="BK172"/>
  <c r="BK167"/>
  <c r="J159"/>
  <c r="J154"/>
  <c r="J143"/>
  <c r="J133"/>
  <c r="J180"/>
  <c r="BK171"/>
  <c r="J165"/>
  <c r="J155"/>
  <c r="BK145"/>
  <c r="BK185"/>
  <c r="J175"/>
  <c r="BK168"/>
  <c r="J161"/>
  <c r="BK153"/>
  <c r="BK147"/>
  <c r="BK134"/>
  <c i="9" r="J281"/>
  <c r="BK274"/>
  <c r="J264"/>
  <c r="J253"/>
  <c r="BK240"/>
  <c r="BK232"/>
  <c r="BK220"/>
  <c r="BK205"/>
  <c r="BK200"/>
  <c r="BK193"/>
  <c r="J185"/>
  <c r="J177"/>
  <c r="J172"/>
  <c r="BK165"/>
  <c r="BK154"/>
  <c r="BK143"/>
  <c r="J135"/>
  <c r="BK280"/>
  <c r="BK263"/>
  <c r="J256"/>
  <c r="J246"/>
  <c r="BK239"/>
  <c r="BK235"/>
  <c r="J229"/>
  <c r="BK221"/>
  <c r="BK210"/>
  <c r="J199"/>
  <c r="BK192"/>
  <c r="BK187"/>
  <c r="BK170"/>
  <c r="J156"/>
  <c r="J141"/>
  <c r="J275"/>
  <c r="BK267"/>
  <c r="BK260"/>
  <c r="BK251"/>
  <c r="BK243"/>
  <c r="J238"/>
  <c r="BK229"/>
  <c r="BK225"/>
  <c r="J218"/>
  <c r="BK211"/>
  <c r="J206"/>
  <c r="J194"/>
  <c r="BK188"/>
  <c r="J180"/>
  <c r="J168"/>
  <c r="J159"/>
  <c r="J153"/>
  <c r="J149"/>
  <c r="BK141"/>
  <c r="BK137"/>
  <c r="BK283"/>
  <c r="J269"/>
  <c r="J262"/>
  <c r="BK256"/>
  <c r="BK253"/>
  <c r="J247"/>
  <c r="BK227"/>
  <c r="J219"/>
  <c r="J211"/>
  <c r="BK207"/>
  <c r="J191"/>
  <c r="BK184"/>
  <c r="J178"/>
  <c r="J175"/>
  <c r="BK167"/>
  <c r="J161"/>
  <c r="J152"/>
  <c r="J147"/>
  <c r="J142"/>
  <c r="J134"/>
  <c i="10" r="J154"/>
  <c r="BK145"/>
  <c r="J143"/>
  <c r="BK135"/>
  <c r="BK128"/>
  <c r="BK159"/>
  <c r="J152"/>
  <c r="J147"/>
  <c r="J138"/>
  <c r="BK131"/>
  <c r="J157"/>
  <c r="BK151"/>
  <c r="J139"/>
  <c r="BK164"/>
  <c r="J159"/>
  <c r="BK152"/>
  <c r="BK146"/>
  <c i="11" r="BK181"/>
  <c r="J176"/>
  <c r="BK170"/>
  <c r="J162"/>
  <c r="J158"/>
  <c r="J153"/>
  <c r="BK149"/>
  <c r="J144"/>
  <c r="BK139"/>
  <c r="J129"/>
  <c r="J182"/>
  <c r="J175"/>
  <c r="BK171"/>
  <c r="J166"/>
  <c r="J160"/>
  <c r="J155"/>
  <c r="J145"/>
  <c r="J136"/>
  <c r="BK138"/>
  <c r="J180"/>
  <c r="J173"/>
  <c r="BK166"/>
  <c r="J161"/>
  <c r="BK155"/>
  <c r="BK151"/>
  <c r="J146"/>
  <c r="BK137"/>
  <c i="12" r="BK267"/>
  <c r="J260"/>
  <c r="J251"/>
  <c r="J240"/>
  <c r="BK231"/>
  <c r="J221"/>
  <c r="BK215"/>
  <c r="J210"/>
  <c r="J205"/>
  <c r="J200"/>
  <c r="BK194"/>
  <c r="BK183"/>
  <c r="BK173"/>
  <c r="J157"/>
  <c r="J148"/>
  <c r="J145"/>
  <c r="J137"/>
  <c r="BK262"/>
  <c r="J254"/>
  <c r="J239"/>
  <c r="BK234"/>
  <c r="J225"/>
  <c r="J206"/>
  <c r="BK197"/>
  <c r="J184"/>
  <c r="J177"/>
  <c r="J171"/>
  <c r="BK165"/>
  <c r="BK153"/>
  <c r="BK148"/>
  <c r="J143"/>
  <c r="BK135"/>
  <c r="BK266"/>
  <c r="BK259"/>
  <c r="BK251"/>
  <c r="J243"/>
  <c r="J236"/>
  <c r="BK229"/>
  <c r="BK225"/>
  <c r="J218"/>
  <c r="BK216"/>
  <c r="BK208"/>
  <c r="BK205"/>
  <c r="J193"/>
  <c r="J188"/>
  <c r="BK177"/>
  <c r="BK167"/>
  <c r="BK157"/>
  <c r="BK151"/>
  <c r="BK141"/>
  <c r="BK264"/>
  <c r="J253"/>
  <c r="BK243"/>
  <c r="BK233"/>
  <c r="J222"/>
  <c r="BK214"/>
  <c r="J209"/>
  <c r="BK190"/>
  <c r="J185"/>
  <c r="BK179"/>
  <c r="J170"/>
  <c r="BK159"/>
  <c r="BK155"/>
  <c r="BK138"/>
  <c i="13" r="BK203"/>
  <c r="J201"/>
  <c r="BK197"/>
  <c r="J193"/>
  <c r="BK189"/>
  <c r="J184"/>
  <c r="J180"/>
  <c r="BK173"/>
  <c r="J170"/>
  <c r="BK164"/>
  <c r="J159"/>
  <c r="BK155"/>
  <c r="J148"/>
  <c r="J142"/>
  <c r="BK136"/>
  <c r="BK202"/>
  <c r="BK201"/>
  <c r="J197"/>
  <c r="BK194"/>
  <c r="J189"/>
  <c r="J186"/>
  <c r="J182"/>
  <c r="J178"/>
  <c r="J174"/>
  <c r="BK170"/>
  <c r="J166"/>
  <c r="BK163"/>
  <c r="BK159"/>
  <c r="BK156"/>
  <c r="J150"/>
  <c r="J146"/>
  <c r="J141"/>
  <c r="BK134"/>
  <c i="14" r="BK221"/>
  <c r="J217"/>
  <c r="J213"/>
  <c r="J209"/>
  <c r="J203"/>
  <c r="J194"/>
  <c r="BK184"/>
  <c r="BK172"/>
  <c r="J164"/>
  <c r="BK158"/>
  <c r="BK154"/>
  <c r="BK148"/>
  <c r="J144"/>
  <c r="J139"/>
  <c r="BK132"/>
  <c r="J196"/>
  <c r="J190"/>
  <c r="BK187"/>
  <c r="BK163"/>
  <c r="J157"/>
  <c r="J154"/>
  <c r="J137"/>
  <c r="BK220"/>
  <c r="J214"/>
  <c r="J211"/>
  <c r="J206"/>
  <c r="BK183"/>
  <c r="J178"/>
  <c r="J167"/>
  <c r="J147"/>
  <c r="BK142"/>
  <c r="J132"/>
  <c r="BK217"/>
  <c r="J200"/>
  <c r="BK194"/>
  <c r="BK190"/>
  <c r="BK185"/>
  <c r="BK178"/>
  <c r="J171"/>
  <c r="J165"/>
  <c r="J151"/>
  <c r="J142"/>
  <c r="BK138"/>
  <c i="15" r="BK171"/>
  <c r="BK161"/>
  <c r="J157"/>
  <c r="BK153"/>
  <c r="J150"/>
  <c r="J141"/>
  <c r="BK133"/>
  <c r="J129"/>
  <c r="J167"/>
  <c r="J162"/>
  <c r="BK159"/>
  <c r="J149"/>
  <c r="J145"/>
  <c r="J136"/>
  <c r="J132"/>
  <c r="J171"/>
  <c r="BK166"/>
  <c r="BK158"/>
  <c r="J151"/>
  <c r="BK141"/>
  <c r="J133"/>
  <c i="16" r="BK196"/>
  <c r="J185"/>
  <c r="BK181"/>
  <c r="J178"/>
  <c r="BK171"/>
  <c r="J150"/>
  <c r="BK144"/>
  <c r="J136"/>
  <c r="J193"/>
  <c r="J183"/>
  <c r="BK176"/>
  <c r="BK172"/>
  <c r="J163"/>
  <c r="J157"/>
  <c r="BK147"/>
  <c r="J142"/>
  <c r="BK134"/>
  <c r="BK187"/>
  <c r="BK183"/>
  <c r="J180"/>
  <c r="J169"/>
  <c r="BK163"/>
  <c r="BK161"/>
  <c r="BK132"/>
  <c r="BK189"/>
  <c r="J171"/>
  <c r="J160"/>
  <c r="BK157"/>
  <c r="J153"/>
  <c r="J147"/>
  <c r="J139"/>
  <c r="J132"/>
  <c i="2" r="BK137"/>
  <c r="J134"/>
  <c r="J130"/>
  <c r="J144"/>
  <c r="J141"/>
  <c i="1" r="AS105"/>
  <c i="2" r="J146"/>
  <c r="BK141"/>
  <c r="J136"/>
  <c r="J132"/>
  <c r="BK130"/>
  <c i="3" r="BK190"/>
  <c r="J182"/>
  <c r="J174"/>
  <c r="J166"/>
  <c r="J162"/>
  <c r="BK157"/>
  <c r="BK135"/>
  <c r="J191"/>
  <c r="J183"/>
  <c r="BK176"/>
  <c r="BK159"/>
  <c r="BK149"/>
  <c r="BK143"/>
  <c r="J134"/>
  <c r="BK194"/>
  <c r="J190"/>
  <c r="BK181"/>
  <c r="J176"/>
  <c r="BK161"/>
  <c r="J156"/>
  <c r="BK150"/>
  <c r="BK139"/>
  <c r="J133"/>
  <c r="BK188"/>
  <c r="J171"/>
  <c r="J167"/>
  <c r="BK162"/>
  <c r="BK155"/>
  <c r="J149"/>
  <c r="J136"/>
  <c i="4" r="BK278"/>
  <c r="BK274"/>
  <c r="J267"/>
  <c r="J255"/>
  <c r="BK248"/>
  <c r="BK239"/>
  <c r="J228"/>
  <c r="BK218"/>
  <c r="J210"/>
  <c r="J200"/>
  <c r="BK188"/>
  <c r="BK171"/>
  <c r="J148"/>
  <c r="J144"/>
  <c r="BK142"/>
  <c r="J136"/>
  <c r="J276"/>
  <c r="BK271"/>
  <c r="J253"/>
  <c r="J244"/>
  <c r="J240"/>
  <c r="BK232"/>
  <c r="BK226"/>
  <c r="J219"/>
  <c r="BK210"/>
  <c r="BK205"/>
  <c r="J198"/>
  <c r="BK190"/>
  <c r="J184"/>
  <c r="J179"/>
  <c r="BK166"/>
  <c r="J163"/>
  <c r="BK157"/>
  <c r="BK147"/>
  <c r="J142"/>
  <c r="BK277"/>
  <c r="J269"/>
  <c r="BK259"/>
  <c r="BK256"/>
  <c r="J248"/>
  <c r="BK243"/>
  <c r="BK237"/>
  <c r="BK228"/>
  <c r="J215"/>
  <c r="J202"/>
  <c r="J194"/>
  <c r="BK191"/>
  <c r="BK186"/>
  <c r="BK178"/>
  <c r="J157"/>
  <c r="J153"/>
  <c r="J149"/>
  <c r="J141"/>
  <c r="J274"/>
  <c r="BK260"/>
  <c r="J257"/>
  <c r="J251"/>
  <c r="BK240"/>
  <c r="J233"/>
  <c r="J226"/>
  <c r="BK222"/>
  <c r="BK215"/>
  <c r="BK208"/>
  <c r="BK204"/>
  <c r="J186"/>
  <c r="J178"/>
  <c r="J171"/>
  <c r="BK164"/>
  <c r="BK159"/>
  <c r="J154"/>
  <c r="BK135"/>
  <c i="5" r="J182"/>
  <c r="J172"/>
  <c r="BK170"/>
  <c r="J161"/>
  <c r="BK153"/>
  <c r="BK137"/>
  <c r="J193"/>
  <c r="BK186"/>
  <c r="J175"/>
  <c r="J164"/>
  <c r="J157"/>
  <c r="BK145"/>
  <c r="J133"/>
  <c r="BK191"/>
  <c r="J186"/>
  <c r="BK177"/>
  <c r="BK164"/>
  <c r="J159"/>
  <c r="J177"/>
  <c r="J176"/>
  <c r="BK172"/>
  <c r="J170"/>
  <c r="J167"/>
  <c r="BK162"/>
  <c r="J150"/>
  <c r="J145"/>
  <c r="BK141"/>
  <c r="J135"/>
  <c i="6" r="BK178"/>
  <c r="BK167"/>
  <c r="BK161"/>
  <c r="J156"/>
  <c r="J151"/>
  <c r="BK146"/>
  <c r="J134"/>
  <c r="J131"/>
  <c r="J178"/>
  <c r="J183"/>
  <c r="BK172"/>
  <c r="BK165"/>
  <c r="BK160"/>
  <c r="J153"/>
  <c r="BK148"/>
  <c r="BK135"/>
  <c r="J185"/>
  <c r="J181"/>
  <c r="J172"/>
  <c r="J167"/>
  <c r="BK163"/>
  <c r="BK156"/>
  <c r="BK152"/>
  <c r="J146"/>
  <c r="BK137"/>
  <c r="BK131"/>
  <c i="7" r="BK145"/>
  <c r="J140"/>
  <c r="BK135"/>
  <c r="BK130"/>
  <c r="J135"/>
  <c r="J145"/>
  <c r="BK142"/>
  <c r="J137"/>
  <c r="J130"/>
  <c r="J133"/>
  <c i="8" r="J184"/>
  <c r="BK178"/>
  <c r="J172"/>
  <c r="J166"/>
  <c r="BK159"/>
  <c r="J152"/>
  <c r="BK144"/>
  <c r="BK136"/>
  <c r="J179"/>
  <c r="BK170"/>
  <c r="BK160"/>
  <c r="J156"/>
  <c r="J149"/>
  <c r="J131"/>
  <c r="J176"/>
  <c r="J168"/>
  <c r="J162"/>
  <c r="J147"/>
  <c r="J137"/>
  <c r="J182"/>
  <c r="J164"/>
  <c r="BK154"/>
  <c r="J146"/>
  <c r="BK133"/>
  <c i="9" r="J279"/>
  <c r="BK275"/>
  <c r="BK265"/>
  <c r="BK254"/>
  <c r="BK241"/>
  <c r="J233"/>
  <c r="BK223"/>
  <c r="BK216"/>
  <c r="BK206"/>
  <c r="BK201"/>
  <c r="BK197"/>
  <c r="J187"/>
  <c r="BK178"/>
  <c r="J167"/>
  <c r="J160"/>
  <c r="J145"/>
  <c r="J139"/>
  <c r="J282"/>
  <c r="BK278"/>
  <c r="J257"/>
  <c r="BK252"/>
  <c r="J245"/>
  <c r="J241"/>
  <c r="J236"/>
  <c r="J231"/>
  <c r="J223"/>
  <c r="J215"/>
  <c r="BK204"/>
  <c r="J190"/>
  <c r="BK183"/>
  <c r="J163"/>
  <c r="BK151"/>
  <c r="J284"/>
  <c r="BK276"/>
  <c r="J272"/>
  <c r="BK264"/>
  <c r="J258"/>
  <c r="BK246"/>
  <c r="J239"/>
  <c r="J235"/>
  <c r="J224"/>
  <c r="BK215"/>
  <c r="J208"/>
  <c r="J197"/>
  <c r="J193"/>
  <c r="J184"/>
  <c r="J174"/>
  <c r="BK166"/>
  <c r="BK156"/>
  <c r="BK152"/>
  <c r="BK146"/>
  <c r="J138"/>
  <c r="J252"/>
  <c r="J248"/>
  <c r="J242"/>
  <c r="J225"/>
  <c r="J214"/>
  <c r="BK208"/>
  <c r="J202"/>
  <c r="J186"/>
  <c r="BK182"/>
  <c r="J176"/>
  <c r="BK172"/>
  <c r="BK162"/>
  <c r="BK157"/>
  <c r="J148"/>
  <c r="BK144"/>
  <c r="BK135"/>
  <c i="10" r="BK157"/>
  <c r="BK147"/>
  <c r="BK139"/>
  <c r="J131"/>
  <c r="BK162"/>
  <c r="BK156"/>
  <c r="J151"/>
  <c r="J146"/>
  <c r="J137"/>
  <c r="J129"/>
  <c r="J156"/>
  <c r="J144"/>
  <c r="BK140"/>
  <c r="BK163"/>
  <c r="J158"/>
  <c r="J150"/>
  <c r="BK141"/>
  <c r="J136"/>
  <c i="11" r="J178"/>
  <c r="J168"/>
  <c r="BK161"/>
  <c r="J154"/>
  <c r="J151"/>
  <c r="BK146"/>
  <c r="BK142"/>
  <c r="J134"/>
  <c r="J181"/>
  <c r="BK174"/>
  <c r="BK169"/>
  <c r="J164"/>
  <c r="BK158"/>
  <c r="BK153"/>
  <c r="J143"/>
  <c r="BK131"/>
  <c r="J137"/>
  <c r="J184"/>
  <c r="J177"/>
  <c r="BK168"/>
  <c r="BK157"/>
  <c r="J152"/>
  <c r="J147"/>
  <c r="J142"/>
  <c r="J131"/>
  <c i="12" r="J265"/>
  <c r="J259"/>
  <c r="BK248"/>
  <c r="BK238"/>
  <c r="BK230"/>
  <c r="BK220"/>
  <c r="BK212"/>
  <c r="J207"/>
  <c r="BK201"/>
  <c r="J196"/>
  <c r="BK191"/>
  <c r="J180"/>
  <c r="BK171"/>
  <c r="J154"/>
  <c r="J147"/>
  <c r="J140"/>
  <c r="J134"/>
  <c r="BK257"/>
  <c r="J241"/>
  <c r="J233"/>
  <c r="J223"/>
  <c r="J204"/>
  <c r="J194"/>
  <c r="BK182"/>
  <c r="BK178"/>
  <c r="J174"/>
  <c r="J169"/>
  <c r="BK158"/>
  <c r="BK149"/>
  <c r="BK145"/>
  <c r="J142"/>
  <c r="BK134"/>
  <c r="BK265"/>
  <c r="BK255"/>
  <c r="BK245"/>
  <c r="J237"/>
  <c r="J231"/>
  <c r="J226"/>
  <c r="BK224"/>
  <c r="BK213"/>
  <c r="BK206"/>
  <c r="BK198"/>
  <c r="J192"/>
  <c r="BK185"/>
  <c r="BK169"/>
  <c r="J162"/>
  <c r="J155"/>
  <c r="BK143"/>
  <c r="J266"/>
  <c r="J258"/>
  <c r="J246"/>
  <c r="BK239"/>
  <c r="J224"/>
  <c r="J217"/>
  <c r="BK210"/>
  <c r="BK199"/>
  <c r="BK188"/>
  <c r="BK184"/>
  <c r="J178"/>
  <c r="BK163"/>
  <c r="J158"/>
  <c r="J153"/>
  <c r="J141"/>
  <c i="13" r="J202"/>
  <c r="J203"/>
  <c r="J198"/>
  <c r="J194"/>
  <c r="BK188"/>
  <c r="J183"/>
  <c r="BK180"/>
  <c r="J177"/>
  <c r="BK174"/>
  <c r="J169"/>
  <c r="BK162"/>
  <c r="J158"/>
  <c r="BK154"/>
  <c r="BK147"/>
  <c r="J144"/>
  <c r="BK137"/>
  <c r="BK133"/>
  <c r="BK200"/>
  <c r="BK198"/>
  <c r="BK195"/>
  <c r="J190"/>
  <c r="BK186"/>
  <c r="BK183"/>
  <c r="BK177"/>
  <c r="J173"/>
  <c r="BK169"/>
  <c r="BK166"/>
  <c r="J164"/>
  <c r="BK160"/>
  <c r="J155"/>
  <c r="BK148"/>
  <c r="BK144"/>
  <c r="J137"/>
  <c r="J133"/>
  <c i="14" r="J220"/>
  <c r="J212"/>
  <c r="BK208"/>
  <c r="J201"/>
  <c r="J193"/>
  <c r="BK186"/>
  <c r="J174"/>
  <c r="J166"/>
  <c r="J159"/>
  <c r="J150"/>
  <c r="J146"/>
  <c r="BK133"/>
  <c r="J197"/>
  <c r="BK189"/>
  <c r="J180"/>
  <c r="BK175"/>
  <c r="BK164"/>
  <c r="J153"/>
  <c r="J136"/>
  <c r="J218"/>
  <c r="BK213"/>
  <c r="J210"/>
  <c r="BK203"/>
  <c r="J186"/>
  <c r="BK171"/>
  <c r="BK160"/>
  <c r="BK149"/>
  <c r="BK144"/>
  <c r="J135"/>
  <c r="J219"/>
  <c r="BK215"/>
  <c r="BK193"/>
  <c r="J189"/>
  <c r="J183"/>
  <c r="BK179"/>
  <c r="BK169"/>
  <c r="J163"/>
  <c r="BK147"/>
  <c r="BK141"/>
  <c r="BK137"/>
  <c i="15" r="BK168"/>
  <c r="J160"/>
  <c r="BK156"/>
  <c r="BK151"/>
  <c r="J144"/>
  <c r="BK137"/>
  <c r="BK132"/>
  <c r="J169"/>
  <c r="BK165"/>
  <c r="BK160"/>
  <c r="BK150"/>
  <c r="J146"/>
  <c r="J139"/>
  <c r="J131"/>
  <c r="BK169"/>
  <c r="J165"/>
  <c r="J154"/>
  <c r="BK147"/>
  <c r="BK144"/>
  <c r="J137"/>
  <c i="16" r="BK195"/>
  <c r="BK191"/>
  <c r="BK186"/>
  <c r="J177"/>
  <c r="J172"/>
  <c r="J161"/>
  <c r="J146"/>
  <c r="J137"/>
  <c r="J195"/>
  <c r="J191"/>
  <c r="J182"/>
  <c r="BK173"/>
  <c r="BK166"/>
  <c r="J158"/>
  <c r="BK153"/>
  <c r="J145"/>
  <c r="BK178"/>
  <c r="BK167"/>
  <c r="J162"/>
  <c r="BK136"/>
  <c r="J190"/>
  <c r="J175"/>
  <c r="J167"/>
  <c r="BK159"/>
  <c r="BK155"/>
  <c r="BK150"/>
  <c r="BK145"/>
  <c r="J134"/>
  <c i="2" r="BK139"/>
  <c r="BK133"/>
  <c r="J129"/>
  <c r="J143"/>
  <c r="BK128"/>
  <c i="1" r="AS98"/>
  <c i="2" r="BK143"/>
  <c r="BK140"/>
  <c r="J133"/>
  <c r="J131"/>
  <c i="3" r="BK195"/>
  <c r="BK186"/>
  <c r="J175"/>
  <c r="BK171"/>
  <c r="BK164"/>
  <c r="BK153"/>
  <c r="BK133"/>
  <c r="BK182"/>
  <c r="BK173"/>
  <c r="BK156"/>
  <c r="BK146"/>
  <c r="BK132"/>
  <c r="BK193"/>
  <c r="J185"/>
  <c r="BK175"/>
  <c r="BK168"/>
  <c r="J155"/>
  <c r="J146"/>
  <c r="BK137"/>
  <c r="J132"/>
  <c r="J194"/>
  <c r="BK183"/>
  <c r="BK170"/>
  <c r="BK166"/>
  <c r="J161"/>
  <c r="BK154"/>
  <c r="BK144"/>
  <c r="J137"/>
  <c i="4" r="BK275"/>
  <c r="BK270"/>
  <c r="J256"/>
  <c r="J247"/>
  <c r="J238"/>
  <c r="J227"/>
  <c r="J216"/>
  <c r="BK206"/>
  <c r="J203"/>
  <c r="BK194"/>
  <c r="BK183"/>
  <c r="J167"/>
  <c r="J143"/>
  <c r="BK141"/>
  <c r="J134"/>
  <c r="J279"/>
  <c r="J277"/>
  <c r="BK272"/>
  <c r="J246"/>
  <c r="J242"/>
  <c r="J235"/>
  <c r="BK229"/>
  <c r="J222"/>
  <c r="J217"/>
  <c r="BK209"/>
  <c r="BK200"/>
  <c r="BK195"/>
  <c r="BK189"/>
  <c r="BK182"/>
  <c r="J172"/>
  <c r="J165"/>
  <c r="BK160"/>
  <c r="BK152"/>
  <c r="J146"/>
  <c r="BK139"/>
  <c r="BK273"/>
  <c r="J264"/>
  <c r="BK257"/>
  <c r="J252"/>
  <c r="BK246"/>
  <c r="BK238"/>
  <c r="BK233"/>
  <c r="J223"/>
  <c r="J214"/>
  <c r="BK201"/>
  <c r="BK193"/>
  <c r="J189"/>
  <c r="J183"/>
  <c r="BK177"/>
  <c r="BK170"/>
  <c r="J156"/>
  <c r="J152"/>
  <c r="J147"/>
  <c r="BK138"/>
  <c r="BK264"/>
  <c r="BK258"/>
  <c r="BK252"/>
  <c r="J249"/>
  <c r="BK236"/>
  <c r="J230"/>
  <c r="BK225"/>
  <c r="J220"/>
  <c r="J212"/>
  <c r="BK207"/>
  <c r="J199"/>
  <c r="J182"/>
  <c r="J177"/>
  <c r="BK172"/>
  <c r="J166"/>
  <c r="J158"/>
  <c r="BK153"/>
  <c r="J139"/>
  <c i="5" r="J194"/>
  <c r="BK174"/>
  <c r="J166"/>
  <c r="BK160"/>
  <c r="BK142"/>
  <c r="J197"/>
  <c r="J191"/>
  <c r="J179"/>
  <c r="BK166"/>
  <c r="J158"/>
  <c r="BK146"/>
  <c r="J134"/>
  <c r="BK196"/>
  <c r="BK187"/>
  <c r="BK179"/>
  <c r="BK167"/>
  <c r="J155"/>
  <c r="J154"/>
  <c r="BK148"/>
  <c r="BK147"/>
  <c r="J146"/>
  <c r="BK144"/>
  <c r="J141"/>
  <c r="BK133"/>
  <c r="J132"/>
  <c r="BK197"/>
  <c r="J196"/>
  <c r="BK193"/>
  <c r="J192"/>
  <c r="J190"/>
  <c r="J188"/>
  <c r="J187"/>
  <c r="BK184"/>
  <c r="J183"/>
  <c r="BK182"/>
  <c r="J181"/>
  <c r="BK180"/>
  <c r="J178"/>
  <c r="J174"/>
  <c r="J171"/>
  <c r="BK168"/>
  <c r="J163"/>
  <c r="BK158"/>
  <c r="J148"/>
  <c r="J144"/>
  <c r="J137"/>
  <c i="6" r="BK180"/>
  <c r="J174"/>
  <c r="J165"/>
  <c r="J157"/>
  <c r="J152"/>
  <c r="BK147"/>
  <c r="BK143"/>
  <c r="BK132"/>
  <c r="BK179"/>
  <c r="BK174"/>
  <c r="BK181"/>
  <c r="J169"/>
  <c r="J163"/>
  <c r="BK158"/>
  <c r="BK150"/>
  <c r="J139"/>
  <c r="J132"/>
  <c r="BK182"/>
  <c r="J175"/>
  <c r="J166"/>
  <c r="J158"/>
  <c r="BK154"/>
  <c r="J147"/>
  <c r="J142"/>
  <c i="7" r="J149"/>
  <c r="J142"/>
  <c r="BK137"/>
  <c r="BK132"/>
  <c r="BK146"/>
  <c r="BK148"/>
  <c r="J146"/>
  <c r="J141"/>
  <c r="J134"/>
  <c r="J151"/>
  <c r="J132"/>
  <c i="8" r="J185"/>
  <c r="BK179"/>
  <c r="BK174"/>
  <c r="BK165"/>
  <c r="BK158"/>
  <c r="J151"/>
  <c r="BK143"/>
  <c r="J181"/>
  <c r="J163"/>
  <c r="J157"/>
  <c r="BK151"/>
  <c r="BK142"/>
  <c r="BK184"/>
  <c r="J177"/>
  <c r="BK169"/>
  <c r="BK164"/>
  <c r="BK148"/>
  <c r="J144"/>
  <c r="BK183"/>
  <c r="J174"/>
  <c r="BK163"/>
  <c r="BK152"/>
  <c r="BK149"/>
  <c r="J136"/>
  <c i="9" r="BK282"/>
  <c r="J276"/>
  <c r="BK272"/>
  <c r="J260"/>
  <c r="J244"/>
  <c r="BK234"/>
  <c r="J226"/>
  <c r="BK217"/>
  <c r="J210"/>
  <c r="BK202"/>
  <c r="J198"/>
  <c r="J192"/>
  <c r="BK181"/>
  <c r="BK176"/>
  <c r="BK168"/>
  <c r="BK161"/>
  <c r="BK153"/>
  <c r="J140"/>
  <c r="BK281"/>
  <c r="BK277"/>
  <c r="BK261"/>
  <c r="BK255"/>
  <c r="BK247"/>
  <c r="J243"/>
  <c r="J237"/>
  <c r="J232"/>
  <c r="BK226"/>
  <c r="BK222"/>
  <c r="BK212"/>
  <c r="BK198"/>
  <c r="J188"/>
  <c r="BK180"/>
  <c r="J157"/>
  <c r="BK142"/>
  <c r="J283"/>
  <c r="J274"/>
  <c r="J266"/>
  <c r="J259"/>
  <c r="BK248"/>
  <c r="J240"/>
  <c r="J234"/>
  <c r="J227"/>
  <c r="J221"/>
  <c r="J209"/>
  <c r="BK203"/>
  <c r="BK196"/>
  <c r="BK189"/>
  <c r="J181"/>
  <c r="J170"/>
  <c r="BK158"/>
  <c r="J154"/>
  <c r="BK150"/>
  <c r="BK147"/>
  <c r="BK140"/>
  <c r="J136"/>
  <c r="BK279"/>
  <c r="J263"/>
  <c r="BK257"/>
  <c r="J254"/>
  <c r="BK250"/>
  <c r="BK231"/>
  <c r="J220"/>
  <c r="J216"/>
  <c r="J205"/>
  <c r="J189"/>
  <c r="BK179"/>
  <c r="BK174"/>
  <c r="J165"/>
  <c r="BK159"/>
  <c r="J150"/>
  <c r="J146"/>
  <c r="J143"/>
  <c r="J137"/>
  <c i="10" r="BK161"/>
  <c r="BK148"/>
  <c r="BK142"/>
  <c r="BK134"/>
  <c r="J163"/>
  <c r="BK158"/>
  <c r="J148"/>
  <c r="BK143"/>
  <c r="J135"/>
  <c r="J160"/>
  <c r="BK153"/>
  <c r="J141"/>
  <c r="J128"/>
  <c r="J161"/>
  <c r="J153"/>
  <c r="J145"/>
  <c i="11" r="BK183"/>
  <c r="BK179"/>
  <c r="J174"/>
  <c r="BK164"/>
  <c r="BK160"/>
  <c r="BK152"/>
  <c r="BK148"/>
  <c r="BK143"/>
  <c r="J138"/>
  <c r="BK184"/>
  <c r="BK180"/>
  <c r="BK173"/>
  <c r="BK167"/>
  <c r="BK162"/>
  <c r="J157"/>
  <c r="BK147"/>
  <c r="BK140"/>
  <c r="BK129"/>
  <c r="BK134"/>
  <c r="BK178"/>
  <c r="J169"/>
  <c r="J165"/>
  <c r="J159"/>
  <c r="BK154"/>
  <c r="J148"/>
  <c r="J141"/>
  <c i="12" r="J268"/>
  <c r="J261"/>
  <c r="J255"/>
  <c r="BK241"/>
  <c r="BK236"/>
  <c r="BK228"/>
  <c r="BK218"/>
  <c r="BK211"/>
  <c r="J208"/>
  <c r="BK202"/>
  <c r="J197"/>
  <c r="BK192"/>
  <c r="BK181"/>
  <c r="J175"/>
  <c r="J161"/>
  <c r="J150"/>
  <c r="BK139"/>
  <c r="J136"/>
  <c r="BK258"/>
  <c r="BK246"/>
  <c r="BK237"/>
  <c r="J230"/>
  <c r="BK222"/>
  <c r="J202"/>
  <c r="J189"/>
  <c r="J179"/>
  <c r="BK175"/>
  <c r="BK170"/>
  <c r="J163"/>
  <c r="J152"/>
  <c r="BK147"/>
  <c r="BK144"/>
  <c r="BK137"/>
  <c r="J267"/>
  <c r="J262"/>
  <c r="BK253"/>
  <c r="BK240"/>
  <c r="J235"/>
  <c r="J228"/>
  <c r="BK219"/>
  <c r="J214"/>
  <c r="BK207"/>
  <c r="J199"/>
  <c r="J190"/>
  <c r="BK187"/>
  <c r="J173"/>
  <c r="J165"/>
  <c r="J156"/>
  <c r="J144"/>
  <c r="J135"/>
  <c r="BK260"/>
  <c r="J248"/>
  <c r="J242"/>
  <c r="BK227"/>
  <c r="J220"/>
  <c r="J212"/>
  <c r="J191"/>
  <c r="J186"/>
  <c r="J181"/>
  <c r="BK172"/>
  <c r="BK161"/>
  <c r="BK154"/>
  <c r="BK142"/>
  <c i="13" r="BK190"/>
  <c r="J185"/>
  <c r="J181"/>
  <c r="BK178"/>
  <c r="J175"/>
  <c r="J168"/>
  <c r="J163"/>
  <c r="J160"/>
  <c r="J156"/>
  <c r="BK150"/>
  <c r="J145"/>
  <c r="BK139"/>
  <c r="J134"/>
  <c r="J200"/>
  <c r="BK196"/>
  <c r="BK193"/>
  <c r="J188"/>
  <c r="BK185"/>
  <c r="J179"/>
  <c r="BK175"/>
  <c r="J172"/>
  <c r="BK168"/>
  <c r="BK165"/>
  <c r="J162"/>
  <c r="BK158"/>
  <c r="J153"/>
  <c r="BK145"/>
  <c r="J139"/>
  <c r="BK135"/>
  <c i="14" r="BK219"/>
  <c r="J215"/>
  <c r="BK211"/>
  <c r="BK206"/>
  <c r="J199"/>
  <c r="J191"/>
  <c r="J179"/>
  <c r="BK162"/>
  <c r="BK155"/>
  <c r="J149"/>
  <c r="J182"/>
  <c r="BK177"/>
  <c r="BK165"/>
  <c r="J161"/>
  <c r="J155"/>
  <c r="J138"/>
  <c r="J221"/>
  <c r="BK212"/>
  <c r="J208"/>
  <c r="BK199"/>
  <c r="BK196"/>
  <c r="BK195"/>
  <c r="J187"/>
  <c r="BK180"/>
  <c r="J176"/>
  <c r="J175"/>
  <c r="J173"/>
  <c r="BK170"/>
  <c r="BK150"/>
  <c r="BK146"/>
  <c r="J141"/>
  <c r="J184"/>
  <c r="BK176"/>
  <c r="BK167"/>
  <c r="BK153"/>
  <c r="BK143"/>
  <c r="J140"/>
  <c r="BK136"/>
  <c i="15" r="BK162"/>
  <c r="J158"/>
  <c r="BK152"/>
  <c r="BK145"/>
  <c r="BK136"/>
  <c r="J130"/>
  <c r="J166"/>
  <c r="J161"/>
  <c r="J156"/>
  <c r="J147"/>
  <c r="BK140"/>
  <c r="BK134"/>
  <c r="BK129"/>
  <c r="J164"/>
  <c r="J153"/>
  <c r="J148"/>
  <c r="J140"/>
  <c i="16" r="BK194"/>
  <c r="J188"/>
  <c r="BK180"/>
  <c r="J173"/>
  <c r="BK164"/>
  <c r="J148"/>
  <c r="BK139"/>
  <c r="J196"/>
  <c r="J165"/>
  <c r="BK160"/>
  <c r="J155"/>
  <c r="BK137"/>
  <c r="BK190"/>
  <c r="J186"/>
  <c r="J181"/>
  <c r="BK170"/>
  <c r="J166"/>
  <c r="J159"/>
  <c r="J194"/>
  <c r="J176"/>
  <c r="BK165"/>
  <c r="BK158"/>
  <c r="BK154"/>
  <c r="BK146"/>
  <c r="BK135"/>
  <c i="2" l="1" r="BK127"/>
  <c r="R135"/>
  <c r="R138"/>
  <c i="3" r="BK130"/>
  <c r="J130"/>
  <c r="J100"/>
  <c r="BK138"/>
  <c r="J138"/>
  <c r="J101"/>
  <c r="BK141"/>
  <c r="J141"/>
  <c r="J102"/>
  <c r="R141"/>
  <c r="P148"/>
  <c r="P147"/>
  <c r="P184"/>
  <c i="4" r="R133"/>
  <c r="R162"/>
  <c r="P175"/>
  <c r="BK197"/>
  <c r="J197"/>
  <c r="J104"/>
  <c r="P213"/>
  <c r="BK268"/>
  <c r="J268"/>
  <c r="J109"/>
  <c i="5" r="P131"/>
  <c r="T140"/>
  <c r="T143"/>
  <c r="P152"/>
  <c r="R185"/>
  <c i="6" r="T130"/>
  <c r="T129"/>
  <c r="P141"/>
  <c r="P140"/>
  <c r="P170"/>
  <c r="P173"/>
  <c i="7" r="T128"/>
  <c r="P138"/>
  <c r="R143"/>
  <c i="8" r="R132"/>
  <c r="R129"/>
  <c r="T135"/>
  <c r="R141"/>
  <c r="BK173"/>
  <c r="J173"/>
  <c r="J106"/>
  <c i="9" r="BK133"/>
  <c r="BK164"/>
  <c r="J164"/>
  <c r="J101"/>
  <c r="R171"/>
  <c r="R195"/>
  <c r="T213"/>
  <c r="T273"/>
  <c r="T270"/>
  <c i="10" r="P127"/>
  <c r="P126"/>
  <c r="P133"/>
  <c r="P132"/>
  <c i="11" r="P133"/>
  <c r="T172"/>
  <c i="12" r="R133"/>
  <c r="P160"/>
  <c r="P166"/>
  <c r="BK195"/>
  <c r="J195"/>
  <c r="J104"/>
  <c r="BK203"/>
  <c r="J203"/>
  <c r="J105"/>
  <c r="R252"/>
  <c r="R249"/>
  <c i="13" r="R131"/>
  <c r="T140"/>
  <c r="T143"/>
  <c r="R152"/>
  <c r="R151"/>
  <c r="R191"/>
  <c i="14" r="BK131"/>
  <c r="BK152"/>
  <c r="J152"/>
  <c r="J101"/>
  <c r="BK156"/>
  <c r="J156"/>
  <c r="J102"/>
  <c r="R168"/>
  <c r="P207"/>
  <c r="P204"/>
  <c i="15" r="P128"/>
  <c r="BK138"/>
  <c r="J138"/>
  <c r="J101"/>
  <c r="BK142"/>
  <c r="J142"/>
  <c r="J102"/>
  <c r="R155"/>
  <c i="2" r="P127"/>
  <c r="BK135"/>
  <c r="J135"/>
  <c r="J101"/>
  <c r="P138"/>
  <c i="3" r="R130"/>
  <c r="P138"/>
  <c r="P141"/>
  <c r="R148"/>
  <c r="T184"/>
  <c i="4" r="T133"/>
  <c r="T162"/>
  <c r="T175"/>
  <c r="T197"/>
  <c r="R213"/>
  <c r="P268"/>
  <c r="P265"/>
  <c i="5" r="R131"/>
  <c r="P140"/>
  <c r="P143"/>
  <c r="BK152"/>
  <c r="J152"/>
  <c r="J106"/>
  <c r="BK185"/>
  <c r="J185"/>
  <c r="J107"/>
  <c i="6" r="BK130"/>
  <c r="J130"/>
  <c r="J100"/>
  <c r="BK141"/>
  <c r="BK140"/>
  <c r="BK170"/>
  <c r="J170"/>
  <c r="J105"/>
  <c r="BK173"/>
  <c r="J173"/>
  <c r="J106"/>
  <c i="7" r="R128"/>
  <c r="T138"/>
  <c r="BK143"/>
  <c r="J143"/>
  <c r="J103"/>
  <c i="8" r="T132"/>
  <c r="T129"/>
  <c r="T128"/>
  <c r="R135"/>
  <c r="BK141"/>
  <c r="BK140"/>
  <c r="J140"/>
  <c r="J104"/>
  <c r="T173"/>
  <c i="9" r="P133"/>
  <c r="P164"/>
  <c r="BK171"/>
  <c r="J171"/>
  <c r="J103"/>
  <c r="BK195"/>
  <c r="J195"/>
  <c r="J104"/>
  <c r="P213"/>
  <c r="R273"/>
  <c r="R270"/>
  <c i="10" r="T127"/>
  <c r="T126"/>
  <c r="BK133"/>
  <c r="J133"/>
  <c r="J103"/>
  <c i="11" r="T133"/>
  <c r="T132"/>
  <c r="T126"/>
  <c r="R172"/>
  <c i="12" r="P133"/>
  <c r="BK160"/>
  <c r="J160"/>
  <c r="J101"/>
  <c r="R166"/>
  <c r="P195"/>
  <c r="P203"/>
  <c r="P252"/>
  <c r="P249"/>
  <c i="13" r="P131"/>
  <c r="BK140"/>
  <c r="J140"/>
  <c r="J102"/>
  <c r="BK143"/>
  <c r="J143"/>
  <c r="J103"/>
  <c r="P152"/>
  <c r="P151"/>
  <c r="P191"/>
  <c i="14" r="T131"/>
  <c r="R152"/>
  <c r="R156"/>
  <c r="P168"/>
  <c i="15" r="T128"/>
  <c r="T138"/>
  <c r="P142"/>
  <c r="P155"/>
  <c i="16" r="P131"/>
  <c i="2" r="T127"/>
  <c r="T135"/>
  <c r="T138"/>
  <c i="3" r="P130"/>
  <c r="P129"/>
  <c r="P128"/>
  <c i="1" r="AU97"/>
  <c i="3" r="T138"/>
  <c r="BK148"/>
  <c r="R184"/>
  <c i="4" r="P133"/>
  <c r="P162"/>
  <c r="R175"/>
  <c r="P197"/>
  <c r="BK213"/>
  <c r="J213"/>
  <c r="J105"/>
  <c r="T268"/>
  <c r="T265"/>
  <c i="5" r="BK131"/>
  <c r="J131"/>
  <c r="J100"/>
  <c r="BK140"/>
  <c r="J140"/>
  <c r="J102"/>
  <c r="BK143"/>
  <c r="J143"/>
  <c r="J103"/>
  <c r="T152"/>
  <c r="T151"/>
  <c r="T185"/>
  <c i="6" r="R130"/>
  <c r="R129"/>
  <c r="T141"/>
  <c r="T140"/>
  <c r="T170"/>
  <c r="T173"/>
  <c i="7" r="BK128"/>
  <c r="J128"/>
  <c r="J100"/>
  <c r="R138"/>
  <c r="P143"/>
  <c i="8" r="BK132"/>
  <c r="J132"/>
  <c r="J101"/>
  <c r="P135"/>
  <c r="T141"/>
  <c r="T140"/>
  <c r="P173"/>
  <c i="9" r="T133"/>
  <c r="T164"/>
  <c r="T171"/>
  <c r="T195"/>
  <c r="R213"/>
  <c r="P273"/>
  <c r="P270"/>
  <c i="10" r="BK127"/>
  <c r="J127"/>
  <c r="J100"/>
  <c r="T133"/>
  <c r="T132"/>
  <c i="11" r="BK133"/>
  <c r="J133"/>
  <c r="J103"/>
  <c r="P172"/>
  <c i="12" r="BK133"/>
  <c r="J133"/>
  <c r="J100"/>
  <c r="BK166"/>
  <c r="J166"/>
  <c r="J103"/>
  <c r="T166"/>
  <c r="R195"/>
  <c r="R203"/>
  <c r="BK252"/>
  <c r="J252"/>
  <c r="J109"/>
  <c i="13" r="T131"/>
  <c r="T130"/>
  <c r="P140"/>
  <c r="P143"/>
  <c r="T152"/>
  <c r="T151"/>
  <c r="T191"/>
  <c i="14" r="P131"/>
  <c r="P152"/>
  <c r="P156"/>
  <c r="T168"/>
  <c r="T207"/>
  <c r="T204"/>
  <c i="15" r="BK128"/>
  <c r="J128"/>
  <c r="J100"/>
  <c r="P138"/>
  <c r="R142"/>
  <c r="BK155"/>
  <c r="J155"/>
  <c r="J103"/>
  <c i="16" r="BK131"/>
  <c r="T131"/>
  <c r="P140"/>
  <c r="R143"/>
  <c r="P152"/>
  <c i="2" r="R127"/>
  <c r="R126"/>
  <c r="R125"/>
  <c r="P135"/>
  <c r="BK138"/>
  <c r="J138"/>
  <c r="J102"/>
  <c i="3" r="T130"/>
  <c r="R138"/>
  <c r="T141"/>
  <c r="T148"/>
  <c r="T147"/>
  <c r="BK184"/>
  <c r="J184"/>
  <c r="J106"/>
  <c i="4" r="BK133"/>
  <c r="J133"/>
  <c r="J100"/>
  <c r="BK162"/>
  <c r="J162"/>
  <c r="J101"/>
  <c r="BK175"/>
  <c r="J175"/>
  <c r="J103"/>
  <c r="R197"/>
  <c r="T213"/>
  <c r="R268"/>
  <c r="R265"/>
  <c i="5" r="T131"/>
  <c r="T130"/>
  <c r="T129"/>
  <c r="R140"/>
  <c r="R143"/>
  <c r="R152"/>
  <c r="R151"/>
  <c r="P185"/>
  <c i="6" r="P130"/>
  <c r="P129"/>
  <c r="P128"/>
  <c i="1" r="AU101"/>
  <c i="6" r="R141"/>
  <c r="R170"/>
  <c r="R173"/>
  <c i="7" r="P128"/>
  <c r="P127"/>
  <c r="P126"/>
  <c i="1" r="AU103"/>
  <c i="7" r="BK138"/>
  <c r="J138"/>
  <c r="J102"/>
  <c r="T143"/>
  <c i="8" r="P132"/>
  <c r="P129"/>
  <c r="P128"/>
  <c i="1" r="AU104"/>
  <c i="8" r="BK135"/>
  <c r="J135"/>
  <c r="J102"/>
  <c r="P141"/>
  <c r="P140"/>
  <c r="R173"/>
  <c i="9" r="R133"/>
  <c r="R132"/>
  <c r="R164"/>
  <c r="P171"/>
  <c r="P195"/>
  <c r="BK213"/>
  <c r="J213"/>
  <c r="J105"/>
  <c r="BK273"/>
  <c r="J273"/>
  <c r="J109"/>
  <c i="10" r="R127"/>
  <c r="R126"/>
  <c r="R133"/>
  <c r="R132"/>
  <c i="11" r="R133"/>
  <c r="R132"/>
  <c r="R126"/>
  <c r="BK172"/>
  <c r="J172"/>
  <c r="J104"/>
  <c i="12" r="T133"/>
  <c r="R160"/>
  <c r="T160"/>
  <c r="T195"/>
  <c r="T203"/>
  <c r="T252"/>
  <c r="T249"/>
  <c i="13" r="BK131"/>
  <c r="J131"/>
  <c r="J100"/>
  <c r="R140"/>
  <c r="R143"/>
  <c r="BK152"/>
  <c r="J152"/>
  <c r="J106"/>
  <c r="BK191"/>
  <c r="J191"/>
  <c r="J107"/>
  <c i="14" r="R131"/>
  <c r="R130"/>
  <c r="T152"/>
  <c r="T156"/>
  <c r="BK168"/>
  <c r="J168"/>
  <c r="J103"/>
  <c r="BK207"/>
  <c r="J207"/>
  <c r="J107"/>
  <c r="R207"/>
  <c r="R204"/>
  <c i="15" r="R128"/>
  <c r="R127"/>
  <c r="R126"/>
  <c r="R138"/>
  <c r="T142"/>
  <c r="T155"/>
  <c i="16" r="R131"/>
  <c r="BK140"/>
  <c r="J140"/>
  <c r="J102"/>
  <c r="R140"/>
  <c r="T140"/>
  <c r="BK143"/>
  <c r="J143"/>
  <c r="J103"/>
  <c r="P143"/>
  <c r="T143"/>
  <c r="BK152"/>
  <c r="J152"/>
  <c r="J106"/>
  <c r="R152"/>
  <c r="T152"/>
  <c r="BK184"/>
  <c r="J184"/>
  <c r="J107"/>
  <c r="P184"/>
  <c r="R184"/>
  <c r="T184"/>
  <c i="5" r="BK138"/>
  <c r="J138"/>
  <c r="J101"/>
  <c i="9" r="BK169"/>
  <c r="J169"/>
  <c r="J102"/>
  <c i="11" r="BK128"/>
  <c r="J128"/>
  <c r="J100"/>
  <c i="12" r="BK247"/>
  <c r="J247"/>
  <c r="J106"/>
  <c i="3" r="BK145"/>
  <c r="J145"/>
  <c r="J103"/>
  <c i="7" r="BK150"/>
  <c r="J150"/>
  <c r="J104"/>
  <c i="9" r="BK268"/>
  <c r="J268"/>
  <c r="J106"/>
  <c i="14" r="BK202"/>
  <c r="J202"/>
  <c r="J104"/>
  <c r="BK205"/>
  <c r="J205"/>
  <c r="J106"/>
  <c i="15" r="BK170"/>
  <c r="J170"/>
  <c r="J104"/>
  <c i="4" r="BK173"/>
  <c r="J173"/>
  <c r="J102"/>
  <c r="BK263"/>
  <c r="J263"/>
  <c r="J106"/>
  <c r="BK266"/>
  <c r="J266"/>
  <c r="J108"/>
  <c i="5" r="BK149"/>
  <c r="J149"/>
  <c r="J104"/>
  <c i="6" r="BK138"/>
  <c r="J138"/>
  <c r="J102"/>
  <c i="7" r="BK136"/>
  <c r="J136"/>
  <c r="J101"/>
  <c i="8" r="BK130"/>
  <c r="J130"/>
  <c r="J100"/>
  <c r="BK138"/>
  <c r="J138"/>
  <c r="J103"/>
  <c i="11" r="BK130"/>
  <c r="J130"/>
  <c r="J101"/>
  <c i="13" r="BK149"/>
  <c r="J149"/>
  <c r="J104"/>
  <c i="16" r="BK138"/>
  <c r="J138"/>
  <c r="J101"/>
  <c r="BK149"/>
  <c r="J149"/>
  <c r="J104"/>
  <c i="2" r="BK145"/>
  <c r="J145"/>
  <c r="J103"/>
  <c i="6" r="BK136"/>
  <c r="J136"/>
  <c r="J101"/>
  <c i="9" r="BK271"/>
  <c r="J271"/>
  <c r="J108"/>
  <c i="10" r="BK130"/>
  <c r="J130"/>
  <c r="J101"/>
  <c i="12" r="BK164"/>
  <c r="J164"/>
  <c r="J102"/>
  <c r="BK250"/>
  <c r="J250"/>
  <c r="J108"/>
  <c i="13" r="BK138"/>
  <c r="J138"/>
  <c r="J101"/>
  <c i="16" r="F94"/>
  <c r="BF133"/>
  <c r="BF136"/>
  <c r="BF137"/>
  <c r="BF141"/>
  <c r="BF142"/>
  <c r="BF150"/>
  <c r="BF154"/>
  <c r="BF155"/>
  <c r="BF157"/>
  <c r="BF158"/>
  <c r="BF160"/>
  <c r="BF163"/>
  <c r="BF166"/>
  <c r="BF167"/>
  <c r="BF174"/>
  <c r="BF175"/>
  <c r="BF181"/>
  <c r="BF182"/>
  <c r="BF185"/>
  <c r="BF191"/>
  <c r="J123"/>
  <c r="BF139"/>
  <c r="BF161"/>
  <c r="BF165"/>
  <c r="BF168"/>
  <c r="BF171"/>
  <c r="BF173"/>
  <c r="BF177"/>
  <c r="BF180"/>
  <c r="BF188"/>
  <c r="BF189"/>
  <c r="E117"/>
  <c r="BF135"/>
  <c r="BF144"/>
  <c r="BF145"/>
  <c r="BF146"/>
  <c r="BF147"/>
  <c r="BF148"/>
  <c r="BF156"/>
  <c r="BF162"/>
  <c r="BF164"/>
  <c r="BF170"/>
  <c r="BF178"/>
  <c r="BF179"/>
  <c r="BF186"/>
  <c r="BF190"/>
  <c r="BF193"/>
  <c r="BF194"/>
  <c r="BF195"/>
  <c r="BF132"/>
  <c r="BF134"/>
  <c r="BF153"/>
  <c r="BF159"/>
  <c r="BF169"/>
  <c r="BF172"/>
  <c r="BF176"/>
  <c r="BF183"/>
  <c r="BF187"/>
  <c r="BF192"/>
  <c r="BF196"/>
  <c i="14" r="J131"/>
  <c r="J100"/>
  <c i="15" r="J91"/>
  <c r="F94"/>
  <c r="BF129"/>
  <c r="BF130"/>
  <c r="BF131"/>
  <c r="BF133"/>
  <c r="BF135"/>
  <c r="BF137"/>
  <c r="BF141"/>
  <c r="BF144"/>
  <c r="BF148"/>
  <c r="BF149"/>
  <c r="BF154"/>
  <c r="BF156"/>
  <c r="BF159"/>
  <c r="BF166"/>
  <c r="BF167"/>
  <c r="BF168"/>
  <c r="BF169"/>
  <c i="14" r="BK204"/>
  <c r="J204"/>
  <c r="J105"/>
  <c i="15" r="E85"/>
  <c r="BF132"/>
  <c r="BF136"/>
  <c r="BF140"/>
  <c r="BF150"/>
  <c r="BF151"/>
  <c r="BF152"/>
  <c r="BF153"/>
  <c r="BF157"/>
  <c r="BF162"/>
  <c r="BF164"/>
  <c r="BF165"/>
  <c r="BF134"/>
  <c r="BF139"/>
  <c r="BF143"/>
  <c r="BF145"/>
  <c r="BF146"/>
  <c r="BF147"/>
  <c r="BF158"/>
  <c r="BF160"/>
  <c r="BF161"/>
  <c r="BF163"/>
  <c r="BF171"/>
  <c i="14" r="E85"/>
  <c r="F126"/>
  <c r="BF135"/>
  <c r="BF139"/>
  <c r="BF141"/>
  <c r="BF143"/>
  <c r="BF146"/>
  <c r="BF147"/>
  <c r="BF150"/>
  <c r="BF151"/>
  <c r="BF158"/>
  <c r="BF160"/>
  <c r="BF162"/>
  <c r="BF172"/>
  <c r="BF180"/>
  <c r="BF182"/>
  <c r="BF183"/>
  <c r="BF194"/>
  <c r="BF198"/>
  <c r="BF199"/>
  <c r="BF206"/>
  <c r="BF208"/>
  <c r="BF210"/>
  <c r="BF212"/>
  <c r="BF214"/>
  <c r="BF217"/>
  <c r="BF218"/>
  <c r="BF132"/>
  <c r="BF134"/>
  <c r="BF140"/>
  <c r="BF148"/>
  <c r="BF166"/>
  <c r="BF173"/>
  <c r="BF175"/>
  <c r="BF176"/>
  <c r="BF178"/>
  <c r="BF184"/>
  <c r="BF186"/>
  <c r="BF195"/>
  <c r="BF200"/>
  <c r="BF203"/>
  <c r="BF211"/>
  <c r="BF216"/>
  <c r="BF219"/>
  <c r="BF220"/>
  <c r="J123"/>
  <c r="BF133"/>
  <c r="BF136"/>
  <c r="BF137"/>
  <c r="BF153"/>
  <c r="BF154"/>
  <c r="BF155"/>
  <c r="BF157"/>
  <c r="BF161"/>
  <c r="BF164"/>
  <c r="BF169"/>
  <c r="BF179"/>
  <c r="BF181"/>
  <c r="BF187"/>
  <c r="BF189"/>
  <c r="BF138"/>
  <c r="BF142"/>
  <c r="BF144"/>
  <c r="BF145"/>
  <c r="BF149"/>
  <c r="BF159"/>
  <c r="BF163"/>
  <c r="BF165"/>
  <c r="BF167"/>
  <c r="BF170"/>
  <c r="BF171"/>
  <c r="BF174"/>
  <c r="BF177"/>
  <c r="BF185"/>
  <c r="BF188"/>
  <c r="BF190"/>
  <c r="BF191"/>
  <c r="BF192"/>
  <c r="BF193"/>
  <c r="BF196"/>
  <c r="BF197"/>
  <c r="BF201"/>
  <c r="BF209"/>
  <c r="BF213"/>
  <c r="BF215"/>
  <c r="BF221"/>
  <c i="13" r="E117"/>
  <c r="J123"/>
  <c r="F126"/>
  <c r="BF132"/>
  <c r="BF133"/>
  <c r="BF135"/>
  <c r="BF137"/>
  <c r="BF141"/>
  <c r="BF142"/>
  <c r="BF145"/>
  <c r="BF146"/>
  <c r="BF150"/>
  <c r="BF153"/>
  <c r="BF154"/>
  <c r="BF160"/>
  <c r="BF161"/>
  <c r="BF162"/>
  <c r="BF164"/>
  <c r="BF165"/>
  <c r="BF166"/>
  <c r="BF167"/>
  <c r="BF173"/>
  <c r="BF174"/>
  <c r="BF181"/>
  <c r="BF182"/>
  <c r="BF184"/>
  <c r="BF185"/>
  <c r="BF186"/>
  <c r="BF189"/>
  <c r="BF190"/>
  <c r="BF193"/>
  <c r="BF195"/>
  <c r="BF196"/>
  <c r="BF197"/>
  <c r="BF202"/>
  <c r="BF134"/>
  <c r="BF136"/>
  <c r="BF139"/>
  <c r="BF144"/>
  <c r="BF147"/>
  <c r="BF148"/>
  <c r="BF155"/>
  <c r="BF156"/>
  <c r="BF157"/>
  <c r="BF158"/>
  <c r="BF159"/>
  <c r="BF163"/>
  <c r="BF168"/>
  <c r="BF170"/>
  <c r="BF171"/>
  <c r="BF172"/>
  <c r="BF175"/>
  <c r="BF176"/>
  <c r="BF177"/>
  <c r="BF178"/>
  <c r="BF179"/>
  <c r="BF180"/>
  <c r="BF183"/>
  <c r="BF187"/>
  <c r="BF188"/>
  <c r="BF192"/>
  <c r="BF194"/>
  <c r="BF198"/>
  <c r="BF199"/>
  <c r="BF200"/>
  <c r="BF201"/>
  <c r="BF203"/>
  <c r="BF169"/>
  <c i="11" r="BK132"/>
  <c r="J132"/>
  <c r="J102"/>
  <c i="12" r="E119"/>
  <c r="F128"/>
  <c r="BF140"/>
  <c r="BF146"/>
  <c r="BF152"/>
  <c r="BF157"/>
  <c r="BF165"/>
  <c r="BF168"/>
  <c r="BF177"/>
  <c r="BF180"/>
  <c r="BF182"/>
  <c r="BF184"/>
  <c r="BF190"/>
  <c r="BF193"/>
  <c r="BF208"/>
  <c r="BF213"/>
  <c r="BF214"/>
  <c r="BF217"/>
  <c r="BF219"/>
  <c r="BF221"/>
  <c r="BF222"/>
  <c r="BF223"/>
  <c r="BF226"/>
  <c r="BF233"/>
  <c r="BF243"/>
  <c r="BF246"/>
  <c r="BF251"/>
  <c r="BF255"/>
  <c r="BF257"/>
  <c r="BF262"/>
  <c r="BF265"/>
  <c r="BF139"/>
  <c r="BF143"/>
  <c r="BF148"/>
  <c r="BF154"/>
  <c r="BF155"/>
  <c r="BF158"/>
  <c r="BF163"/>
  <c r="BF167"/>
  <c r="BF172"/>
  <c r="BF179"/>
  <c r="BF189"/>
  <c r="BF191"/>
  <c r="BF192"/>
  <c r="BF196"/>
  <c r="BF197"/>
  <c r="BF198"/>
  <c r="BF205"/>
  <c r="BF210"/>
  <c r="BF211"/>
  <c r="BF225"/>
  <c r="BF227"/>
  <c r="BF228"/>
  <c r="BF229"/>
  <c r="BF230"/>
  <c r="BF232"/>
  <c r="BF235"/>
  <c r="BF236"/>
  <c r="BF237"/>
  <c r="BF242"/>
  <c r="BF248"/>
  <c r="BF254"/>
  <c r="BF256"/>
  <c r="BF263"/>
  <c r="BF267"/>
  <c r="J91"/>
  <c r="BF138"/>
  <c r="BF141"/>
  <c r="BF151"/>
  <c r="BF161"/>
  <c r="BF170"/>
  <c r="BF171"/>
  <c r="BF173"/>
  <c r="BF175"/>
  <c r="BF176"/>
  <c r="BF181"/>
  <c r="BF183"/>
  <c r="BF188"/>
  <c r="BF194"/>
  <c r="BF199"/>
  <c r="BF201"/>
  <c r="BF202"/>
  <c r="BF207"/>
  <c r="BF215"/>
  <c r="BF224"/>
  <c r="BF238"/>
  <c r="BF239"/>
  <c r="BF240"/>
  <c r="BF241"/>
  <c r="BF244"/>
  <c r="BF245"/>
  <c r="BF253"/>
  <c r="BF134"/>
  <c r="BF135"/>
  <c r="BF136"/>
  <c r="BF137"/>
  <c r="BF142"/>
  <c r="BF144"/>
  <c r="BF145"/>
  <c r="BF147"/>
  <c r="BF149"/>
  <c r="BF150"/>
  <c r="BF153"/>
  <c r="BF156"/>
  <c r="BF159"/>
  <c r="BF162"/>
  <c r="BF169"/>
  <c r="BF174"/>
  <c r="BF178"/>
  <c r="BF185"/>
  <c r="BF186"/>
  <c r="BF187"/>
  <c r="BF200"/>
  <c r="BF204"/>
  <c r="BF206"/>
  <c r="BF209"/>
  <c r="BF212"/>
  <c r="BF216"/>
  <c r="BF218"/>
  <c r="BF220"/>
  <c r="BF231"/>
  <c r="BF234"/>
  <c r="BF258"/>
  <c r="BF259"/>
  <c r="BF260"/>
  <c r="BF261"/>
  <c r="BF264"/>
  <c r="BF266"/>
  <c r="BF268"/>
  <c i="10" r="BK126"/>
  <c i="11" r="J91"/>
  <c r="BF129"/>
  <c r="BF137"/>
  <c r="BF141"/>
  <c r="BF149"/>
  <c r="BF151"/>
  <c r="BF153"/>
  <c r="BF157"/>
  <c r="BF159"/>
  <c r="BF160"/>
  <c r="BF169"/>
  <c r="BF170"/>
  <c r="BF173"/>
  <c r="BF175"/>
  <c r="BF179"/>
  <c r="BF134"/>
  <c r="BF143"/>
  <c r="BF144"/>
  <c r="E85"/>
  <c r="F94"/>
  <c r="BF136"/>
  <c r="BF138"/>
  <c r="BF142"/>
  <c r="BF145"/>
  <c r="BF148"/>
  <c r="BF150"/>
  <c r="BF152"/>
  <c r="BF156"/>
  <c r="BF162"/>
  <c r="BF163"/>
  <c r="BF165"/>
  <c r="BF167"/>
  <c r="BF168"/>
  <c r="BF176"/>
  <c r="BF177"/>
  <c r="BF178"/>
  <c r="BF180"/>
  <c r="BF184"/>
  <c r="BF131"/>
  <c r="BF135"/>
  <c r="BF139"/>
  <c r="BF140"/>
  <c r="BF146"/>
  <c r="BF147"/>
  <c r="BF154"/>
  <c r="BF155"/>
  <c r="BF158"/>
  <c r="BF161"/>
  <c r="BF164"/>
  <c r="BF166"/>
  <c r="BF171"/>
  <c r="BF174"/>
  <c r="BF181"/>
  <c r="BF182"/>
  <c r="BF183"/>
  <c i="10" r="BF131"/>
  <c r="BF137"/>
  <c r="BF144"/>
  <c r="BF146"/>
  <c r="BF149"/>
  <c r="BF152"/>
  <c r="BF158"/>
  <c r="BF159"/>
  <c r="BF160"/>
  <c r="BF161"/>
  <c r="BF163"/>
  <c i="9" r="J133"/>
  <c r="J100"/>
  <c i="10" r="J119"/>
  <c r="BF138"/>
  <c r="BF141"/>
  <c r="BF142"/>
  <c r="BF143"/>
  <c r="BF155"/>
  <c r="BF156"/>
  <c r="F94"/>
  <c r="BF128"/>
  <c r="BF134"/>
  <c r="BF139"/>
  <c r="BF140"/>
  <c r="BF147"/>
  <c r="BF157"/>
  <c r="BF162"/>
  <c r="BF164"/>
  <c r="E85"/>
  <c r="BF129"/>
  <c r="BF135"/>
  <c r="BF136"/>
  <c r="BF145"/>
  <c r="BF148"/>
  <c r="BF150"/>
  <c r="BF151"/>
  <c r="BF153"/>
  <c r="BF154"/>
  <c i="8" r="J141"/>
  <c r="J105"/>
  <c i="9" r="BF136"/>
  <c r="BF146"/>
  <c r="BF147"/>
  <c r="BF149"/>
  <c r="BF151"/>
  <c r="BF160"/>
  <c r="BF172"/>
  <c r="BF173"/>
  <c r="BF176"/>
  <c r="BF189"/>
  <c r="BF190"/>
  <c r="BF201"/>
  <c r="BF202"/>
  <c r="BF203"/>
  <c r="BF215"/>
  <c r="BF218"/>
  <c r="BF219"/>
  <c r="BF225"/>
  <c r="BF226"/>
  <c r="BF237"/>
  <c r="BF238"/>
  <c r="BF250"/>
  <c r="BF251"/>
  <c r="BF255"/>
  <c r="BF260"/>
  <c r="BF261"/>
  <c r="BF262"/>
  <c r="BF263"/>
  <c r="BF267"/>
  <c r="BF274"/>
  <c r="BF277"/>
  <c r="BF282"/>
  <c r="E85"/>
  <c r="J125"/>
  <c r="BF143"/>
  <c r="BF148"/>
  <c r="BF150"/>
  <c r="BF152"/>
  <c r="BF153"/>
  <c r="BF154"/>
  <c r="BF157"/>
  <c r="BF158"/>
  <c r="BF162"/>
  <c r="BF163"/>
  <c r="BF165"/>
  <c r="BF167"/>
  <c r="BF168"/>
  <c r="BF179"/>
  <c r="BF180"/>
  <c r="BF188"/>
  <c r="BF192"/>
  <c r="BF193"/>
  <c r="BF194"/>
  <c r="BF196"/>
  <c r="BF200"/>
  <c r="BF204"/>
  <c r="BF205"/>
  <c r="BF206"/>
  <c r="BF207"/>
  <c r="BF208"/>
  <c r="BF212"/>
  <c r="BF217"/>
  <c r="BF220"/>
  <c r="BF224"/>
  <c r="BF228"/>
  <c r="BF231"/>
  <c r="BF233"/>
  <c r="BF239"/>
  <c r="BF241"/>
  <c r="BF242"/>
  <c r="BF244"/>
  <c r="BF247"/>
  <c r="BF248"/>
  <c r="BF256"/>
  <c r="BF257"/>
  <c r="BF258"/>
  <c r="BF269"/>
  <c r="BF283"/>
  <c r="F94"/>
  <c r="BF140"/>
  <c r="BF141"/>
  <c r="BF142"/>
  <c r="BF145"/>
  <c r="BF155"/>
  <c r="BF156"/>
  <c r="BF161"/>
  <c r="BF166"/>
  <c r="BF181"/>
  <c r="BF182"/>
  <c r="BF184"/>
  <c r="BF185"/>
  <c r="BF187"/>
  <c r="BF197"/>
  <c r="BF198"/>
  <c r="BF199"/>
  <c r="BF209"/>
  <c r="BF214"/>
  <c r="BF216"/>
  <c r="BF221"/>
  <c r="BF222"/>
  <c r="BF223"/>
  <c r="BF229"/>
  <c r="BF230"/>
  <c r="BF234"/>
  <c r="BF235"/>
  <c r="BF236"/>
  <c r="BF240"/>
  <c r="BF245"/>
  <c r="BF246"/>
  <c r="BF249"/>
  <c r="BF253"/>
  <c r="BF259"/>
  <c r="BF265"/>
  <c r="BF272"/>
  <c r="BF279"/>
  <c r="BF281"/>
  <c r="BF134"/>
  <c r="BF135"/>
  <c r="BF137"/>
  <c r="BF138"/>
  <c r="BF139"/>
  <c r="BF144"/>
  <c r="BF159"/>
  <c r="BF170"/>
  <c r="BF174"/>
  <c r="BF175"/>
  <c r="BF177"/>
  <c r="BF178"/>
  <c r="BF183"/>
  <c r="BF186"/>
  <c r="BF191"/>
  <c r="BF210"/>
  <c r="BF211"/>
  <c r="BF227"/>
  <c r="BF232"/>
  <c r="BF243"/>
  <c r="BF252"/>
  <c r="BF254"/>
  <c r="BF264"/>
  <c r="BF266"/>
  <c r="BF275"/>
  <c r="BF276"/>
  <c r="BF278"/>
  <c r="BF280"/>
  <c r="BF284"/>
  <c i="8" r="BF131"/>
  <c r="BF134"/>
  <c r="BF142"/>
  <c r="BF144"/>
  <c r="BF157"/>
  <c r="BF158"/>
  <c r="BF161"/>
  <c r="BF163"/>
  <c r="BF164"/>
  <c r="BF169"/>
  <c r="BF170"/>
  <c r="BF172"/>
  <c r="BF175"/>
  <c r="BF177"/>
  <c r="BF183"/>
  <c r="BF184"/>
  <c r="J91"/>
  <c r="BF136"/>
  <c r="BF137"/>
  <c r="BF139"/>
  <c r="BF146"/>
  <c r="BF153"/>
  <c r="BF154"/>
  <c r="BF176"/>
  <c r="BF179"/>
  <c r="BF180"/>
  <c r="BF185"/>
  <c r="E85"/>
  <c r="BF155"/>
  <c r="BF162"/>
  <c r="BF165"/>
  <c r="BF167"/>
  <c r="BF168"/>
  <c r="BF174"/>
  <c r="BF181"/>
  <c r="F94"/>
  <c r="BF133"/>
  <c r="BF143"/>
  <c r="BF145"/>
  <c r="BF147"/>
  <c r="BF148"/>
  <c r="BF149"/>
  <c r="BF150"/>
  <c r="BF151"/>
  <c r="BF152"/>
  <c r="BF156"/>
  <c r="BF159"/>
  <c r="BF160"/>
  <c r="BF166"/>
  <c r="BF171"/>
  <c r="BF178"/>
  <c r="BF182"/>
  <c i="6" r="J140"/>
  <c r="J103"/>
  <c i="7" r="E85"/>
  <c r="F94"/>
  <c r="J120"/>
  <c r="BF144"/>
  <c r="BF148"/>
  <c r="BF149"/>
  <c i="6" r="J141"/>
  <c r="J104"/>
  <c i="7" r="BF129"/>
  <c r="BF130"/>
  <c r="BF131"/>
  <c r="BF133"/>
  <c r="BF135"/>
  <c r="BF139"/>
  <c r="BF140"/>
  <c r="BF146"/>
  <c r="BF134"/>
  <c r="BF145"/>
  <c r="BF132"/>
  <c r="BF137"/>
  <c r="BF141"/>
  <c r="BF142"/>
  <c r="BF147"/>
  <c r="BF151"/>
  <c i="5" r="BK151"/>
  <c i="6" r="F94"/>
  <c r="BF131"/>
  <c r="BF135"/>
  <c r="BF139"/>
  <c r="BF142"/>
  <c r="BF143"/>
  <c r="BF148"/>
  <c r="BF149"/>
  <c r="BF150"/>
  <c r="BF156"/>
  <c r="BF158"/>
  <c r="BF159"/>
  <c r="BF160"/>
  <c r="BF164"/>
  <c r="BF167"/>
  <c r="BF169"/>
  <c r="BF177"/>
  <c r="BF180"/>
  <c r="BF185"/>
  <c r="J91"/>
  <c r="E116"/>
  <c r="BF132"/>
  <c r="BF133"/>
  <c r="BF145"/>
  <c r="BF146"/>
  <c r="BF151"/>
  <c r="BF153"/>
  <c r="BF154"/>
  <c r="BF155"/>
  <c r="BF161"/>
  <c r="BF162"/>
  <c r="BF163"/>
  <c r="BF165"/>
  <c r="BF166"/>
  <c r="BF168"/>
  <c r="BF175"/>
  <c r="BF176"/>
  <c r="BF182"/>
  <c r="BF171"/>
  <c r="BF178"/>
  <c r="BF184"/>
  <c r="BF134"/>
  <c r="BF137"/>
  <c r="BF144"/>
  <c r="BF147"/>
  <c r="BF152"/>
  <c r="BF157"/>
  <c r="BF172"/>
  <c r="BF174"/>
  <c r="BF179"/>
  <c r="BF181"/>
  <c r="BF183"/>
  <c i="5" r="E85"/>
  <c r="F94"/>
  <c r="J123"/>
  <c r="BF135"/>
  <c r="BF136"/>
  <c r="BF139"/>
  <c r="BF141"/>
  <c r="BF142"/>
  <c r="BF145"/>
  <c r="BF146"/>
  <c r="BF147"/>
  <c r="BF148"/>
  <c r="BF150"/>
  <c r="BF154"/>
  <c r="BF160"/>
  <c r="BF168"/>
  <c r="BF169"/>
  <c r="BF173"/>
  <c r="BF175"/>
  <c r="BF182"/>
  <c r="BF187"/>
  <c r="BF191"/>
  <c r="BF194"/>
  <c r="BF196"/>
  <c r="BF197"/>
  <c i="4" r="BK132"/>
  <c i="5" r="BF155"/>
  <c r="BF162"/>
  <c r="BF163"/>
  <c r="BF166"/>
  <c r="BF170"/>
  <c r="BF171"/>
  <c r="BF176"/>
  <c r="BF179"/>
  <c r="BF184"/>
  <c r="BF186"/>
  <c r="BF189"/>
  <c r="BF190"/>
  <c r="BF132"/>
  <c r="BF137"/>
  <c r="BF144"/>
  <c r="BF157"/>
  <c r="BF159"/>
  <c r="BF161"/>
  <c r="BF164"/>
  <c r="BF167"/>
  <c r="BF174"/>
  <c r="BF178"/>
  <c r="BF183"/>
  <c r="BF188"/>
  <c r="BF192"/>
  <c r="BF195"/>
  <c r="BF133"/>
  <c r="BF134"/>
  <c r="BF153"/>
  <c r="BF156"/>
  <c r="BF158"/>
  <c r="BF165"/>
  <c r="BF172"/>
  <c r="BF177"/>
  <c r="BF180"/>
  <c r="BF181"/>
  <c r="BF193"/>
  <c i="3" r="J148"/>
  <c r="J105"/>
  <c i="4" r="J91"/>
  <c r="BF138"/>
  <c r="BF143"/>
  <c r="BF144"/>
  <c r="BF147"/>
  <c r="BF149"/>
  <c r="BF153"/>
  <c r="BF165"/>
  <c r="BF167"/>
  <c r="BF170"/>
  <c r="BF174"/>
  <c r="BF176"/>
  <c r="BF177"/>
  <c r="BF179"/>
  <c r="BF180"/>
  <c r="BF181"/>
  <c r="BF185"/>
  <c r="BF187"/>
  <c r="BF193"/>
  <c r="BF196"/>
  <c r="BF198"/>
  <c r="BF199"/>
  <c r="BF204"/>
  <c r="BF208"/>
  <c r="BF217"/>
  <c r="BF229"/>
  <c r="BF230"/>
  <c r="BF232"/>
  <c r="BF241"/>
  <c r="BF244"/>
  <c r="BF247"/>
  <c r="BF250"/>
  <c r="BF251"/>
  <c r="BF253"/>
  <c r="BF255"/>
  <c r="BF264"/>
  <c r="BF273"/>
  <c r="F94"/>
  <c r="E119"/>
  <c r="BF139"/>
  <c r="BF140"/>
  <c r="BF145"/>
  <c r="BF146"/>
  <c r="BF151"/>
  <c r="BF152"/>
  <c r="BF160"/>
  <c r="BF166"/>
  <c r="BF186"/>
  <c r="BF188"/>
  <c r="BF189"/>
  <c r="BF194"/>
  <c r="BF195"/>
  <c r="BF200"/>
  <c r="BF201"/>
  <c r="BF203"/>
  <c r="BF206"/>
  <c r="BF207"/>
  <c r="BF211"/>
  <c r="BF215"/>
  <c r="BF219"/>
  <c r="BF220"/>
  <c r="BF222"/>
  <c r="BF223"/>
  <c r="BF225"/>
  <c r="BF245"/>
  <c r="BF248"/>
  <c r="BF254"/>
  <c r="BF256"/>
  <c r="BF257"/>
  <c r="BF261"/>
  <c r="BF262"/>
  <c r="BF267"/>
  <c r="BF269"/>
  <c r="BF274"/>
  <c r="BF136"/>
  <c r="BF137"/>
  <c r="BF141"/>
  <c r="BF142"/>
  <c r="BF148"/>
  <c r="BF154"/>
  <c r="BF155"/>
  <c r="BF157"/>
  <c r="BF158"/>
  <c r="BF159"/>
  <c r="BF161"/>
  <c r="BF163"/>
  <c r="BF164"/>
  <c r="BF171"/>
  <c r="BF178"/>
  <c r="BF183"/>
  <c r="BF184"/>
  <c r="BF192"/>
  <c r="BF212"/>
  <c r="BF214"/>
  <c r="BF216"/>
  <c r="BF218"/>
  <c r="BF221"/>
  <c r="BF224"/>
  <c r="BF233"/>
  <c r="BF234"/>
  <c r="BF235"/>
  <c r="BF236"/>
  <c r="BF237"/>
  <c r="BF238"/>
  <c r="BF239"/>
  <c r="BF240"/>
  <c r="BF242"/>
  <c r="BF246"/>
  <c r="BF260"/>
  <c r="BF271"/>
  <c r="BF275"/>
  <c r="BF278"/>
  <c r="BF134"/>
  <c r="BF135"/>
  <c r="BF150"/>
  <c r="BF156"/>
  <c r="BF168"/>
  <c r="BF169"/>
  <c r="BF172"/>
  <c r="BF182"/>
  <c r="BF190"/>
  <c r="BF191"/>
  <c r="BF202"/>
  <c r="BF205"/>
  <c r="BF209"/>
  <c r="BF210"/>
  <c r="BF226"/>
  <c r="BF227"/>
  <c r="BF228"/>
  <c r="BF231"/>
  <c r="BF243"/>
  <c r="BF249"/>
  <c r="BF252"/>
  <c r="BF258"/>
  <c r="BF259"/>
  <c r="BF270"/>
  <c r="BF272"/>
  <c r="BF276"/>
  <c r="BF277"/>
  <c r="BF279"/>
  <c i="3" r="F94"/>
  <c r="BF136"/>
  <c r="BF146"/>
  <c r="BF149"/>
  <c r="BF156"/>
  <c r="BF167"/>
  <c r="BF177"/>
  <c r="BF181"/>
  <c r="BF182"/>
  <c r="BF183"/>
  <c r="BF189"/>
  <c r="BF191"/>
  <c r="BF193"/>
  <c r="E85"/>
  <c r="BF131"/>
  <c r="BF132"/>
  <c r="BF140"/>
  <c r="BF142"/>
  <c r="BF144"/>
  <c r="BF151"/>
  <c r="BF154"/>
  <c r="BF155"/>
  <c r="BF164"/>
  <c r="BF165"/>
  <c r="BF168"/>
  <c r="BF172"/>
  <c r="BF175"/>
  <c r="BF187"/>
  <c r="BF190"/>
  <c r="BF194"/>
  <c r="BF195"/>
  <c r="BF196"/>
  <c i="2" r="J127"/>
  <c r="J100"/>
  <c i="3" r="J91"/>
  <c r="BF135"/>
  <c r="BF139"/>
  <c r="BF143"/>
  <c r="BF150"/>
  <c r="BF153"/>
  <c r="BF162"/>
  <c r="BF163"/>
  <c r="BF169"/>
  <c r="BF170"/>
  <c r="BF178"/>
  <c r="BF179"/>
  <c r="BF186"/>
  <c r="BF192"/>
  <c r="BF133"/>
  <c r="BF134"/>
  <c r="BF137"/>
  <c r="BF152"/>
  <c r="BF157"/>
  <c r="BF158"/>
  <c r="BF159"/>
  <c r="BF160"/>
  <c r="BF161"/>
  <c r="BF166"/>
  <c r="BF171"/>
  <c r="BF173"/>
  <c r="BF174"/>
  <c r="BF176"/>
  <c r="BF180"/>
  <c r="BF185"/>
  <c r="BF188"/>
  <c i="2" r="E113"/>
  <c r="J119"/>
  <c r="BF129"/>
  <c r="F122"/>
  <c r="BF132"/>
  <c r="BF139"/>
  <c r="BF143"/>
  <c r="BF128"/>
  <c r="BF130"/>
  <c r="BF131"/>
  <c r="BF133"/>
  <c r="BF137"/>
  <c r="BF140"/>
  <c r="BF141"/>
  <c r="BF142"/>
  <c r="BF144"/>
  <c r="BF146"/>
  <c r="BF134"/>
  <c r="BF136"/>
  <c r="F38"/>
  <c i="1" r="BC96"/>
  <c i="3" r="J35"/>
  <c i="1" r="AV97"/>
  <c i="4" r="F35"/>
  <c i="1" r="AZ99"/>
  <c i="4" r="F39"/>
  <c i="1" r="BD99"/>
  <c i="6" r="F35"/>
  <c i="1" r="AZ101"/>
  <c i="6" r="F39"/>
  <c i="1" r="BD101"/>
  <c i="8" r="F37"/>
  <c i="1" r="BB104"/>
  <c i="8" r="F39"/>
  <c i="1" r="BD104"/>
  <c i="9" r="F37"/>
  <c i="1" r="BB106"/>
  <c i="9" r="F38"/>
  <c i="1" r="BC106"/>
  <c i="11" r="F35"/>
  <c i="1" r="AZ108"/>
  <c i="12" r="F35"/>
  <c i="1" r="AZ110"/>
  <c i="12" r="F38"/>
  <c i="1" r="BC110"/>
  <c i="14" r="F38"/>
  <c i="1" r="BC113"/>
  <c i="15" r="J35"/>
  <c i="1" r="AV114"/>
  <c i="15" r="F37"/>
  <c i="1" r="BB114"/>
  <c i="16" r="F38"/>
  <c i="1" r="BC115"/>
  <c i="2" r="F39"/>
  <c i="1" r="BD96"/>
  <c i="3" r="F35"/>
  <c i="1" r="AZ97"/>
  <c i="4" r="J35"/>
  <c i="1" r="AV99"/>
  <c i="5" r="J35"/>
  <c i="1" r="AV100"/>
  <c i="5" r="F35"/>
  <c i="1" r="AZ100"/>
  <c i="6" r="J35"/>
  <c i="1" r="AV101"/>
  <c i="7" r="F35"/>
  <c i="1" r="AZ103"/>
  <c i="7" r="F37"/>
  <c i="1" r="BB103"/>
  <c i="8" r="F35"/>
  <c i="1" r="AZ104"/>
  <c i="9" r="F35"/>
  <c i="1" r="AZ106"/>
  <c i="10" r="F35"/>
  <c i="1" r="AZ107"/>
  <c i="11" r="F37"/>
  <c i="1" r="BB108"/>
  <c i="11" r="F39"/>
  <c i="1" r="BD108"/>
  <c i="12" r="F39"/>
  <c i="1" r="BD110"/>
  <c i="13" r="F39"/>
  <c i="1" r="BD111"/>
  <c i="14" r="F35"/>
  <c i="1" r="AZ113"/>
  <c i="14" r="F39"/>
  <c i="1" r="BD113"/>
  <c i="16" r="F37"/>
  <c i="1" r="BB115"/>
  <c i="2" r="F35"/>
  <c i="1" r="AZ96"/>
  <c r="AS94"/>
  <c i="3" r="F37"/>
  <c i="1" r="BB97"/>
  <c i="3" r="F38"/>
  <c i="1" r="BC97"/>
  <c i="4" r="F38"/>
  <c i="1" r="BC99"/>
  <c i="5" r="F37"/>
  <c i="1" r="BB100"/>
  <c i="5" r="F38"/>
  <c i="1" r="BC100"/>
  <c i="6" r="F38"/>
  <c i="1" r="BC101"/>
  <c i="7" r="F39"/>
  <c i="1" r="BD103"/>
  <c i="8" r="F38"/>
  <c i="1" r="BC104"/>
  <c i="9" r="J35"/>
  <c i="1" r="AV106"/>
  <c i="10" r="F38"/>
  <c i="1" r="BC107"/>
  <c i="10" r="J35"/>
  <c i="1" r="AV107"/>
  <c i="11" r="J35"/>
  <c i="1" r="AV108"/>
  <c i="12" r="J35"/>
  <c i="1" r="AV110"/>
  <c i="13" r="J35"/>
  <c i="1" r="AV111"/>
  <c i="13" r="F37"/>
  <c i="1" r="BB111"/>
  <c i="14" r="J35"/>
  <c i="1" r="AV113"/>
  <c i="15" r="F39"/>
  <c i="1" r="BD114"/>
  <c i="15" r="F35"/>
  <c i="1" r="AZ114"/>
  <c i="16" r="F35"/>
  <c i="1" r="AZ115"/>
  <c i="16" r="F39"/>
  <c i="1" r="BD115"/>
  <c i="2" r="F37"/>
  <c i="1" r="BB96"/>
  <c i="2" r="J35"/>
  <c i="1" r="AV96"/>
  <c i="3" r="F39"/>
  <c i="1" r="BD97"/>
  <c i="4" r="F37"/>
  <c i="1" r="BB99"/>
  <c i="5" r="F39"/>
  <c i="1" r="BD100"/>
  <c i="6" r="F37"/>
  <c i="1" r="BB101"/>
  <c i="7" r="F38"/>
  <c i="1" r="BC103"/>
  <c i="7" r="J35"/>
  <c i="1" r="AV103"/>
  <c i="8" r="J35"/>
  <c i="1" r="AV104"/>
  <c i="9" r="F39"/>
  <c i="1" r="BD106"/>
  <c i="10" r="F37"/>
  <c i="1" r="BB107"/>
  <c i="10" r="F39"/>
  <c i="1" r="BD107"/>
  <c i="11" r="F38"/>
  <c i="1" r="BC108"/>
  <c i="12" r="F37"/>
  <c i="1" r="BB110"/>
  <c i="13" r="F35"/>
  <c i="1" r="AZ111"/>
  <c i="13" r="F38"/>
  <c i="1" r="BC111"/>
  <c i="14" r="F37"/>
  <c i="1" r="BB113"/>
  <c i="15" r="F38"/>
  <c i="1" r="BC114"/>
  <c i="16" r="J35"/>
  <c i="1" r="AV115"/>
  <c i="6" l="1" r="R140"/>
  <c i="16" r="P151"/>
  <c i="9" r="T132"/>
  <c r="T131"/>
  <c i="3" r="BK147"/>
  <c r="J147"/>
  <c r="J104"/>
  <c i="2" r="T126"/>
  <c r="T125"/>
  <c i="4" r="T132"/>
  <c r="T131"/>
  <c i="9" r="BK132"/>
  <c r="J132"/>
  <c r="J99"/>
  <c i="5" r="P130"/>
  <c i="4" r="R132"/>
  <c r="R131"/>
  <c i="16" r="R151"/>
  <c i="12" r="T132"/>
  <c r="T131"/>
  <c i="9" r="R131"/>
  <c i="14" r="P130"/>
  <c r="P129"/>
  <c i="1" r="AU113"/>
  <c i="13" r="T129"/>
  <c i="6" r="R128"/>
  <c i="4" r="P132"/>
  <c r="P131"/>
  <c i="1" r="AU99"/>
  <c i="16" r="P130"/>
  <c r="P129"/>
  <c i="1" r="AU115"/>
  <c i="15" r="T127"/>
  <c r="T126"/>
  <c i="9" r="P132"/>
  <c r="P131"/>
  <c i="1" r="AU106"/>
  <c i="5" r="R130"/>
  <c r="R129"/>
  <c i="8" r="R140"/>
  <c r="R128"/>
  <c i="2" r="BK126"/>
  <c r="BK125"/>
  <c r="J125"/>
  <c r="J98"/>
  <c i="16" r="T151"/>
  <c i="14" r="R129"/>
  <c i="3" r="T129"/>
  <c r="T128"/>
  <c i="16" r="BK130"/>
  <c r="J130"/>
  <c r="J99"/>
  <c i="13" r="P130"/>
  <c r="P129"/>
  <c i="1" r="AU111"/>
  <c i="12" r="P132"/>
  <c r="P131"/>
  <c i="1" r="AU110"/>
  <c i="10" r="T125"/>
  <c i="7" r="R127"/>
  <c r="R126"/>
  <c i="3" r="R129"/>
  <c i="14" r="BK130"/>
  <c r="J130"/>
  <c r="J99"/>
  <c i="13" r="R130"/>
  <c r="R129"/>
  <c i="12" r="R132"/>
  <c r="R131"/>
  <c i="10" r="P125"/>
  <c i="1" r="AU107"/>
  <c i="5" r="P151"/>
  <c i="16" r="R130"/>
  <c r="R129"/>
  <c i="10" r="R125"/>
  <c i="16" r="T130"/>
  <c r="T129"/>
  <c i="14" r="T130"/>
  <c r="T129"/>
  <c i="3" r="R147"/>
  <c i="2" r="P126"/>
  <c r="P125"/>
  <c i="1" r="AU96"/>
  <c i="15" r="P127"/>
  <c r="P126"/>
  <c i="1" r="AU114"/>
  <c i="11" r="P132"/>
  <c r="P126"/>
  <c i="1" r="AU108"/>
  <c i="7" r="T127"/>
  <c r="T126"/>
  <c i="6" r="T128"/>
  <c i="4" r="BK265"/>
  <c r="J265"/>
  <c r="J107"/>
  <c i="5" r="BK130"/>
  <c r="J130"/>
  <c r="J99"/>
  <c i="6" r="BK129"/>
  <c r="J129"/>
  <c r="J99"/>
  <c i="8" r="BK129"/>
  <c r="J129"/>
  <c r="J99"/>
  <c i="11" r="BK127"/>
  <c r="J127"/>
  <c r="J99"/>
  <c i="12" r="BK132"/>
  <c r="J132"/>
  <c r="J99"/>
  <c i="13" r="BK151"/>
  <c r="J151"/>
  <c r="J105"/>
  <c i="15" r="BK127"/>
  <c r="J127"/>
  <c r="J99"/>
  <c i="9" r="BK270"/>
  <c r="J270"/>
  <c r="J107"/>
  <c i="10" r="BK132"/>
  <c r="J132"/>
  <c r="J102"/>
  <c i="12" r="BK249"/>
  <c r="J249"/>
  <c r="J107"/>
  <c i="13" r="BK130"/>
  <c r="J130"/>
  <c r="J99"/>
  <c i="16" r="J131"/>
  <c r="J100"/>
  <c i="3" r="BK129"/>
  <c r="J129"/>
  <c r="J99"/>
  <c i="7" r="BK127"/>
  <c r="J127"/>
  <c r="J99"/>
  <c i="16" r="BK151"/>
  <c r="J151"/>
  <c r="J105"/>
  <c i="14" r="BK129"/>
  <c r="J129"/>
  <c i="11" r="BK126"/>
  <c r="J126"/>
  <c i="10" r="J126"/>
  <c r="J99"/>
  <c i="5" r="J151"/>
  <c r="J105"/>
  <c i="4" r="J132"/>
  <c r="J99"/>
  <c i="1" r="AU95"/>
  <c r="AZ95"/>
  <c r="AV95"/>
  <c r="BB95"/>
  <c r="BC95"/>
  <c i="3" r="J36"/>
  <c i="1" r="AW97"/>
  <c r="AT97"/>
  <c i="5" r="F36"/>
  <c i="1" r="BA100"/>
  <c i="6" r="F36"/>
  <c i="1" r="BA101"/>
  <c r="AZ102"/>
  <c r="AV102"/>
  <c r="BB102"/>
  <c r="AX102"/>
  <c i="9" r="J36"/>
  <c i="1" r="AW106"/>
  <c r="AT106"/>
  <c r="BD105"/>
  <c i="12" r="J36"/>
  <c i="1" r="AW110"/>
  <c r="AT110"/>
  <c i="14" r="J32"/>
  <c i="1" r="AG113"/>
  <c i="15" r="F36"/>
  <c i="1" r="BA114"/>
  <c i="16" r="F36"/>
  <c i="1" r="BA115"/>
  <c i="2" r="J36"/>
  <c i="1" r="AW96"/>
  <c r="AT96"/>
  <c i="4" r="J36"/>
  <c i="1" r="AW99"/>
  <c r="AT99"/>
  <c r="BC98"/>
  <c r="AY98"/>
  <c r="BB98"/>
  <c r="AX98"/>
  <c i="7" r="F36"/>
  <c i="1" r="BA103"/>
  <c i="8" r="J36"/>
  <c i="1" r="AW104"/>
  <c r="AT104"/>
  <c i="10" r="J36"/>
  <c i="1" r="AW107"/>
  <c r="AT107"/>
  <c i="11" r="F36"/>
  <c i="1" r="BA108"/>
  <c r="AZ105"/>
  <c r="AV105"/>
  <c r="BB109"/>
  <c r="AX109"/>
  <c i="13" r="J36"/>
  <c i="1" r="AW111"/>
  <c r="AT111"/>
  <c i="14" r="J36"/>
  <c i="1" r="AW113"/>
  <c r="AT113"/>
  <c r="AZ112"/>
  <c r="AV112"/>
  <c r="BC112"/>
  <c r="AY112"/>
  <c r="BB112"/>
  <c r="AX112"/>
  <c r="AU102"/>
  <c r="BD95"/>
  <c i="3" r="F36"/>
  <c i="1" r="BA97"/>
  <c i="5" r="J36"/>
  <c i="1" r="AW100"/>
  <c r="AT100"/>
  <c i="6" r="J36"/>
  <c i="1" r="AW101"/>
  <c r="AT101"/>
  <c r="BC102"/>
  <c r="AY102"/>
  <c i="8" r="F36"/>
  <c i="1" r="BA104"/>
  <c i="10" r="F36"/>
  <c i="1" r="BA107"/>
  <c i="11" r="J36"/>
  <c i="1" r="AW108"/>
  <c r="AT108"/>
  <c r="BB105"/>
  <c r="AX105"/>
  <c r="BC109"/>
  <c r="AY109"/>
  <c r="AZ109"/>
  <c r="AV109"/>
  <c r="BD109"/>
  <c i="13" r="F36"/>
  <c i="1" r="BA111"/>
  <c i="14" r="F36"/>
  <c i="1" r="BA113"/>
  <c i="16" r="J36"/>
  <c i="1" r="AW115"/>
  <c r="AT115"/>
  <c i="2" r="F36"/>
  <c i="1" r="BA96"/>
  <c i="4" r="F36"/>
  <c i="1" r="BA99"/>
  <c r="BD98"/>
  <c r="AZ98"/>
  <c r="AV98"/>
  <c i="7" r="J36"/>
  <c i="1" r="AW103"/>
  <c r="AT103"/>
  <c r="BD102"/>
  <c i="9" r="F36"/>
  <c i="1" r="BA106"/>
  <c r="BC105"/>
  <c r="AY105"/>
  <c i="11" r="J32"/>
  <c i="1" r="AG108"/>
  <c i="12" r="F36"/>
  <c i="1" r="BA110"/>
  <c i="15" r="J36"/>
  <c i="1" r="AW114"/>
  <c r="AT114"/>
  <c r="BD112"/>
  <c i="3" l="1" r="R128"/>
  <c i="5" r="P129"/>
  <c i="1" r="AU100"/>
  <c i="7" r="BK126"/>
  <c r="J126"/>
  <c i="2" r="J126"/>
  <c r="J99"/>
  <c i="9" r="BK131"/>
  <c r="J131"/>
  <c r="J98"/>
  <c i="13" r="BK129"/>
  <c r="J129"/>
  <c r="J98"/>
  <c i="10" r="BK125"/>
  <c r="J125"/>
  <c r="J98"/>
  <c i="15" r="BK126"/>
  <c r="J126"/>
  <c i="5" r="BK129"/>
  <c r="J129"/>
  <c r="J98"/>
  <c i="12" r="BK131"/>
  <c r="J131"/>
  <c r="J98"/>
  <c i="3" r="BK128"/>
  <c r="J128"/>
  <c r="J98"/>
  <c i="4" r="BK131"/>
  <c r="J131"/>
  <c r="J98"/>
  <c i="16" r="BK129"/>
  <c r="J129"/>
  <c r="J98"/>
  <c i="6" r="BK128"/>
  <c r="J128"/>
  <c r="J98"/>
  <c i="8" r="BK128"/>
  <c r="J128"/>
  <c r="J98"/>
  <c i="1" r="AN113"/>
  <c i="14" r="J98"/>
  <c r="J41"/>
  <c i="1" r="AN108"/>
  <c i="11" r="J98"/>
  <c r="J41"/>
  <c i="1" r="AU98"/>
  <c r="AU112"/>
  <c i="2" r="J32"/>
  <c i="1" r="AG96"/>
  <c r="AY95"/>
  <c r="BA102"/>
  <c r="AW102"/>
  <c r="AT102"/>
  <c r="BA109"/>
  <c r="AW109"/>
  <c r="AT109"/>
  <c r="AZ94"/>
  <c r="W29"/>
  <c r="AU109"/>
  <c r="AU105"/>
  <c r="BA98"/>
  <c r="AW98"/>
  <c r="AT98"/>
  <c r="BC94"/>
  <c r="W32"/>
  <c i="7" r="J32"/>
  <c i="1" r="AG103"/>
  <c i="15" r="J32"/>
  <c i="1" r="AG114"/>
  <c r="BA95"/>
  <c r="AW95"/>
  <c r="AT95"/>
  <c r="BD94"/>
  <c r="W33"/>
  <c r="BA112"/>
  <c r="AW112"/>
  <c r="AT112"/>
  <c r="AX95"/>
  <c r="BA105"/>
  <c r="AW105"/>
  <c r="AT105"/>
  <c r="BB94"/>
  <c r="W31"/>
  <c i="2" l="1" r="J41"/>
  <c i="15" r="J41"/>
  <c i="7" r="J41"/>
  <c i="15" r="J98"/>
  <c i="7" r="J98"/>
  <c i="1" r="AU94"/>
  <c r="AN96"/>
  <c r="AN103"/>
  <c r="AN114"/>
  <c i="9" r="J32"/>
  <c i="1" r="AG106"/>
  <c r="AN106"/>
  <c i="13" r="J32"/>
  <c i="1" r="AG111"/>
  <c i="12" r="J32"/>
  <c i="1" r="AG110"/>
  <c r="AV94"/>
  <c r="AK29"/>
  <c i="16" r="J32"/>
  <c i="1" r="AG115"/>
  <c r="AG112"/>
  <c i="5" r="J32"/>
  <c i="1" r="AG100"/>
  <c r="AN100"/>
  <c i="8" r="J32"/>
  <c i="1" r="AG104"/>
  <c r="AG102"/>
  <c i="6" r="J32"/>
  <c i="1" r="AG101"/>
  <c i="4" r="J32"/>
  <c i="1" r="AG99"/>
  <c r="AN99"/>
  <c r="BA94"/>
  <c r="AW94"/>
  <c r="AK30"/>
  <c i="10" r="J32"/>
  <c i="1" r="AG107"/>
  <c r="AN107"/>
  <c i="3" r="J32"/>
  <c i="1" r="AG97"/>
  <c r="AG95"/>
  <c r="AY94"/>
  <c r="AX94"/>
  <c i="4" l="1" r="J41"/>
  <c i="5" r="J41"/>
  <c i="3" r="J41"/>
  <c i="8" r="J41"/>
  <c i="1" r="AN104"/>
  <c i="12" r="J41"/>
  <c i="9" r="J41"/>
  <c i="16" r="J41"/>
  <c i="10" r="J41"/>
  <c i="1" r="AN97"/>
  <c i="13" r="J41"/>
  <c i="6" r="J41"/>
  <c i="1" r="AN110"/>
  <c r="AN111"/>
  <c r="AN101"/>
  <c r="AN115"/>
  <c r="AN102"/>
  <c r="AN95"/>
  <c r="AN112"/>
  <c r="AG109"/>
  <c r="W30"/>
  <c r="AT94"/>
  <c r="AG105"/>
  <c r="AN105"/>
  <c r="AG98"/>
  <c r="AN98"/>
  <c l="1" r="AN109"/>
  <c r="AG94"/>
  <c r="AK26"/>
  <c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<sst xmlns="http://schemas.openxmlformats.org/spreadsheetml/2006/main">
  <si>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</si>
  <si>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</si>
  <si>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</si>
  <si>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</si>
  <si>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</si>
  <si>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{8a22555e-35b9-456d-995c-f3920c43a2e7}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</si>
  <si>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</si>
  <si>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</si>
  <si>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</si>
  <si>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</si>
  <si>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</si>
  <si>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</si>
  <si>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3047-22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</si>
  <si>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</si>
  <si>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</si>
  <si>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Modernizácia zastávok verejnej dopravy a informačných systémov, II. etapa</t>
  </si>
  <si>
    <t>JKSO:</t>
  </si>
  <si>
    <t>KS:</t>
  </si>
  <si>
    <t>Miesto:</t>
  </si>
  <si>
    <t>KOŠICE</t>
  </si>
  <si>
    <t>Dátum:</t>
  </si>
  <si>
    <t>17. 1. 2022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</si>
  <si>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</si>
  <si>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</si>
  <si>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</si>
  <si>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</si>
  <si>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</si>
  <si>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</si>
  <si>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</si>
  <si>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17085501</t>
  </si>
  <si>
    <t>ISPO spol. s r.o.</t>
  </si>
  <si>
    <t>True</t>
  </si>
  <si>
    <t>Spracovateľ:</t>
  </si>
  <si>
    <t>MACURA M.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</si>
  <si>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</si>
  <si>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</si>
  <si>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</si>
  <si>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</si>
  <si>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</si>
  <si>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</si>
  <si>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</si>
  <si>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</si>
  <si>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</si>
  <si>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</si>
  <si>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</si>
  <si>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</si>
  <si>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</si>
  <si>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</si>
  <si>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</si>
  <si>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</si>
  <si>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</si>
  <si>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</si>
  <si>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</si>
  <si>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</si>
  <si>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</si>
  <si>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</si>
  <si>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</si>
  <si>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</si>
  <si>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</si>
  <si>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</si>
  <si>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</si>
  <si>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</si>
  <si>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</si>
  <si>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</si>
  <si>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</si>
  <si>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</si>
  <si>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</si>
  <si>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</si>
  <si>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</si>
  <si>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</si>
  <si>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</si>
  <si>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</si>
  <si>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</si>
  <si>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</si>
  <si>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</si>
  <si>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</si>
  <si>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</si>
  <si>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</si>
  <si>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</si>
  <si>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</si>
  <si>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101-01 Zastávky ,, Staničné námestie´´</t>
  </si>
  <si>
    <t>STA</t>
  </si>
  <si>
    <t>{0afdead7-8c85-4490-967d-c02cef3b89ed}</t>
  </si>
  <si>
    <t>/</t>
  </si>
  <si>
    <t>101-01-01</t>
  </si>
  <si>
    <t xml:space="preserve">Zastávka </t>
  </si>
  <si>
    <t>Časť</t>
  </si>
  <si>
    <t>2</t>
  </si>
  <si>
    <t>{042b6373-3510-4cf5-831c-1a3dcca935a7}</t>
  </si>
  <si>
    <t>101-01-05</t>
  </si>
  <si>
    <t>Elektrická prípojka pre napájanie informačnej tabule</t>
  </si>
  <si>
    <t>{fb490a69-f92a-4b98-ad9c-bdcb8c956ea0}</t>
  </si>
  <si>
    <t xml:space="preserve">101-02 Zastávka ,,Nová  nemocnica, Považská - smer Hlavná pošta´´</t>
  </si>
  <si>
    <t>{9b233e8a-d40c-4718-a15d-0cf8b487e7c2}</t>
  </si>
  <si>
    <t>101-02-01</t>
  </si>
  <si>
    <t>Zastávka</t>
  </si>
  <si>
    <t>{cae7c928-84a9-42d8-9778-9aec5ed0e609}</t>
  </si>
  <si>
    <t>101-02-05</t>
  </si>
  <si>
    <t>{7bd7c5c4-bf51-4945-9291-84965a90823e}</t>
  </si>
  <si>
    <t>101-02-06</t>
  </si>
  <si>
    <t>Osvetlenie priechodu pre chodcov</t>
  </si>
  <si>
    <t>{478b858a-8ebd-4fd4-a8cc-28bbd9f80638}</t>
  </si>
  <si>
    <t>3</t>
  </si>
  <si>
    <t>101-03 Zastávka ,, Belehradská - smer Centrum´´</t>
  </si>
  <si>
    <t>{ccbe54a4-b2f7-4f43-b7eb-6a7554eeb3bc}</t>
  </si>
  <si>
    <t>101-03-01</t>
  </si>
  <si>
    <t>{f44a83be-8605-45ee-ac3a-b3bd265f9c6d}</t>
  </si>
  <si>
    <t>101-03-05</t>
  </si>
  <si>
    <t>{2378bcd9-b6c8-4de3-8874-380599488ade}</t>
  </si>
  <si>
    <t>4</t>
  </si>
  <si>
    <t>101-04 Zastávka ,,Okresný úrad - smer OC Tesco´´</t>
  </si>
  <si>
    <t>{6640f5d4-82be-4238-a213-89bbde994c8b}</t>
  </si>
  <si>
    <t>101-04-01</t>
  </si>
  <si>
    <t xml:space="preserve"> Zastávka</t>
  </si>
  <si>
    <t>{824782f5-1c1a-4463-8191-3924da64161e}</t>
  </si>
  <si>
    <t>101-04-05</t>
  </si>
  <si>
    <t>{271a89c4-57fc-4889-a9b8-5aa1f0d376ea}</t>
  </si>
  <si>
    <t>101-04-06</t>
  </si>
  <si>
    <t>Preložka osvetľovacieho stožiara</t>
  </si>
  <si>
    <t>{70b7c10c-f9cc-4480-aa1f-12a17298b7d6}</t>
  </si>
  <si>
    <t>5</t>
  </si>
  <si>
    <t>101-05 Zastávka ,,Okresný úrad - smer Amfiteáter´´</t>
  </si>
  <si>
    <t>{8faacf3a-5a72-4457-9e5f-9cac233e030b}</t>
  </si>
  <si>
    <t>101-05-01</t>
  </si>
  <si>
    <t>{aa2738d9-cab6-4dc1-9a1a-0a9228a3002f}</t>
  </si>
  <si>
    <t>101-05-05</t>
  </si>
  <si>
    <t>{69d426d7-c9a6-4035-ab30-5d1808e1b019}</t>
  </si>
  <si>
    <t>6</t>
  </si>
  <si>
    <t>101-06 Zastávka ,,Ružová, OC Galéria - smer Krajský súd´´</t>
  </si>
  <si>
    <t>{1764c884-2e06-4d8c-8a71-0e9b778268f8}</t>
  </si>
  <si>
    <t>101-06-01</t>
  </si>
  <si>
    <t xml:space="preserve"> Zastávka-Nástupište</t>
  </si>
  <si>
    <t>{e9d782c1-9a93-42fe-95dc-51c097c6c5ec}</t>
  </si>
  <si>
    <t>101-06-02</t>
  </si>
  <si>
    <t xml:space="preserve"> Zastávka-Nika</t>
  </si>
  <si>
    <t>{b448c635-b803-49e1-b909-8104635a25d8}</t>
  </si>
  <si>
    <t>101-06-05</t>
  </si>
  <si>
    <t>{a85edb5d-6f18-4e84-a098-33f3d778b127}</t>
  </si>
  <si>
    <t>KRYCÍ LIST ROZPOČTU</t>
  </si>
  <si>
    <t>Objekt:</t>
  </si>
  <si>
    <t>1 - 101-01 Zastávky ,, Staničné námestie´´</t>
  </si>
  <si>
    <t>Časť:</t>
  </si>
  <si>
    <t xml:space="preserve">101-01-01 - Zastávka </t>
  </si>
  <si>
    <t>Ing. Čurlík Ján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</si>
  <si>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</si>
  <si>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</si>
  <si>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</si>
  <si>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</si>
  <si>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</si>
  <si>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</si>
  <si>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</si>
  <si>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</si>
  <si>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</si>
  <si>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</si>
  <si>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</si>
  <si>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</si>
  <si>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</si>
  <si>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</si>
  <si>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</si>
  <si>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</si>
  <si>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</si>
  <si>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</si>
  <si>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</si>
  <si>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</si>
  <si>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</si>
  <si>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</si>
  <si>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</si>
  <si>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</si>
  <si>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</si>
  <si>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</si>
  <si>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</si>
  <si>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113106611.S</t>
  </si>
  <si>
    <t xml:space="preserve">Rozoberanie zámkovej dlažby všetkých druhov v ploche do 20 m2,  -0,2600 t</t>
  </si>
  <si>
    <t>m2</t>
  </si>
  <si>
    <t>-1193450999</t>
  </si>
  <si>
    <t>131201101.S</t>
  </si>
  <si>
    <t>Výkop nezapaženej jamy v hornine 3, do 100 m3</t>
  </si>
  <si>
    <t>m3</t>
  </si>
  <si>
    <t>224423726</t>
  </si>
  <si>
    <t>131201109.S</t>
  </si>
  <si>
    <t>Hĺbenie nezapažených jám a zárezov. Príplatok za lepivosť horniny 3</t>
  </si>
  <si>
    <t>-501873708</t>
  </si>
  <si>
    <t>162501102.S</t>
  </si>
  <si>
    <t>Vodorovné premiestnenie výkopku po spevnenej ceste z horniny tr.1-4, do 100 m3 na vzdialenosť do 3000 m</t>
  </si>
  <si>
    <t>-969627070</t>
  </si>
  <si>
    <t>162501105.S</t>
  </si>
  <si>
    <t>Vodorovné premiestnenie výkopku po spevnenej ceste z horniny tr.1-4, do 100 m3, príplatok k cene za každých ďalšich a začatých 1000 m</t>
  </si>
  <si>
    <t>455763739</t>
  </si>
  <si>
    <t>171209002.S</t>
  </si>
  <si>
    <t>Poplatok za skladovanie - zemina a kamenivo (17 05) ostatné</t>
  </si>
  <si>
    <t>t</t>
  </si>
  <si>
    <t>-1008178072</t>
  </si>
  <si>
    <t>7</t>
  </si>
  <si>
    <t>181101102.S</t>
  </si>
  <si>
    <t>Úprava pláne v zárezoch v hornine 1-4 so zhutnením</t>
  </si>
  <si>
    <t>219034645</t>
  </si>
  <si>
    <t>Komunikácie</t>
  </si>
  <si>
    <t>8</t>
  </si>
  <si>
    <t>564851111.S</t>
  </si>
  <si>
    <t>Podklad zo štrkodrviny s rozprestretím a zhutnením, po zhutnení hr. 150 mm</t>
  </si>
  <si>
    <t>1542121006</t>
  </si>
  <si>
    <t>9</t>
  </si>
  <si>
    <t>596911141.S</t>
  </si>
  <si>
    <t>Kladenie betónovej zámkovej dlažby komunikácií pre peších hr. 60 mm pre peších do 50 m2 so zriadením lôžka z kameniva hr. 30 mm</t>
  </si>
  <si>
    <t>299726415</t>
  </si>
  <si>
    <t>Ostatné konštrukcie a práce-búranie</t>
  </si>
  <si>
    <t>10</t>
  </si>
  <si>
    <t>936104212.S</t>
  </si>
  <si>
    <t>Osadenie odpadkového koša kotevnými skrutkami na pevný podklad</t>
  </si>
  <si>
    <t>ks</t>
  </si>
  <si>
    <t>1400579377</t>
  </si>
  <si>
    <t>11</t>
  </si>
  <si>
    <t>M</t>
  </si>
  <si>
    <t>553560003700.S</t>
  </si>
  <si>
    <t>Kôš odpadkový 120l, oceľové telo opatrené ochrannou vrstvou zinku a práškovým vypaľovaným lakom, uzamykateľné dvierka z perforovaného plechu, so strieškou</t>
  </si>
  <si>
    <t>726528233</t>
  </si>
  <si>
    <t>12</t>
  </si>
  <si>
    <t>936124122.S</t>
  </si>
  <si>
    <t>Osadenie parkovej lavičky kotevnými skrutkami bez zabetónovania nôh na pevný podklad</t>
  </si>
  <si>
    <t>-1115057404</t>
  </si>
  <si>
    <t>13</t>
  </si>
  <si>
    <t>553560000801.S</t>
  </si>
  <si>
    <t>Lavička parková, oceľová konštrukcia opatrená ochrannou vrstvou zinku a práškovým vypaľovaným lakom z ohýbaného plechu RAL 6006 , sedadlo z drevených dosiek z tropického dreva bez povrchovej úpravy, oddelené sedenie s prvkami z antikora</t>
  </si>
  <si>
    <t>1913604891</t>
  </si>
  <si>
    <t>14</t>
  </si>
  <si>
    <t>959941112.S</t>
  </si>
  <si>
    <t>Chemická kotva s kotevným svorníkom tesnená chemickou ampulkou do betónu, ŽB, kameňa, s vyvŕtaním otvoru M10/65/170 mm</t>
  </si>
  <si>
    <t>-2005557328</t>
  </si>
  <si>
    <t>15</t>
  </si>
  <si>
    <t>959941113.S</t>
  </si>
  <si>
    <t>Chemická kotva s kotevným svorníkom tesnená chemickou ampulkou do betónu, ŽB, kameňa, s vyvŕtaním otvoru M10/90/200 mm</t>
  </si>
  <si>
    <t>639835474</t>
  </si>
  <si>
    <t>99</t>
  </si>
  <si>
    <t>Presun hmôt HSV</t>
  </si>
  <si>
    <t>16</t>
  </si>
  <si>
    <t>998224111</t>
  </si>
  <si>
    <t>Presun hmôt pre pozemné komunikácie s krytom monolitickým betónovým akejkoľvek dĺžky objektu</t>
  </si>
  <si>
    <t>877100990</t>
  </si>
  <si>
    <t>101-01-05 - Elektrická prípojka pre napájanie informačnej tabule</t>
  </si>
  <si>
    <t>M - Práce a dodávky M</t>
  </si>
  <si>
    <t xml:space="preserve">    21-M - Elektromontáže</t>
  </si>
  <si>
    <t xml:space="preserve">    46-M - Zemné práce pri extr.mont.prácach</t>
  </si>
  <si>
    <t>-1787231641</t>
  </si>
  <si>
    <t>-383864702</t>
  </si>
  <si>
    <t>939062747</t>
  </si>
  <si>
    <t>2062339389</t>
  </si>
  <si>
    <t>-58137699</t>
  </si>
  <si>
    <t>-1138655506</t>
  </si>
  <si>
    <t>-1220081166</t>
  </si>
  <si>
    <t>-970232667</t>
  </si>
  <si>
    <t>1724391626</t>
  </si>
  <si>
    <t>9369411311</t>
  </si>
  <si>
    <t xml:space="preserve">Osadenie informačnej tabule na oceľovú konštrukciu označníka </t>
  </si>
  <si>
    <t>-1000431401</t>
  </si>
  <si>
    <t>4044502003</t>
  </si>
  <si>
    <t xml:space="preserve">ELP 126-A - šesť riadkový jednostranný panel v štandardnom prevedení s GSM modulom , dodávka + spustenie do prevádzky </t>
  </si>
  <si>
    <t>511828844</t>
  </si>
  <si>
    <t>4044502004</t>
  </si>
  <si>
    <t xml:space="preserve">ELP 126-A - šesť riadkový jednostranný panel s integrovaným akumulátorom a s GSM modulom  , dodávka + spustenie do prevádzky</t>
  </si>
  <si>
    <t>1015970646</t>
  </si>
  <si>
    <t>998224111.S</t>
  </si>
  <si>
    <t>-48558236</t>
  </si>
  <si>
    <t>Práce a dodávky M</t>
  </si>
  <si>
    <t>21-M</t>
  </si>
  <si>
    <t>Elektromontáže</t>
  </si>
  <si>
    <t>210010080.S</t>
  </si>
  <si>
    <t>Rúrka ohybná elektroinštalačná z HDPE, D 40 uložená voľne</t>
  </si>
  <si>
    <t>m</t>
  </si>
  <si>
    <t>64</t>
  </si>
  <si>
    <t>1886926148</t>
  </si>
  <si>
    <t>286530129600.S</t>
  </si>
  <si>
    <t>Spojka nasúvacia 02040 pre korudované elektroinštal. rúrky z HDPE, D 40 mm</t>
  </si>
  <si>
    <t>128</t>
  </si>
  <si>
    <t>619204204</t>
  </si>
  <si>
    <t>345710005500.S</t>
  </si>
  <si>
    <t>Rúrka ohybná 09040 dvojplášťová korugovaná z HDPE, bezhalogénová, D 40 mm</t>
  </si>
  <si>
    <t>996428218</t>
  </si>
  <si>
    <t>17</t>
  </si>
  <si>
    <t>210010169.S</t>
  </si>
  <si>
    <t>Rúrka tuhá elektroinštalačná z HDPE, D 40 uložená pevne</t>
  </si>
  <si>
    <t>289990471</t>
  </si>
  <si>
    <t>18</t>
  </si>
  <si>
    <t>286130072400.S</t>
  </si>
  <si>
    <t>Chránička tuhá dvojplášťová korugovaná DN 40, HDPE</t>
  </si>
  <si>
    <t>-1685154368</t>
  </si>
  <si>
    <t>19</t>
  </si>
  <si>
    <t>210120414</t>
  </si>
  <si>
    <t>Prúdové chrániče s nadprúdovou ochranou dvojpólové</t>
  </si>
  <si>
    <t>371780170</t>
  </si>
  <si>
    <t>3580760380</t>
  </si>
  <si>
    <t>Prúdový chránič s nadprúdovou ochranou OLI-16B-1N-030AC</t>
  </si>
  <si>
    <t>1351819849</t>
  </si>
  <si>
    <t>21</t>
  </si>
  <si>
    <t>210193098.S</t>
  </si>
  <si>
    <t>Rozvádzače verejného osvetlenia RVO s elektromerom</t>
  </si>
  <si>
    <t>988332688</t>
  </si>
  <si>
    <t>22</t>
  </si>
  <si>
    <t>357120022150.S1</t>
  </si>
  <si>
    <t>Rozvádzač verejného osvetlenia pilierový s 3. modulmi, výzbroj podľa PD</t>
  </si>
  <si>
    <t>-1791758321</t>
  </si>
  <si>
    <t>23</t>
  </si>
  <si>
    <t>210194043</t>
  </si>
  <si>
    <t>Skriňa prípojková plastová SPP 2 jeden odberateľ 3 x 100 A pre vonkajšie práce</t>
  </si>
  <si>
    <t>1029425190</t>
  </si>
  <si>
    <t>24</t>
  </si>
  <si>
    <t>357110014700.S</t>
  </si>
  <si>
    <t>Skriňa prípojková plastová SPP 2 na stĺpm, D IV P21 jeden odberateľ</t>
  </si>
  <si>
    <t>613731673</t>
  </si>
  <si>
    <t>25</t>
  </si>
  <si>
    <t>357110014890.S</t>
  </si>
  <si>
    <t>Upínací nerezový pás</t>
  </si>
  <si>
    <t>88553991</t>
  </si>
  <si>
    <t>26</t>
  </si>
  <si>
    <t>210220001</t>
  </si>
  <si>
    <t>Uzemňovacie vedenie na povrchu FeZn</t>
  </si>
  <si>
    <t>700656529</t>
  </si>
  <si>
    <t>27</t>
  </si>
  <si>
    <t>3544224150</t>
  </si>
  <si>
    <t xml:space="preserve">Územňovací vodič    ocelový žiarovo zinkovaný  označenie     O 10</t>
  </si>
  <si>
    <t>kg</t>
  </si>
  <si>
    <t>57953077</t>
  </si>
  <si>
    <t>28</t>
  </si>
  <si>
    <t>210220010</t>
  </si>
  <si>
    <t>Náter zemniaceho pásku do 120 mm2(1x náter včít.svo riek a vyznač.žlt.pruhov)</t>
  </si>
  <si>
    <t>-1730111159</t>
  </si>
  <si>
    <t>29</t>
  </si>
  <si>
    <t>2462167500</t>
  </si>
  <si>
    <t xml:space="preserve">Email syntetický  vonkajší Industrol zelený S 2013</t>
  </si>
  <si>
    <t>1098084340</t>
  </si>
  <si>
    <t>30</t>
  </si>
  <si>
    <t>2462168100</t>
  </si>
  <si>
    <t xml:space="preserve">Email syntetický  vonkajší Industrol žltý   S 2013</t>
  </si>
  <si>
    <t>-2021226327</t>
  </si>
  <si>
    <t>31</t>
  </si>
  <si>
    <t>2464203000</t>
  </si>
  <si>
    <t>Riedidlo do olejovo-syntetickej farby S 6006</t>
  </si>
  <si>
    <t>-1550334096</t>
  </si>
  <si>
    <t>32</t>
  </si>
  <si>
    <t>210220021</t>
  </si>
  <si>
    <t>Uzemňovacie vedenie v zemi včít. svoriek,prepojenia, izolácie spojov FeZn do 120 mm2</t>
  </si>
  <si>
    <t>-2013358496</t>
  </si>
  <si>
    <t>33</t>
  </si>
  <si>
    <t>3544112000</t>
  </si>
  <si>
    <t>Páska uzemňovacia 30x4 mm</t>
  </si>
  <si>
    <t>-1009467866</t>
  </si>
  <si>
    <t>34</t>
  </si>
  <si>
    <t>210220301</t>
  </si>
  <si>
    <t>Bleskozvodová svorka do 2 skrutiek (SS, SR 03)</t>
  </si>
  <si>
    <t>KUS</t>
  </si>
  <si>
    <t>937115910</t>
  </si>
  <si>
    <t>35</t>
  </si>
  <si>
    <t>354410000700.S</t>
  </si>
  <si>
    <t>Svorka FeZn odbočovacia spojovacia označenie SR 02 (M8) s podložkou</t>
  </si>
  <si>
    <t>-598026431</t>
  </si>
  <si>
    <t>36</t>
  </si>
  <si>
    <t>354410000900.S</t>
  </si>
  <si>
    <t>Svorka FeZn uzemňovacia označenie SR 03 A</t>
  </si>
  <si>
    <t>-309444046</t>
  </si>
  <si>
    <t>37</t>
  </si>
  <si>
    <t>354410004000.S</t>
  </si>
  <si>
    <t>Svorka FeZn pripájaca označenie SP 1</t>
  </si>
  <si>
    <t>-1955456294</t>
  </si>
  <si>
    <t>38</t>
  </si>
  <si>
    <t>210800187.S</t>
  </si>
  <si>
    <t>Kábel medený uložený v rúrke CYKY 450/750 V 3x2,5</t>
  </si>
  <si>
    <t>-1685019281</t>
  </si>
  <si>
    <t>39</t>
  </si>
  <si>
    <t>341110000800.S</t>
  </si>
  <si>
    <t>Kábel medený CYKY 3x2,5 mm2</t>
  </si>
  <si>
    <t>-1818486925</t>
  </si>
  <si>
    <t>40</t>
  </si>
  <si>
    <t>210950202</t>
  </si>
  <si>
    <t>Príplatok na zaťahovanie káblov, váha kábla do 2 kg</t>
  </si>
  <si>
    <t>1176478761</t>
  </si>
  <si>
    <t>41</t>
  </si>
  <si>
    <t>210963136</t>
  </si>
  <si>
    <t>Demontáž rozvádzača ER 1.0</t>
  </si>
  <si>
    <t>1645910349</t>
  </si>
  <si>
    <t>42</t>
  </si>
  <si>
    <t>HZS-001</t>
  </si>
  <si>
    <t>Revízie</t>
  </si>
  <si>
    <t>hod</t>
  </si>
  <si>
    <t>512</t>
  </si>
  <si>
    <t>28375890</t>
  </si>
  <si>
    <t>43</t>
  </si>
  <si>
    <t>HZS-002</t>
  </si>
  <si>
    <t>Práca montéra pri odpojení zariadenia od siete</t>
  </si>
  <si>
    <t>1958414985</t>
  </si>
  <si>
    <t>44</t>
  </si>
  <si>
    <t>HZS-003</t>
  </si>
  <si>
    <t>Práca montéra pri zapojení do siete</t>
  </si>
  <si>
    <t>-623774286</t>
  </si>
  <si>
    <t>45</t>
  </si>
  <si>
    <t>HZS-004</t>
  </si>
  <si>
    <t>Nešpecifikované práce</t>
  </si>
  <si>
    <t>-883074221</t>
  </si>
  <si>
    <t>46</t>
  </si>
  <si>
    <t>PD</t>
  </si>
  <si>
    <t>Presun dodávok</t>
  </si>
  <si>
    <t>%</t>
  </si>
  <si>
    <t>607488862</t>
  </si>
  <si>
    <t>47</t>
  </si>
  <si>
    <t>PM</t>
  </si>
  <si>
    <t>Podružný materiál</t>
  </si>
  <si>
    <t>1783983562</t>
  </si>
  <si>
    <t>48</t>
  </si>
  <si>
    <t>PPV</t>
  </si>
  <si>
    <t>Podiel pridružených výkonov</t>
  </si>
  <si>
    <t>-1363335718</t>
  </si>
  <si>
    <t>46-M</t>
  </si>
  <si>
    <t>Zemné práce pri extr.mont.prácach</t>
  </si>
  <si>
    <t>49</t>
  </si>
  <si>
    <t>460010024</t>
  </si>
  <si>
    <t>Vytýčenie trasy káblového vedenia,v zastavanom priestore</t>
  </si>
  <si>
    <t>KM</t>
  </si>
  <si>
    <t>331201597</t>
  </si>
  <si>
    <t>50</t>
  </si>
  <si>
    <t>2462061900</t>
  </si>
  <si>
    <t xml:space="preserve">Email olejový vonkajší červený  Emolex O 2117</t>
  </si>
  <si>
    <t>-1382288458</t>
  </si>
  <si>
    <t>51</t>
  </si>
  <si>
    <t>5839500600</t>
  </si>
  <si>
    <t>Značka meračská povrch m 1 I/1</t>
  </si>
  <si>
    <t>kus</t>
  </si>
  <si>
    <t>723858107</t>
  </si>
  <si>
    <t>52</t>
  </si>
  <si>
    <t>460120061</t>
  </si>
  <si>
    <t>Odvoz zeminy vrátane naloženia, rozhodenia a úpravy povrchu.</t>
  </si>
  <si>
    <t>1862814796</t>
  </si>
  <si>
    <t>53</t>
  </si>
  <si>
    <t>460200143.S</t>
  </si>
  <si>
    <t>Hĺbenie káblovej ryhy ručne 35 cm širokej a 60 cm hlbokej, v zemine triedy 3</t>
  </si>
  <si>
    <t>1191077478</t>
  </si>
  <si>
    <t>54</t>
  </si>
  <si>
    <t>460300006</t>
  </si>
  <si>
    <t>Zhutnenie zeminy po vrstvách pri zahrnutí rýh strojom, vrstva zeminy 20 cm</t>
  </si>
  <si>
    <t>-1630100733</t>
  </si>
  <si>
    <t>55</t>
  </si>
  <si>
    <t>460420022.S</t>
  </si>
  <si>
    <t>Zriadenie, rekonšt. káblového lôžka z piesku bez zakrytia, v ryhe šír. do 65 cm, hrúbky vrstvy 10 cm</t>
  </si>
  <si>
    <t>1148613900</t>
  </si>
  <si>
    <t>56</t>
  </si>
  <si>
    <t>583110000300.S</t>
  </si>
  <si>
    <t>Drvina vápencová frakcia 0-4 mm</t>
  </si>
  <si>
    <t>251346631</t>
  </si>
  <si>
    <t>57</t>
  </si>
  <si>
    <t>460490012.S</t>
  </si>
  <si>
    <t>Rozvinutie a uloženie výstražnej fólie z PE do ryhy, šírka do 33 cm</t>
  </si>
  <si>
    <t>-1937515426</t>
  </si>
  <si>
    <t>58</t>
  </si>
  <si>
    <t>283230008401</t>
  </si>
  <si>
    <t xml:space="preserve">Výstražná fólia PE, š. 330 mm, pre výkopy, farba oranžová </t>
  </si>
  <si>
    <t>1190565187</t>
  </si>
  <si>
    <t>59</t>
  </si>
  <si>
    <t>460560143.S</t>
  </si>
  <si>
    <t>Ručný zásyp nezap. káblovej ryhy bez zhutn. zeminy, 35 cm širokej, 60 cm hlbokej v zemine tr. 3</t>
  </si>
  <si>
    <t>-28479292</t>
  </si>
  <si>
    <t>60</t>
  </si>
  <si>
    <t>1433068017</t>
  </si>
  <si>
    <t xml:space="preserve">2 - 101-02 Zastávka ,,Nová  nemocnica, Považská - smer Hlavná pošta´´</t>
  </si>
  <si>
    <t>101-02-01 - Zastávka</t>
  </si>
  <si>
    <t xml:space="preserve">    2 - Zakladanie</t>
  </si>
  <si>
    <t xml:space="preserve">    4 - Vodorovné konštrukcie</t>
  </si>
  <si>
    <t xml:space="preserve">    8 - Rúrové vedenie</t>
  </si>
  <si>
    <t xml:space="preserve">    22-M - Montáže oznam. a zabezp. zariadení</t>
  </si>
  <si>
    <t>1558733866</t>
  </si>
  <si>
    <t>113107122.S</t>
  </si>
  <si>
    <t xml:space="preserve">Odstránenie krytu v ploche do 200 m2 z kameniva hrubého drveného, hr.100 do 200 mm,  -0,23500t</t>
  </si>
  <si>
    <t>-1192327360</t>
  </si>
  <si>
    <t>113107141.S</t>
  </si>
  <si>
    <t xml:space="preserve">Odstránenie krytu v ploche do 200 m2 asfaltového, hr. vrstvy do 50 mm,  -0,09800t</t>
  </si>
  <si>
    <t>-133156575</t>
  </si>
  <si>
    <t>113107144.S</t>
  </si>
  <si>
    <t xml:space="preserve">Odstránenie krytu asfaltového v ploche do 200 m2, hr. nad 150 do 200 mm,  -0,45000t</t>
  </si>
  <si>
    <t>-284905387</t>
  </si>
  <si>
    <t>113202111.S</t>
  </si>
  <si>
    <t xml:space="preserve">Vytrhanie obrúb kamenných, s vybúraním lôžka, z krajníkov alebo obrubníkov stojatých,  -0,14500t</t>
  </si>
  <si>
    <t>-2041496423</t>
  </si>
  <si>
    <t>113307122.S</t>
  </si>
  <si>
    <t xml:space="preserve">Odstránenie podkladu v ploche do 200 m2 z kameniva hrubého drveného, hr.100 do 200 mm,  -0,23500t</t>
  </si>
  <si>
    <t>1443174830</t>
  </si>
  <si>
    <t>113307124.S</t>
  </si>
  <si>
    <t xml:space="preserve">Odstránenie podkladu v ploche do 200 m2 z kameniva hrubého drveného, hr.300 do 400mm,  -0,5600t</t>
  </si>
  <si>
    <t>1458804585</t>
  </si>
  <si>
    <t>113307131.S</t>
  </si>
  <si>
    <t xml:space="preserve">Odstránenie podkladu v ploche do 200 m2 z betónu prostého, hr. vrstvy do 150 mm,  -0,22500t</t>
  </si>
  <si>
    <t>1991914753</t>
  </si>
  <si>
    <t>121101111.S</t>
  </si>
  <si>
    <t>Odstránenie ornice s vodor. premiestn. na hromady, so zložením na vzdialenosť do 100 m a do 100m3</t>
  </si>
  <si>
    <t>1724693929</t>
  </si>
  <si>
    <t>122201102.S</t>
  </si>
  <si>
    <t>Odkopávka a prekopávka nezapažená v hornine 3, nad 100 do 1000 m3</t>
  </si>
  <si>
    <t>1606860429</t>
  </si>
  <si>
    <t>122201109.S</t>
  </si>
  <si>
    <t>Odkopávky a prekopávky nezapažené. Príplatok k cenám za lepivosť horniny 3</t>
  </si>
  <si>
    <t>-309980448</t>
  </si>
  <si>
    <t>132201101.S</t>
  </si>
  <si>
    <t>Výkop ryhy do šírky 600 mm v horn.3 do 100 m3</t>
  </si>
  <si>
    <t>-2112809691</t>
  </si>
  <si>
    <t>132201109.S</t>
  </si>
  <si>
    <t>Príplatok k cene za lepivosť pri hĺbení rýh šírky do 600 mm zapažených i nezapažených s urovnaním dna v hornine 3</t>
  </si>
  <si>
    <t>-1561597104</t>
  </si>
  <si>
    <t>132201201.S</t>
  </si>
  <si>
    <t>Výkop ryhy šírky 600-2000mm horn.3 do 100m3</t>
  </si>
  <si>
    <t>-833161453</t>
  </si>
  <si>
    <t>132201209</t>
  </si>
  <si>
    <t>Príplatok k cenám za lepivosť pri hĺbení rýh š. nad 600 do 2 000 mm zapaž. i nezapažených, s urovnaním dna v hornine 3</t>
  </si>
  <si>
    <t>-1735715095</t>
  </si>
  <si>
    <t>162501122.S</t>
  </si>
  <si>
    <t>Vodorovné premiestnenie výkopku po spevnenej ceste z horniny tr.1-4, nad 100 do 1000 m3 na vzdialenosť do 3000 m</t>
  </si>
  <si>
    <t>1787236557</t>
  </si>
  <si>
    <t>162501123.S</t>
  </si>
  <si>
    <t>Vodorovné premiestnenie výkopku po spevnenej ceste z horniny tr.1-4, nad 100 do 1000 m3, príplatok k cene za každých ďalšich a začatých 1000 m</t>
  </si>
  <si>
    <t>1794015939</t>
  </si>
  <si>
    <t>171201202.S</t>
  </si>
  <si>
    <t>Uloženie sypaniny na skládky nad 100 do 1000 m3</t>
  </si>
  <si>
    <t>1023056695</t>
  </si>
  <si>
    <t>-1460077891</t>
  </si>
  <si>
    <t>174101001.S</t>
  </si>
  <si>
    <t>Zásyp sypaninou so zhutnením jám, šachiet, rýh, zárezov alebo okolo objektov do 100 m3</t>
  </si>
  <si>
    <t>808439241</t>
  </si>
  <si>
    <t>175101201.S</t>
  </si>
  <si>
    <t>Obsyp objektov sypaninou z vhodných hornín 1 až 4 bez prehodenia sypaniny</t>
  </si>
  <si>
    <t>939294286</t>
  </si>
  <si>
    <t>583310002900.S</t>
  </si>
  <si>
    <t>Štrkopiesok frakcia 0-16 mm</t>
  </si>
  <si>
    <t>1351137569</t>
  </si>
  <si>
    <t>181101101.S</t>
  </si>
  <si>
    <t>Úprava pláne v zárezoch v hornine 1-4 bez zhutnenia</t>
  </si>
  <si>
    <t>1702088895</t>
  </si>
  <si>
    <t>2101591579</t>
  </si>
  <si>
    <t>181301101.S</t>
  </si>
  <si>
    <t>Rozprestretie ornice v rovine, plocha do 500 m2, hr.do 100 mm</t>
  </si>
  <si>
    <t>-632681322</t>
  </si>
  <si>
    <t>183405211.S</t>
  </si>
  <si>
    <t>Výsev trávniku hydroosevom na ornicu</t>
  </si>
  <si>
    <t>-359238552</t>
  </si>
  <si>
    <t>005720001400.S</t>
  </si>
  <si>
    <t>Osivá tráv - semená parkovej zmesi</t>
  </si>
  <si>
    <t>926649643</t>
  </si>
  <si>
    <t>183405291.S</t>
  </si>
  <si>
    <t>Príplatok k cene za vykonanie mulčovania súčasne s osevom</t>
  </si>
  <si>
    <t>-990349054</t>
  </si>
  <si>
    <t>Zakladanie</t>
  </si>
  <si>
    <t>211971121.S</t>
  </si>
  <si>
    <t>Zhotov. oplášt. výplne z geotext. v ryhe alebo v záreze pri rozvinutej šírke oplášt. od 0 do 2, 5 m</t>
  </si>
  <si>
    <t>1036790377</t>
  </si>
  <si>
    <t>693110001900</t>
  </si>
  <si>
    <t>Geotextília polypropylénová, netkaná separačno-filtračná geotextília</t>
  </si>
  <si>
    <t>968863257</t>
  </si>
  <si>
    <t>212572111.S</t>
  </si>
  <si>
    <t>Lôžko pre trativod zo štrkopiesku triedeného</t>
  </si>
  <si>
    <t>-437070804</t>
  </si>
  <si>
    <t>212752127.S</t>
  </si>
  <si>
    <t>Trativody z flexodrenážnych rúr DN 160</t>
  </si>
  <si>
    <t>2002325057</t>
  </si>
  <si>
    <t>273361921.S</t>
  </si>
  <si>
    <t>Výstuž základových dosiek zo zváraných sietí</t>
  </si>
  <si>
    <t>915386608</t>
  </si>
  <si>
    <t>274313711.S</t>
  </si>
  <si>
    <t>Betón základových pásov, prostý tr. C 25/30</t>
  </si>
  <si>
    <t>2110289845</t>
  </si>
  <si>
    <t>274351217.S</t>
  </si>
  <si>
    <t>Debnenie stien základových pásov, zhotovenie-tradičné</t>
  </si>
  <si>
    <t>2026611942</t>
  </si>
  <si>
    <t>274351218.S</t>
  </si>
  <si>
    <t>Debnenie stien základových pásov, odstránenie-tradičné</t>
  </si>
  <si>
    <t>2088311084</t>
  </si>
  <si>
    <t>289971313</t>
  </si>
  <si>
    <t xml:space="preserve">Zhotovenie vrátane dodávky vrstvy z výstužnej grotextilie 100x100 kN  </t>
  </si>
  <si>
    <t>-191618596</t>
  </si>
  <si>
    <t>289971323</t>
  </si>
  <si>
    <t xml:space="preserve">Zhotovenie vrátane dodávky vrstvy z geomreže  na upravenom povrchu</t>
  </si>
  <si>
    <t>-1424695371</t>
  </si>
  <si>
    <t>Vodorovné konštrukcie</t>
  </si>
  <si>
    <t>451573111.S</t>
  </si>
  <si>
    <t>Lôžko pod potrubie, stoky a drobné objekty, v otvorenom výkope z piesku a štrkopiesku do 63 mm</t>
  </si>
  <si>
    <t>-663386923</t>
  </si>
  <si>
    <t>564751111.S</t>
  </si>
  <si>
    <t>Podklad alebo kryt z kameniva hrubého drveného veľ. 32-63 mm s rozprestretím a zhutnením hr. 150 mm</t>
  </si>
  <si>
    <t>1681028720</t>
  </si>
  <si>
    <t>564761111.S</t>
  </si>
  <si>
    <t>Podklad alebo kryt z kameniva hrubého drveného veľ. 32-63 mm s rozprestretím a zhutnením hr. 200 mm</t>
  </si>
  <si>
    <t>709827418</t>
  </si>
  <si>
    <t>564761116</t>
  </si>
  <si>
    <t>Podklad alebo kryt z kameniva hrubého drveného veľ. 32-63 mm s rozprestretím a zhutn.hr. 250 mm</t>
  </si>
  <si>
    <t>-53402443</t>
  </si>
  <si>
    <t>564791111.S</t>
  </si>
  <si>
    <t>Podklad spevnenej plochy z kameniva drveného so zhutnením frakcie 0-125 mm</t>
  </si>
  <si>
    <t>2042674087</t>
  </si>
  <si>
    <t>564831111.S</t>
  </si>
  <si>
    <t>Podklad zo štrkodrviny s rozprestretím a zhutnením, po zhutnení hr. 100 mm</t>
  </si>
  <si>
    <t>883849020</t>
  </si>
  <si>
    <t>565121111.S</t>
  </si>
  <si>
    <t>Podklad z asfaltového betónu AC 16 P s rozprestretím a zhutnením v pruhu š. do 3 m, po zhutnení hr. 40 mm</t>
  </si>
  <si>
    <t>607764224</t>
  </si>
  <si>
    <t>565161212.S</t>
  </si>
  <si>
    <t>Podklad z asfaltového betónu AC 22 P s rozprestretím a zhutnením v pruhu š. do 3 m, po zhutnení hr. 90 mm</t>
  </si>
  <si>
    <t>-965594438</t>
  </si>
  <si>
    <t>567133113.S</t>
  </si>
  <si>
    <t>Podklad z kameniva stmeleného cementom s rozprestretím a zhutnením, CBGM C 5/6, po zhutnení hr. 180 mm</t>
  </si>
  <si>
    <t>1090616546</t>
  </si>
  <si>
    <t>567143112.S</t>
  </si>
  <si>
    <t>Podklad z kameniva stmeleného cementom s rozprestretím a zhutnením, CBGM C 5/6, po zhutnení hr. 220 mm</t>
  </si>
  <si>
    <t>-1753030196</t>
  </si>
  <si>
    <t>573131100.S</t>
  </si>
  <si>
    <t>Postrek asfaltový infiltračný s posypom kamenivom z cestnej emulzie v množstve 0,70 kg/m2</t>
  </si>
  <si>
    <t>-2095559139</t>
  </si>
  <si>
    <t>573231107.S</t>
  </si>
  <si>
    <t>Postrek asfaltový spojovací bez posypu kamenivom z cestnej emulzie v množstve 0,50 kg/m2</t>
  </si>
  <si>
    <t>-2124916151</t>
  </si>
  <si>
    <t>577144251.S</t>
  </si>
  <si>
    <t>Asfaltový betón vrstva obrusná AC 11 O v pruhu š. do 3 m z modifik. asfaltu tr. I, po zhutnení hr. 50 mm</t>
  </si>
  <si>
    <t>1529199433</t>
  </si>
  <si>
    <t>577164311.S</t>
  </si>
  <si>
    <t>Asfaltový betón vrstva obrusná alebo ložná AC 16 v pruhu š. do 3 m z nemodifik. asfaltu tr. I, po zhutnení hr. 70 mm</t>
  </si>
  <si>
    <t>-2093292794</t>
  </si>
  <si>
    <t>579101110</t>
  </si>
  <si>
    <t>Minerálno-asfaltová emulzia 17-22 kg/m2, hr. 10mm</t>
  </si>
  <si>
    <t>1579323107</t>
  </si>
  <si>
    <t>582147111.S</t>
  </si>
  <si>
    <t>Kryt cementobetónový s kĺznymi tŕňami pre autobusové zastávky s povrchovou metličkovou úpravou hr. 220 mm</t>
  </si>
  <si>
    <t>-193463032</t>
  </si>
  <si>
    <t>596911143.S</t>
  </si>
  <si>
    <t>Kladenie betónovej zámkovej dlažby komunikácií pre peších hr. 60 mm pre peších nad 100 do 300 m2 so zriadením lôžka z kameniva hr. 30 mm</t>
  </si>
  <si>
    <t>666191563</t>
  </si>
  <si>
    <t>592460009600</t>
  </si>
  <si>
    <t>Dlažba betónová zámková, rozmer 200x200x60 mm</t>
  </si>
  <si>
    <t>1452259119</t>
  </si>
  <si>
    <t>596911331.S</t>
  </si>
  <si>
    <t>Kladenie dlažby pre nevidiacich hr. 60 mm do lôžka z kameniva ťaženého s vyplnením škár</t>
  </si>
  <si>
    <t>611811124</t>
  </si>
  <si>
    <t>592460006800</t>
  </si>
  <si>
    <t>Dlažba betónová pre nevidiacich, nopková, rozmer 200x200x60 mm, červená</t>
  </si>
  <si>
    <t>967328002</t>
  </si>
  <si>
    <t>592460006900</t>
  </si>
  <si>
    <t>Dlažba betónová pre nevidiacich drážková, rozmer 200x200x60 mm, červená</t>
  </si>
  <si>
    <t>1050229768</t>
  </si>
  <si>
    <t>596911391.S</t>
  </si>
  <si>
    <t>Dopiľovanie betónovej zámkovej dlažby hr. do 60 mm</t>
  </si>
  <si>
    <t>-154856917</t>
  </si>
  <si>
    <t>Rúrové vedenie</t>
  </si>
  <si>
    <t>61</t>
  </si>
  <si>
    <t>871326026.S</t>
  </si>
  <si>
    <t>Montáž kanalizačného PVC-U potrubia hladkého plnostenného DN 160</t>
  </si>
  <si>
    <t>-1233846294</t>
  </si>
  <si>
    <t>62</t>
  </si>
  <si>
    <t>286110012000.S</t>
  </si>
  <si>
    <t>Rúra kanalizačná PVC-U hrdlová D 160x3,2 mm, dĺ. 1 m</t>
  </si>
  <si>
    <t>-682824346</t>
  </si>
  <si>
    <t>63</t>
  </si>
  <si>
    <t>877326004.S</t>
  </si>
  <si>
    <t>Montáž kanalizačného PVC-U kolena DN 160</t>
  </si>
  <si>
    <t>-697234310</t>
  </si>
  <si>
    <t>286510004600</t>
  </si>
  <si>
    <t>Koleno PVC-U, DN 160x87° hladká pre gravitačnú kanalizáciu KG potrubia</t>
  </si>
  <si>
    <t>-311102643</t>
  </si>
  <si>
    <t>65</t>
  </si>
  <si>
    <t>877326028.S</t>
  </si>
  <si>
    <t>Montáž kanalizačnej PVC-U odbočky DN 160</t>
  </si>
  <si>
    <t>-1965851548</t>
  </si>
  <si>
    <t>66</t>
  </si>
  <si>
    <t>286510017200</t>
  </si>
  <si>
    <t>Odbočka 87° PVC-U, DN 160/160 hladká pre gravitačnú kanalizáciu KG potrubia</t>
  </si>
  <si>
    <t>-646941046</t>
  </si>
  <si>
    <t>67</t>
  </si>
  <si>
    <t>895941111.S</t>
  </si>
  <si>
    <t>Zriadenie kanalizačného vpustu uličného z betónových dielcov typ UV-50, UVB-50</t>
  </si>
  <si>
    <t>-693109421</t>
  </si>
  <si>
    <t>68</t>
  </si>
  <si>
    <t>592230001500.S</t>
  </si>
  <si>
    <t>Uličný vpust betónový TBV 6-50, rozmer 600x500x50 mm</t>
  </si>
  <si>
    <t>1985341967</t>
  </si>
  <si>
    <t>69</t>
  </si>
  <si>
    <t>592230001600.S</t>
  </si>
  <si>
    <t>Uličný vpust betónový TBV 9-50, rozmer 600x500x50 mm</t>
  </si>
  <si>
    <t>1302554036</t>
  </si>
  <si>
    <t>70</t>
  </si>
  <si>
    <t>592230002300.S</t>
  </si>
  <si>
    <t>Uličný vpust betónový TBV 5-66, rozmer 180x660x100 mm</t>
  </si>
  <si>
    <t>697335565</t>
  </si>
  <si>
    <t>71</t>
  </si>
  <si>
    <t>592230001700.S</t>
  </si>
  <si>
    <t>Uličný vpust betónový TBV 10-50, rozmer 300x500x50 mm</t>
  </si>
  <si>
    <t>2069042300</t>
  </si>
  <si>
    <t>72</t>
  </si>
  <si>
    <t>899203111.S</t>
  </si>
  <si>
    <t>Osadenie liatinovej mreže vrátane rámu a koša na bahno hmotnosti jednotlivo nad 100 do 150 kg</t>
  </si>
  <si>
    <t>-884460506</t>
  </si>
  <si>
    <t>73</t>
  </si>
  <si>
    <t>552410002900</t>
  </si>
  <si>
    <t>Mreža liatinová 620x420 mm so závesmi, uzamykateľná D 400/600</t>
  </si>
  <si>
    <t>-411095555</t>
  </si>
  <si>
    <t>74</t>
  </si>
  <si>
    <t>552420026700</t>
  </si>
  <si>
    <t>Bahenný kôš galvanizovaný pre mrežu D 400 (DN 425)</t>
  </si>
  <si>
    <t>-1070094085</t>
  </si>
  <si>
    <t>75</t>
  </si>
  <si>
    <t>899331111.S</t>
  </si>
  <si>
    <t>Výšková úprava uličného vstupu alebo šachty do 200 mm zvýšením poklopu</t>
  </si>
  <si>
    <t>-926611376</t>
  </si>
  <si>
    <t>76</t>
  </si>
  <si>
    <t>914001101</t>
  </si>
  <si>
    <t>Dočasné dopravné značenie-prenájom</t>
  </si>
  <si>
    <t>1407744662</t>
  </si>
  <si>
    <t>77</t>
  </si>
  <si>
    <t>914001211.S</t>
  </si>
  <si>
    <t>Montáž cestnej zvislej dopravnej značky základnej veľkosti do 1 m2 objímkami na stĺpiky alebo konzoly</t>
  </si>
  <si>
    <t>-1488932476</t>
  </si>
  <si>
    <t>78</t>
  </si>
  <si>
    <t>404410123100</t>
  </si>
  <si>
    <t>325 - Informatívna prevádzková značka IP6 (Priechod pre chodcov), rozmer 750x750 mm, fólia RA2, pozinkovaná</t>
  </si>
  <si>
    <t>-1123385262</t>
  </si>
  <si>
    <t>79</t>
  </si>
  <si>
    <t>404440000100</t>
  </si>
  <si>
    <t>Úchyt na stĺpik, d 60 mm, križový, Zn</t>
  </si>
  <si>
    <t>-1748012796</t>
  </si>
  <si>
    <t>80</t>
  </si>
  <si>
    <t>915711212.S</t>
  </si>
  <si>
    <t>Vodorovné dopravné značenie striekané farbou deliacich čiar súvislých šírky 125 mm biela retroreflexná</t>
  </si>
  <si>
    <t>-586113835</t>
  </si>
  <si>
    <t>81</t>
  </si>
  <si>
    <t>915711222.S</t>
  </si>
  <si>
    <t>Vodorovné dopravné značenie striekané farbou deliacich čiar súvislých šírky 125 mm žltá retroreflexná</t>
  </si>
  <si>
    <t>-1960138242</t>
  </si>
  <si>
    <t>82</t>
  </si>
  <si>
    <t>915715181.S</t>
  </si>
  <si>
    <t>Vodiaca línia 2x3 pruhy frézovaná so zaplnením dvojzložkovým plastom na priechod pre chodcov</t>
  </si>
  <si>
    <t>-739689258</t>
  </si>
  <si>
    <t>83</t>
  </si>
  <si>
    <t>915721212.S</t>
  </si>
  <si>
    <t>Vodorovné dopravné značenie striekané farbou prechodov pre chodcov, šípky, symboly a pod., biela retroreflexná</t>
  </si>
  <si>
    <t>-1932871483</t>
  </si>
  <si>
    <t>84</t>
  </si>
  <si>
    <t>915721222.S</t>
  </si>
  <si>
    <t>Vodorovné dopravné značenie striekané farbou prechodov pre chodcov, šípky, symboly a pod., žltá retroreflexná</t>
  </si>
  <si>
    <t>483632322</t>
  </si>
  <si>
    <t>85</t>
  </si>
  <si>
    <t>915791111.S</t>
  </si>
  <si>
    <t>Predznačenie pre značenie striekané farbou z náterových hmôt deliace čiary, vodiace prúžky</t>
  </si>
  <si>
    <t>1548678275</t>
  </si>
  <si>
    <t>86</t>
  </si>
  <si>
    <t>915791112.S</t>
  </si>
  <si>
    <t>Predznačenie pre vodorovné značenie striekané farbou alebo vykonávané z náterových hmôt</t>
  </si>
  <si>
    <t>28095489</t>
  </si>
  <si>
    <t>87</t>
  </si>
  <si>
    <t>915910001.S</t>
  </si>
  <si>
    <t>Bezpečnostný farebný povrch vozoviek červený pre podklad asfaltový</t>
  </si>
  <si>
    <t>1196196737</t>
  </si>
  <si>
    <t>88</t>
  </si>
  <si>
    <t>916561112.S</t>
  </si>
  <si>
    <t>Osadenie záhonového alebo parkového obrubníka betón., do lôžka z bet. pros. tr. C 16/20 s bočnou oporou</t>
  </si>
  <si>
    <t>938447293</t>
  </si>
  <si>
    <t>89</t>
  </si>
  <si>
    <t>592170001800</t>
  </si>
  <si>
    <t>Obrubník parkový, lxšxv 1000x50x200 mm</t>
  </si>
  <si>
    <t>-1838945006</t>
  </si>
  <si>
    <t>90</t>
  </si>
  <si>
    <t>917733111.S</t>
  </si>
  <si>
    <t>Osadenie betón. obrubníka bezbariérového do lôžka z betónu prosteho tr. C 30/37,š.do 400 mm</t>
  </si>
  <si>
    <t>-1658684216</t>
  </si>
  <si>
    <t>91</t>
  </si>
  <si>
    <t>592174540100</t>
  </si>
  <si>
    <t>Bezbarierový obrubník priamy 290/1006/400</t>
  </si>
  <si>
    <t>1097938931</t>
  </si>
  <si>
    <t>92</t>
  </si>
  <si>
    <t>592174540400</t>
  </si>
  <si>
    <t>Bezbarierový obrubník prechodový P (290-H25/1006/400-150)</t>
  </si>
  <si>
    <t>-319631992</t>
  </si>
  <si>
    <t>93</t>
  </si>
  <si>
    <t>592174540401</t>
  </si>
  <si>
    <t xml:space="preserve">Bezbarierový obrubník  prechodový Ľ (H25-290/1006/150-400)</t>
  </si>
  <si>
    <t>-349896604</t>
  </si>
  <si>
    <t>94</t>
  </si>
  <si>
    <t>917862112.S</t>
  </si>
  <si>
    <t>Osadenie chodník. obrubníka betónového stojatého do lôžka z betónu prosteho tr. C 16/20 s bočnou oporou</t>
  </si>
  <si>
    <t>-713029469</t>
  </si>
  <si>
    <t>95</t>
  </si>
  <si>
    <t>592170003800</t>
  </si>
  <si>
    <t>Obrubník cestný so skosením, lxšxv 1000x150x250 mm</t>
  </si>
  <si>
    <t>1484786110</t>
  </si>
  <si>
    <t>96</t>
  </si>
  <si>
    <t>919716200.S</t>
  </si>
  <si>
    <t>Vystuženie asfaltových vozoviek (krytov) dvojzákrutovou oceľovou sieťou s vpleteným priečnym výstužným prútom</t>
  </si>
  <si>
    <t>-568585501</t>
  </si>
  <si>
    <t>97</t>
  </si>
  <si>
    <t>919722111.S</t>
  </si>
  <si>
    <t>Dilatačné škáry rezané v cementobet. kryte priečne rezanie škár šírky 2 až 5 mm</t>
  </si>
  <si>
    <t>1294129113</t>
  </si>
  <si>
    <t>98</t>
  </si>
  <si>
    <t>919722211.S</t>
  </si>
  <si>
    <t>Dilatačné škáry rezané v cementobet. kryte priečne zaliatie škár za studena, šírky nad 3 do 9 mm</t>
  </si>
  <si>
    <t>1519703844</t>
  </si>
  <si>
    <t>11162410001</t>
  </si>
  <si>
    <t xml:space="preserve">Modifikovaná asfaltová zálievka </t>
  </si>
  <si>
    <t>-1966883283</t>
  </si>
  <si>
    <t>100</t>
  </si>
  <si>
    <t>919723210</t>
  </si>
  <si>
    <t>Pružná asfaltová zalievka</t>
  </si>
  <si>
    <t>-747149194</t>
  </si>
  <si>
    <t>101</t>
  </si>
  <si>
    <t>919726511.S</t>
  </si>
  <si>
    <t>Tesnenie dilatačných škár zálievkou za studena pre komôrku s tesniacim profilom š. 10 mm hl. 20 mm</t>
  </si>
  <si>
    <t>1874247379</t>
  </si>
  <si>
    <t>102</t>
  </si>
  <si>
    <t>919735111.S</t>
  </si>
  <si>
    <t>Rezanie existujúceho asfaltového krytu alebo podkladu hĺbky do 50 mm</t>
  </si>
  <si>
    <t>-1884192839</t>
  </si>
  <si>
    <t>103</t>
  </si>
  <si>
    <t>919735113.S</t>
  </si>
  <si>
    <t>Rezanie existujúceho asfaltového krytu alebo podkladu hĺbky nad 100 do 150 mm</t>
  </si>
  <si>
    <t>-2029666316</t>
  </si>
  <si>
    <t>104</t>
  </si>
  <si>
    <t>919735122</t>
  </si>
  <si>
    <t>Rezanie existujúceho betónového krytu alebo podkladu hĺbky nad 50 do 100 mm</t>
  </si>
  <si>
    <t>-1683951958</t>
  </si>
  <si>
    <t>105</t>
  </si>
  <si>
    <t>919794441.S</t>
  </si>
  <si>
    <t>Úprava plôch okolo hydrantov, šupátok, a pod. v asfaltových krytoch v pôdorysnej ploche do 2 m2</t>
  </si>
  <si>
    <t>1327695727</t>
  </si>
  <si>
    <t>106</t>
  </si>
  <si>
    <t>936104223.S</t>
  </si>
  <si>
    <t>Montáž a vybudovanie spodnej stavby odpadkového koša</t>
  </si>
  <si>
    <t>1788888802</t>
  </si>
  <si>
    <t>107</t>
  </si>
  <si>
    <t>553560003002</t>
  </si>
  <si>
    <t>Kôš odpadkový 45 l, oceľ. telo s ochrannou vrstvou zinku a práškovým vypaľovaným lakom, uzamykateľné dvierka so strieškou</t>
  </si>
  <si>
    <t>-650874426</t>
  </si>
  <si>
    <t>108</t>
  </si>
  <si>
    <t>936941100</t>
  </si>
  <si>
    <t>Montáž zástavkového prístrešku</t>
  </si>
  <si>
    <t>878956700</t>
  </si>
  <si>
    <t>109</t>
  </si>
  <si>
    <t>5538500001001</t>
  </si>
  <si>
    <t>Dodávka materiálu pre prístrešok s novým základom</t>
  </si>
  <si>
    <t>1174110279</t>
  </si>
  <si>
    <t>110</t>
  </si>
  <si>
    <t>936941120.S</t>
  </si>
  <si>
    <t>Osadenie zastávkového označovníka prenosného</t>
  </si>
  <si>
    <t>-280324128</t>
  </si>
  <si>
    <t>111</t>
  </si>
  <si>
    <t>55381690001</t>
  </si>
  <si>
    <t>Zastávkový označovník MHD prenosný-prenájom</t>
  </si>
  <si>
    <t>-76138515</t>
  </si>
  <si>
    <t>112</t>
  </si>
  <si>
    <t>961043111.S</t>
  </si>
  <si>
    <t xml:space="preserve">Búranie základov alebo vybúranie otvorov plochy nad 4 m2 z betónu prostého alebo preloženého kameňom,  -2,20000t</t>
  </si>
  <si>
    <t>2142887898</t>
  </si>
  <si>
    <t>113</t>
  </si>
  <si>
    <t>966001100</t>
  </si>
  <si>
    <t>Demontáž zastávkového prístrešku</t>
  </si>
  <si>
    <t>67185239</t>
  </si>
  <si>
    <t>114</t>
  </si>
  <si>
    <t>966001161.S</t>
  </si>
  <si>
    <t xml:space="preserve">Demontáž zastávkového označovníka s betónovou pätkou,  -0,0750 t</t>
  </si>
  <si>
    <t>230435699</t>
  </si>
  <si>
    <t>115</t>
  </si>
  <si>
    <t>966006132.S</t>
  </si>
  <si>
    <t xml:space="preserve">Odstránenie značky, pre staničenie a ohraničenie so stĺpikmi s bet. pätkami,  -0,08200t</t>
  </si>
  <si>
    <t>-1016302881</t>
  </si>
  <si>
    <t>116</t>
  </si>
  <si>
    <t>966083311.S</t>
  </si>
  <si>
    <t>Odstránenie vodorovného dopravného značenia brúsením s pojazdom čiar šírky 250 mm</t>
  </si>
  <si>
    <t>1865188072</t>
  </si>
  <si>
    <t>117</t>
  </si>
  <si>
    <t>966083312.S</t>
  </si>
  <si>
    <t>Odstránenie vodorovného dopravného značenia brúsením s pojazdom plochy</t>
  </si>
  <si>
    <t>-1730676665</t>
  </si>
  <si>
    <t>118</t>
  </si>
  <si>
    <t>969021101</t>
  </si>
  <si>
    <t>Presun poštovej schránky</t>
  </si>
  <si>
    <t>-1475536346</t>
  </si>
  <si>
    <t>119</t>
  </si>
  <si>
    <t>969021160</t>
  </si>
  <si>
    <t>Vybúranie uličneho vpustu</t>
  </si>
  <si>
    <t>-278970096</t>
  </si>
  <si>
    <t>120</t>
  </si>
  <si>
    <t>971042331.S</t>
  </si>
  <si>
    <t xml:space="preserve">Vybúranie otvoru v betónových priečkach a stenách plochy do 0,09 m2, hr. do 150 mm,  -0,03000t</t>
  </si>
  <si>
    <t>1131920222</t>
  </si>
  <si>
    <t>121</t>
  </si>
  <si>
    <t>979082213.S</t>
  </si>
  <si>
    <t>Vodorovná doprava sutiny so zložením a hrubým urovnaním na vzdialenosť do 1 km</t>
  </si>
  <si>
    <t>1883678964</t>
  </si>
  <si>
    <t>122</t>
  </si>
  <si>
    <t>979082219.S</t>
  </si>
  <si>
    <t>Príplatok k cene za každý ďalší aj začatý 1 km nad 1 km pre vodorovnú dopravu sutiny</t>
  </si>
  <si>
    <t>-52266035</t>
  </si>
  <si>
    <t>123</t>
  </si>
  <si>
    <t>979089012.S</t>
  </si>
  <si>
    <t>Poplatok za skladovanie - betón, tehly, dlaždice (17 01) ostatné</t>
  </si>
  <si>
    <t>742527820</t>
  </si>
  <si>
    <t>124</t>
  </si>
  <si>
    <t>979089212.S</t>
  </si>
  <si>
    <t>Poplatok za skladovanie - bitúmenové zmesi, uholný decht, dechtové výrobky (17 03 ), ostatné</t>
  </si>
  <si>
    <t>-1617521990</t>
  </si>
  <si>
    <t>125</t>
  </si>
  <si>
    <t>1652825504</t>
  </si>
  <si>
    <t>22-M</t>
  </si>
  <si>
    <t>Montáže oznam. a zabezp. zariadení</t>
  </si>
  <si>
    <t>126</t>
  </si>
  <si>
    <t>220180201.S</t>
  </si>
  <si>
    <t>Zatiahnutie kábla do tvárnicovej trate vrátane prípravných a záverečných prác, do 2 kg/m</t>
  </si>
  <si>
    <t>-565277482</t>
  </si>
  <si>
    <t>127</t>
  </si>
  <si>
    <t>460200263.S</t>
  </si>
  <si>
    <t>Hĺbenie káblovej ryhy ručne 50 cm širokej a 80 cm hlbokej, v zemine triedy 3</t>
  </si>
  <si>
    <t>-1735529738</t>
  </si>
  <si>
    <t>-2018413595</t>
  </si>
  <si>
    <t>129</t>
  </si>
  <si>
    <t>781872380</t>
  </si>
  <si>
    <t>130</t>
  </si>
  <si>
    <t>-1734124710</t>
  </si>
  <si>
    <t>131</t>
  </si>
  <si>
    <t>1370650641</t>
  </si>
  <si>
    <t>132</t>
  </si>
  <si>
    <t>460510280</t>
  </si>
  <si>
    <t>Žľab káblový z plast.,hmoty zriad. a osadenie, rovná časť (234x160 mm veko 234x16 mm)</t>
  </si>
  <si>
    <t>359807742</t>
  </si>
  <si>
    <t>133</t>
  </si>
  <si>
    <t>345750002001</t>
  </si>
  <si>
    <t>Žľab káblový KZ 20, šxvxhr 234x160x17 mm, s krytom, PVC</t>
  </si>
  <si>
    <t>301925937</t>
  </si>
  <si>
    <t>134</t>
  </si>
  <si>
    <t>460560263.S</t>
  </si>
  <si>
    <t>Ručný zásyp nezap. káblovej ryhy bez zhutn. zeminy, 50 cm širokej, 80 cm hlbokej v zemine tr. 3</t>
  </si>
  <si>
    <t>1389080477</t>
  </si>
  <si>
    <t>135</t>
  </si>
  <si>
    <t>583310000600.S</t>
  </si>
  <si>
    <t>Kamenivo ťažené drobné frakcia 0-4 mm</t>
  </si>
  <si>
    <t>530571161</t>
  </si>
  <si>
    <t>136</t>
  </si>
  <si>
    <t>460600001.S</t>
  </si>
  <si>
    <t>Naloženie zeminy, odvoz do 1 km a zloženie na skládke a jazda späť</t>
  </si>
  <si>
    <t>-193111682</t>
  </si>
  <si>
    <t>137</t>
  </si>
  <si>
    <t>460600002.S</t>
  </si>
  <si>
    <t>Príplatok za odvoz zeminy za každý ďalší km a jazda späť</t>
  </si>
  <si>
    <t>-344893684</t>
  </si>
  <si>
    <t>101-02-05 - Elektrická prípojka pre napájanie informačnej tabule</t>
  </si>
  <si>
    <t>-927106192</t>
  </si>
  <si>
    <t>271573001.S</t>
  </si>
  <si>
    <t>Násyp pod základové konštrukcie so zhutnením zo štrkopiesku fr.0-32 mm</t>
  </si>
  <si>
    <t>1309057467</t>
  </si>
  <si>
    <t>584121111.S</t>
  </si>
  <si>
    <t>Osadenie cestných panelov zo železového betónu, so zhotovením podkladu z kam. ťaženého do hr. 40 mm</t>
  </si>
  <si>
    <t>-392996344</t>
  </si>
  <si>
    <t>59381231001</t>
  </si>
  <si>
    <t xml:space="preserve">Prefabrikovaný panel  dĺ.2500xš.600xhr.250mm</t>
  </si>
  <si>
    <t>1107143142</t>
  </si>
  <si>
    <t>9369411211</t>
  </si>
  <si>
    <t>Osadenie zastávkového označovníka ukotvením</t>
  </si>
  <si>
    <t>1140675195</t>
  </si>
  <si>
    <t>5538169000</t>
  </si>
  <si>
    <t>Zastávkový označovník MHD</t>
  </si>
  <si>
    <t>-1297956357</t>
  </si>
  <si>
    <t>971056004.S</t>
  </si>
  <si>
    <t>Jadrové vrty diamantovými korunkami do D 50 mm do stien - železobetónových -0,00005t</t>
  </si>
  <si>
    <t>cm</t>
  </si>
  <si>
    <t>-1896205885</t>
  </si>
  <si>
    <t>101-02-06 - Osvetlenie priechodu pre chodcov</t>
  </si>
  <si>
    <t xml:space="preserve">    23-M - Montáže potrubia</t>
  </si>
  <si>
    <t>131301101.S</t>
  </si>
  <si>
    <t>Výkop nezapaženej jamy v hornine 4, do 100 m3</t>
  </si>
  <si>
    <t>-1214810394</t>
  </si>
  <si>
    <t>131301109.S</t>
  </si>
  <si>
    <t>Hĺbenie nezapažených jám a zárezov. Príplatok za lepivosť horniny 4</t>
  </si>
  <si>
    <t>-1085135673</t>
  </si>
  <si>
    <t>141701101.S</t>
  </si>
  <si>
    <t>Pretláčanie rúry v hornina tr. 1-4 v hĺbky od 6 m dĺžky do 35 m vonkajšieho priemeru do 200 mm</t>
  </si>
  <si>
    <t>473285513</t>
  </si>
  <si>
    <t>286130063900</t>
  </si>
  <si>
    <t>Rúra plastová čierna s modrým pásom pre rozvod pitnej vody HDPE PE100 SDR17/PN10 D 180x10,7 mm, GAWAPLAST</t>
  </si>
  <si>
    <t>1998377152</t>
  </si>
  <si>
    <t>1602733735</t>
  </si>
  <si>
    <t>275313811.S</t>
  </si>
  <si>
    <t>Betón základových pätiek, prostý tr. C 30/37</t>
  </si>
  <si>
    <t>-1495319815</t>
  </si>
  <si>
    <t>949942101.S</t>
  </si>
  <si>
    <t>Hydraulická zdvíhacia plošina vrátane obsluhy inštalovaná na automobilovom podvozku výšky zdvihu do 27 m</t>
  </si>
  <si>
    <t>1722449655</t>
  </si>
  <si>
    <t>210010093</t>
  </si>
  <si>
    <t>Rúrka ohybná elektroinštalačná z HDPE, D 90 uložená voľne</t>
  </si>
  <si>
    <t>-2122020231</t>
  </si>
  <si>
    <t>3457100770</t>
  </si>
  <si>
    <t>Rúrka dvojplášťová KOPOFLEX BA - červená KF 09090 BA</t>
  </si>
  <si>
    <t>1732963303</t>
  </si>
  <si>
    <t>210010124</t>
  </si>
  <si>
    <t>Rúrka ochranná z PE, novoduru, do D 80 mm, uložená voľne, vnútorná</t>
  </si>
  <si>
    <t>-463434662</t>
  </si>
  <si>
    <t>3412611007</t>
  </si>
  <si>
    <t>Rúrka ohybná FXP63</t>
  </si>
  <si>
    <t>-1430190859</t>
  </si>
  <si>
    <t>210050841</t>
  </si>
  <si>
    <t>Číslovanie stožiara farbou</t>
  </si>
  <si>
    <t>-1973909670</t>
  </si>
  <si>
    <t>210201811</t>
  </si>
  <si>
    <t xml:space="preserve">Inteligentné osvetlenie priechodu pre chodcov APL SMART = D+ M </t>
  </si>
  <si>
    <t>kpl.</t>
  </si>
  <si>
    <t>-988103786</t>
  </si>
  <si>
    <t>590122398</t>
  </si>
  <si>
    <t>1409474085</t>
  </si>
  <si>
    <t>1182038825</t>
  </si>
  <si>
    <t>1683589206</t>
  </si>
  <si>
    <t>-231863530</t>
  </si>
  <si>
    <t>727309797</t>
  </si>
  <si>
    <t>-1266093245</t>
  </si>
  <si>
    <t>-1489519886</t>
  </si>
  <si>
    <t>36106688</t>
  </si>
  <si>
    <t>354040670</t>
  </si>
  <si>
    <t>HR-Svorka SR 03</t>
  </si>
  <si>
    <t>1370101504</t>
  </si>
  <si>
    <t>-115101899</t>
  </si>
  <si>
    <t>3540406300</t>
  </si>
  <si>
    <t>HR-Svorka SP 1</t>
  </si>
  <si>
    <t>-580147478</t>
  </si>
  <si>
    <t>210902142.S</t>
  </si>
  <si>
    <t>Kábel hliníkový silový uložený v rúrke 1-AYKY 0,6/1 kV 4x35</t>
  </si>
  <si>
    <t>-271425363</t>
  </si>
  <si>
    <t>341110030600.S</t>
  </si>
  <si>
    <t>Kábel hliníkový 1-AYKY 4x35 mm2</t>
  </si>
  <si>
    <t>1603465004</t>
  </si>
  <si>
    <t>-1940292970</t>
  </si>
  <si>
    <t>-1971187970</t>
  </si>
  <si>
    <t>151589584</t>
  </si>
  <si>
    <t>54906467</t>
  </si>
  <si>
    <t>-1357811815</t>
  </si>
  <si>
    <t>-1339447937</t>
  </si>
  <si>
    <t>1341454924</t>
  </si>
  <si>
    <t>-1198985337</t>
  </si>
  <si>
    <t>23-M</t>
  </si>
  <si>
    <t>Montáže potrubia</t>
  </si>
  <si>
    <t>230200181</t>
  </si>
  <si>
    <t>Montáž ochrannej rúry D 80 s nasunutím</t>
  </si>
  <si>
    <t>-534270814</t>
  </si>
  <si>
    <t>286130061500</t>
  </si>
  <si>
    <t>Rúra plastová čierna s modrým pásom pre rozvod pitnej vody HDPE PE100 SDR11/PN16 D 63x5,8 mm, GAWAPLAST</t>
  </si>
  <si>
    <t>-721808734</t>
  </si>
  <si>
    <t>1649978973</t>
  </si>
  <si>
    <t>1095042050</t>
  </si>
  <si>
    <t>-1993750953</t>
  </si>
  <si>
    <t>460050602</t>
  </si>
  <si>
    <t>Výkop jamy pre stožiar, bet.základ, kotvu, príp. iné zar.,(vč.čerp.vody), ručný ,v zemine tr. 3 - 4</t>
  </si>
  <si>
    <t>-1912592598</t>
  </si>
  <si>
    <t>460200143</t>
  </si>
  <si>
    <t>Hĺbenie káblovej ryhy 35 cm širokej a 60 cm hlbokej, v zemine triedy 3</t>
  </si>
  <si>
    <t>-1933057617</t>
  </si>
  <si>
    <t>953471192</t>
  </si>
  <si>
    <t>460420022</t>
  </si>
  <si>
    <t>350245504</t>
  </si>
  <si>
    <t>5831214500</t>
  </si>
  <si>
    <t xml:space="preserve">Drvina vápencová zmes  0 - 4</t>
  </si>
  <si>
    <t>139055291</t>
  </si>
  <si>
    <t>460490012</t>
  </si>
  <si>
    <t>Rozvinutie a uloženie výstražnej fólie z PVC do ryhy, šírka 33 cm</t>
  </si>
  <si>
    <t>1723927005</t>
  </si>
  <si>
    <t>2830002000</t>
  </si>
  <si>
    <t>Fólia červená v m</t>
  </si>
  <si>
    <t>1886486442</t>
  </si>
  <si>
    <t>460560143</t>
  </si>
  <si>
    <t>1736989193</t>
  </si>
  <si>
    <t>1237266457</t>
  </si>
  <si>
    <t>3 - 101-03 Zastávka ,, Belehradská - smer Centrum´´</t>
  </si>
  <si>
    <t xml:space="preserve">101-03-01 - Zastávka </t>
  </si>
  <si>
    <t>62321271</t>
  </si>
  <si>
    <t>-822334552</t>
  </si>
  <si>
    <t>-1795334372</t>
  </si>
  <si>
    <t>1139271877</t>
  </si>
  <si>
    <t>-320197413</t>
  </si>
  <si>
    <t>-1930655683</t>
  </si>
  <si>
    <t>209354565</t>
  </si>
  <si>
    <t>361904288</t>
  </si>
  <si>
    <t>-407583557</t>
  </si>
  <si>
    <t>-2107601996</t>
  </si>
  <si>
    <t>Chemická kotva s kotevným svorníkom tesnená chemickou ampulkou do betónu, ŽB, kameňa, s vyvŕtaním otvoru M10/90/190 mm</t>
  </si>
  <si>
    <t>-1502884349</t>
  </si>
  <si>
    <t>101-03-05 - Elektrická prípojka pre napájanie informačnej tabule</t>
  </si>
  <si>
    <t>4 - 101-04 Zastávka ,,Okresný úrad - smer OC Tesco´´</t>
  </si>
  <si>
    <t xml:space="preserve">101-04-01 -  Zastávka</t>
  </si>
  <si>
    <t>113106612.S</t>
  </si>
  <si>
    <t xml:space="preserve">Rozoberanie zámkovej dlažby všetkých druhov v ploche nad 20 m2,  -0,26000t</t>
  </si>
  <si>
    <t>1021240351</t>
  </si>
  <si>
    <t>316838659</t>
  </si>
  <si>
    <t>132201209.S</t>
  </si>
  <si>
    <t>975039216</t>
  </si>
  <si>
    <t>-1514876222</t>
  </si>
  <si>
    <t>1114889517</t>
  </si>
  <si>
    <t>-1392184817</t>
  </si>
  <si>
    <t>-1288132247</t>
  </si>
  <si>
    <t>48590389</t>
  </si>
  <si>
    <t>833554821</t>
  </si>
  <si>
    <t>974822391</t>
  </si>
  <si>
    <t>-483413175</t>
  </si>
  <si>
    <t>-117885937</t>
  </si>
  <si>
    <t>1506110491</t>
  </si>
  <si>
    <t>592464853</t>
  </si>
  <si>
    <t>1717727352</t>
  </si>
  <si>
    <t>534148902</t>
  </si>
  <si>
    <t>899431111.S</t>
  </si>
  <si>
    <t>Výšková úprava uličného vstupu alebo vpuste do 200 mm zvýšením krycieho hrnca</t>
  </si>
  <si>
    <t>1881719529</t>
  </si>
  <si>
    <t>552410000300</t>
  </si>
  <si>
    <t>Poklop ventilový pre vodu, plyn</t>
  </si>
  <si>
    <t>-48205537</t>
  </si>
  <si>
    <t>914001101.S</t>
  </si>
  <si>
    <t xml:space="preserve">Dočasné dopravné značenie-montáž, prenájom, demontáž </t>
  </si>
  <si>
    <t>kpl</t>
  </si>
  <si>
    <t>919735122.S</t>
  </si>
  <si>
    <t>935114493.S</t>
  </si>
  <si>
    <t>Osadenie vpustu pre odvodňovací betónový žľab univerzálny s ochrannou hranou svetlej šírky 200 mm</t>
  </si>
  <si>
    <t>979405263</t>
  </si>
  <si>
    <t>4054</t>
  </si>
  <si>
    <t>Medzikus pre nastavenie výšky odtokovej vpuste, dxšxv=510x390x400 mm</t>
  </si>
  <si>
    <t>-1834405037</t>
  </si>
  <si>
    <t>3054</t>
  </si>
  <si>
    <t>FASERFIX SUPER 200, odtoková vpusť 2-dielna, s pozink. košom na nečistoty, dxšxv=500x290x900 mm</t>
  </si>
  <si>
    <t>1984175490</t>
  </si>
  <si>
    <t>3068</t>
  </si>
  <si>
    <t>FASERFIX SUPER 200, GUGI - liat. kryt čierny, oká 15/25, tr. E 600, dxšxv=500x279x40 mm</t>
  </si>
  <si>
    <t>517187238</t>
  </si>
  <si>
    <t>99938</t>
  </si>
  <si>
    <t>FASERFIX SUPER 100, skrutka so 6-hranou hlavou s ozubenou prírubou, Verbus Ripp M10</t>
  </si>
  <si>
    <t>-421509170</t>
  </si>
  <si>
    <t>-598843250</t>
  </si>
  <si>
    <t>2058654534</t>
  </si>
  <si>
    <t>553560000801.S2</t>
  </si>
  <si>
    <t>Lavička parková, oceľ. konštrukcia s ochranou vrstvou zinku a praškovým vypaľovaným lakom RAL 6006 , sedadlo z dosiek z tropického dreva bez povrchovej úpravy</t>
  </si>
  <si>
    <t>-1662255322</t>
  </si>
  <si>
    <t>553850000101</t>
  </si>
  <si>
    <t>Dodávka materiálu pre prístrešok bez posunu</t>
  </si>
  <si>
    <t>-697498626</t>
  </si>
  <si>
    <t>1639839146</t>
  </si>
  <si>
    <t>-846210327</t>
  </si>
  <si>
    <t>-1631560705</t>
  </si>
  <si>
    <t>317232484</t>
  </si>
  <si>
    <t>960111221.S</t>
  </si>
  <si>
    <t>Búranie konštrukcií z dielcov prefabrikovaných betónových a železobetónových -2,44700t</t>
  </si>
  <si>
    <t>-1139467831</t>
  </si>
  <si>
    <t>-1211450952</t>
  </si>
  <si>
    <t>138</t>
  </si>
  <si>
    <t>139</t>
  </si>
  <si>
    <t>140</t>
  </si>
  <si>
    <t>141</t>
  </si>
  <si>
    <t>142</t>
  </si>
  <si>
    <t>101-04-05 - Elektrická prípojka pre napájanie informačnej tabule</t>
  </si>
  <si>
    <t>101-04-06 - Preložka osvetľovacieho stožiara</t>
  </si>
  <si>
    <t>210101262</t>
  </si>
  <si>
    <t xml:space="preserve">NN spojky pre káble s plastovou izoláciou do 1kV  25-35 mm2 pre vonkajšie práce</t>
  </si>
  <si>
    <t>1150024627</t>
  </si>
  <si>
    <t>345820040526.S</t>
  </si>
  <si>
    <t>Spojka SVCZ 25-35 univerzálna</t>
  </si>
  <si>
    <t>bal</t>
  </si>
  <si>
    <t>621961705</t>
  </si>
  <si>
    <t>210201800</t>
  </si>
  <si>
    <t>Montáž a zapojenie svietidla 1x svetelný zdroj, uličného, výbojkového</t>
  </si>
  <si>
    <t>822903159</t>
  </si>
  <si>
    <t>210201855</t>
  </si>
  <si>
    <t>Montáž 8m stožiara so zemným koncom pre uličné svietidlá</t>
  </si>
  <si>
    <t>1469447160</t>
  </si>
  <si>
    <t>316740000200</t>
  </si>
  <si>
    <t>Stožiar ulično-diaľničný OSUD 8, výška 8 m, ELV PRODUKT</t>
  </si>
  <si>
    <t>-65921642</t>
  </si>
  <si>
    <t>210204103</t>
  </si>
  <si>
    <t>Výložník oceľový jednoramenný - do hmotn. 35 kg</t>
  </si>
  <si>
    <t>460451914</t>
  </si>
  <si>
    <t>3167700013001</t>
  </si>
  <si>
    <t>Výložník V1G-20/89-D zinkový jednoramenný, vyloženie 2,0 m, d 89 mm</t>
  </si>
  <si>
    <t>634939517</t>
  </si>
  <si>
    <t>210204201</t>
  </si>
  <si>
    <t>Elektrovýstroj stožiara pre 1 okruh</t>
  </si>
  <si>
    <t>479508770</t>
  </si>
  <si>
    <t>210962056</t>
  </si>
  <si>
    <t>Demontáž svietidla - výbojkové priemyslové stropné závesné priemys. na výložník</t>
  </si>
  <si>
    <t>1447467984</t>
  </si>
  <si>
    <t>210962067</t>
  </si>
  <si>
    <t>Demontáž stožiara osvetľovacieho sadového oceľového</t>
  </si>
  <si>
    <t>-2047590557</t>
  </si>
  <si>
    <t>210962075</t>
  </si>
  <si>
    <t>Demontáž výložníka jednoramenného do 35 kg</t>
  </si>
  <si>
    <t>1279864031</t>
  </si>
  <si>
    <t>-617346243</t>
  </si>
  <si>
    <t>-1411377928</t>
  </si>
  <si>
    <t>5 - 101-05 Zastávka ,,Okresný úrad - smer Amfiteáter´´</t>
  </si>
  <si>
    <t xml:space="preserve">101-05-01 -  Zastávka</t>
  </si>
  <si>
    <t>597962131</t>
  </si>
  <si>
    <t>Montáž uzavretého žľabu , do lôžka z betónu prostého tr. C 25/30</t>
  </si>
  <si>
    <t>-1876474246</t>
  </si>
  <si>
    <t>5923000001</t>
  </si>
  <si>
    <t>Štrbinový žľab, Profil I-1, DN 20x30, F 900 kN s prerušovanou štrbinou, dĺ. 4m</t>
  </si>
  <si>
    <t>1974615848</t>
  </si>
  <si>
    <t>5923000002</t>
  </si>
  <si>
    <t>Čistiací kus, Profil I-1, DN 20x30, KI D400 kN, s plastovým krytom, dĺ. 1m</t>
  </si>
  <si>
    <t>-957233273</t>
  </si>
  <si>
    <t>5923000003</t>
  </si>
  <si>
    <t xml:space="preserve">Vpusťový  kus, Profil I-1, DN 20x30, KI D400 kN, s plastovým krytom, dĺ. 1m</t>
  </si>
  <si>
    <t>1149315503</t>
  </si>
  <si>
    <t>5923000004</t>
  </si>
  <si>
    <t xml:space="preserve">Záslepka, Profil I-1, DN 20x30, typ samec KI  F900 kN</t>
  </si>
  <si>
    <t>-543864262</t>
  </si>
  <si>
    <t>5923000005</t>
  </si>
  <si>
    <t xml:space="preserve">Záslepka, Profil I-1, DN 20x30, typ samica KI  F900 kN</t>
  </si>
  <si>
    <t>-623861509</t>
  </si>
  <si>
    <t>5923000007</t>
  </si>
  <si>
    <t>Šachtové dno k vpustu, odtok cez presuvku DN 200</t>
  </si>
  <si>
    <t>-1069342990</t>
  </si>
  <si>
    <t>936124131</t>
  </si>
  <si>
    <t>Montáž a vybudovanie spodnej stavby lavičky</t>
  </si>
  <si>
    <t>-1262652925</t>
  </si>
  <si>
    <t>553560000801.S1</t>
  </si>
  <si>
    <t>Lavička parková, oceľ. konštrukcia s ochranou vrstvou zinku a praškovým vypaľovaným lakom, sedadlo z dosiek z tropického dreva bez povrchovej úpravy, dĺžky 2000 mm</t>
  </si>
  <si>
    <t>600955291</t>
  </si>
  <si>
    <t>km</t>
  </si>
  <si>
    <t>940921805</t>
  </si>
  <si>
    <t>2462061000</t>
  </si>
  <si>
    <t xml:space="preserve">Email olejový vonkajší biely   Emolex 0 2117</t>
  </si>
  <si>
    <t>-3738024</t>
  </si>
  <si>
    <t>-1115586342</t>
  </si>
  <si>
    <t>460510282.S</t>
  </si>
  <si>
    <t>Káblová povrchová trasa z prefabrik. betónových dielcov neasfaltovaných TK2(23x18, 5cm/13x13 cm)</t>
  </si>
  <si>
    <t>-272175509</t>
  </si>
  <si>
    <t>589130001200.S</t>
  </si>
  <si>
    <t>Malta cementová pre murovanie styková z cementu portlandského, frakcia do 4 mm, 33 MPa</t>
  </si>
  <si>
    <t>-184998019</t>
  </si>
  <si>
    <t>101-05-05 - Elektrická prípojka pre napájanie informačnej tabule</t>
  </si>
  <si>
    <t>131201101</t>
  </si>
  <si>
    <t>131201109</t>
  </si>
  <si>
    <t>162501102</t>
  </si>
  <si>
    <t xml:space="preserve">Vodorovné premiestnenie výkopku po spevnenej ceste z horniny tr.1-4, do 100 m3 na vzdialenosť do 3000 m </t>
  </si>
  <si>
    <t>162501105</t>
  </si>
  <si>
    <t>171209002</t>
  </si>
  <si>
    <t>181101102</t>
  </si>
  <si>
    <t>271573001</t>
  </si>
  <si>
    <t xml:space="preserve">Násyp pod základové  konštrukcie so zhutnením zo štrkopiesku fr.0-32 mm</t>
  </si>
  <si>
    <t>5841211111</t>
  </si>
  <si>
    <t>Osadenie základových panelov zo železového betónu, so zhotovením podkladu z kam. ťaženého do hr. 40 mm</t>
  </si>
  <si>
    <t>971056004</t>
  </si>
  <si>
    <t>241641262</t>
  </si>
  <si>
    <t>818847646</t>
  </si>
  <si>
    <t>1240994338</t>
  </si>
  <si>
    <t>-652140426</t>
  </si>
  <si>
    <t>1910086962</t>
  </si>
  <si>
    <t>1395487901</t>
  </si>
  <si>
    <t>814756624</t>
  </si>
  <si>
    <t>6 - 101-06 Zastávka ,,Ružová, OC Galéria - smer Krajský súd´´</t>
  </si>
  <si>
    <t xml:space="preserve">101-06-01 -  Zastávka-Nástupište</t>
  </si>
  <si>
    <t>122201101.S</t>
  </si>
  <si>
    <t>Odkopávka a prekopávka nezapažená v hornine 3, do 100 m3</t>
  </si>
  <si>
    <t>591744717</t>
  </si>
  <si>
    <t>-984620206</t>
  </si>
  <si>
    <t>-1437558962</t>
  </si>
  <si>
    <t>171201201.S</t>
  </si>
  <si>
    <t>Uloženie sypaniny na skládky do 100 m3</t>
  </si>
  <si>
    <t>1791190525</t>
  </si>
  <si>
    <t>24220892</t>
  </si>
  <si>
    <t>-470227313</t>
  </si>
  <si>
    <t>-1586089011</t>
  </si>
  <si>
    <t>102514499</t>
  </si>
  <si>
    <t>1740335399</t>
  </si>
  <si>
    <t>553850000100</t>
  </si>
  <si>
    <t>2032708155</t>
  </si>
  <si>
    <t>-649318170</t>
  </si>
  <si>
    <t xml:space="preserve">101-06-02 -  Zastávka-Nika</t>
  </si>
  <si>
    <t>-1240853042</t>
  </si>
  <si>
    <t>1943215783</t>
  </si>
  <si>
    <t>1049443890</t>
  </si>
  <si>
    <t>101-06-05 - Elektrická prípojka pre napájanie informačnej tabule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</si>
</sst>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4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4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29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3047-22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 xml:space="preserve"> Modernizácia zastávok verejnej dopravy a informačných systémov, II. etapa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KOŠICE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17. 1. 2022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MESTO KOŠICE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>ISPO spol. s r.o.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>MACURA M.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ROUND(AG95+AG98+AG102+AG105+AG109+AG112,2)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ROUND(AS95+AS98+AS102+AS105+AS109+AS112,2)</f>
        <v>0</v>
      </c>
      <c r="AT94" s="117">
        <f>ROUND(SUM(AV94:AW94),2)</f>
        <v>0</v>
      </c>
      <c r="AU94" s="118">
        <f>ROUND(AU95+AU98+AU102+AU105+AU109+AU112,5)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ROUND(AZ95+AZ98+AZ102+AZ105+AZ109+AZ112,2)</f>
        <v>0</v>
      </c>
      <c r="BA94" s="117">
        <f>ROUND(BA95+BA98+BA102+BA105+BA109+BA112,2)</f>
        <v>0</v>
      </c>
      <c r="BB94" s="117">
        <f>ROUND(BB95+BB98+BB102+BB105+BB109+BB112,2)</f>
        <v>0</v>
      </c>
      <c r="BC94" s="117">
        <f>ROUND(BC95+BC98+BC102+BC105+BC109+BC112,2)</f>
        <v>0</v>
      </c>
      <c r="BD94" s="119">
        <f>ROUND(BD95+BD98+BD102+BD105+BD109+BD112,2)</f>
        <v>0</v>
      </c>
      <c r="BE94" s="6"/>
      <c r="BS94" s="120" t="s">
        <v>74</v>
      </c>
      <c r="BT94" s="120" t="s">
        <v>75</v>
      </c>
      <c r="BU94" s="121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16.5" customHeight="1">
      <c r="A95" s="7"/>
      <c r="B95" s="122"/>
      <c r="C95" s="123"/>
      <c r="D95" s="124" t="s">
        <v>79</v>
      </c>
      <c r="E95" s="124"/>
      <c r="F95" s="124"/>
      <c r="G95" s="124"/>
      <c r="H95" s="124"/>
      <c r="I95" s="125"/>
      <c r="J95" s="124" t="s">
        <v>80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ROUND(SUM(AG96:AG97),2)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 t="s">
        <v>81</v>
      </c>
      <c r="AR95" s="129"/>
      <c r="AS95" s="130">
        <f>ROUND(SUM(AS96:AS97),2)</f>
        <v>0</v>
      </c>
      <c r="AT95" s="131">
        <f>ROUND(SUM(AV95:AW95),2)</f>
        <v>0</v>
      </c>
      <c r="AU95" s="132">
        <f>ROUND(SUM(AU96:AU97),5)</f>
        <v>0</v>
      </c>
      <c r="AV95" s="131">
        <f>ROUND(AZ95*L29,2)</f>
        <v>0</v>
      </c>
      <c r="AW95" s="131">
        <f>ROUND(BA95*L30,2)</f>
        <v>0</v>
      </c>
      <c r="AX95" s="131">
        <f>ROUND(BB95*L29,2)</f>
        <v>0</v>
      </c>
      <c r="AY95" s="131">
        <f>ROUND(BC95*L30,2)</f>
        <v>0</v>
      </c>
      <c r="AZ95" s="131">
        <f>ROUND(SUM(AZ96:AZ97),2)</f>
        <v>0</v>
      </c>
      <c r="BA95" s="131">
        <f>ROUND(SUM(BA96:BA97),2)</f>
        <v>0</v>
      </c>
      <c r="BB95" s="131">
        <f>ROUND(SUM(BB96:BB97),2)</f>
        <v>0</v>
      </c>
      <c r="BC95" s="131">
        <f>ROUND(SUM(BC96:BC97),2)</f>
        <v>0</v>
      </c>
      <c r="BD95" s="133">
        <f>ROUND(SUM(BD96:BD97),2)</f>
        <v>0</v>
      </c>
      <c r="BE95" s="7"/>
      <c r="BS95" s="134" t="s">
        <v>74</v>
      </c>
      <c r="BT95" s="134" t="s">
        <v>79</v>
      </c>
      <c r="BU95" s="134" t="s">
        <v>76</v>
      </c>
      <c r="BV95" s="134" t="s">
        <v>77</v>
      </c>
      <c r="BW95" s="134" t="s">
        <v>82</v>
      </c>
      <c r="BX95" s="134" t="s">
        <v>5</v>
      </c>
      <c r="CL95" s="134" t="s">
        <v>1</v>
      </c>
      <c r="CM95" s="134" t="s">
        <v>75</v>
      </c>
    </row>
    <row r="96" s="4" customFormat="1" ht="23.25" customHeight="1">
      <c r="A96" s="135" t="s">
        <v>83</v>
      </c>
      <c r="B96" s="73"/>
      <c r="C96" s="136"/>
      <c r="D96" s="136"/>
      <c r="E96" s="137" t="s">
        <v>84</v>
      </c>
      <c r="F96" s="137"/>
      <c r="G96" s="137"/>
      <c r="H96" s="137"/>
      <c r="I96" s="137"/>
      <c r="J96" s="136"/>
      <c r="K96" s="137" t="s">
        <v>85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'101-01-01 - Zastávka '!J32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 t="s">
        <v>86</v>
      </c>
      <c r="AR96" s="75"/>
      <c r="AS96" s="140">
        <v>0</v>
      </c>
      <c r="AT96" s="141">
        <f>ROUND(SUM(AV96:AW96),2)</f>
        <v>0</v>
      </c>
      <c r="AU96" s="142">
        <f>'101-01-01 - Zastávka '!P125</f>
        <v>0</v>
      </c>
      <c r="AV96" s="141">
        <f>'101-01-01 - Zastávka '!J35</f>
        <v>0</v>
      </c>
      <c r="AW96" s="141">
        <f>'101-01-01 - Zastávka '!J36</f>
        <v>0</v>
      </c>
      <c r="AX96" s="141">
        <f>'101-01-01 - Zastávka '!J37</f>
        <v>0</v>
      </c>
      <c r="AY96" s="141">
        <f>'101-01-01 - Zastávka '!J38</f>
        <v>0</v>
      </c>
      <c r="AZ96" s="141">
        <f>'101-01-01 - Zastávka '!F35</f>
        <v>0</v>
      </c>
      <c r="BA96" s="141">
        <f>'101-01-01 - Zastávka '!F36</f>
        <v>0</v>
      </c>
      <c r="BB96" s="141">
        <f>'101-01-01 - Zastávka '!F37</f>
        <v>0</v>
      </c>
      <c r="BC96" s="141">
        <f>'101-01-01 - Zastávka '!F38</f>
        <v>0</v>
      </c>
      <c r="BD96" s="143">
        <f>'101-01-01 - Zastávka '!F39</f>
        <v>0</v>
      </c>
      <c r="BE96" s="4"/>
      <c r="BT96" s="144" t="s">
        <v>87</v>
      </c>
      <c r="BV96" s="144" t="s">
        <v>77</v>
      </c>
      <c r="BW96" s="144" t="s">
        <v>88</v>
      </c>
      <c r="BX96" s="144" t="s">
        <v>82</v>
      </c>
      <c r="CL96" s="144" t="s">
        <v>1</v>
      </c>
    </row>
    <row r="97" s="4" customFormat="1" ht="23.25" customHeight="1">
      <c r="A97" s="135" t="s">
        <v>83</v>
      </c>
      <c r="B97" s="73"/>
      <c r="C97" s="136"/>
      <c r="D97" s="136"/>
      <c r="E97" s="137" t="s">
        <v>89</v>
      </c>
      <c r="F97" s="137"/>
      <c r="G97" s="137"/>
      <c r="H97" s="137"/>
      <c r="I97" s="137"/>
      <c r="J97" s="136"/>
      <c r="K97" s="137" t="s">
        <v>90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'101-01-05 - Elektrická pr...'!J32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 t="s">
        <v>86</v>
      </c>
      <c r="AR97" s="75"/>
      <c r="AS97" s="140">
        <v>0</v>
      </c>
      <c r="AT97" s="141">
        <f>ROUND(SUM(AV97:AW97),2)</f>
        <v>0</v>
      </c>
      <c r="AU97" s="142">
        <f>'101-01-05 - Elektrická pr...'!P128</f>
        <v>0</v>
      </c>
      <c r="AV97" s="141">
        <f>'101-01-05 - Elektrická pr...'!J35</f>
        <v>0</v>
      </c>
      <c r="AW97" s="141">
        <f>'101-01-05 - Elektrická pr...'!J36</f>
        <v>0</v>
      </c>
      <c r="AX97" s="141">
        <f>'101-01-05 - Elektrická pr...'!J37</f>
        <v>0</v>
      </c>
      <c r="AY97" s="141">
        <f>'101-01-05 - Elektrická pr...'!J38</f>
        <v>0</v>
      </c>
      <c r="AZ97" s="141">
        <f>'101-01-05 - Elektrická pr...'!F35</f>
        <v>0</v>
      </c>
      <c r="BA97" s="141">
        <f>'101-01-05 - Elektrická pr...'!F36</f>
        <v>0</v>
      </c>
      <c r="BB97" s="141">
        <f>'101-01-05 - Elektrická pr...'!F37</f>
        <v>0</v>
      </c>
      <c r="BC97" s="141">
        <f>'101-01-05 - Elektrická pr...'!F38</f>
        <v>0</v>
      </c>
      <c r="BD97" s="143">
        <f>'101-01-05 - Elektrická pr...'!F39</f>
        <v>0</v>
      </c>
      <c r="BE97" s="4"/>
      <c r="BT97" s="144" t="s">
        <v>87</v>
      </c>
      <c r="BV97" s="144" t="s">
        <v>77</v>
      </c>
      <c r="BW97" s="144" t="s">
        <v>91</v>
      </c>
      <c r="BX97" s="144" t="s">
        <v>82</v>
      </c>
      <c r="CL97" s="144" t="s">
        <v>1</v>
      </c>
    </row>
    <row r="98" s="7" customFormat="1" ht="24.75" customHeight="1">
      <c r="A98" s="7"/>
      <c r="B98" s="122"/>
      <c r="C98" s="123"/>
      <c r="D98" s="124" t="s">
        <v>87</v>
      </c>
      <c r="E98" s="124"/>
      <c r="F98" s="124"/>
      <c r="G98" s="124"/>
      <c r="H98" s="124"/>
      <c r="I98" s="125"/>
      <c r="J98" s="124" t="s">
        <v>92</v>
      </c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6">
        <f>ROUND(SUM(AG99:AG101),2)</f>
        <v>0</v>
      </c>
      <c r="AH98" s="125"/>
      <c r="AI98" s="125"/>
      <c r="AJ98" s="125"/>
      <c r="AK98" s="125"/>
      <c r="AL98" s="125"/>
      <c r="AM98" s="125"/>
      <c r="AN98" s="127">
        <f>SUM(AG98,AT98)</f>
        <v>0</v>
      </c>
      <c r="AO98" s="125"/>
      <c r="AP98" s="125"/>
      <c r="AQ98" s="128" t="s">
        <v>81</v>
      </c>
      <c r="AR98" s="129"/>
      <c r="AS98" s="130">
        <f>ROUND(SUM(AS99:AS101),2)</f>
        <v>0</v>
      </c>
      <c r="AT98" s="131">
        <f>ROUND(SUM(AV98:AW98),2)</f>
        <v>0</v>
      </c>
      <c r="AU98" s="132">
        <f>ROUND(SUM(AU99:AU101),5)</f>
        <v>0</v>
      </c>
      <c r="AV98" s="131">
        <f>ROUND(AZ98*L29,2)</f>
        <v>0</v>
      </c>
      <c r="AW98" s="131">
        <f>ROUND(BA98*L30,2)</f>
        <v>0</v>
      </c>
      <c r="AX98" s="131">
        <f>ROUND(BB98*L29,2)</f>
        <v>0</v>
      </c>
      <c r="AY98" s="131">
        <f>ROUND(BC98*L30,2)</f>
        <v>0</v>
      </c>
      <c r="AZ98" s="131">
        <f>ROUND(SUM(AZ99:AZ101),2)</f>
        <v>0</v>
      </c>
      <c r="BA98" s="131">
        <f>ROUND(SUM(BA99:BA101),2)</f>
        <v>0</v>
      </c>
      <c r="BB98" s="131">
        <f>ROUND(SUM(BB99:BB101),2)</f>
        <v>0</v>
      </c>
      <c r="BC98" s="131">
        <f>ROUND(SUM(BC99:BC101),2)</f>
        <v>0</v>
      </c>
      <c r="BD98" s="133">
        <f>ROUND(SUM(BD99:BD101),2)</f>
        <v>0</v>
      </c>
      <c r="BE98" s="7"/>
      <c r="BS98" s="134" t="s">
        <v>74</v>
      </c>
      <c r="BT98" s="134" t="s">
        <v>79</v>
      </c>
      <c r="BU98" s="134" t="s">
        <v>76</v>
      </c>
      <c r="BV98" s="134" t="s">
        <v>77</v>
      </c>
      <c r="BW98" s="134" t="s">
        <v>93</v>
      </c>
      <c r="BX98" s="134" t="s">
        <v>5</v>
      </c>
      <c r="CL98" s="134" t="s">
        <v>1</v>
      </c>
      <c r="CM98" s="134" t="s">
        <v>75</v>
      </c>
    </row>
    <row r="99" s="4" customFormat="1" ht="23.25" customHeight="1">
      <c r="A99" s="135" t="s">
        <v>83</v>
      </c>
      <c r="B99" s="73"/>
      <c r="C99" s="136"/>
      <c r="D99" s="136"/>
      <c r="E99" s="137" t="s">
        <v>94</v>
      </c>
      <c r="F99" s="137"/>
      <c r="G99" s="137"/>
      <c r="H99" s="137"/>
      <c r="I99" s="137"/>
      <c r="J99" s="136"/>
      <c r="K99" s="137" t="s">
        <v>95</v>
      </c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8">
        <f>'101-02-01 - Zastávka'!J32</f>
        <v>0</v>
      </c>
      <c r="AH99" s="136"/>
      <c r="AI99" s="136"/>
      <c r="AJ99" s="136"/>
      <c r="AK99" s="136"/>
      <c r="AL99" s="136"/>
      <c r="AM99" s="136"/>
      <c r="AN99" s="138">
        <f>SUM(AG99,AT99)</f>
        <v>0</v>
      </c>
      <c r="AO99" s="136"/>
      <c r="AP99" s="136"/>
      <c r="AQ99" s="139" t="s">
        <v>86</v>
      </c>
      <c r="AR99" s="75"/>
      <c r="AS99" s="140">
        <v>0</v>
      </c>
      <c r="AT99" s="141">
        <f>ROUND(SUM(AV99:AW99),2)</f>
        <v>0</v>
      </c>
      <c r="AU99" s="142">
        <f>'101-02-01 - Zastávka'!P131</f>
        <v>0</v>
      </c>
      <c r="AV99" s="141">
        <f>'101-02-01 - Zastávka'!J35</f>
        <v>0</v>
      </c>
      <c r="AW99" s="141">
        <f>'101-02-01 - Zastávka'!J36</f>
        <v>0</v>
      </c>
      <c r="AX99" s="141">
        <f>'101-02-01 - Zastávka'!J37</f>
        <v>0</v>
      </c>
      <c r="AY99" s="141">
        <f>'101-02-01 - Zastávka'!J38</f>
        <v>0</v>
      </c>
      <c r="AZ99" s="141">
        <f>'101-02-01 - Zastávka'!F35</f>
        <v>0</v>
      </c>
      <c r="BA99" s="141">
        <f>'101-02-01 - Zastávka'!F36</f>
        <v>0</v>
      </c>
      <c r="BB99" s="141">
        <f>'101-02-01 - Zastávka'!F37</f>
        <v>0</v>
      </c>
      <c r="BC99" s="141">
        <f>'101-02-01 - Zastávka'!F38</f>
        <v>0</v>
      </c>
      <c r="BD99" s="143">
        <f>'101-02-01 - Zastávka'!F39</f>
        <v>0</v>
      </c>
      <c r="BE99" s="4"/>
      <c r="BT99" s="144" t="s">
        <v>87</v>
      </c>
      <c r="BV99" s="144" t="s">
        <v>77</v>
      </c>
      <c r="BW99" s="144" t="s">
        <v>96</v>
      </c>
      <c r="BX99" s="144" t="s">
        <v>93</v>
      </c>
      <c r="CL99" s="144" t="s">
        <v>1</v>
      </c>
    </row>
    <row r="100" s="4" customFormat="1" ht="23.25" customHeight="1">
      <c r="A100" s="135" t="s">
        <v>83</v>
      </c>
      <c r="B100" s="73"/>
      <c r="C100" s="136"/>
      <c r="D100" s="136"/>
      <c r="E100" s="137" t="s">
        <v>97</v>
      </c>
      <c r="F100" s="137"/>
      <c r="G100" s="137"/>
      <c r="H100" s="137"/>
      <c r="I100" s="137"/>
      <c r="J100" s="136"/>
      <c r="K100" s="137" t="s">
        <v>90</v>
      </c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8">
        <f>'101-02-05 - Elektrická pr...'!J32</f>
        <v>0</v>
      </c>
      <c r="AH100" s="136"/>
      <c r="AI100" s="136"/>
      <c r="AJ100" s="136"/>
      <c r="AK100" s="136"/>
      <c r="AL100" s="136"/>
      <c r="AM100" s="136"/>
      <c r="AN100" s="138">
        <f>SUM(AG100,AT100)</f>
        <v>0</v>
      </c>
      <c r="AO100" s="136"/>
      <c r="AP100" s="136"/>
      <c r="AQ100" s="139" t="s">
        <v>86</v>
      </c>
      <c r="AR100" s="75"/>
      <c r="AS100" s="140">
        <v>0</v>
      </c>
      <c r="AT100" s="141">
        <f>ROUND(SUM(AV100:AW100),2)</f>
        <v>0</v>
      </c>
      <c r="AU100" s="142">
        <f>'101-02-05 - Elektrická pr...'!P129</f>
        <v>0</v>
      </c>
      <c r="AV100" s="141">
        <f>'101-02-05 - Elektrická pr...'!J35</f>
        <v>0</v>
      </c>
      <c r="AW100" s="141">
        <f>'101-02-05 - Elektrická pr...'!J36</f>
        <v>0</v>
      </c>
      <c r="AX100" s="141">
        <f>'101-02-05 - Elektrická pr...'!J37</f>
        <v>0</v>
      </c>
      <c r="AY100" s="141">
        <f>'101-02-05 - Elektrická pr...'!J38</f>
        <v>0</v>
      </c>
      <c r="AZ100" s="141">
        <f>'101-02-05 - Elektrická pr...'!F35</f>
        <v>0</v>
      </c>
      <c r="BA100" s="141">
        <f>'101-02-05 - Elektrická pr...'!F36</f>
        <v>0</v>
      </c>
      <c r="BB100" s="141">
        <f>'101-02-05 - Elektrická pr...'!F37</f>
        <v>0</v>
      </c>
      <c r="BC100" s="141">
        <f>'101-02-05 - Elektrická pr...'!F38</f>
        <v>0</v>
      </c>
      <c r="BD100" s="143">
        <f>'101-02-05 - Elektrická pr...'!F39</f>
        <v>0</v>
      </c>
      <c r="BE100" s="4"/>
      <c r="BT100" s="144" t="s">
        <v>87</v>
      </c>
      <c r="BV100" s="144" t="s">
        <v>77</v>
      </c>
      <c r="BW100" s="144" t="s">
        <v>98</v>
      </c>
      <c r="BX100" s="144" t="s">
        <v>93</v>
      </c>
      <c r="CL100" s="144" t="s">
        <v>1</v>
      </c>
    </row>
    <row r="101" s="4" customFormat="1" ht="23.25" customHeight="1">
      <c r="A101" s="135" t="s">
        <v>83</v>
      </c>
      <c r="B101" s="73"/>
      <c r="C101" s="136"/>
      <c r="D101" s="136"/>
      <c r="E101" s="137" t="s">
        <v>99</v>
      </c>
      <c r="F101" s="137"/>
      <c r="G101" s="137"/>
      <c r="H101" s="137"/>
      <c r="I101" s="137"/>
      <c r="J101" s="136"/>
      <c r="K101" s="137" t="s">
        <v>100</v>
      </c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8">
        <f>'101-02-06 - Osvetlenie pr...'!J32</f>
        <v>0</v>
      </c>
      <c r="AH101" s="136"/>
      <c r="AI101" s="136"/>
      <c r="AJ101" s="136"/>
      <c r="AK101" s="136"/>
      <c r="AL101" s="136"/>
      <c r="AM101" s="136"/>
      <c r="AN101" s="138">
        <f>SUM(AG101,AT101)</f>
        <v>0</v>
      </c>
      <c r="AO101" s="136"/>
      <c r="AP101" s="136"/>
      <c r="AQ101" s="139" t="s">
        <v>86</v>
      </c>
      <c r="AR101" s="75"/>
      <c r="AS101" s="140">
        <v>0</v>
      </c>
      <c r="AT101" s="141">
        <f>ROUND(SUM(AV101:AW101),2)</f>
        <v>0</v>
      </c>
      <c r="AU101" s="142">
        <f>'101-02-06 - Osvetlenie pr...'!P128</f>
        <v>0</v>
      </c>
      <c r="AV101" s="141">
        <f>'101-02-06 - Osvetlenie pr...'!J35</f>
        <v>0</v>
      </c>
      <c r="AW101" s="141">
        <f>'101-02-06 - Osvetlenie pr...'!J36</f>
        <v>0</v>
      </c>
      <c r="AX101" s="141">
        <f>'101-02-06 - Osvetlenie pr...'!J37</f>
        <v>0</v>
      </c>
      <c r="AY101" s="141">
        <f>'101-02-06 - Osvetlenie pr...'!J38</f>
        <v>0</v>
      </c>
      <c r="AZ101" s="141">
        <f>'101-02-06 - Osvetlenie pr...'!F35</f>
        <v>0</v>
      </c>
      <c r="BA101" s="141">
        <f>'101-02-06 - Osvetlenie pr...'!F36</f>
        <v>0</v>
      </c>
      <c r="BB101" s="141">
        <f>'101-02-06 - Osvetlenie pr...'!F37</f>
        <v>0</v>
      </c>
      <c r="BC101" s="141">
        <f>'101-02-06 - Osvetlenie pr...'!F38</f>
        <v>0</v>
      </c>
      <c r="BD101" s="143">
        <f>'101-02-06 - Osvetlenie pr...'!F39</f>
        <v>0</v>
      </c>
      <c r="BE101" s="4"/>
      <c r="BT101" s="144" t="s">
        <v>87</v>
      </c>
      <c r="BV101" s="144" t="s">
        <v>77</v>
      </c>
      <c r="BW101" s="144" t="s">
        <v>101</v>
      </c>
      <c r="BX101" s="144" t="s">
        <v>93</v>
      </c>
      <c r="CL101" s="144" t="s">
        <v>1</v>
      </c>
    </row>
    <row r="102" s="7" customFormat="1" ht="24.75" customHeight="1">
      <c r="A102" s="7"/>
      <c r="B102" s="122"/>
      <c r="C102" s="123"/>
      <c r="D102" s="124" t="s">
        <v>102</v>
      </c>
      <c r="E102" s="124"/>
      <c r="F102" s="124"/>
      <c r="G102" s="124"/>
      <c r="H102" s="124"/>
      <c r="I102" s="125"/>
      <c r="J102" s="124" t="s">
        <v>103</v>
      </c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  <c r="AA102" s="124"/>
      <c r="AB102" s="124"/>
      <c r="AC102" s="124"/>
      <c r="AD102" s="124"/>
      <c r="AE102" s="124"/>
      <c r="AF102" s="124"/>
      <c r="AG102" s="126">
        <f>ROUND(SUM(AG103:AG104),2)</f>
        <v>0</v>
      </c>
      <c r="AH102" s="125"/>
      <c r="AI102" s="125"/>
      <c r="AJ102" s="125"/>
      <c r="AK102" s="125"/>
      <c r="AL102" s="125"/>
      <c r="AM102" s="125"/>
      <c r="AN102" s="127">
        <f>SUM(AG102,AT102)</f>
        <v>0</v>
      </c>
      <c r="AO102" s="125"/>
      <c r="AP102" s="125"/>
      <c r="AQ102" s="128" t="s">
        <v>81</v>
      </c>
      <c r="AR102" s="129"/>
      <c r="AS102" s="130">
        <f>ROUND(SUM(AS103:AS104),2)</f>
        <v>0</v>
      </c>
      <c r="AT102" s="131">
        <f>ROUND(SUM(AV102:AW102),2)</f>
        <v>0</v>
      </c>
      <c r="AU102" s="132">
        <f>ROUND(SUM(AU103:AU104),5)</f>
        <v>0</v>
      </c>
      <c r="AV102" s="131">
        <f>ROUND(AZ102*L29,2)</f>
        <v>0</v>
      </c>
      <c r="AW102" s="131">
        <f>ROUND(BA102*L30,2)</f>
        <v>0</v>
      </c>
      <c r="AX102" s="131">
        <f>ROUND(BB102*L29,2)</f>
        <v>0</v>
      </c>
      <c r="AY102" s="131">
        <f>ROUND(BC102*L30,2)</f>
        <v>0</v>
      </c>
      <c r="AZ102" s="131">
        <f>ROUND(SUM(AZ103:AZ104),2)</f>
        <v>0</v>
      </c>
      <c r="BA102" s="131">
        <f>ROUND(SUM(BA103:BA104),2)</f>
        <v>0</v>
      </c>
      <c r="BB102" s="131">
        <f>ROUND(SUM(BB103:BB104),2)</f>
        <v>0</v>
      </c>
      <c r="BC102" s="131">
        <f>ROUND(SUM(BC103:BC104),2)</f>
        <v>0</v>
      </c>
      <c r="BD102" s="133">
        <f>ROUND(SUM(BD103:BD104),2)</f>
        <v>0</v>
      </c>
      <c r="BE102" s="7"/>
      <c r="BS102" s="134" t="s">
        <v>74</v>
      </c>
      <c r="BT102" s="134" t="s">
        <v>79</v>
      </c>
      <c r="BU102" s="134" t="s">
        <v>76</v>
      </c>
      <c r="BV102" s="134" t="s">
        <v>77</v>
      </c>
      <c r="BW102" s="134" t="s">
        <v>104</v>
      </c>
      <c r="BX102" s="134" t="s">
        <v>5</v>
      </c>
      <c r="CL102" s="134" t="s">
        <v>1</v>
      </c>
      <c r="CM102" s="134" t="s">
        <v>75</v>
      </c>
    </row>
    <row r="103" s="4" customFormat="1" ht="23.25" customHeight="1">
      <c r="A103" s="135" t="s">
        <v>83</v>
      </c>
      <c r="B103" s="73"/>
      <c r="C103" s="136"/>
      <c r="D103" s="136"/>
      <c r="E103" s="137" t="s">
        <v>105</v>
      </c>
      <c r="F103" s="137"/>
      <c r="G103" s="137"/>
      <c r="H103" s="137"/>
      <c r="I103" s="137"/>
      <c r="J103" s="136"/>
      <c r="K103" s="137" t="s">
        <v>85</v>
      </c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8">
        <f>'101-03-01 - Zastávka '!J32</f>
        <v>0</v>
      </c>
      <c r="AH103" s="136"/>
      <c r="AI103" s="136"/>
      <c r="AJ103" s="136"/>
      <c r="AK103" s="136"/>
      <c r="AL103" s="136"/>
      <c r="AM103" s="136"/>
      <c r="AN103" s="138">
        <f>SUM(AG103,AT103)</f>
        <v>0</v>
      </c>
      <c r="AO103" s="136"/>
      <c r="AP103" s="136"/>
      <c r="AQ103" s="139" t="s">
        <v>86</v>
      </c>
      <c r="AR103" s="75"/>
      <c r="AS103" s="140">
        <v>0</v>
      </c>
      <c r="AT103" s="141">
        <f>ROUND(SUM(AV103:AW103),2)</f>
        <v>0</v>
      </c>
      <c r="AU103" s="142">
        <f>'101-03-01 - Zastávka '!P126</f>
        <v>0</v>
      </c>
      <c r="AV103" s="141">
        <f>'101-03-01 - Zastávka '!J35</f>
        <v>0</v>
      </c>
      <c r="AW103" s="141">
        <f>'101-03-01 - Zastávka '!J36</f>
        <v>0</v>
      </c>
      <c r="AX103" s="141">
        <f>'101-03-01 - Zastávka '!J37</f>
        <v>0</v>
      </c>
      <c r="AY103" s="141">
        <f>'101-03-01 - Zastávka '!J38</f>
        <v>0</v>
      </c>
      <c r="AZ103" s="141">
        <f>'101-03-01 - Zastávka '!F35</f>
        <v>0</v>
      </c>
      <c r="BA103" s="141">
        <f>'101-03-01 - Zastávka '!F36</f>
        <v>0</v>
      </c>
      <c r="BB103" s="141">
        <f>'101-03-01 - Zastávka '!F37</f>
        <v>0</v>
      </c>
      <c r="BC103" s="141">
        <f>'101-03-01 - Zastávka '!F38</f>
        <v>0</v>
      </c>
      <c r="BD103" s="143">
        <f>'101-03-01 - Zastávka '!F39</f>
        <v>0</v>
      </c>
      <c r="BE103" s="4"/>
      <c r="BT103" s="144" t="s">
        <v>87</v>
      </c>
      <c r="BV103" s="144" t="s">
        <v>77</v>
      </c>
      <c r="BW103" s="144" t="s">
        <v>106</v>
      </c>
      <c r="BX103" s="144" t="s">
        <v>104</v>
      </c>
      <c r="CL103" s="144" t="s">
        <v>1</v>
      </c>
    </row>
    <row r="104" s="4" customFormat="1" ht="23.25" customHeight="1">
      <c r="A104" s="135" t="s">
        <v>83</v>
      </c>
      <c r="B104" s="73"/>
      <c r="C104" s="136"/>
      <c r="D104" s="136"/>
      <c r="E104" s="137" t="s">
        <v>107</v>
      </c>
      <c r="F104" s="137"/>
      <c r="G104" s="137"/>
      <c r="H104" s="137"/>
      <c r="I104" s="137"/>
      <c r="J104" s="136"/>
      <c r="K104" s="137" t="s">
        <v>90</v>
      </c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8">
        <f>'101-03-05 - Elektrická pr...'!J32</f>
        <v>0</v>
      </c>
      <c r="AH104" s="136"/>
      <c r="AI104" s="136"/>
      <c r="AJ104" s="136"/>
      <c r="AK104" s="136"/>
      <c r="AL104" s="136"/>
      <c r="AM104" s="136"/>
      <c r="AN104" s="138">
        <f>SUM(AG104,AT104)</f>
        <v>0</v>
      </c>
      <c r="AO104" s="136"/>
      <c r="AP104" s="136"/>
      <c r="AQ104" s="139" t="s">
        <v>86</v>
      </c>
      <c r="AR104" s="75"/>
      <c r="AS104" s="140">
        <v>0</v>
      </c>
      <c r="AT104" s="141">
        <f>ROUND(SUM(AV104:AW104),2)</f>
        <v>0</v>
      </c>
      <c r="AU104" s="142">
        <f>'101-03-05 - Elektrická pr...'!P128</f>
        <v>0</v>
      </c>
      <c r="AV104" s="141">
        <f>'101-03-05 - Elektrická pr...'!J35</f>
        <v>0</v>
      </c>
      <c r="AW104" s="141">
        <f>'101-03-05 - Elektrická pr...'!J36</f>
        <v>0</v>
      </c>
      <c r="AX104" s="141">
        <f>'101-03-05 - Elektrická pr...'!J37</f>
        <v>0</v>
      </c>
      <c r="AY104" s="141">
        <f>'101-03-05 - Elektrická pr...'!J38</f>
        <v>0</v>
      </c>
      <c r="AZ104" s="141">
        <f>'101-03-05 - Elektrická pr...'!F35</f>
        <v>0</v>
      </c>
      <c r="BA104" s="141">
        <f>'101-03-05 - Elektrická pr...'!F36</f>
        <v>0</v>
      </c>
      <c r="BB104" s="141">
        <f>'101-03-05 - Elektrická pr...'!F37</f>
        <v>0</v>
      </c>
      <c r="BC104" s="141">
        <f>'101-03-05 - Elektrická pr...'!F38</f>
        <v>0</v>
      </c>
      <c r="BD104" s="143">
        <f>'101-03-05 - Elektrická pr...'!F39</f>
        <v>0</v>
      </c>
      <c r="BE104" s="4"/>
      <c r="BT104" s="144" t="s">
        <v>87</v>
      </c>
      <c r="BV104" s="144" t="s">
        <v>77</v>
      </c>
      <c r="BW104" s="144" t="s">
        <v>108</v>
      </c>
      <c r="BX104" s="144" t="s">
        <v>104</v>
      </c>
      <c r="CL104" s="144" t="s">
        <v>1</v>
      </c>
    </row>
    <row r="105" s="7" customFormat="1" ht="24.75" customHeight="1">
      <c r="A105" s="7"/>
      <c r="B105" s="122"/>
      <c r="C105" s="123"/>
      <c r="D105" s="124" t="s">
        <v>109</v>
      </c>
      <c r="E105" s="124"/>
      <c r="F105" s="124"/>
      <c r="G105" s="124"/>
      <c r="H105" s="124"/>
      <c r="I105" s="125"/>
      <c r="J105" s="124" t="s">
        <v>110</v>
      </c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/>
      <c r="AC105" s="124"/>
      <c r="AD105" s="124"/>
      <c r="AE105" s="124"/>
      <c r="AF105" s="124"/>
      <c r="AG105" s="126">
        <f>ROUND(SUM(AG106:AG108),2)</f>
        <v>0</v>
      </c>
      <c r="AH105" s="125"/>
      <c r="AI105" s="125"/>
      <c r="AJ105" s="125"/>
      <c r="AK105" s="125"/>
      <c r="AL105" s="125"/>
      <c r="AM105" s="125"/>
      <c r="AN105" s="127">
        <f>SUM(AG105,AT105)</f>
        <v>0</v>
      </c>
      <c r="AO105" s="125"/>
      <c r="AP105" s="125"/>
      <c r="AQ105" s="128" t="s">
        <v>81</v>
      </c>
      <c r="AR105" s="129"/>
      <c r="AS105" s="130">
        <f>ROUND(SUM(AS106:AS108),2)</f>
        <v>0</v>
      </c>
      <c r="AT105" s="131">
        <f>ROUND(SUM(AV105:AW105),2)</f>
        <v>0</v>
      </c>
      <c r="AU105" s="132">
        <f>ROUND(SUM(AU106:AU108),5)</f>
        <v>0</v>
      </c>
      <c r="AV105" s="131">
        <f>ROUND(AZ105*L29,2)</f>
        <v>0</v>
      </c>
      <c r="AW105" s="131">
        <f>ROUND(BA105*L30,2)</f>
        <v>0</v>
      </c>
      <c r="AX105" s="131">
        <f>ROUND(BB105*L29,2)</f>
        <v>0</v>
      </c>
      <c r="AY105" s="131">
        <f>ROUND(BC105*L30,2)</f>
        <v>0</v>
      </c>
      <c r="AZ105" s="131">
        <f>ROUND(SUM(AZ106:AZ108),2)</f>
        <v>0</v>
      </c>
      <c r="BA105" s="131">
        <f>ROUND(SUM(BA106:BA108),2)</f>
        <v>0</v>
      </c>
      <c r="BB105" s="131">
        <f>ROUND(SUM(BB106:BB108),2)</f>
        <v>0</v>
      </c>
      <c r="BC105" s="131">
        <f>ROUND(SUM(BC106:BC108),2)</f>
        <v>0</v>
      </c>
      <c r="BD105" s="133">
        <f>ROUND(SUM(BD106:BD108),2)</f>
        <v>0</v>
      </c>
      <c r="BE105" s="7"/>
      <c r="BS105" s="134" t="s">
        <v>74</v>
      </c>
      <c r="BT105" s="134" t="s">
        <v>79</v>
      </c>
      <c r="BU105" s="134" t="s">
        <v>76</v>
      </c>
      <c r="BV105" s="134" t="s">
        <v>77</v>
      </c>
      <c r="BW105" s="134" t="s">
        <v>111</v>
      </c>
      <c r="BX105" s="134" t="s">
        <v>5</v>
      </c>
      <c r="CL105" s="134" t="s">
        <v>1</v>
      </c>
      <c r="CM105" s="134" t="s">
        <v>75</v>
      </c>
    </row>
    <row r="106" s="4" customFormat="1" ht="23.25" customHeight="1">
      <c r="A106" s="135" t="s">
        <v>83</v>
      </c>
      <c r="B106" s="73"/>
      <c r="C106" s="136"/>
      <c r="D106" s="136"/>
      <c r="E106" s="137" t="s">
        <v>112</v>
      </c>
      <c r="F106" s="137"/>
      <c r="G106" s="137"/>
      <c r="H106" s="137"/>
      <c r="I106" s="137"/>
      <c r="J106" s="136"/>
      <c r="K106" s="137" t="s">
        <v>113</v>
      </c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8">
        <f>'101-04-01 -  Zastávka'!J32</f>
        <v>0</v>
      </c>
      <c r="AH106" s="136"/>
      <c r="AI106" s="136"/>
      <c r="AJ106" s="136"/>
      <c r="AK106" s="136"/>
      <c r="AL106" s="136"/>
      <c r="AM106" s="136"/>
      <c r="AN106" s="138">
        <f>SUM(AG106,AT106)</f>
        <v>0</v>
      </c>
      <c r="AO106" s="136"/>
      <c r="AP106" s="136"/>
      <c r="AQ106" s="139" t="s">
        <v>86</v>
      </c>
      <c r="AR106" s="75"/>
      <c r="AS106" s="140">
        <v>0</v>
      </c>
      <c r="AT106" s="141">
        <f>ROUND(SUM(AV106:AW106),2)</f>
        <v>0</v>
      </c>
      <c r="AU106" s="142">
        <f>'101-04-01 -  Zastávka'!P131</f>
        <v>0</v>
      </c>
      <c r="AV106" s="141">
        <f>'101-04-01 -  Zastávka'!J35</f>
        <v>0</v>
      </c>
      <c r="AW106" s="141">
        <f>'101-04-01 -  Zastávka'!J36</f>
        <v>0</v>
      </c>
      <c r="AX106" s="141">
        <f>'101-04-01 -  Zastávka'!J37</f>
        <v>0</v>
      </c>
      <c r="AY106" s="141">
        <f>'101-04-01 -  Zastávka'!J38</f>
        <v>0</v>
      </c>
      <c r="AZ106" s="141">
        <f>'101-04-01 -  Zastávka'!F35</f>
        <v>0</v>
      </c>
      <c r="BA106" s="141">
        <f>'101-04-01 -  Zastávka'!F36</f>
        <v>0</v>
      </c>
      <c r="BB106" s="141">
        <f>'101-04-01 -  Zastávka'!F37</f>
        <v>0</v>
      </c>
      <c r="BC106" s="141">
        <f>'101-04-01 -  Zastávka'!F38</f>
        <v>0</v>
      </c>
      <c r="BD106" s="143">
        <f>'101-04-01 -  Zastávka'!F39</f>
        <v>0</v>
      </c>
      <c r="BE106" s="4"/>
      <c r="BT106" s="144" t="s">
        <v>87</v>
      </c>
      <c r="BV106" s="144" t="s">
        <v>77</v>
      </c>
      <c r="BW106" s="144" t="s">
        <v>114</v>
      </c>
      <c r="BX106" s="144" t="s">
        <v>111</v>
      </c>
      <c r="CL106" s="144" t="s">
        <v>1</v>
      </c>
    </row>
    <row r="107" s="4" customFormat="1" ht="23.25" customHeight="1">
      <c r="A107" s="135" t="s">
        <v>83</v>
      </c>
      <c r="B107" s="73"/>
      <c r="C107" s="136"/>
      <c r="D107" s="136"/>
      <c r="E107" s="137" t="s">
        <v>115</v>
      </c>
      <c r="F107" s="137"/>
      <c r="G107" s="137"/>
      <c r="H107" s="137"/>
      <c r="I107" s="137"/>
      <c r="J107" s="136"/>
      <c r="K107" s="137" t="s">
        <v>90</v>
      </c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8">
        <f>'101-04-05 - Elektrická pr...'!J32</f>
        <v>0</v>
      </c>
      <c r="AH107" s="136"/>
      <c r="AI107" s="136"/>
      <c r="AJ107" s="136"/>
      <c r="AK107" s="136"/>
      <c r="AL107" s="136"/>
      <c r="AM107" s="136"/>
      <c r="AN107" s="138">
        <f>SUM(AG107,AT107)</f>
        <v>0</v>
      </c>
      <c r="AO107" s="136"/>
      <c r="AP107" s="136"/>
      <c r="AQ107" s="139" t="s">
        <v>86</v>
      </c>
      <c r="AR107" s="75"/>
      <c r="AS107" s="140">
        <v>0</v>
      </c>
      <c r="AT107" s="141">
        <f>ROUND(SUM(AV107:AW107),2)</f>
        <v>0</v>
      </c>
      <c r="AU107" s="142">
        <f>'101-04-05 - Elektrická pr...'!P125</f>
        <v>0</v>
      </c>
      <c r="AV107" s="141">
        <f>'101-04-05 - Elektrická pr...'!J35</f>
        <v>0</v>
      </c>
      <c r="AW107" s="141">
        <f>'101-04-05 - Elektrická pr...'!J36</f>
        <v>0</v>
      </c>
      <c r="AX107" s="141">
        <f>'101-04-05 - Elektrická pr...'!J37</f>
        <v>0</v>
      </c>
      <c r="AY107" s="141">
        <f>'101-04-05 - Elektrická pr...'!J38</f>
        <v>0</v>
      </c>
      <c r="AZ107" s="141">
        <f>'101-04-05 - Elektrická pr...'!F35</f>
        <v>0</v>
      </c>
      <c r="BA107" s="141">
        <f>'101-04-05 - Elektrická pr...'!F36</f>
        <v>0</v>
      </c>
      <c r="BB107" s="141">
        <f>'101-04-05 - Elektrická pr...'!F37</f>
        <v>0</v>
      </c>
      <c r="BC107" s="141">
        <f>'101-04-05 - Elektrická pr...'!F38</f>
        <v>0</v>
      </c>
      <c r="BD107" s="143">
        <f>'101-04-05 - Elektrická pr...'!F39</f>
        <v>0</v>
      </c>
      <c r="BE107" s="4"/>
      <c r="BT107" s="144" t="s">
        <v>87</v>
      </c>
      <c r="BV107" s="144" t="s">
        <v>77</v>
      </c>
      <c r="BW107" s="144" t="s">
        <v>116</v>
      </c>
      <c r="BX107" s="144" t="s">
        <v>111</v>
      </c>
      <c r="CL107" s="144" t="s">
        <v>1</v>
      </c>
    </row>
    <row r="108" s="4" customFormat="1" ht="23.25" customHeight="1">
      <c r="A108" s="135" t="s">
        <v>83</v>
      </c>
      <c r="B108" s="73"/>
      <c r="C108" s="136"/>
      <c r="D108" s="136"/>
      <c r="E108" s="137" t="s">
        <v>117</v>
      </c>
      <c r="F108" s="137"/>
      <c r="G108" s="137"/>
      <c r="H108" s="137"/>
      <c r="I108" s="137"/>
      <c r="J108" s="136"/>
      <c r="K108" s="137" t="s">
        <v>118</v>
      </c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8">
        <f>'101-04-06 - Preložka osve...'!J32</f>
        <v>0</v>
      </c>
      <c r="AH108" s="136"/>
      <c r="AI108" s="136"/>
      <c r="AJ108" s="136"/>
      <c r="AK108" s="136"/>
      <c r="AL108" s="136"/>
      <c r="AM108" s="136"/>
      <c r="AN108" s="138">
        <f>SUM(AG108,AT108)</f>
        <v>0</v>
      </c>
      <c r="AO108" s="136"/>
      <c r="AP108" s="136"/>
      <c r="AQ108" s="139" t="s">
        <v>86</v>
      </c>
      <c r="AR108" s="75"/>
      <c r="AS108" s="140">
        <v>0</v>
      </c>
      <c r="AT108" s="141">
        <f>ROUND(SUM(AV108:AW108),2)</f>
        <v>0</v>
      </c>
      <c r="AU108" s="142">
        <f>'101-04-06 - Preložka osve...'!P126</f>
        <v>0</v>
      </c>
      <c r="AV108" s="141">
        <f>'101-04-06 - Preložka osve...'!J35</f>
        <v>0</v>
      </c>
      <c r="AW108" s="141">
        <f>'101-04-06 - Preložka osve...'!J36</f>
        <v>0</v>
      </c>
      <c r="AX108" s="141">
        <f>'101-04-06 - Preložka osve...'!J37</f>
        <v>0</v>
      </c>
      <c r="AY108" s="141">
        <f>'101-04-06 - Preložka osve...'!J38</f>
        <v>0</v>
      </c>
      <c r="AZ108" s="141">
        <f>'101-04-06 - Preložka osve...'!F35</f>
        <v>0</v>
      </c>
      <c r="BA108" s="141">
        <f>'101-04-06 - Preložka osve...'!F36</f>
        <v>0</v>
      </c>
      <c r="BB108" s="141">
        <f>'101-04-06 - Preložka osve...'!F37</f>
        <v>0</v>
      </c>
      <c r="BC108" s="141">
        <f>'101-04-06 - Preložka osve...'!F38</f>
        <v>0</v>
      </c>
      <c r="BD108" s="143">
        <f>'101-04-06 - Preložka osve...'!F39</f>
        <v>0</v>
      </c>
      <c r="BE108" s="4"/>
      <c r="BT108" s="144" t="s">
        <v>87</v>
      </c>
      <c r="BV108" s="144" t="s">
        <v>77</v>
      </c>
      <c r="BW108" s="144" t="s">
        <v>119</v>
      </c>
      <c r="BX108" s="144" t="s">
        <v>111</v>
      </c>
      <c r="CL108" s="144" t="s">
        <v>1</v>
      </c>
    </row>
    <row r="109" s="7" customFormat="1" ht="24.75" customHeight="1">
      <c r="A109" s="7"/>
      <c r="B109" s="122"/>
      <c r="C109" s="123"/>
      <c r="D109" s="124" t="s">
        <v>120</v>
      </c>
      <c r="E109" s="124"/>
      <c r="F109" s="124"/>
      <c r="G109" s="124"/>
      <c r="H109" s="124"/>
      <c r="I109" s="125"/>
      <c r="J109" s="124" t="s">
        <v>121</v>
      </c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6">
        <f>ROUND(SUM(AG110:AG111),2)</f>
        <v>0</v>
      </c>
      <c r="AH109" s="125"/>
      <c r="AI109" s="125"/>
      <c r="AJ109" s="125"/>
      <c r="AK109" s="125"/>
      <c r="AL109" s="125"/>
      <c r="AM109" s="125"/>
      <c r="AN109" s="127">
        <f>SUM(AG109,AT109)</f>
        <v>0</v>
      </c>
      <c r="AO109" s="125"/>
      <c r="AP109" s="125"/>
      <c r="AQ109" s="128" t="s">
        <v>81</v>
      </c>
      <c r="AR109" s="129"/>
      <c r="AS109" s="130">
        <f>ROUND(SUM(AS110:AS111),2)</f>
        <v>0</v>
      </c>
      <c r="AT109" s="131">
        <f>ROUND(SUM(AV109:AW109),2)</f>
        <v>0</v>
      </c>
      <c r="AU109" s="132">
        <f>ROUND(SUM(AU110:AU111),5)</f>
        <v>0</v>
      </c>
      <c r="AV109" s="131">
        <f>ROUND(AZ109*L29,2)</f>
        <v>0</v>
      </c>
      <c r="AW109" s="131">
        <f>ROUND(BA109*L30,2)</f>
        <v>0</v>
      </c>
      <c r="AX109" s="131">
        <f>ROUND(BB109*L29,2)</f>
        <v>0</v>
      </c>
      <c r="AY109" s="131">
        <f>ROUND(BC109*L30,2)</f>
        <v>0</v>
      </c>
      <c r="AZ109" s="131">
        <f>ROUND(SUM(AZ110:AZ111),2)</f>
        <v>0</v>
      </c>
      <c r="BA109" s="131">
        <f>ROUND(SUM(BA110:BA111),2)</f>
        <v>0</v>
      </c>
      <c r="BB109" s="131">
        <f>ROUND(SUM(BB110:BB111),2)</f>
        <v>0</v>
      </c>
      <c r="BC109" s="131">
        <f>ROUND(SUM(BC110:BC111),2)</f>
        <v>0</v>
      </c>
      <c r="BD109" s="133">
        <f>ROUND(SUM(BD110:BD111),2)</f>
        <v>0</v>
      </c>
      <c r="BE109" s="7"/>
      <c r="BS109" s="134" t="s">
        <v>74</v>
      </c>
      <c r="BT109" s="134" t="s">
        <v>79</v>
      </c>
      <c r="BU109" s="134" t="s">
        <v>76</v>
      </c>
      <c r="BV109" s="134" t="s">
        <v>77</v>
      </c>
      <c r="BW109" s="134" t="s">
        <v>122</v>
      </c>
      <c r="BX109" s="134" t="s">
        <v>5</v>
      </c>
      <c r="CL109" s="134" t="s">
        <v>1</v>
      </c>
      <c r="CM109" s="134" t="s">
        <v>75</v>
      </c>
    </row>
    <row r="110" s="4" customFormat="1" ht="23.25" customHeight="1">
      <c r="A110" s="135" t="s">
        <v>83</v>
      </c>
      <c r="B110" s="73"/>
      <c r="C110" s="136"/>
      <c r="D110" s="136"/>
      <c r="E110" s="137" t="s">
        <v>123</v>
      </c>
      <c r="F110" s="137"/>
      <c r="G110" s="137"/>
      <c r="H110" s="137"/>
      <c r="I110" s="137"/>
      <c r="J110" s="136"/>
      <c r="K110" s="137" t="s">
        <v>113</v>
      </c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8">
        <f>'101-05-01 -  Zastávka'!J32</f>
        <v>0</v>
      </c>
      <c r="AH110" s="136"/>
      <c r="AI110" s="136"/>
      <c r="AJ110" s="136"/>
      <c r="AK110" s="136"/>
      <c r="AL110" s="136"/>
      <c r="AM110" s="136"/>
      <c r="AN110" s="138">
        <f>SUM(AG110,AT110)</f>
        <v>0</v>
      </c>
      <c r="AO110" s="136"/>
      <c r="AP110" s="136"/>
      <c r="AQ110" s="139" t="s">
        <v>86</v>
      </c>
      <c r="AR110" s="75"/>
      <c r="AS110" s="140">
        <v>0</v>
      </c>
      <c r="AT110" s="141">
        <f>ROUND(SUM(AV110:AW110),2)</f>
        <v>0</v>
      </c>
      <c r="AU110" s="142">
        <f>'101-05-01 -  Zastávka'!P131</f>
        <v>0</v>
      </c>
      <c r="AV110" s="141">
        <f>'101-05-01 -  Zastávka'!J35</f>
        <v>0</v>
      </c>
      <c r="AW110" s="141">
        <f>'101-05-01 -  Zastávka'!J36</f>
        <v>0</v>
      </c>
      <c r="AX110" s="141">
        <f>'101-05-01 -  Zastávka'!J37</f>
        <v>0</v>
      </c>
      <c r="AY110" s="141">
        <f>'101-05-01 -  Zastávka'!J38</f>
        <v>0</v>
      </c>
      <c r="AZ110" s="141">
        <f>'101-05-01 -  Zastávka'!F35</f>
        <v>0</v>
      </c>
      <c r="BA110" s="141">
        <f>'101-05-01 -  Zastávka'!F36</f>
        <v>0</v>
      </c>
      <c r="BB110" s="141">
        <f>'101-05-01 -  Zastávka'!F37</f>
        <v>0</v>
      </c>
      <c r="BC110" s="141">
        <f>'101-05-01 -  Zastávka'!F38</f>
        <v>0</v>
      </c>
      <c r="BD110" s="143">
        <f>'101-05-01 -  Zastávka'!F39</f>
        <v>0</v>
      </c>
      <c r="BE110" s="4"/>
      <c r="BT110" s="144" t="s">
        <v>87</v>
      </c>
      <c r="BV110" s="144" t="s">
        <v>77</v>
      </c>
      <c r="BW110" s="144" t="s">
        <v>124</v>
      </c>
      <c r="BX110" s="144" t="s">
        <v>122</v>
      </c>
      <c r="CL110" s="144" t="s">
        <v>1</v>
      </c>
    </row>
    <row r="111" s="4" customFormat="1" ht="23.25" customHeight="1">
      <c r="A111" s="135" t="s">
        <v>83</v>
      </c>
      <c r="B111" s="73"/>
      <c r="C111" s="136"/>
      <c r="D111" s="136"/>
      <c r="E111" s="137" t="s">
        <v>125</v>
      </c>
      <c r="F111" s="137"/>
      <c r="G111" s="137"/>
      <c r="H111" s="137"/>
      <c r="I111" s="137"/>
      <c r="J111" s="136"/>
      <c r="K111" s="137" t="s">
        <v>90</v>
      </c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8">
        <f>'101-05-05 - Elektrická pr...'!J32</f>
        <v>0</v>
      </c>
      <c r="AH111" s="136"/>
      <c r="AI111" s="136"/>
      <c r="AJ111" s="136"/>
      <c r="AK111" s="136"/>
      <c r="AL111" s="136"/>
      <c r="AM111" s="136"/>
      <c r="AN111" s="138">
        <f>SUM(AG111,AT111)</f>
        <v>0</v>
      </c>
      <c r="AO111" s="136"/>
      <c r="AP111" s="136"/>
      <c r="AQ111" s="139" t="s">
        <v>86</v>
      </c>
      <c r="AR111" s="75"/>
      <c r="AS111" s="140">
        <v>0</v>
      </c>
      <c r="AT111" s="141">
        <f>ROUND(SUM(AV111:AW111),2)</f>
        <v>0</v>
      </c>
      <c r="AU111" s="142">
        <f>'101-05-05 - Elektrická pr...'!P129</f>
        <v>0</v>
      </c>
      <c r="AV111" s="141">
        <f>'101-05-05 - Elektrická pr...'!J35</f>
        <v>0</v>
      </c>
      <c r="AW111" s="141">
        <f>'101-05-05 - Elektrická pr...'!J36</f>
        <v>0</v>
      </c>
      <c r="AX111" s="141">
        <f>'101-05-05 - Elektrická pr...'!J37</f>
        <v>0</v>
      </c>
      <c r="AY111" s="141">
        <f>'101-05-05 - Elektrická pr...'!J38</f>
        <v>0</v>
      </c>
      <c r="AZ111" s="141">
        <f>'101-05-05 - Elektrická pr...'!F35</f>
        <v>0</v>
      </c>
      <c r="BA111" s="141">
        <f>'101-05-05 - Elektrická pr...'!F36</f>
        <v>0</v>
      </c>
      <c r="BB111" s="141">
        <f>'101-05-05 - Elektrická pr...'!F37</f>
        <v>0</v>
      </c>
      <c r="BC111" s="141">
        <f>'101-05-05 - Elektrická pr...'!F38</f>
        <v>0</v>
      </c>
      <c r="BD111" s="143">
        <f>'101-05-05 - Elektrická pr...'!F39</f>
        <v>0</v>
      </c>
      <c r="BE111" s="4"/>
      <c r="BT111" s="144" t="s">
        <v>87</v>
      </c>
      <c r="BV111" s="144" t="s">
        <v>77</v>
      </c>
      <c r="BW111" s="144" t="s">
        <v>126</v>
      </c>
      <c r="BX111" s="144" t="s">
        <v>122</v>
      </c>
      <c r="CL111" s="144" t="s">
        <v>1</v>
      </c>
    </row>
    <row r="112" s="7" customFormat="1" ht="24.75" customHeight="1">
      <c r="A112" s="7"/>
      <c r="B112" s="122"/>
      <c r="C112" s="123"/>
      <c r="D112" s="124" t="s">
        <v>127</v>
      </c>
      <c r="E112" s="124"/>
      <c r="F112" s="124"/>
      <c r="G112" s="124"/>
      <c r="H112" s="124"/>
      <c r="I112" s="125"/>
      <c r="J112" s="124" t="s">
        <v>128</v>
      </c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6">
        <f>ROUND(SUM(AG113:AG115),2)</f>
        <v>0</v>
      </c>
      <c r="AH112" s="125"/>
      <c r="AI112" s="125"/>
      <c r="AJ112" s="125"/>
      <c r="AK112" s="125"/>
      <c r="AL112" s="125"/>
      <c r="AM112" s="125"/>
      <c r="AN112" s="127">
        <f>SUM(AG112,AT112)</f>
        <v>0</v>
      </c>
      <c r="AO112" s="125"/>
      <c r="AP112" s="125"/>
      <c r="AQ112" s="128" t="s">
        <v>81</v>
      </c>
      <c r="AR112" s="129"/>
      <c r="AS112" s="130">
        <f>ROUND(SUM(AS113:AS115),2)</f>
        <v>0</v>
      </c>
      <c r="AT112" s="131">
        <f>ROUND(SUM(AV112:AW112),2)</f>
        <v>0</v>
      </c>
      <c r="AU112" s="132">
        <f>ROUND(SUM(AU113:AU115),5)</f>
        <v>0</v>
      </c>
      <c r="AV112" s="131">
        <f>ROUND(AZ112*L29,2)</f>
        <v>0</v>
      </c>
      <c r="AW112" s="131">
        <f>ROUND(BA112*L30,2)</f>
        <v>0</v>
      </c>
      <c r="AX112" s="131">
        <f>ROUND(BB112*L29,2)</f>
        <v>0</v>
      </c>
      <c r="AY112" s="131">
        <f>ROUND(BC112*L30,2)</f>
        <v>0</v>
      </c>
      <c r="AZ112" s="131">
        <f>ROUND(SUM(AZ113:AZ115),2)</f>
        <v>0</v>
      </c>
      <c r="BA112" s="131">
        <f>ROUND(SUM(BA113:BA115),2)</f>
        <v>0</v>
      </c>
      <c r="BB112" s="131">
        <f>ROUND(SUM(BB113:BB115),2)</f>
        <v>0</v>
      </c>
      <c r="BC112" s="131">
        <f>ROUND(SUM(BC113:BC115),2)</f>
        <v>0</v>
      </c>
      <c r="BD112" s="133">
        <f>ROUND(SUM(BD113:BD115),2)</f>
        <v>0</v>
      </c>
      <c r="BE112" s="7"/>
      <c r="BS112" s="134" t="s">
        <v>74</v>
      </c>
      <c r="BT112" s="134" t="s">
        <v>79</v>
      </c>
      <c r="BU112" s="134" t="s">
        <v>76</v>
      </c>
      <c r="BV112" s="134" t="s">
        <v>77</v>
      </c>
      <c r="BW112" s="134" t="s">
        <v>129</v>
      </c>
      <c r="BX112" s="134" t="s">
        <v>5</v>
      </c>
      <c r="CL112" s="134" t="s">
        <v>1</v>
      </c>
      <c r="CM112" s="134" t="s">
        <v>75</v>
      </c>
    </row>
    <row r="113" s="4" customFormat="1" ht="23.25" customHeight="1">
      <c r="A113" s="135" t="s">
        <v>83</v>
      </c>
      <c r="B113" s="73"/>
      <c r="C113" s="136"/>
      <c r="D113" s="136"/>
      <c r="E113" s="137" t="s">
        <v>130</v>
      </c>
      <c r="F113" s="137"/>
      <c r="G113" s="137"/>
      <c r="H113" s="137"/>
      <c r="I113" s="137"/>
      <c r="J113" s="136"/>
      <c r="K113" s="137" t="s">
        <v>131</v>
      </c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8">
        <f>'101-06-01 -  Zastávka-Nás...'!J32</f>
        <v>0</v>
      </c>
      <c r="AH113" s="136"/>
      <c r="AI113" s="136"/>
      <c r="AJ113" s="136"/>
      <c r="AK113" s="136"/>
      <c r="AL113" s="136"/>
      <c r="AM113" s="136"/>
      <c r="AN113" s="138">
        <f>SUM(AG113,AT113)</f>
        <v>0</v>
      </c>
      <c r="AO113" s="136"/>
      <c r="AP113" s="136"/>
      <c r="AQ113" s="139" t="s">
        <v>86</v>
      </c>
      <c r="AR113" s="75"/>
      <c r="AS113" s="140">
        <v>0</v>
      </c>
      <c r="AT113" s="141">
        <f>ROUND(SUM(AV113:AW113),2)</f>
        <v>0</v>
      </c>
      <c r="AU113" s="142">
        <f>'101-06-01 -  Zastávka-Nás...'!P129</f>
        <v>0</v>
      </c>
      <c r="AV113" s="141">
        <f>'101-06-01 -  Zastávka-Nás...'!J35</f>
        <v>0</v>
      </c>
      <c r="AW113" s="141">
        <f>'101-06-01 -  Zastávka-Nás...'!J36</f>
        <v>0</v>
      </c>
      <c r="AX113" s="141">
        <f>'101-06-01 -  Zastávka-Nás...'!J37</f>
        <v>0</v>
      </c>
      <c r="AY113" s="141">
        <f>'101-06-01 -  Zastávka-Nás...'!J38</f>
        <v>0</v>
      </c>
      <c r="AZ113" s="141">
        <f>'101-06-01 -  Zastávka-Nás...'!F35</f>
        <v>0</v>
      </c>
      <c r="BA113" s="141">
        <f>'101-06-01 -  Zastávka-Nás...'!F36</f>
        <v>0</v>
      </c>
      <c r="BB113" s="141">
        <f>'101-06-01 -  Zastávka-Nás...'!F37</f>
        <v>0</v>
      </c>
      <c r="BC113" s="141">
        <f>'101-06-01 -  Zastávka-Nás...'!F38</f>
        <v>0</v>
      </c>
      <c r="BD113" s="143">
        <f>'101-06-01 -  Zastávka-Nás...'!F39</f>
        <v>0</v>
      </c>
      <c r="BE113" s="4"/>
      <c r="BT113" s="144" t="s">
        <v>87</v>
      </c>
      <c r="BV113" s="144" t="s">
        <v>77</v>
      </c>
      <c r="BW113" s="144" t="s">
        <v>132</v>
      </c>
      <c r="BX113" s="144" t="s">
        <v>129</v>
      </c>
      <c r="CL113" s="144" t="s">
        <v>1</v>
      </c>
    </row>
    <row r="114" s="4" customFormat="1" ht="23.25" customHeight="1">
      <c r="A114" s="135" t="s">
        <v>83</v>
      </c>
      <c r="B114" s="73"/>
      <c r="C114" s="136"/>
      <c r="D114" s="136"/>
      <c r="E114" s="137" t="s">
        <v>133</v>
      </c>
      <c r="F114" s="137"/>
      <c r="G114" s="137"/>
      <c r="H114" s="137"/>
      <c r="I114" s="137"/>
      <c r="J114" s="136"/>
      <c r="K114" s="137" t="s">
        <v>134</v>
      </c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8">
        <f>'101-06-02 -  Zastávka-Nika'!J32</f>
        <v>0</v>
      </c>
      <c r="AH114" s="136"/>
      <c r="AI114" s="136"/>
      <c r="AJ114" s="136"/>
      <c r="AK114" s="136"/>
      <c r="AL114" s="136"/>
      <c r="AM114" s="136"/>
      <c r="AN114" s="138">
        <f>SUM(AG114,AT114)</f>
        <v>0</v>
      </c>
      <c r="AO114" s="136"/>
      <c r="AP114" s="136"/>
      <c r="AQ114" s="139" t="s">
        <v>86</v>
      </c>
      <c r="AR114" s="75"/>
      <c r="AS114" s="140">
        <v>0</v>
      </c>
      <c r="AT114" s="141">
        <f>ROUND(SUM(AV114:AW114),2)</f>
        <v>0</v>
      </c>
      <c r="AU114" s="142">
        <f>'101-06-02 -  Zastávka-Nika'!P126</f>
        <v>0</v>
      </c>
      <c r="AV114" s="141">
        <f>'101-06-02 -  Zastávka-Nika'!J35</f>
        <v>0</v>
      </c>
      <c r="AW114" s="141">
        <f>'101-06-02 -  Zastávka-Nika'!J36</f>
        <v>0</v>
      </c>
      <c r="AX114" s="141">
        <f>'101-06-02 -  Zastávka-Nika'!J37</f>
        <v>0</v>
      </c>
      <c r="AY114" s="141">
        <f>'101-06-02 -  Zastávka-Nika'!J38</f>
        <v>0</v>
      </c>
      <c r="AZ114" s="141">
        <f>'101-06-02 -  Zastávka-Nika'!F35</f>
        <v>0</v>
      </c>
      <c r="BA114" s="141">
        <f>'101-06-02 -  Zastávka-Nika'!F36</f>
        <v>0</v>
      </c>
      <c r="BB114" s="141">
        <f>'101-06-02 -  Zastávka-Nika'!F37</f>
        <v>0</v>
      </c>
      <c r="BC114" s="141">
        <f>'101-06-02 -  Zastávka-Nika'!F38</f>
        <v>0</v>
      </c>
      <c r="BD114" s="143">
        <f>'101-06-02 -  Zastávka-Nika'!F39</f>
        <v>0</v>
      </c>
      <c r="BE114" s="4"/>
      <c r="BT114" s="144" t="s">
        <v>87</v>
      </c>
      <c r="BV114" s="144" t="s">
        <v>77</v>
      </c>
      <c r="BW114" s="144" t="s">
        <v>135</v>
      </c>
      <c r="BX114" s="144" t="s">
        <v>129</v>
      </c>
      <c r="CL114" s="144" t="s">
        <v>1</v>
      </c>
    </row>
    <row r="115" s="4" customFormat="1" ht="23.25" customHeight="1">
      <c r="A115" s="135" t="s">
        <v>83</v>
      </c>
      <c r="B115" s="73"/>
      <c r="C115" s="136"/>
      <c r="D115" s="136"/>
      <c r="E115" s="137" t="s">
        <v>136</v>
      </c>
      <c r="F115" s="137"/>
      <c r="G115" s="137"/>
      <c r="H115" s="137"/>
      <c r="I115" s="137"/>
      <c r="J115" s="136"/>
      <c r="K115" s="137" t="s">
        <v>90</v>
      </c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8">
        <f>'101-06-05 - Elektrická pr...'!J32</f>
        <v>0</v>
      </c>
      <c r="AH115" s="136"/>
      <c r="AI115" s="136"/>
      <c r="AJ115" s="136"/>
      <c r="AK115" s="136"/>
      <c r="AL115" s="136"/>
      <c r="AM115" s="136"/>
      <c r="AN115" s="138">
        <f>SUM(AG115,AT115)</f>
        <v>0</v>
      </c>
      <c r="AO115" s="136"/>
      <c r="AP115" s="136"/>
      <c r="AQ115" s="139" t="s">
        <v>86</v>
      </c>
      <c r="AR115" s="75"/>
      <c r="AS115" s="145">
        <v>0</v>
      </c>
      <c r="AT115" s="146">
        <f>ROUND(SUM(AV115:AW115),2)</f>
        <v>0</v>
      </c>
      <c r="AU115" s="147">
        <f>'101-06-05 - Elektrická pr...'!P129</f>
        <v>0</v>
      </c>
      <c r="AV115" s="146">
        <f>'101-06-05 - Elektrická pr...'!J35</f>
        <v>0</v>
      </c>
      <c r="AW115" s="146">
        <f>'101-06-05 - Elektrická pr...'!J36</f>
        <v>0</v>
      </c>
      <c r="AX115" s="146">
        <f>'101-06-05 - Elektrická pr...'!J37</f>
        <v>0</v>
      </c>
      <c r="AY115" s="146">
        <f>'101-06-05 - Elektrická pr...'!J38</f>
        <v>0</v>
      </c>
      <c r="AZ115" s="146">
        <f>'101-06-05 - Elektrická pr...'!F35</f>
        <v>0</v>
      </c>
      <c r="BA115" s="146">
        <f>'101-06-05 - Elektrická pr...'!F36</f>
        <v>0</v>
      </c>
      <c r="BB115" s="146">
        <f>'101-06-05 - Elektrická pr...'!F37</f>
        <v>0</v>
      </c>
      <c r="BC115" s="146">
        <f>'101-06-05 - Elektrická pr...'!F38</f>
        <v>0</v>
      </c>
      <c r="BD115" s="148">
        <f>'101-06-05 - Elektrická pr...'!F39</f>
        <v>0</v>
      </c>
      <c r="BE115" s="4"/>
      <c r="BT115" s="144" t="s">
        <v>87</v>
      </c>
      <c r="BV115" s="144" t="s">
        <v>77</v>
      </c>
      <c r="BW115" s="144" t="s">
        <v>137</v>
      </c>
      <c r="BX115" s="144" t="s">
        <v>129</v>
      </c>
      <c r="CL115" s="144" t="s">
        <v>1</v>
      </c>
    </row>
    <row r="116" s="2" customFormat="1" ht="30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41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="2" customFormat="1" ht="6.96" customHeight="1">
      <c r="A117" s="35"/>
      <c r="B117" s="69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41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</sheetData>
  <sheetProtection sheet="1" formatColumns="0" formatRows="0" objects="1" scenarios="1" spinCount="100000" saltValue="3fM7qM8s9VvKtFlvwuAabe8YgRmCX1+gOMTb4KtyUA/Z8qxpYgaDMnz7HgtUiBgN64AUOyWk/l23xG6XkG/X3w==" hashValue="ZCOBfulxefaW682xEtaQYKG9lIO1x7zaiFEroWR6g2UJ+1F4FH4eKg7klUdjDeoORSNRNHaFG001KTOvd2gglw==" algorithmName="SHA-512" password="CC35"/>
  <mergeCells count="122">
    <mergeCell ref="C92:G92"/>
    <mergeCell ref="D98:H98"/>
    <mergeCell ref="D95:H95"/>
    <mergeCell ref="D102:H102"/>
    <mergeCell ref="E101:I101"/>
    <mergeCell ref="E99:I99"/>
    <mergeCell ref="E97:I97"/>
    <mergeCell ref="E100:I100"/>
    <mergeCell ref="E96:I96"/>
    <mergeCell ref="E103:I103"/>
    <mergeCell ref="E104:I104"/>
    <mergeCell ref="I92:AF92"/>
    <mergeCell ref="J102:AF102"/>
    <mergeCell ref="J98:AF98"/>
    <mergeCell ref="J95:AF95"/>
    <mergeCell ref="K97:AF97"/>
    <mergeCell ref="K100:AF100"/>
    <mergeCell ref="K99:AF99"/>
    <mergeCell ref="K96:AF96"/>
    <mergeCell ref="K101:AF101"/>
    <mergeCell ref="K103:AF103"/>
    <mergeCell ref="K104:AF104"/>
    <mergeCell ref="L85:AO85"/>
    <mergeCell ref="D105:H105"/>
    <mergeCell ref="J105:AF105"/>
    <mergeCell ref="E106:I106"/>
    <mergeCell ref="K106:AF106"/>
    <mergeCell ref="E107:I107"/>
    <mergeCell ref="K107:AF107"/>
    <mergeCell ref="E108:I108"/>
    <mergeCell ref="K108:AF108"/>
    <mergeCell ref="D109:H109"/>
    <mergeCell ref="J109:AF109"/>
    <mergeCell ref="E110:I110"/>
    <mergeCell ref="K110:AF110"/>
    <mergeCell ref="E111:I111"/>
    <mergeCell ref="K111:AF111"/>
    <mergeCell ref="D112:H112"/>
    <mergeCell ref="J112:AF112"/>
    <mergeCell ref="E113:I113"/>
    <mergeCell ref="K113:AF113"/>
    <mergeCell ref="E114:I114"/>
    <mergeCell ref="K114:AF114"/>
    <mergeCell ref="E115:I115"/>
    <mergeCell ref="K115:AF11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G102:AM102"/>
    <mergeCell ref="AG99:AM99"/>
    <mergeCell ref="AG103:AM103"/>
    <mergeCell ref="AG100:AM100"/>
    <mergeCell ref="AG104:AM104"/>
    <mergeCell ref="AG98:AM98"/>
    <mergeCell ref="AG97:AM97"/>
    <mergeCell ref="AG96:AM96"/>
    <mergeCell ref="AG95:AM95"/>
    <mergeCell ref="AG92:AM92"/>
    <mergeCell ref="AM87:AN87"/>
    <mergeCell ref="AM89:AP89"/>
    <mergeCell ref="AM90:AP90"/>
    <mergeCell ref="AN104:AP104"/>
    <mergeCell ref="AN103:AP103"/>
    <mergeCell ref="AN92:AP92"/>
    <mergeCell ref="AN99:AP99"/>
    <mergeCell ref="AN95:AP95"/>
    <mergeCell ref="AN101:AP101"/>
    <mergeCell ref="AN100:AP100"/>
    <mergeCell ref="AN96:AP96"/>
    <mergeCell ref="AN97:AP97"/>
    <mergeCell ref="AN102:AP102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  <mergeCell ref="AN114:AP114"/>
    <mergeCell ref="AG114:AM114"/>
    <mergeCell ref="AN115:AP115"/>
    <mergeCell ref="AG115:AM115"/>
    <mergeCell ref="AN94:AP94"/>
  </mergeCells>
  <hyperlinks>
    <hyperlink ref="A96" location="'101-01-01 - Zastávka '!C2" display="/"/>
    <hyperlink ref="A97" location="'101-01-05 - Elektrická pr...'!C2" display="/"/>
    <hyperlink ref="A99" location="'101-02-01 - Zastávka'!C2" display="/"/>
    <hyperlink ref="A100" location="'101-02-05 - Elektrická pr...'!C2" display="/"/>
    <hyperlink ref="A101" location="'101-02-06 - Osvetlenie pr...'!C2" display="/"/>
    <hyperlink ref="A103" location="'101-03-01 - Zastávka '!C2" display="/"/>
    <hyperlink ref="A104" location="'101-03-05 - Elektrická pr...'!C2" display="/"/>
    <hyperlink ref="A106" location="'101-04-01 -  Zastávka'!C2" display="/"/>
    <hyperlink ref="A107" location="'101-04-05 - Elektrická pr...'!C2" display="/"/>
    <hyperlink ref="A108" location="'101-04-06 - Preložka osve...'!C2" display="/"/>
    <hyperlink ref="A110" location="'101-05-01 -  Zastávka'!C2" display="/"/>
    <hyperlink ref="A111" location="'101-05-05 - Elektrická pr...'!C2" display="/"/>
    <hyperlink ref="A113" location="'101-06-01 -  Zastávka-Nás...'!C2" display="/"/>
    <hyperlink ref="A114" location="'101-06-02 -  Zastávka-Nika'!C2" display="/"/>
    <hyperlink ref="A115" location="'101-06-05 - Elektrická p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1077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30" customHeight="1">
      <c r="A11" s="35"/>
      <c r="B11" s="41"/>
      <c r="C11" s="35"/>
      <c r="D11" s="35"/>
      <c r="E11" s="155" t="s">
        <v>1144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ROUND(J125,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ROUND((SUM(BE125:BE164)),  2)</f>
        <v>0</v>
      </c>
      <c r="G35" s="168"/>
      <c r="H35" s="168"/>
      <c r="I35" s="169">
        <v>0.20000000000000001</v>
      </c>
      <c r="J35" s="167">
        <f>ROUND(((SUM(BE125:BE164))*I35),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ROUND((SUM(BF125:BF164)),  2)</f>
        <v>0</v>
      </c>
      <c r="G36" s="168"/>
      <c r="H36" s="168"/>
      <c r="I36" s="169">
        <v>0.20000000000000001</v>
      </c>
      <c r="J36" s="167">
        <f>ROUND(((SUM(BF125:BF164))*I36),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ROUND((SUM(BG125:BG164)),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ROUND((SUM(BH125:BH164)),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ROUND((SUM(BI125:BI164)),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1077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30" customHeight="1">
      <c r="A89" s="35"/>
      <c r="B89" s="36"/>
      <c r="C89" s="37"/>
      <c r="D89" s="37"/>
      <c r="E89" s="79" t="str">
        <f>E11</f>
        <v>101-04-05 - Elektrická prípojka pre napájanie informačnej tabule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J125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J126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152</v>
      </c>
      <c r="E100" s="203"/>
      <c r="F100" s="203"/>
      <c r="G100" s="203"/>
      <c r="H100" s="203"/>
      <c r="I100" s="203"/>
      <c r="J100" s="204">
        <f>J127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153</v>
      </c>
      <c r="E101" s="203"/>
      <c r="F101" s="203"/>
      <c r="G101" s="203"/>
      <c r="H101" s="203"/>
      <c r="I101" s="203"/>
      <c r="J101" s="204">
        <f>J130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5"/>
      <c r="C102" s="196"/>
      <c r="D102" s="197" t="s">
        <v>239</v>
      </c>
      <c r="E102" s="198"/>
      <c r="F102" s="198"/>
      <c r="G102" s="198"/>
      <c r="H102" s="198"/>
      <c r="I102" s="198"/>
      <c r="J102" s="199">
        <f>J132</f>
        <v>0</v>
      </c>
      <c r="K102" s="196"/>
      <c r="L102" s="20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1"/>
      <c r="C103" s="136"/>
      <c r="D103" s="202" t="s">
        <v>240</v>
      </c>
      <c r="E103" s="203"/>
      <c r="F103" s="203"/>
      <c r="G103" s="203"/>
      <c r="H103" s="203"/>
      <c r="I103" s="203"/>
      <c r="J103" s="204">
        <f>J133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154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14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6.25" customHeight="1">
      <c r="A113" s="35"/>
      <c r="B113" s="36"/>
      <c r="C113" s="37"/>
      <c r="D113" s="37"/>
      <c r="E113" s="190" t="str">
        <f>E7</f>
        <v xml:space="preserve"> Modernizácia zastávok verejnej dopravy a informačných systémov, II. etapa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1" customFormat="1" ht="12" customHeight="1">
      <c r="B114" s="18"/>
      <c r="C114" s="29" t="s">
        <v>139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="2" customFormat="1" ht="16.5" customHeight="1">
      <c r="A115" s="35"/>
      <c r="B115" s="36"/>
      <c r="C115" s="37"/>
      <c r="D115" s="37"/>
      <c r="E115" s="190" t="s">
        <v>1077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141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30" customHeight="1">
      <c r="A117" s="35"/>
      <c r="B117" s="36"/>
      <c r="C117" s="37"/>
      <c r="D117" s="37"/>
      <c r="E117" s="79" t="str">
        <f>E11</f>
        <v>101-04-05 - Elektrická prípojka pre napájanie informačnej tabule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18</v>
      </c>
      <c r="D119" s="37"/>
      <c r="E119" s="37"/>
      <c r="F119" s="24" t="str">
        <f>F14</f>
        <v>KOŠICE</v>
      </c>
      <c r="G119" s="37"/>
      <c r="H119" s="37"/>
      <c r="I119" s="29" t="s">
        <v>20</v>
      </c>
      <c r="J119" s="82" t="str">
        <f>IF(J14="","",J14)</f>
        <v>17. 1. 2022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22</v>
      </c>
      <c r="D121" s="37"/>
      <c r="E121" s="37"/>
      <c r="F121" s="24" t="str">
        <f>E17</f>
        <v>MESTO KOŠICE</v>
      </c>
      <c r="G121" s="37"/>
      <c r="H121" s="37"/>
      <c r="I121" s="29" t="s">
        <v>28</v>
      </c>
      <c r="J121" s="33" t="str">
        <f>E23</f>
        <v>ISPO spol. s r.o.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26</v>
      </c>
      <c r="D122" s="37"/>
      <c r="E122" s="37"/>
      <c r="F122" s="24" t="str">
        <f>IF(E20="","",E20)</f>
        <v>Vyplň údaj</v>
      </c>
      <c r="G122" s="37"/>
      <c r="H122" s="37"/>
      <c r="I122" s="29" t="s">
        <v>32</v>
      </c>
      <c r="J122" s="33" t="str">
        <f>E26</f>
        <v>Ing. Čurlík Ján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206"/>
      <c r="B124" s="207"/>
      <c r="C124" s="208" t="s">
        <v>155</v>
      </c>
      <c r="D124" s="209" t="s">
        <v>60</v>
      </c>
      <c r="E124" s="209" t="s">
        <v>56</v>
      </c>
      <c r="F124" s="209" t="s">
        <v>57</v>
      </c>
      <c r="G124" s="209" t="s">
        <v>156</v>
      </c>
      <c r="H124" s="209" t="s">
        <v>157</v>
      </c>
      <c r="I124" s="209" t="s">
        <v>158</v>
      </c>
      <c r="J124" s="210" t="s">
        <v>146</v>
      </c>
      <c r="K124" s="211" t="s">
        <v>159</v>
      </c>
      <c r="L124" s="212"/>
      <c r="M124" s="103" t="s">
        <v>1</v>
      </c>
      <c r="N124" s="104" t="s">
        <v>39</v>
      </c>
      <c r="O124" s="104" t="s">
        <v>160</v>
      </c>
      <c r="P124" s="104" t="s">
        <v>161</v>
      </c>
      <c r="Q124" s="104" t="s">
        <v>162</v>
      </c>
      <c r="R124" s="104" t="s">
        <v>163</v>
      </c>
      <c r="S124" s="104" t="s">
        <v>164</v>
      </c>
      <c r="T124" s="105" t="s">
        <v>165</v>
      </c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</row>
    <row r="125" s="2" customFormat="1" ht="22.8" customHeight="1">
      <c r="A125" s="35"/>
      <c r="B125" s="36"/>
      <c r="C125" s="110" t="s">
        <v>147</v>
      </c>
      <c r="D125" s="37"/>
      <c r="E125" s="37"/>
      <c r="F125" s="37"/>
      <c r="G125" s="37"/>
      <c r="H125" s="37"/>
      <c r="I125" s="37"/>
      <c r="J125" s="213">
        <f>BK125</f>
        <v>0</v>
      </c>
      <c r="K125" s="37"/>
      <c r="L125" s="41"/>
      <c r="M125" s="106"/>
      <c r="N125" s="214"/>
      <c r="O125" s="107"/>
      <c r="P125" s="215">
        <f>P126+P132</f>
        <v>0</v>
      </c>
      <c r="Q125" s="107"/>
      <c r="R125" s="215">
        <f>R126+R132</f>
        <v>0.10700000000000001</v>
      </c>
      <c r="S125" s="107"/>
      <c r="T125" s="216">
        <f>T126+T132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148</v>
      </c>
      <c r="BK125" s="217">
        <f>BK126+BK132</f>
        <v>0</v>
      </c>
    </row>
    <row r="126" s="12" customFormat="1" ht="25.92" customHeight="1">
      <c r="A126" s="12"/>
      <c r="B126" s="218"/>
      <c r="C126" s="219"/>
      <c r="D126" s="220" t="s">
        <v>74</v>
      </c>
      <c r="E126" s="221" t="s">
        <v>166</v>
      </c>
      <c r="F126" s="221" t="s">
        <v>167</v>
      </c>
      <c r="G126" s="219"/>
      <c r="H126" s="219"/>
      <c r="I126" s="222"/>
      <c r="J126" s="223">
        <f>BK126</f>
        <v>0</v>
      </c>
      <c r="K126" s="219"/>
      <c r="L126" s="224"/>
      <c r="M126" s="225"/>
      <c r="N126" s="226"/>
      <c r="O126" s="226"/>
      <c r="P126" s="227">
        <f>P127+P130</f>
        <v>0</v>
      </c>
      <c r="Q126" s="226"/>
      <c r="R126" s="227">
        <f>R127+R130</f>
        <v>0.071400000000000005</v>
      </c>
      <c r="S126" s="226"/>
      <c r="T126" s="228">
        <f>T127+T130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9" t="s">
        <v>79</v>
      </c>
      <c r="AT126" s="230" t="s">
        <v>74</v>
      </c>
      <c r="AU126" s="230" t="s">
        <v>75</v>
      </c>
      <c r="AY126" s="229" t="s">
        <v>168</v>
      </c>
      <c r="BK126" s="231">
        <f>BK127+BK130</f>
        <v>0</v>
      </c>
    </row>
    <row r="127" s="12" customFormat="1" ht="22.8" customHeight="1">
      <c r="A127" s="12"/>
      <c r="B127" s="218"/>
      <c r="C127" s="219"/>
      <c r="D127" s="220" t="s">
        <v>74</v>
      </c>
      <c r="E127" s="232" t="s">
        <v>201</v>
      </c>
      <c r="F127" s="232" t="s">
        <v>205</v>
      </c>
      <c r="G127" s="219"/>
      <c r="H127" s="219"/>
      <c r="I127" s="222"/>
      <c r="J127" s="233">
        <f>BK127</f>
        <v>0</v>
      </c>
      <c r="K127" s="219"/>
      <c r="L127" s="224"/>
      <c r="M127" s="225"/>
      <c r="N127" s="226"/>
      <c r="O127" s="226"/>
      <c r="P127" s="227">
        <f>SUM(P128:P129)</f>
        <v>0</v>
      </c>
      <c r="Q127" s="226"/>
      <c r="R127" s="227">
        <f>SUM(R128:R129)</f>
        <v>0.071400000000000005</v>
      </c>
      <c r="S127" s="226"/>
      <c r="T127" s="228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79</v>
      </c>
      <c r="AT127" s="230" t="s">
        <v>74</v>
      </c>
      <c r="AU127" s="230" t="s">
        <v>79</v>
      </c>
      <c r="AY127" s="229" t="s">
        <v>168</v>
      </c>
      <c r="BK127" s="231">
        <f>SUM(BK128:BK129)</f>
        <v>0</v>
      </c>
    </row>
    <row r="128" s="2" customFormat="1" ht="24.15" customHeight="1">
      <c r="A128" s="35"/>
      <c r="B128" s="36"/>
      <c r="C128" s="234" t="s">
        <v>79</v>
      </c>
      <c r="D128" s="234" t="s">
        <v>170</v>
      </c>
      <c r="E128" s="235" t="s">
        <v>251</v>
      </c>
      <c r="F128" s="236" t="s">
        <v>252</v>
      </c>
      <c r="G128" s="237" t="s">
        <v>209</v>
      </c>
      <c r="H128" s="238">
        <v>1</v>
      </c>
      <c r="I128" s="239"/>
      <c r="J128" s="238">
        <f>ROUND(I128*H128,2)</f>
        <v>0</v>
      </c>
      <c r="K128" s="240"/>
      <c r="L128" s="41"/>
      <c r="M128" s="241" t="s">
        <v>1</v>
      </c>
      <c r="N128" s="242" t="s">
        <v>41</v>
      </c>
      <c r="O128" s="94"/>
      <c r="P128" s="243">
        <f>O128*H128</f>
        <v>0</v>
      </c>
      <c r="Q128" s="243">
        <v>0.0014</v>
      </c>
      <c r="R128" s="243">
        <f>Q128*H128</f>
        <v>0.0014</v>
      </c>
      <c r="S128" s="243">
        <v>0</v>
      </c>
      <c r="T128" s="244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5" t="s">
        <v>109</v>
      </c>
      <c r="AT128" s="245" t="s">
        <v>170</v>
      </c>
      <c r="AU128" s="245" t="s">
        <v>87</v>
      </c>
      <c r="AY128" s="14" t="s">
        <v>168</v>
      </c>
      <c r="BE128" s="246">
        <f>IF(N128="základná",J128,0)</f>
        <v>0</v>
      </c>
      <c r="BF128" s="246">
        <f>IF(N128="znížená",J128,0)</f>
        <v>0</v>
      </c>
      <c r="BG128" s="246">
        <f>IF(N128="zákl. prenesená",J128,0)</f>
        <v>0</v>
      </c>
      <c r="BH128" s="246">
        <f>IF(N128="zníž. prenesená",J128,0)</f>
        <v>0</v>
      </c>
      <c r="BI128" s="246">
        <f>IF(N128="nulová",J128,0)</f>
        <v>0</v>
      </c>
      <c r="BJ128" s="14" t="s">
        <v>87</v>
      </c>
      <c r="BK128" s="246">
        <f>ROUND(I128*H128,2)</f>
        <v>0</v>
      </c>
      <c r="BL128" s="14" t="s">
        <v>109</v>
      </c>
      <c r="BM128" s="245" t="s">
        <v>253</v>
      </c>
    </row>
    <row r="129" s="2" customFormat="1" ht="37.8" customHeight="1">
      <c r="A129" s="35"/>
      <c r="B129" s="36"/>
      <c r="C129" s="247" t="s">
        <v>87</v>
      </c>
      <c r="D129" s="247" t="s">
        <v>212</v>
      </c>
      <c r="E129" s="248" t="s">
        <v>257</v>
      </c>
      <c r="F129" s="249" t="s">
        <v>258</v>
      </c>
      <c r="G129" s="250" t="s">
        <v>209</v>
      </c>
      <c r="H129" s="251">
        <v>1</v>
      </c>
      <c r="I129" s="252"/>
      <c r="J129" s="251">
        <f>ROUND(I129*H129,2)</f>
        <v>0</v>
      </c>
      <c r="K129" s="253"/>
      <c r="L129" s="254"/>
      <c r="M129" s="255" t="s">
        <v>1</v>
      </c>
      <c r="N129" s="256" t="s">
        <v>41</v>
      </c>
      <c r="O129" s="94"/>
      <c r="P129" s="243">
        <f>O129*H129</f>
        <v>0</v>
      </c>
      <c r="Q129" s="243">
        <v>0.070000000000000007</v>
      </c>
      <c r="R129" s="243">
        <f>Q129*H129</f>
        <v>0.070000000000000007</v>
      </c>
      <c r="S129" s="243">
        <v>0</v>
      </c>
      <c r="T129" s="24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5" t="s">
        <v>197</v>
      </c>
      <c r="AT129" s="245" t="s">
        <v>212</v>
      </c>
      <c r="AU129" s="245" t="s">
        <v>87</v>
      </c>
      <c r="AY129" s="14" t="s">
        <v>168</v>
      </c>
      <c r="BE129" s="246">
        <f>IF(N129="základná",J129,0)</f>
        <v>0</v>
      </c>
      <c r="BF129" s="246">
        <f>IF(N129="znížená",J129,0)</f>
        <v>0</v>
      </c>
      <c r="BG129" s="246">
        <f>IF(N129="zákl. prenesená",J129,0)</f>
        <v>0</v>
      </c>
      <c r="BH129" s="246">
        <f>IF(N129="zníž. prenesená",J129,0)</f>
        <v>0</v>
      </c>
      <c r="BI129" s="246">
        <f>IF(N129="nulová",J129,0)</f>
        <v>0</v>
      </c>
      <c r="BJ129" s="14" t="s">
        <v>87</v>
      </c>
      <c r="BK129" s="246">
        <f>ROUND(I129*H129,2)</f>
        <v>0</v>
      </c>
      <c r="BL129" s="14" t="s">
        <v>109</v>
      </c>
      <c r="BM129" s="245" t="s">
        <v>259</v>
      </c>
    </row>
    <row r="130" s="12" customFormat="1" ht="22.8" customHeight="1">
      <c r="A130" s="12"/>
      <c r="B130" s="218"/>
      <c r="C130" s="219"/>
      <c r="D130" s="220" t="s">
        <v>74</v>
      </c>
      <c r="E130" s="232" t="s">
        <v>232</v>
      </c>
      <c r="F130" s="232" t="s">
        <v>233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P131</f>
        <v>0</v>
      </c>
      <c r="Q130" s="226"/>
      <c r="R130" s="227">
        <f>R131</f>
        <v>0</v>
      </c>
      <c r="S130" s="226"/>
      <c r="T130" s="228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79</v>
      </c>
      <c r="AY130" s="229" t="s">
        <v>168</v>
      </c>
      <c r="BK130" s="231">
        <f>BK131</f>
        <v>0</v>
      </c>
    </row>
    <row r="131" s="2" customFormat="1" ht="33" customHeight="1">
      <c r="A131" s="35"/>
      <c r="B131" s="36"/>
      <c r="C131" s="234" t="s">
        <v>102</v>
      </c>
      <c r="D131" s="234" t="s">
        <v>170</v>
      </c>
      <c r="E131" s="235" t="s">
        <v>260</v>
      </c>
      <c r="F131" s="236" t="s">
        <v>236</v>
      </c>
      <c r="G131" s="237" t="s">
        <v>190</v>
      </c>
      <c r="H131" s="238">
        <v>0.070000000000000007</v>
      </c>
      <c r="I131" s="239"/>
      <c r="J131" s="238">
        <f>ROUND(I131*H131,2)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109</v>
      </c>
      <c r="AT131" s="245" t="s">
        <v>170</v>
      </c>
      <c r="AU131" s="245" t="s">
        <v>87</v>
      </c>
      <c r="AY131" s="14" t="s">
        <v>168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6">
        <f>ROUND(I131*H131,2)</f>
        <v>0</v>
      </c>
      <c r="BL131" s="14" t="s">
        <v>109</v>
      </c>
      <c r="BM131" s="245" t="s">
        <v>261</v>
      </c>
    </row>
    <row r="132" s="12" customFormat="1" ht="25.92" customHeight="1">
      <c r="A132" s="12"/>
      <c r="B132" s="218"/>
      <c r="C132" s="219"/>
      <c r="D132" s="220" t="s">
        <v>74</v>
      </c>
      <c r="E132" s="221" t="s">
        <v>212</v>
      </c>
      <c r="F132" s="221" t="s">
        <v>262</v>
      </c>
      <c r="G132" s="219"/>
      <c r="H132" s="219"/>
      <c r="I132" s="222"/>
      <c r="J132" s="223">
        <f>BK132</f>
        <v>0</v>
      </c>
      <c r="K132" s="219"/>
      <c r="L132" s="224"/>
      <c r="M132" s="225"/>
      <c r="N132" s="226"/>
      <c r="O132" s="226"/>
      <c r="P132" s="227">
        <f>P133</f>
        <v>0</v>
      </c>
      <c r="Q132" s="226"/>
      <c r="R132" s="227">
        <f>R133</f>
        <v>0.0356</v>
      </c>
      <c r="S132" s="226"/>
      <c r="T132" s="228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9" t="s">
        <v>102</v>
      </c>
      <c r="AT132" s="230" t="s">
        <v>74</v>
      </c>
      <c r="AU132" s="230" t="s">
        <v>75</v>
      </c>
      <c r="AY132" s="229" t="s">
        <v>168</v>
      </c>
      <c r="BK132" s="231">
        <f>BK133</f>
        <v>0</v>
      </c>
    </row>
    <row r="133" s="12" customFormat="1" ht="22.8" customHeight="1">
      <c r="A133" s="12"/>
      <c r="B133" s="218"/>
      <c r="C133" s="219"/>
      <c r="D133" s="220" t="s">
        <v>74</v>
      </c>
      <c r="E133" s="232" t="s">
        <v>263</v>
      </c>
      <c r="F133" s="232" t="s">
        <v>264</v>
      </c>
      <c r="G133" s="219"/>
      <c r="H133" s="219"/>
      <c r="I133" s="222"/>
      <c r="J133" s="233">
        <f>BK133</f>
        <v>0</v>
      </c>
      <c r="K133" s="219"/>
      <c r="L133" s="224"/>
      <c r="M133" s="225"/>
      <c r="N133" s="226"/>
      <c r="O133" s="226"/>
      <c r="P133" s="227">
        <f>SUM(P134:P164)</f>
        <v>0</v>
      </c>
      <c r="Q133" s="226"/>
      <c r="R133" s="227">
        <f>SUM(R134:R164)</f>
        <v>0.0356</v>
      </c>
      <c r="S133" s="226"/>
      <c r="T133" s="228">
        <f>SUM(T134:T164)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102</v>
      </c>
      <c r="AT133" s="230" t="s">
        <v>74</v>
      </c>
      <c r="AU133" s="230" t="s">
        <v>79</v>
      </c>
      <c r="AY133" s="229" t="s">
        <v>168</v>
      </c>
      <c r="BK133" s="231">
        <f>SUM(BK134:BK164)</f>
        <v>0</v>
      </c>
    </row>
    <row r="134" s="2" customFormat="1" ht="24.15" customHeight="1">
      <c r="A134" s="35"/>
      <c r="B134" s="36"/>
      <c r="C134" s="234" t="s">
        <v>109</v>
      </c>
      <c r="D134" s="234" t="s">
        <v>170</v>
      </c>
      <c r="E134" s="235" t="s">
        <v>265</v>
      </c>
      <c r="F134" s="236" t="s">
        <v>266</v>
      </c>
      <c r="G134" s="237" t="s">
        <v>267</v>
      </c>
      <c r="H134" s="238">
        <v>19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268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268</v>
      </c>
      <c r="BM134" s="245" t="s">
        <v>269</v>
      </c>
    </row>
    <row r="135" s="2" customFormat="1" ht="24.15" customHeight="1">
      <c r="A135" s="35"/>
      <c r="B135" s="36"/>
      <c r="C135" s="247" t="s">
        <v>120</v>
      </c>
      <c r="D135" s="247" t="s">
        <v>212</v>
      </c>
      <c r="E135" s="248" t="s">
        <v>274</v>
      </c>
      <c r="F135" s="249" t="s">
        <v>275</v>
      </c>
      <c r="G135" s="250" t="s">
        <v>267</v>
      </c>
      <c r="H135" s="251">
        <v>19</v>
      </c>
      <c r="I135" s="252"/>
      <c r="J135" s="251">
        <f>ROUND(I135*H135,2)</f>
        <v>0</v>
      </c>
      <c r="K135" s="253"/>
      <c r="L135" s="254"/>
      <c r="M135" s="255" t="s">
        <v>1</v>
      </c>
      <c r="N135" s="256" t="s">
        <v>41</v>
      </c>
      <c r="O135" s="94"/>
      <c r="P135" s="243">
        <f>O135*H135</f>
        <v>0</v>
      </c>
      <c r="Q135" s="243">
        <v>0.00011</v>
      </c>
      <c r="R135" s="243">
        <f>Q135*H135</f>
        <v>0.0020900000000000003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272</v>
      </c>
      <c r="AT135" s="245" t="s">
        <v>212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272</v>
      </c>
      <c r="BM135" s="245" t="s">
        <v>276</v>
      </c>
    </row>
    <row r="136" s="2" customFormat="1" ht="24.15" customHeight="1">
      <c r="A136" s="35"/>
      <c r="B136" s="36"/>
      <c r="C136" s="234" t="s">
        <v>127</v>
      </c>
      <c r="D136" s="234" t="s">
        <v>170</v>
      </c>
      <c r="E136" s="235" t="s">
        <v>278</v>
      </c>
      <c r="F136" s="236" t="s">
        <v>279</v>
      </c>
      <c r="G136" s="237" t="s">
        <v>267</v>
      </c>
      <c r="H136" s="238">
        <v>3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268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268</v>
      </c>
      <c r="BM136" s="245" t="s">
        <v>280</v>
      </c>
    </row>
    <row r="137" s="2" customFormat="1" ht="24.15" customHeight="1">
      <c r="A137" s="35"/>
      <c r="B137" s="36"/>
      <c r="C137" s="247" t="s">
        <v>192</v>
      </c>
      <c r="D137" s="247" t="s">
        <v>212</v>
      </c>
      <c r="E137" s="248" t="s">
        <v>282</v>
      </c>
      <c r="F137" s="249" t="s">
        <v>283</v>
      </c>
      <c r="G137" s="250" t="s">
        <v>267</v>
      </c>
      <c r="H137" s="251">
        <v>3</v>
      </c>
      <c r="I137" s="252"/>
      <c r="J137" s="251">
        <f>ROUND(I137*H137,2)</f>
        <v>0</v>
      </c>
      <c r="K137" s="253"/>
      <c r="L137" s="254"/>
      <c r="M137" s="255" t="s">
        <v>1</v>
      </c>
      <c r="N137" s="256" t="s">
        <v>41</v>
      </c>
      <c r="O137" s="94"/>
      <c r="P137" s="243">
        <f>O137*H137</f>
        <v>0</v>
      </c>
      <c r="Q137" s="243">
        <v>0.00029999999999999997</v>
      </c>
      <c r="R137" s="243">
        <f>Q137*H137</f>
        <v>0.00089999999999999998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272</v>
      </c>
      <c r="AT137" s="245" t="s">
        <v>212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272</v>
      </c>
      <c r="BM137" s="245" t="s">
        <v>284</v>
      </c>
    </row>
    <row r="138" s="2" customFormat="1" ht="21.75" customHeight="1">
      <c r="A138" s="35"/>
      <c r="B138" s="36"/>
      <c r="C138" s="234" t="s">
        <v>197</v>
      </c>
      <c r="D138" s="234" t="s">
        <v>170</v>
      </c>
      <c r="E138" s="235" t="s">
        <v>286</v>
      </c>
      <c r="F138" s="236" t="s">
        <v>287</v>
      </c>
      <c r="G138" s="237" t="s">
        <v>209</v>
      </c>
      <c r="H138" s="238">
        <v>1</v>
      </c>
      <c r="I138" s="239"/>
      <c r="J138" s="238">
        <f>ROUND(I138*H138,2)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268</v>
      </c>
      <c r="AT138" s="245" t="s">
        <v>170</v>
      </c>
      <c r="AU138" s="245" t="s">
        <v>87</v>
      </c>
      <c r="AY138" s="14" t="s">
        <v>168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6">
        <f>ROUND(I138*H138,2)</f>
        <v>0</v>
      </c>
      <c r="BL138" s="14" t="s">
        <v>268</v>
      </c>
      <c r="BM138" s="245" t="s">
        <v>288</v>
      </c>
    </row>
    <row r="139" s="2" customFormat="1" ht="24.15" customHeight="1">
      <c r="A139" s="35"/>
      <c r="B139" s="36"/>
      <c r="C139" s="247" t="s">
        <v>201</v>
      </c>
      <c r="D139" s="247" t="s">
        <v>212</v>
      </c>
      <c r="E139" s="248" t="s">
        <v>289</v>
      </c>
      <c r="F139" s="249" t="s">
        <v>290</v>
      </c>
      <c r="G139" s="250" t="s">
        <v>209</v>
      </c>
      <c r="H139" s="251">
        <v>1</v>
      </c>
      <c r="I139" s="252"/>
      <c r="J139" s="251">
        <f>ROUND(I139*H139,2)</f>
        <v>0</v>
      </c>
      <c r="K139" s="253"/>
      <c r="L139" s="254"/>
      <c r="M139" s="255" t="s">
        <v>1</v>
      </c>
      <c r="N139" s="256" t="s">
        <v>41</v>
      </c>
      <c r="O139" s="94"/>
      <c r="P139" s="243">
        <f>O139*H139</f>
        <v>0</v>
      </c>
      <c r="Q139" s="243">
        <v>0.00027999999999999998</v>
      </c>
      <c r="R139" s="243">
        <f>Q139*H139</f>
        <v>0.00027999999999999998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272</v>
      </c>
      <c r="AT139" s="245" t="s">
        <v>212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272</v>
      </c>
      <c r="BM139" s="245" t="s">
        <v>291</v>
      </c>
    </row>
    <row r="140" s="2" customFormat="1" ht="24.15" customHeight="1">
      <c r="A140" s="35"/>
      <c r="B140" s="36"/>
      <c r="C140" s="234" t="s">
        <v>206</v>
      </c>
      <c r="D140" s="234" t="s">
        <v>170</v>
      </c>
      <c r="E140" s="235" t="s">
        <v>301</v>
      </c>
      <c r="F140" s="236" t="s">
        <v>302</v>
      </c>
      <c r="G140" s="237" t="s">
        <v>209</v>
      </c>
      <c r="H140" s="238">
        <v>1</v>
      </c>
      <c r="I140" s="239"/>
      <c r="J140" s="238">
        <f>ROUND(I140*H140,2)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268</v>
      </c>
      <c r="AT140" s="245" t="s">
        <v>170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268</v>
      </c>
      <c r="BM140" s="245" t="s">
        <v>303</v>
      </c>
    </row>
    <row r="141" s="2" customFormat="1" ht="24.15" customHeight="1">
      <c r="A141" s="35"/>
      <c r="B141" s="36"/>
      <c r="C141" s="247" t="s">
        <v>211</v>
      </c>
      <c r="D141" s="247" t="s">
        <v>212</v>
      </c>
      <c r="E141" s="248" t="s">
        <v>305</v>
      </c>
      <c r="F141" s="249" t="s">
        <v>306</v>
      </c>
      <c r="G141" s="250" t="s">
        <v>209</v>
      </c>
      <c r="H141" s="251">
        <v>1</v>
      </c>
      <c r="I141" s="252"/>
      <c r="J141" s="251">
        <f>ROUND(I141*H141,2)</f>
        <v>0</v>
      </c>
      <c r="K141" s="253"/>
      <c r="L141" s="254"/>
      <c r="M141" s="255" t="s">
        <v>1</v>
      </c>
      <c r="N141" s="256" t="s">
        <v>41</v>
      </c>
      <c r="O141" s="94"/>
      <c r="P141" s="243">
        <f>O141*H141</f>
        <v>0</v>
      </c>
      <c r="Q141" s="243">
        <v>0.0050000000000000001</v>
      </c>
      <c r="R141" s="243">
        <f>Q141*H141</f>
        <v>0.0050000000000000001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272</v>
      </c>
      <c r="AT141" s="245" t="s">
        <v>212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272</v>
      </c>
      <c r="BM141" s="245" t="s">
        <v>307</v>
      </c>
    </row>
    <row r="142" s="2" customFormat="1" ht="16.5" customHeight="1">
      <c r="A142" s="35"/>
      <c r="B142" s="36"/>
      <c r="C142" s="247" t="s">
        <v>216</v>
      </c>
      <c r="D142" s="247" t="s">
        <v>212</v>
      </c>
      <c r="E142" s="248" t="s">
        <v>309</v>
      </c>
      <c r="F142" s="249" t="s">
        <v>310</v>
      </c>
      <c r="G142" s="250" t="s">
        <v>209</v>
      </c>
      <c r="H142" s="251">
        <v>1</v>
      </c>
      <c r="I142" s="252"/>
      <c r="J142" s="251">
        <f>ROUND(I142*H142,2)</f>
        <v>0</v>
      </c>
      <c r="K142" s="253"/>
      <c r="L142" s="254"/>
      <c r="M142" s="255" t="s">
        <v>1</v>
      </c>
      <c r="N142" s="256" t="s">
        <v>41</v>
      </c>
      <c r="O142" s="94"/>
      <c r="P142" s="243">
        <f>O142*H142</f>
        <v>0</v>
      </c>
      <c r="Q142" s="243">
        <v>0.00029999999999999997</v>
      </c>
      <c r="R142" s="243">
        <f>Q142*H142</f>
        <v>0.00029999999999999997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272</v>
      </c>
      <c r="AT142" s="245" t="s">
        <v>212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272</v>
      </c>
      <c r="BM142" s="245" t="s">
        <v>311</v>
      </c>
    </row>
    <row r="143" s="2" customFormat="1" ht="16.5" customHeight="1">
      <c r="A143" s="35"/>
      <c r="B143" s="36"/>
      <c r="C143" s="234" t="s">
        <v>220</v>
      </c>
      <c r="D143" s="234" t="s">
        <v>170</v>
      </c>
      <c r="E143" s="235" t="s">
        <v>313</v>
      </c>
      <c r="F143" s="236" t="s">
        <v>314</v>
      </c>
      <c r="G143" s="237" t="s">
        <v>267</v>
      </c>
      <c r="H143" s="238">
        <v>2</v>
      </c>
      <c r="I143" s="239"/>
      <c r="J143" s="238">
        <f>ROUND(I143*H143,2)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268</v>
      </c>
      <c r="AT143" s="245" t="s">
        <v>170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268</v>
      </c>
      <c r="BM143" s="245" t="s">
        <v>315</v>
      </c>
    </row>
    <row r="144" s="2" customFormat="1" ht="24.15" customHeight="1">
      <c r="A144" s="35"/>
      <c r="B144" s="36"/>
      <c r="C144" s="247" t="s">
        <v>224</v>
      </c>
      <c r="D144" s="247" t="s">
        <v>212</v>
      </c>
      <c r="E144" s="248" t="s">
        <v>317</v>
      </c>
      <c r="F144" s="249" t="s">
        <v>318</v>
      </c>
      <c r="G144" s="250" t="s">
        <v>319</v>
      </c>
      <c r="H144" s="251">
        <v>2</v>
      </c>
      <c r="I144" s="252"/>
      <c r="J144" s="251">
        <f>ROUND(I144*H144,2)</f>
        <v>0</v>
      </c>
      <c r="K144" s="253"/>
      <c r="L144" s="254"/>
      <c r="M144" s="255" t="s">
        <v>1</v>
      </c>
      <c r="N144" s="256" t="s">
        <v>41</v>
      </c>
      <c r="O144" s="94"/>
      <c r="P144" s="243">
        <f>O144*H144</f>
        <v>0</v>
      </c>
      <c r="Q144" s="243">
        <v>0.001</v>
      </c>
      <c r="R144" s="243">
        <f>Q144*H144</f>
        <v>0.002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272</v>
      </c>
      <c r="AT144" s="245" t="s">
        <v>212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272</v>
      </c>
      <c r="BM144" s="245" t="s">
        <v>320</v>
      </c>
    </row>
    <row r="145" s="2" customFormat="1" ht="24.15" customHeight="1">
      <c r="A145" s="35"/>
      <c r="B145" s="36"/>
      <c r="C145" s="234" t="s">
        <v>228</v>
      </c>
      <c r="D145" s="234" t="s">
        <v>170</v>
      </c>
      <c r="E145" s="235" t="s">
        <v>322</v>
      </c>
      <c r="F145" s="236" t="s">
        <v>323</v>
      </c>
      <c r="G145" s="237" t="s">
        <v>267</v>
      </c>
      <c r="H145" s="238">
        <v>0.5</v>
      </c>
      <c r="I145" s="239"/>
      <c r="J145" s="238">
        <f>ROUND(I145*H145,2)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268</v>
      </c>
      <c r="AT145" s="245" t="s">
        <v>170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268</v>
      </c>
      <c r="BM145" s="245" t="s">
        <v>324</v>
      </c>
    </row>
    <row r="146" s="2" customFormat="1" ht="21.75" customHeight="1">
      <c r="A146" s="35"/>
      <c r="B146" s="36"/>
      <c r="C146" s="247" t="s">
        <v>234</v>
      </c>
      <c r="D146" s="247" t="s">
        <v>212</v>
      </c>
      <c r="E146" s="248" t="s">
        <v>326</v>
      </c>
      <c r="F146" s="249" t="s">
        <v>327</v>
      </c>
      <c r="G146" s="250" t="s">
        <v>319</v>
      </c>
      <c r="H146" s="251">
        <v>0.01</v>
      </c>
      <c r="I146" s="252"/>
      <c r="J146" s="251">
        <f>ROUND(I146*H146,2)</f>
        <v>0</v>
      </c>
      <c r="K146" s="253"/>
      <c r="L146" s="254"/>
      <c r="M146" s="255" t="s">
        <v>1</v>
      </c>
      <c r="N146" s="256" t="s">
        <v>41</v>
      </c>
      <c r="O146" s="94"/>
      <c r="P146" s="243">
        <f>O146*H146</f>
        <v>0</v>
      </c>
      <c r="Q146" s="243">
        <v>0.001</v>
      </c>
      <c r="R146" s="243">
        <f>Q146*H146</f>
        <v>1.0000000000000001E-05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272</v>
      </c>
      <c r="AT146" s="245" t="s">
        <v>212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272</v>
      </c>
      <c r="BM146" s="245" t="s">
        <v>328</v>
      </c>
    </row>
    <row r="147" s="2" customFormat="1" ht="21.75" customHeight="1">
      <c r="A147" s="35"/>
      <c r="B147" s="36"/>
      <c r="C147" s="247" t="s">
        <v>277</v>
      </c>
      <c r="D147" s="247" t="s">
        <v>212</v>
      </c>
      <c r="E147" s="248" t="s">
        <v>330</v>
      </c>
      <c r="F147" s="249" t="s">
        <v>331</v>
      </c>
      <c r="G147" s="250" t="s">
        <v>319</v>
      </c>
      <c r="H147" s="251">
        <v>0.01</v>
      </c>
      <c r="I147" s="252"/>
      <c r="J147" s="251">
        <f>ROUND(I147*H147,2)</f>
        <v>0</v>
      </c>
      <c r="K147" s="253"/>
      <c r="L147" s="254"/>
      <c r="M147" s="255" t="s">
        <v>1</v>
      </c>
      <c r="N147" s="256" t="s">
        <v>41</v>
      </c>
      <c r="O147" s="94"/>
      <c r="P147" s="243">
        <f>O147*H147</f>
        <v>0</v>
      </c>
      <c r="Q147" s="243">
        <v>0.001</v>
      </c>
      <c r="R147" s="243">
        <f>Q147*H147</f>
        <v>1.0000000000000001E-05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272</v>
      </c>
      <c r="AT147" s="245" t="s">
        <v>212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272</v>
      </c>
      <c r="BM147" s="245" t="s">
        <v>332</v>
      </c>
    </row>
    <row r="148" s="2" customFormat="1" ht="16.5" customHeight="1">
      <c r="A148" s="35"/>
      <c r="B148" s="36"/>
      <c r="C148" s="247" t="s">
        <v>281</v>
      </c>
      <c r="D148" s="247" t="s">
        <v>212</v>
      </c>
      <c r="E148" s="248" t="s">
        <v>334</v>
      </c>
      <c r="F148" s="249" t="s">
        <v>335</v>
      </c>
      <c r="G148" s="250" t="s">
        <v>319</v>
      </c>
      <c r="H148" s="251">
        <v>0.01</v>
      </c>
      <c r="I148" s="252"/>
      <c r="J148" s="251">
        <f>ROUND(I148*H148,2)</f>
        <v>0</v>
      </c>
      <c r="K148" s="253"/>
      <c r="L148" s="254"/>
      <c r="M148" s="255" t="s">
        <v>1</v>
      </c>
      <c r="N148" s="256" t="s">
        <v>41</v>
      </c>
      <c r="O148" s="94"/>
      <c r="P148" s="243">
        <f>O148*H148</f>
        <v>0</v>
      </c>
      <c r="Q148" s="243">
        <v>0.001</v>
      </c>
      <c r="R148" s="243">
        <f>Q148*H148</f>
        <v>1.0000000000000001E-05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272</v>
      </c>
      <c r="AT148" s="245" t="s">
        <v>212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272</v>
      </c>
      <c r="BM148" s="245" t="s">
        <v>336</v>
      </c>
    </row>
    <row r="149" s="2" customFormat="1" ht="33" customHeight="1">
      <c r="A149" s="35"/>
      <c r="B149" s="36"/>
      <c r="C149" s="234" t="s">
        <v>285</v>
      </c>
      <c r="D149" s="234" t="s">
        <v>170</v>
      </c>
      <c r="E149" s="235" t="s">
        <v>338</v>
      </c>
      <c r="F149" s="236" t="s">
        <v>339</v>
      </c>
      <c r="G149" s="237" t="s">
        <v>267</v>
      </c>
      <c r="H149" s="238">
        <v>20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268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268</v>
      </c>
      <c r="BM149" s="245" t="s">
        <v>340</v>
      </c>
    </row>
    <row r="150" s="2" customFormat="1" ht="16.5" customHeight="1">
      <c r="A150" s="35"/>
      <c r="B150" s="36"/>
      <c r="C150" s="247" t="s">
        <v>7</v>
      </c>
      <c r="D150" s="247" t="s">
        <v>212</v>
      </c>
      <c r="E150" s="248" t="s">
        <v>342</v>
      </c>
      <c r="F150" s="249" t="s">
        <v>343</v>
      </c>
      <c r="G150" s="250" t="s">
        <v>319</v>
      </c>
      <c r="H150" s="251">
        <v>18.800000000000001</v>
      </c>
      <c r="I150" s="252"/>
      <c r="J150" s="251">
        <f>ROUND(I150*H150,2)</f>
        <v>0</v>
      </c>
      <c r="K150" s="253"/>
      <c r="L150" s="254"/>
      <c r="M150" s="255" t="s">
        <v>1</v>
      </c>
      <c r="N150" s="256" t="s">
        <v>41</v>
      </c>
      <c r="O150" s="94"/>
      <c r="P150" s="243">
        <f>O150*H150</f>
        <v>0</v>
      </c>
      <c r="Q150" s="243">
        <v>0.001</v>
      </c>
      <c r="R150" s="243">
        <f>Q150*H150</f>
        <v>0.018800000000000001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272</v>
      </c>
      <c r="AT150" s="245" t="s">
        <v>212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272</v>
      </c>
      <c r="BM150" s="245" t="s">
        <v>344</v>
      </c>
    </row>
    <row r="151" s="2" customFormat="1" ht="16.5" customHeight="1">
      <c r="A151" s="35"/>
      <c r="B151" s="36"/>
      <c r="C151" s="234" t="s">
        <v>292</v>
      </c>
      <c r="D151" s="234" t="s">
        <v>170</v>
      </c>
      <c r="E151" s="235" t="s">
        <v>346</v>
      </c>
      <c r="F151" s="236" t="s">
        <v>347</v>
      </c>
      <c r="G151" s="237" t="s">
        <v>348</v>
      </c>
      <c r="H151" s="238">
        <v>7</v>
      </c>
      <c r="I151" s="239"/>
      <c r="J151" s="238">
        <f>ROUND(I151*H151,2)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268</v>
      </c>
      <c r="AT151" s="245" t="s">
        <v>170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268</v>
      </c>
      <c r="BM151" s="245" t="s">
        <v>349</v>
      </c>
    </row>
    <row r="152" s="2" customFormat="1" ht="24.15" customHeight="1">
      <c r="A152" s="35"/>
      <c r="B152" s="36"/>
      <c r="C152" s="247" t="s">
        <v>296</v>
      </c>
      <c r="D152" s="247" t="s">
        <v>212</v>
      </c>
      <c r="E152" s="248" t="s">
        <v>351</v>
      </c>
      <c r="F152" s="249" t="s">
        <v>352</v>
      </c>
      <c r="G152" s="250" t="s">
        <v>209</v>
      </c>
      <c r="H152" s="251">
        <v>4</v>
      </c>
      <c r="I152" s="252"/>
      <c r="J152" s="251">
        <f>ROUND(I152*H152,2)</f>
        <v>0</v>
      </c>
      <c r="K152" s="253"/>
      <c r="L152" s="254"/>
      <c r="M152" s="255" t="s">
        <v>1</v>
      </c>
      <c r="N152" s="256" t="s">
        <v>41</v>
      </c>
      <c r="O152" s="94"/>
      <c r="P152" s="243">
        <f>O152*H152</f>
        <v>0</v>
      </c>
      <c r="Q152" s="243">
        <v>0.00022000000000000001</v>
      </c>
      <c r="R152" s="243">
        <f>Q152*H152</f>
        <v>0.00088000000000000003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272</v>
      </c>
      <c r="AT152" s="245" t="s">
        <v>212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272</v>
      </c>
      <c r="BM152" s="245" t="s">
        <v>353</v>
      </c>
    </row>
    <row r="153" s="2" customFormat="1" ht="16.5" customHeight="1">
      <c r="A153" s="35"/>
      <c r="B153" s="36"/>
      <c r="C153" s="247" t="s">
        <v>300</v>
      </c>
      <c r="D153" s="247" t="s">
        <v>212</v>
      </c>
      <c r="E153" s="248" t="s">
        <v>355</v>
      </c>
      <c r="F153" s="249" t="s">
        <v>356</v>
      </c>
      <c r="G153" s="250" t="s">
        <v>209</v>
      </c>
      <c r="H153" s="251">
        <v>2</v>
      </c>
      <c r="I153" s="252"/>
      <c r="J153" s="251">
        <f>ROUND(I153*H153,2)</f>
        <v>0</v>
      </c>
      <c r="K153" s="253"/>
      <c r="L153" s="254"/>
      <c r="M153" s="255" t="s">
        <v>1</v>
      </c>
      <c r="N153" s="256" t="s">
        <v>41</v>
      </c>
      <c r="O153" s="94"/>
      <c r="P153" s="243">
        <f>O153*H153</f>
        <v>0</v>
      </c>
      <c r="Q153" s="243">
        <v>0.00021000000000000001</v>
      </c>
      <c r="R153" s="243">
        <f>Q153*H153</f>
        <v>0.00042000000000000002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272</v>
      </c>
      <c r="AT153" s="245" t="s">
        <v>212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272</v>
      </c>
      <c r="BM153" s="245" t="s">
        <v>357</v>
      </c>
    </row>
    <row r="154" s="2" customFormat="1" ht="16.5" customHeight="1">
      <c r="A154" s="35"/>
      <c r="B154" s="36"/>
      <c r="C154" s="247" t="s">
        <v>304</v>
      </c>
      <c r="D154" s="247" t="s">
        <v>212</v>
      </c>
      <c r="E154" s="248" t="s">
        <v>359</v>
      </c>
      <c r="F154" s="249" t="s">
        <v>360</v>
      </c>
      <c r="G154" s="250" t="s">
        <v>209</v>
      </c>
      <c r="H154" s="251">
        <v>1</v>
      </c>
      <c r="I154" s="252"/>
      <c r="J154" s="251">
        <f>ROUND(I154*H154,2)</f>
        <v>0</v>
      </c>
      <c r="K154" s="253"/>
      <c r="L154" s="254"/>
      <c r="M154" s="255" t="s">
        <v>1</v>
      </c>
      <c r="N154" s="256" t="s">
        <v>41</v>
      </c>
      <c r="O154" s="94"/>
      <c r="P154" s="243">
        <f>O154*H154</f>
        <v>0</v>
      </c>
      <c r="Q154" s="243">
        <v>0.00014999999999999999</v>
      </c>
      <c r="R154" s="243">
        <f>Q154*H154</f>
        <v>0.00014999999999999999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272</v>
      </c>
      <c r="AT154" s="245" t="s">
        <v>212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272</v>
      </c>
      <c r="BM154" s="245" t="s">
        <v>361</v>
      </c>
    </row>
    <row r="155" s="2" customFormat="1" ht="21.75" customHeight="1">
      <c r="A155" s="35"/>
      <c r="B155" s="36"/>
      <c r="C155" s="234" t="s">
        <v>308</v>
      </c>
      <c r="D155" s="234" t="s">
        <v>170</v>
      </c>
      <c r="E155" s="235" t="s">
        <v>363</v>
      </c>
      <c r="F155" s="236" t="s">
        <v>364</v>
      </c>
      <c r="G155" s="237" t="s">
        <v>267</v>
      </c>
      <c r="H155" s="238">
        <v>25</v>
      </c>
      <c r="I155" s="239"/>
      <c r="J155" s="238">
        <f>ROUND(I155*H155,2)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268</v>
      </c>
      <c r="AT155" s="245" t="s">
        <v>170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268</v>
      </c>
      <c r="BM155" s="245" t="s">
        <v>365</v>
      </c>
    </row>
    <row r="156" s="2" customFormat="1" ht="16.5" customHeight="1">
      <c r="A156" s="35"/>
      <c r="B156" s="36"/>
      <c r="C156" s="247" t="s">
        <v>312</v>
      </c>
      <c r="D156" s="247" t="s">
        <v>212</v>
      </c>
      <c r="E156" s="248" t="s">
        <v>367</v>
      </c>
      <c r="F156" s="249" t="s">
        <v>368</v>
      </c>
      <c r="G156" s="250" t="s">
        <v>267</v>
      </c>
      <c r="H156" s="251">
        <v>25</v>
      </c>
      <c r="I156" s="252"/>
      <c r="J156" s="251">
        <f>ROUND(I156*H156,2)</f>
        <v>0</v>
      </c>
      <c r="K156" s="253"/>
      <c r="L156" s="254"/>
      <c r="M156" s="255" t="s">
        <v>1</v>
      </c>
      <c r="N156" s="256" t="s">
        <v>41</v>
      </c>
      <c r="O156" s="94"/>
      <c r="P156" s="243">
        <f>O156*H156</f>
        <v>0</v>
      </c>
      <c r="Q156" s="243">
        <v>0.00019000000000000001</v>
      </c>
      <c r="R156" s="243">
        <f>Q156*H156</f>
        <v>0.0047499999999999999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272</v>
      </c>
      <c r="AT156" s="245" t="s">
        <v>212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272</v>
      </c>
      <c r="BM156" s="245" t="s">
        <v>369</v>
      </c>
    </row>
    <row r="157" s="2" customFormat="1" ht="21.75" customHeight="1">
      <c r="A157" s="35"/>
      <c r="B157" s="36"/>
      <c r="C157" s="234" t="s">
        <v>316</v>
      </c>
      <c r="D157" s="234" t="s">
        <v>170</v>
      </c>
      <c r="E157" s="235" t="s">
        <v>371</v>
      </c>
      <c r="F157" s="236" t="s">
        <v>372</v>
      </c>
      <c r="G157" s="237" t="s">
        <v>267</v>
      </c>
      <c r="H157" s="238">
        <v>9</v>
      </c>
      <c r="I157" s="239"/>
      <c r="J157" s="238">
        <f>ROUND(I157*H157,2)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268</v>
      </c>
      <c r="AT157" s="245" t="s">
        <v>170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268</v>
      </c>
      <c r="BM157" s="245" t="s">
        <v>373</v>
      </c>
    </row>
    <row r="158" s="2" customFormat="1" ht="16.5" customHeight="1">
      <c r="A158" s="35"/>
      <c r="B158" s="36"/>
      <c r="C158" s="234" t="s">
        <v>321</v>
      </c>
      <c r="D158" s="234" t="s">
        <v>170</v>
      </c>
      <c r="E158" s="235" t="s">
        <v>379</v>
      </c>
      <c r="F158" s="236" t="s">
        <v>380</v>
      </c>
      <c r="G158" s="237" t="s">
        <v>381</v>
      </c>
      <c r="H158" s="238">
        <v>2</v>
      </c>
      <c r="I158" s="239"/>
      <c r="J158" s="238">
        <f>ROUND(I158*H158,2)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382</v>
      </c>
      <c r="AT158" s="245" t="s">
        <v>170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382</v>
      </c>
      <c r="BM158" s="245" t="s">
        <v>383</v>
      </c>
    </row>
    <row r="159" s="2" customFormat="1" ht="16.5" customHeight="1">
      <c r="A159" s="35"/>
      <c r="B159" s="36"/>
      <c r="C159" s="234" t="s">
        <v>325</v>
      </c>
      <c r="D159" s="234" t="s">
        <v>170</v>
      </c>
      <c r="E159" s="235" t="s">
        <v>385</v>
      </c>
      <c r="F159" s="236" t="s">
        <v>386</v>
      </c>
      <c r="G159" s="237" t="s">
        <v>381</v>
      </c>
      <c r="H159" s="238">
        <v>1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382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382</v>
      </c>
      <c r="BM159" s="245" t="s">
        <v>387</v>
      </c>
    </row>
    <row r="160" s="2" customFormat="1" ht="16.5" customHeight="1">
      <c r="A160" s="35"/>
      <c r="B160" s="36"/>
      <c r="C160" s="234" t="s">
        <v>329</v>
      </c>
      <c r="D160" s="234" t="s">
        <v>170</v>
      </c>
      <c r="E160" s="235" t="s">
        <v>389</v>
      </c>
      <c r="F160" s="236" t="s">
        <v>390</v>
      </c>
      <c r="G160" s="237" t="s">
        <v>381</v>
      </c>
      <c r="H160" s="238">
        <v>1</v>
      </c>
      <c r="I160" s="239"/>
      <c r="J160" s="238">
        <f>ROUND(I160*H160,2)</f>
        <v>0</v>
      </c>
      <c r="K160" s="240"/>
      <c r="L160" s="41"/>
      <c r="M160" s="241" t="s">
        <v>1</v>
      </c>
      <c r="N160" s="242" t="s">
        <v>41</v>
      </c>
      <c r="O160" s="94"/>
      <c r="P160" s="243">
        <f>O160*H160</f>
        <v>0</v>
      </c>
      <c r="Q160" s="243">
        <v>0</v>
      </c>
      <c r="R160" s="243">
        <f>Q160*H160</f>
        <v>0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382</v>
      </c>
      <c r="AT160" s="245" t="s">
        <v>170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382</v>
      </c>
      <c r="BM160" s="245" t="s">
        <v>391</v>
      </c>
    </row>
    <row r="161" s="2" customFormat="1" ht="16.5" customHeight="1">
      <c r="A161" s="35"/>
      <c r="B161" s="36"/>
      <c r="C161" s="234" t="s">
        <v>333</v>
      </c>
      <c r="D161" s="234" t="s">
        <v>170</v>
      </c>
      <c r="E161" s="235" t="s">
        <v>393</v>
      </c>
      <c r="F161" s="236" t="s">
        <v>394</v>
      </c>
      <c r="G161" s="237" t="s">
        <v>381</v>
      </c>
      <c r="H161" s="238">
        <v>5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</v>
      </c>
      <c r="R161" s="243">
        <f>Q161*H161</f>
        <v>0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382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382</v>
      </c>
      <c r="BM161" s="245" t="s">
        <v>395</v>
      </c>
    </row>
    <row r="162" s="2" customFormat="1" ht="16.5" customHeight="1">
      <c r="A162" s="35"/>
      <c r="B162" s="36"/>
      <c r="C162" s="234" t="s">
        <v>337</v>
      </c>
      <c r="D162" s="234" t="s">
        <v>170</v>
      </c>
      <c r="E162" s="235" t="s">
        <v>397</v>
      </c>
      <c r="F162" s="236" t="s">
        <v>398</v>
      </c>
      <c r="G162" s="237" t="s">
        <v>399</v>
      </c>
      <c r="H162" s="239"/>
      <c r="I162" s="239"/>
      <c r="J162" s="238">
        <f>ROUND(I162*H162,2)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</v>
      </c>
      <c r="R162" s="243">
        <f>Q162*H162</f>
        <v>0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268</v>
      </c>
      <c r="AT162" s="245" t="s">
        <v>170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268</v>
      </c>
      <c r="BM162" s="245" t="s">
        <v>400</v>
      </c>
    </row>
    <row r="163" s="2" customFormat="1" ht="16.5" customHeight="1">
      <c r="A163" s="35"/>
      <c r="B163" s="36"/>
      <c r="C163" s="234" t="s">
        <v>341</v>
      </c>
      <c r="D163" s="234" t="s">
        <v>170</v>
      </c>
      <c r="E163" s="235" t="s">
        <v>402</v>
      </c>
      <c r="F163" s="236" t="s">
        <v>403</v>
      </c>
      <c r="G163" s="237" t="s">
        <v>399</v>
      </c>
      <c r="H163" s="239"/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272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272</v>
      </c>
      <c r="BM163" s="245" t="s">
        <v>404</v>
      </c>
    </row>
    <row r="164" s="2" customFormat="1" ht="16.5" customHeight="1">
      <c r="A164" s="35"/>
      <c r="B164" s="36"/>
      <c r="C164" s="234" t="s">
        <v>345</v>
      </c>
      <c r="D164" s="234" t="s">
        <v>170</v>
      </c>
      <c r="E164" s="235" t="s">
        <v>406</v>
      </c>
      <c r="F164" s="236" t="s">
        <v>407</v>
      </c>
      <c r="G164" s="237" t="s">
        <v>399</v>
      </c>
      <c r="H164" s="239"/>
      <c r="I164" s="239"/>
      <c r="J164" s="238">
        <f>ROUND(I164*H164,2)</f>
        <v>0</v>
      </c>
      <c r="K164" s="240"/>
      <c r="L164" s="41"/>
      <c r="M164" s="257" t="s">
        <v>1</v>
      </c>
      <c r="N164" s="258" t="s">
        <v>41</v>
      </c>
      <c r="O164" s="259"/>
      <c r="P164" s="260">
        <f>O164*H164</f>
        <v>0</v>
      </c>
      <c r="Q164" s="260">
        <v>0</v>
      </c>
      <c r="R164" s="260">
        <f>Q164*H164</f>
        <v>0</v>
      </c>
      <c r="S164" s="260">
        <v>0</v>
      </c>
      <c r="T164" s="261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268</v>
      </c>
      <c r="AT164" s="245" t="s">
        <v>170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268</v>
      </c>
      <c r="BM164" s="245" t="s">
        <v>408</v>
      </c>
    </row>
    <row r="165" s="2" customFormat="1" ht="6.96" customHeight="1">
      <c r="A165" s="35"/>
      <c r="B165" s="69"/>
      <c r="C165" s="70"/>
      <c r="D165" s="70"/>
      <c r="E165" s="70"/>
      <c r="F165" s="70"/>
      <c r="G165" s="70"/>
      <c r="H165" s="70"/>
      <c r="I165" s="70"/>
      <c r="J165" s="70"/>
      <c r="K165" s="70"/>
      <c r="L165" s="41"/>
      <c r="M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</row>
  </sheetData>
  <sheetProtection sheet="1" autoFilter="0" formatColumns="0" formatRows="0" objects="1" scenarios="1" spinCount="100000" saltValue="WknDszk0W9KOPP0NFXSTJIxBvtlZirnG2FMiXkzhujUfR0UPLFZQz/XkYSuEsILv9ps3Ix/HteGBxgb5uI5D8Q==" hashValue="0B5gQBjtKYUoAafviUCK6yOwbN7HnkUFwj73NCS744mKMaQh9K6s0b9Z/Nb3ONoeDxrPw5puoNi1+DZsVQCmGQ==" algorithmName="SHA-512" password="CC35"/>
  <autoFilter ref="C124:K16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119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1077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1145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ROUND(J126,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ROUND((SUM(BE126:BE184)),  2)</f>
        <v>0</v>
      </c>
      <c r="G35" s="168"/>
      <c r="H35" s="168"/>
      <c r="I35" s="169">
        <v>0.20000000000000001</v>
      </c>
      <c r="J35" s="167">
        <f>ROUND(((SUM(BE126:BE184))*I35),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ROUND((SUM(BF126:BF184)),  2)</f>
        <v>0</v>
      </c>
      <c r="G36" s="168"/>
      <c r="H36" s="168"/>
      <c r="I36" s="169">
        <v>0.20000000000000001</v>
      </c>
      <c r="J36" s="167">
        <f>ROUND(((SUM(BF126:BF184))*I36),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ROUND((SUM(BG126:BG184)),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ROUND((SUM(BH126:BH184)),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ROUND((SUM(BI126:BI184)),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1077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101-04-06 - Preložka osvetľovacieho stožiara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J126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J127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461</v>
      </c>
      <c r="E100" s="203"/>
      <c r="F100" s="203"/>
      <c r="G100" s="203"/>
      <c r="H100" s="203"/>
      <c r="I100" s="203"/>
      <c r="J100" s="204">
        <f>J128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152</v>
      </c>
      <c r="E101" s="203"/>
      <c r="F101" s="203"/>
      <c r="G101" s="203"/>
      <c r="H101" s="203"/>
      <c r="I101" s="203"/>
      <c r="J101" s="204">
        <f>J130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5"/>
      <c r="C102" s="196"/>
      <c r="D102" s="197" t="s">
        <v>239</v>
      </c>
      <c r="E102" s="198"/>
      <c r="F102" s="198"/>
      <c r="G102" s="198"/>
      <c r="H102" s="198"/>
      <c r="I102" s="198"/>
      <c r="J102" s="199">
        <f>J132</f>
        <v>0</v>
      </c>
      <c r="K102" s="196"/>
      <c r="L102" s="20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1"/>
      <c r="C103" s="136"/>
      <c r="D103" s="202" t="s">
        <v>240</v>
      </c>
      <c r="E103" s="203"/>
      <c r="F103" s="203"/>
      <c r="G103" s="203"/>
      <c r="H103" s="203"/>
      <c r="I103" s="203"/>
      <c r="J103" s="204">
        <f>J133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241</v>
      </c>
      <c r="E104" s="203"/>
      <c r="F104" s="203"/>
      <c r="G104" s="203"/>
      <c r="H104" s="203"/>
      <c r="I104" s="203"/>
      <c r="J104" s="204">
        <f>J172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154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6.25" customHeight="1">
      <c r="A114" s="35"/>
      <c r="B114" s="36"/>
      <c r="C114" s="37"/>
      <c r="D114" s="37"/>
      <c r="E114" s="190" t="str">
        <f>E7</f>
        <v xml:space="preserve"> Modernizácia zastávok verejnej dopravy a informačných systémov, II. etapa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8"/>
      <c r="C115" s="29" t="s">
        <v>139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="2" customFormat="1" ht="16.5" customHeight="1">
      <c r="A116" s="35"/>
      <c r="B116" s="36"/>
      <c r="C116" s="37"/>
      <c r="D116" s="37"/>
      <c r="E116" s="190" t="s">
        <v>1077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141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E11</f>
        <v>101-04-06 - Preložka osvetľovacieho stožiara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18</v>
      </c>
      <c r="D120" s="37"/>
      <c r="E120" s="37"/>
      <c r="F120" s="24" t="str">
        <f>F14</f>
        <v>KOŠICE</v>
      </c>
      <c r="G120" s="37"/>
      <c r="H120" s="37"/>
      <c r="I120" s="29" t="s">
        <v>20</v>
      </c>
      <c r="J120" s="82" t="str">
        <f>IF(J14="","",J14)</f>
        <v>17. 1. 2022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22</v>
      </c>
      <c r="D122" s="37"/>
      <c r="E122" s="37"/>
      <c r="F122" s="24" t="str">
        <f>E17</f>
        <v>MESTO KOŠICE</v>
      </c>
      <c r="G122" s="37"/>
      <c r="H122" s="37"/>
      <c r="I122" s="29" t="s">
        <v>28</v>
      </c>
      <c r="J122" s="33" t="str">
        <f>E23</f>
        <v>ISPO spol. s r.o.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26</v>
      </c>
      <c r="D123" s="37"/>
      <c r="E123" s="37"/>
      <c r="F123" s="24" t="str">
        <f>IF(E20="","",E20)</f>
        <v>Vyplň údaj</v>
      </c>
      <c r="G123" s="37"/>
      <c r="H123" s="37"/>
      <c r="I123" s="29" t="s">
        <v>32</v>
      </c>
      <c r="J123" s="33" t="str">
        <f>E26</f>
        <v>Ing. Čurlík Ján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206"/>
      <c r="B125" s="207"/>
      <c r="C125" s="208" t="s">
        <v>155</v>
      </c>
      <c r="D125" s="209" t="s">
        <v>60</v>
      </c>
      <c r="E125" s="209" t="s">
        <v>56</v>
      </c>
      <c r="F125" s="209" t="s">
        <v>57</v>
      </c>
      <c r="G125" s="209" t="s">
        <v>156</v>
      </c>
      <c r="H125" s="209" t="s">
        <v>157</v>
      </c>
      <c r="I125" s="209" t="s">
        <v>158</v>
      </c>
      <c r="J125" s="210" t="s">
        <v>146</v>
      </c>
      <c r="K125" s="211" t="s">
        <v>159</v>
      </c>
      <c r="L125" s="212"/>
      <c r="M125" s="103" t="s">
        <v>1</v>
      </c>
      <c r="N125" s="104" t="s">
        <v>39</v>
      </c>
      <c r="O125" s="104" t="s">
        <v>160</v>
      </c>
      <c r="P125" s="104" t="s">
        <v>161</v>
      </c>
      <c r="Q125" s="104" t="s">
        <v>162</v>
      </c>
      <c r="R125" s="104" t="s">
        <v>163</v>
      </c>
      <c r="S125" s="104" t="s">
        <v>164</v>
      </c>
      <c r="T125" s="105" t="s">
        <v>165</v>
      </c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</row>
    <row r="126" s="2" customFormat="1" ht="22.8" customHeight="1">
      <c r="A126" s="35"/>
      <c r="B126" s="36"/>
      <c r="C126" s="110" t="s">
        <v>147</v>
      </c>
      <c r="D126" s="37"/>
      <c r="E126" s="37"/>
      <c r="F126" s="37"/>
      <c r="G126" s="37"/>
      <c r="H126" s="37"/>
      <c r="I126" s="37"/>
      <c r="J126" s="213">
        <f>BK126</f>
        <v>0</v>
      </c>
      <c r="K126" s="37"/>
      <c r="L126" s="41"/>
      <c r="M126" s="106"/>
      <c r="N126" s="214"/>
      <c r="O126" s="107"/>
      <c r="P126" s="215">
        <f>P127+P132</f>
        <v>0</v>
      </c>
      <c r="Q126" s="107"/>
      <c r="R126" s="215">
        <f>R127+R132</f>
        <v>7.6578672000000001</v>
      </c>
      <c r="S126" s="107"/>
      <c r="T126" s="216">
        <f>T127+T132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74</v>
      </c>
      <c r="AU126" s="14" t="s">
        <v>148</v>
      </c>
      <c r="BK126" s="217">
        <f>BK127+BK132</f>
        <v>0</v>
      </c>
    </row>
    <row r="127" s="12" customFormat="1" ht="25.92" customHeight="1">
      <c r="A127" s="12"/>
      <c r="B127" s="218"/>
      <c r="C127" s="219"/>
      <c r="D127" s="220" t="s">
        <v>74</v>
      </c>
      <c r="E127" s="221" t="s">
        <v>166</v>
      </c>
      <c r="F127" s="221" t="s">
        <v>167</v>
      </c>
      <c r="G127" s="219"/>
      <c r="H127" s="219"/>
      <c r="I127" s="222"/>
      <c r="J127" s="223">
        <f>BK127</f>
        <v>0</v>
      </c>
      <c r="K127" s="219"/>
      <c r="L127" s="224"/>
      <c r="M127" s="225"/>
      <c r="N127" s="226"/>
      <c r="O127" s="226"/>
      <c r="P127" s="227">
        <f>P128+P130</f>
        <v>0</v>
      </c>
      <c r="Q127" s="226"/>
      <c r="R127" s="227">
        <f>R128+R130</f>
        <v>1.3469571999999999</v>
      </c>
      <c r="S127" s="226"/>
      <c r="T127" s="228">
        <f>T128+T130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79</v>
      </c>
      <c r="AT127" s="230" t="s">
        <v>74</v>
      </c>
      <c r="AU127" s="230" t="s">
        <v>75</v>
      </c>
      <c r="AY127" s="229" t="s">
        <v>168</v>
      </c>
      <c r="BK127" s="231">
        <f>BK128+BK130</f>
        <v>0</v>
      </c>
    </row>
    <row r="128" s="12" customFormat="1" ht="22.8" customHeight="1">
      <c r="A128" s="12"/>
      <c r="B128" s="218"/>
      <c r="C128" s="219"/>
      <c r="D128" s="220" t="s">
        <v>74</v>
      </c>
      <c r="E128" s="232" t="s">
        <v>87</v>
      </c>
      <c r="F128" s="232" t="s">
        <v>543</v>
      </c>
      <c r="G128" s="219"/>
      <c r="H128" s="219"/>
      <c r="I128" s="222"/>
      <c r="J128" s="233">
        <f>BK128</f>
        <v>0</v>
      </c>
      <c r="K128" s="219"/>
      <c r="L128" s="224"/>
      <c r="M128" s="225"/>
      <c r="N128" s="226"/>
      <c r="O128" s="226"/>
      <c r="P128" s="227">
        <f>P129</f>
        <v>0</v>
      </c>
      <c r="Q128" s="226"/>
      <c r="R128" s="227">
        <f>R129</f>
        <v>1.3469571999999999</v>
      </c>
      <c r="S128" s="226"/>
      <c r="T128" s="228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9" t="s">
        <v>79</v>
      </c>
      <c r="AT128" s="230" t="s">
        <v>74</v>
      </c>
      <c r="AU128" s="230" t="s">
        <v>79</v>
      </c>
      <c r="AY128" s="229" t="s">
        <v>168</v>
      </c>
      <c r="BK128" s="231">
        <f>BK129</f>
        <v>0</v>
      </c>
    </row>
    <row r="129" s="2" customFormat="1" ht="16.5" customHeight="1">
      <c r="A129" s="35"/>
      <c r="B129" s="36"/>
      <c r="C129" s="234" t="s">
        <v>79</v>
      </c>
      <c r="D129" s="234" t="s">
        <v>170</v>
      </c>
      <c r="E129" s="235" t="s">
        <v>975</v>
      </c>
      <c r="F129" s="236" t="s">
        <v>976</v>
      </c>
      <c r="G129" s="237" t="s">
        <v>177</v>
      </c>
      <c r="H129" s="238">
        <v>0.57999999999999996</v>
      </c>
      <c r="I129" s="239"/>
      <c r="J129" s="238">
        <f>ROUND(I129*H129,2)</f>
        <v>0</v>
      </c>
      <c r="K129" s="240"/>
      <c r="L129" s="41"/>
      <c r="M129" s="241" t="s">
        <v>1</v>
      </c>
      <c r="N129" s="242" t="s">
        <v>41</v>
      </c>
      <c r="O129" s="94"/>
      <c r="P129" s="243">
        <f>O129*H129</f>
        <v>0</v>
      </c>
      <c r="Q129" s="243">
        <v>2.3223400000000001</v>
      </c>
      <c r="R129" s="243">
        <f>Q129*H129</f>
        <v>1.3469571999999999</v>
      </c>
      <c r="S129" s="243">
        <v>0</v>
      </c>
      <c r="T129" s="24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5" t="s">
        <v>109</v>
      </c>
      <c r="AT129" s="245" t="s">
        <v>170</v>
      </c>
      <c r="AU129" s="245" t="s">
        <v>87</v>
      </c>
      <c r="AY129" s="14" t="s">
        <v>168</v>
      </c>
      <c r="BE129" s="246">
        <f>IF(N129="základná",J129,0)</f>
        <v>0</v>
      </c>
      <c r="BF129" s="246">
        <f>IF(N129="znížená",J129,0)</f>
        <v>0</v>
      </c>
      <c r="BG129" s="246">
        <f>IF(N129="zákl. prenesená",J129,0)</f>
        <v>0</v>
      </c>
      <c r="BH129" s="246">
        <f>IF(N129="zníž. prenesená",J129,0)</f>
        <v>0</v>
      </c>
      <c r="BI129" s="246">
        <f>IF(N129="nulová",J129,0)</f>
        <v>0</v>
      </c>
      <c r="BJ129" s="14" t="s">
        <v>87</v>
      </c>
      <c r="BK129" s="246">
        <f>ROUND(I129*H129,2)</f>
        <v>0</v>
      </c>
      <c r="BL129" s="14" t="s">
        <v>109</v>
      </c>
      <c r="BM129" s="245" t="s">
        <v>977</v>
      </c>
    </row>
    <row r="130" s="12" customFormat="1" ht="22.8" customHeight="1">
      <c r="A130" s="12"/>
      <c r="B130" s="218"/>
      <c r="C130" s="219"/>
      <c r="D130" s="220" t="s">
        <v>74</v>
      </c>
      <c r="E130" s="232" t="s">
        <v>201</v>
      </c>
      <c r="F130" s="232" t="s">
        <v>205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P131</f>
        <v>0</v>
      </c>
      <c r="Q130" s="226"/>
      <c r="R130" s="227">
        <f>R131</f>
        <v>0</v>
      </c>
      <c r="S130" s="226"/>
      <c r="T130" s="228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79</v>
      </c>
      <c r="AY130" s="229" t="s">
        <v>168</v>
      </c>
      <c r="BK130" s="231">
        <f>BK131</f>
        <v>0</v>
      </c>
    </row>
    <row r="131" s="2" customFormat="1" ht="37.8" customHeight="1">
      <c r="A131" s="35"/>
      <c r="B131" s="36"/>
      <c r="C131" s="234" t="s">
        <v>87</v>
      </c>
      <c r="D131" s="234" t="s">
        <v>170</v>
      </c>
      <c r="E131" s="235" t="s">
        <v>978</v>
      </c>
      <c r="F131" s="236" t="s">
        <v>979</v>
      </c>
      <c r="G131" s="237" t="s">
        <v>381</v>
      </c>
      <c r="H131" s="238">
        <v>5</v>
      </c>
      <c r="I131" s="239"/>
      <c r="J131" s="238">
        <f>ROUND(I131*H131,2)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109</v>
      </c>
      <c r="AT131" s="245" t="s">
        <v>170</v>
      </c>
      <c r="AU131" s="245" t="s">
        <v>87</v>
      </c>
      <c r="AY131" s="14" t="s">
        <v>168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6">
        <f>ROUND(I131*H131,2)</f>
        <v>0</v>
      </c>
      <c r="BL131" s="14" t="s">
        <v>109</v>
      </c>
      <c r="BM131" s="245" t="s">
        <v>980</v>
      </c>
    </row>
    <row r="132" s="12" customFormat="1" ht="25.92" customHeight="1">
      <c r="A132" s="12"/>
      <c r="B132" s="218"/>
      <c r="C132" s="219"/>
      <c r="D132" s="220" t="s">
        <v>74</v>
      </c>
      <c r="E132" s="221" t="s">
        <v>212</v>
      </c>
      <c r="F132" s="221" t="s">
        <v>262</v>
      </c>
      <c r="G132" s="219"/>
      <c r="H132" s="219"/>
      <c r="I132" s="222"/>
      <c r="J132" s="223">
        <f>BK132</f>
        <v>0</v>
      </c>
      <c r="K132" s="219"/>
      <c r="L132" s="224"/>
      <c r="M132" s="225"/>
      <c r="N132" s="226"/>
      <c r="O132" s="226"/>
      <c r="P132" s="227">
        <f>P133+P172</f>
        <v>0</v>
      </c>
      <c r="Q132" s="226"/>
      <c r="R132" s="227">
        <f>R133+R172</f>
        <v>6.3109099999999998</v>
      </c>
      <c r="S132" s="226"/>
      <c r="T132" s="228">
        <f>T133+T172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9" t="s">
        <v>102</v>
      </c>
      <c r="AT132" s="230" t="s">
        <v>74</v>
      </c>
      <c r="AU132" s="230" t="s">
        <v>75</v>
      </c>
      <c r="AY132" s="229" t="s">
        <v>168</v>
      </c>
      <c r="BK132" s="231">
        <f>BK133+BK172</f>
        <v>0</v>
      </c>
    </row>
    <row r="133" s="12" customFormat="1" ht="22.8" customHeight="1">
      <c r="A133" s="12"/>
      <c r="B133" s="218"/>
      <c r="C133" s="219"/>
      <c r="D133" s="220" t="s">
        <v>74</v>
      </c>
      <c r="E133" s="232" t="s">
        <v>263</v>
      </c>
      <c r="F133" s="232" t="s">
        <v>264</v>
      </c>
      <c r="G133" s="219"/>
      <c r="H133" s="219"/>
      <c r="I133" s="222"/>
      <c r="J133" s="233">
        <f>BK133</f>
        <v>0</v>
      </c>
      <c r="K133" s="219"/>
      <c r="L133" s="224"/>
      <c r="M133" s="225"/>
      <c r="N133" s="226"/>
      <c r="O133" s="226"/>
      <c r="P133" s="227">
        <f>SUM(P134:P171)</f>
        <v>0</v>
      </c>
      <c r="Q133" s="226"/>
      <c r="R133" s="227">
        <f>SUM(R134:R171)</f>
        <v>0.35641</v>
      </c>
      <c r="S133" s="226"/>
      <c r="T133" s="228">
        <f>SUM(T134:T171)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102</v>
      </c>
      <c r="AT133" s="230" t="s">
        <v>74</v>
      </c>
      <c r="AU133" s="230" t="s">
        <v>79</v>
      </c>
      <c r="AY133" s="229" t="s">
        <v>168</v>
      </c>
      <c r="BK133" s="231">
        <f>SUM(BK134:BK171)</f>
        <v>0</v>
      </c>
    </row>
    <row r="134" s="2" customFormat="1" ht="24.15" customHeight="1">
      <c r="A134" s="35"/>
      <c r="B134" s="36"/>
      <c r="C134" s="234" t="s">
        <v>102</v>
      </c>
      <c r="D134" s="234" t="s">
        <v>170</v>
      </c>
      <c r="E134" s="235" t="s">
        <v>981</v>
      </c>
      <c r="F134" s="236" t="s">
        <v>982</v>
      </c>
      <c r="G134" s="237" t="s">
        <v>267</v>
      </c>
      <c r="H134" s="238">
        <v>57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268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268</v>
      </c>
      <c r="BM134" s="245" t="s">
        <v>983</v>
      </c>
    </row>
    <row r="135" s="2" customFormat="1" ht="24.15" customHeight="1">
      <c r="A135" s="35"/>
      <c r="B135" s="36"/>
      <c r="C135" s="247" t="s">
        <v>109</v>
      </c>
      <c r="D135" s="247" t="s">
        <v>212</v>
      </c>
      <c r="E135" s="248" t="s">
        <v>984</v>
      </c>
      <c r="F135" s="249" t="s">
        <v>985</v>
      </c>
      <c r="G135" s="250" t="s">
        <v>267</v>
      </c>
      <c r="H135" s="251">
        <v>57</v>
      </c>
      <c r="I135" s="252"/>
      <c r="J135" s="251">
        <f>ROUND(I135*H135,2)</f>
        <v>0</v>
      </c>
      <c r="K135" s="253"/>
      <c r="L135" s="254"/>
      <c r="M135" s="255" t="s">
        <v>1</v>
      </c>
      <c r="N135" s="256" t="s">
        <v>41</v>
      </c>
      <c r="O135" s="94"/>
      <c r="P135" s="243">
        <f>O135*H135</f>
        <v>0</v>
      </c>
      <c r="Q135" s="243">
        <v>0.00038000000000000002</v>
      </c>
      <c r="R135" s="243">
        <f>Q135*H135</f>
        <v>0.021660000000000002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272</v>
      </c>
      <c r="AT135" s="245" t="s">
        <v>212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272</v>
      </c>
      <c r="BM135" s="245" t="s">
        <v>986</v>
      </c>
    </row>
    <row r="136" s="2" customFormat="1" ht="24.15" customHeight="1">
      <c r="A136" s="35"/>
      <c r="B136" s="36"/>
      <c r="C136" s="234" t="s">
        <v>120</v>
      </c>
      <c r="D136" s="234" t="s">
        <v>170</v>
      </c>
      <c r="E136" s="235" t="s">
        <v>987</v>
      </c>
      <c r="F136" s="236" t="s">
        <v>988</v>
      </c>
      <c r="G136" s="237" t="s">
        <v>267</v>
      </c>
      <c r="H136" s="238">
        <v>4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268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268</v>
      </c>
      <c r="BM136" s="245" t="s">
        <v>989</v>
      </c>
    </row>
    <row r="137" s="2" customFormat="1" ht="16.5" customHeight="1">
      <c r="A137" s="35"/>
      <c r="B137" s="36"/>
      <c r="C137" s="247" t="s">
        <v>127</v>
      </c>
      <c r="D137" s="247" t="s">
        <v>212</v>
      </c>
      <c r="E137" s="248" t="s">
        <v>990</v>
      </c>
      <c r="F137" s="249" t="s">
        <v>991</v>
      </c>
      <c r="G137" s="250" t="s">
        <v>267</v>
      </c>
      <c r="H137" s="251">
        <v>4.4000000000000004</v>
      </c>
      <c r="I137" s="252"/>
      <c r="J137" s="251">
        <f>ROUND(I137*H137,2)</f>
        <v>0</v>
      </c>
      <c r="K137" s="253"/>
      <c r="L137" s="254"/>
      <c r="M137" s="255" t="s">
        <v>1</v>
      </c>
      <c r="N137" s="256" t="s">
        <v>41</v>
      </c>
      <c r="O137" s="94"/>
      <c r="P137" s="243">
        <f>O137*H137</f>
        <v>0</v>
      </c>
      <c r="Q137" s="243">
        <v>5.0000000000000002E-05</v>
      </c>
      <c r="R137" s="243">
        <f>Q137*H137</f>
        <v>0.00022000000000000004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272</v>
      </c>
      <c r="AT137" s="245" t="s">
        <v>212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272</v>
      </c>
      <c r="BM137" s="245" t="s">
        <v>992</v>
      </c>
    </row>
    <row r="138" s="2" customFormat="1" ht="16.5" customHeight="1">
      <c r="A138" s="35"/>
      <c r="B138" s="36"/>
      <c r="C138" s="234" t="s">
        <v>192</v>
      </c>
      <c r="D138" s="234" t="s">
        <v>170</v>
      </c>
      <c r="E138" s="235" t="s">
        <v>993</v>
      </c>
      <c r="F138" s="236" t="s">
        <v>994</v>
      </c>
      <c r="G138" s="237" t="s">
        <v>348</v>
      </c>
      <c r="H138" s="238">
        <v>1</v>
      </c>
      <c r="I138" s="239"/>
      <c r="J138" s="238">
        <f>ROUND(I138*H138,2)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268</v>
      </c>
      <c r="AT138" s="245" t="s">
        <v>170</v>
      </c>
      <c r="AU138" s="245" t="s">
        <v>87</v>
      </c>
      <c r="AY138" s="14" t="s">
        <v>168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6">
        <f>ROUND(I138*H138,2)</f>
        <v>0</v>
      </c>
      <c r="BL138" s="14" t="s">
        <v>268</v>
      </c>
      <c r="BM138" s="245" t="s">
        <v>995</v>
      </c>
    </row>
    <row r="139" s="2" customFormat="1" ht="24.15" customHeight="1">
      <c r="A139" s="35"/>
      <c r="B139" s="36"/>
      <c r="C139" s="234" t="s">
        <v>197</v>
      </c>
      <c r="D139" s="234" t="s">
        <v>170</v>
      </c>
      <c r="E139" s="235" t="s">
        <v>1146</v>
      </c>
      <c r="F139" s="236" t="s">
        <v>1147</v>
      </c>
      <c r="G139" s="237" t="s">
        <v>209</v>
      </c>
      <c r="H139" s="238">
        <v>1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268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268</v>
      </c>
      <c r="BM139" s="245" t="s">
        <v>1148</v>
      </c>
    </row>
    <row r="140" s="2" customFormat="1" ht="16.5" customHeight="1">
      <c r="A140" s="35"/>
      <c r="B140" s="36"/>
      <c r="C140" s="247" t="s">
        <v>201</v>
      </c>
      <c r="D140" s="247" t="s">
        <v>212</v>
      </c>
      <c r="E140" s="248" t="s">
        <v>1149</v>
      </c>
      <c r="F140" s="249" t="s">
        <v>1150</v>
      </c>
      <c r="G140" s="250" t="s">
        <v>1151</v>
      </c>
      <c r="H140" s="251">
        <v>1</v>
      </c>
      <c r="I140" s="252"/>
      <c r="J140" s="251">
        <f>ROUND(I140*H140,2)</f>
        <v>0</v>
      </c>
      <c r="K140" s="253"/>
      <c r="L140" s="254"/>
      <c r="M140" s="255" t="s">
        <v>1</v>
      </c>
      <c r="N140" s="256" t="s">
        <v>41</v>
      </c>
      <c r="O140" s="94"/>
      <c r="P140" s="243">
        <f>O140*H140</f>
        <v>0</v>
      </c>
      <c r="Q140" s="243">
        <v>0.00046000000000000001</v>
      </c>
      <c r="R140" s="243">
        <f>Q140*H140</f>
        <v>0.00046000000000000001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272</v>
      </c>
      <c r="AT140" s="245" t="s">
        <v>212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272</v>
      </c>
      <c r="BM140" s="245" t="s">
        <v>1152</v>
      </c>
    </row>
    <row r="141" s="2" customFormat="1" ht="24.15" customHeight="1">
      <c r="A141" s="35"/>
      <c r="B141" s="36"/>
      <c r="C141" s="234" t="s">
        <v>206</v>
      </c>
      <c r="D141" s="234" t="s">
        <v>170</v>
      </c>
      <c r="E141" s="235" t="s">
        <v>1153</v>
      </c>
      <c r="F141" s="236" t="s">
        <v>1154</v>
      </c>
      <c r="G141" s="237" t="s">
        <v>209</v>
      </c>
      <c r="H141" s="238">
        <v>1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268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268</v>
      </c>
      <c r="BM141" s="245" t="s">
        <v>1155</v>
      </c>
    </row>
    <row r="142" s="2" customFormat="1" ht="24.15" customHeight="1">
      <c r="A142" s="35"/>
      <c r="B142" s="36"/>
      <c r="C142" s="234" t="s">
        <v>211</v>
      </c>
      <c r="D142" s="234" t="s">
        <v>170</v>
      </c>
      <c r="E142" s="235" t="s">
        <v>1156</v>
      </c>
      <c r="F142" s="236" t="s">
        <v>1157</v>
      </c>
      <c r="G142" s="237" t="s">
        <v>209</v>
      </c>
      <c r="H142" s="238">
        <v>1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268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268</v>
      </c>
      <c r="BM142" s="245" t="s">
        <v>1158</v>
      </c>
    </row>
    <row r="143" s="2" customFormat="1" ht="24.15" customHeight="1">
      <c r="A143" s="35"/>
      <c r="B143" s="36"/>
      <c r="C143" s="247" t="s">
        <v>216</v>
      </c>
      <c r="D143" s="247" t="s">
        <v>212</v>
      </c>
      <c r="E143" s="248" t="s">
        <v>1159</v>
      </c>
      <c r="F143" s="249" t="s">
        <v>1160</v>
      </c>
      <c r="G143" s="250" t="s">
        <v>209</v>
      </c>
      <c r="H143" s="251">
        <v>1</v>
      </c>
      <c r="I143" s="252"/>
      <c r="J143" s="251">
        <f>ROUND(I143*H143,2)</f>
        <v>0</v>
      </c>
      <c r="K143" s="253"/>
      <c r="L143" s="254"/>
      <c r="M143" s="255" t="s">
        <v>1</v>
      </c>
      <c r="N143" s="256" t="s">
        <v>41</v>
      </c>
      <c r="O143" s="94"/>
      <c r="P143" s="243">
        <f>O143*H143</f>
        <v>0</v>
      </c>
      <c r="Q143" s="243">
        <v>0.21054000000000001</v>
      </c>
      <c r="R143" s="243">
        <f>Q143*H143</f>
        <v>0.21054000000000001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272</v>
      </c>
      <c r="AT143" s="245" t="s">
        <v>212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272</v>
      </c>
      <c r="BM143" s="245" t="s">
        <v>1161</v>
      </c>
    </row>
    <row r="144" s="2" customFormat="1" ht="21.75" customHeight="1">
      <c r="A144" s="35"/>
      <c r="B144" s="36"/>
      <c r="C144" s="234" t="s">
        <v>220</v>
      </c>
      <c r="D144" s="234" t="s">
        <v>170</v>
      </c>
      <c r="E144" s="235" t="s">
        <v>1162</v>
      </c>
      <c r="F144" s="236" t="s">
        <v>1163</v>
      </c>
      <c r="G144" s="237" t="s">
        <v>209</v>
      </c>
      <c r="H144" s="238">
        <v>1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268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268</v>
      </c>
      <c r="BM144" s="245" t="s">
        <v>1164</v>
      </c>
    </row>
    <row r="145" s="2" customFormat="1" ht="24.15" customHeight="1">
      <c r="A145" s="35"/>
      <c r="B145" s="36"/>
      <c r="C145" s="247" t="s">
        <v>224</v>
      </c>
      <c r="D145" s="247" t="s">
        <v>212</v>
      </c>
      <c r="E145" s="248" t="s">
        <v>1165</v>
      </c>
      <c r="F145" s="249" t="s">
        <v>1166</v>
      </c>
      <c r="G145" s="250" t="s">
        <v>209</v>
      </c>
      <c r="H145" s="251">
        <v>1</v>
      </c>
      <c r="I145" s="252"/>
      <c r="J145" s="251">
        <f>ROUND(I145*H145,2)</f>
        <v>0</v>
      </c>
      <c r="K145" s="253"/>
      <c r="L145" s="254"/>
      <c r="M145" s="255" t="s">
        <v>1</v>
      </c>
      <c r="N145" s="256" t="s">
        <v>41</v>
      </c>
      <c r="O145" s="94"/>
      <c r="P145" s="243">
        <f>O145*H145</f>
        <v>0</v>
      </c>
      <c r="Q145" s="243">
        <v>0.01562</v>
      </c>
      <c r="R145" s="243">
        <f>Q145*H145</f>
        <v>0.01562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272</v>
      </c>
      <c r="AT145" s="245" t="s">
        <v>212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272</v>
      </c>
      <c r="BM145" s="245" t="s">
        <v>1167</v>
      </c>
    </row>
    <row r="146" s="2" customFormat="1" ht="16.5" customHeight="1">
      <c r="A146" s="35"/>
      <c r="B146" s="36"/>
      <c r="C146" s="234" t="s">
        <v>228</v>
      </c>
      <c r="D146" s="234" t="s">
        <v>170</v>
      </c>
      <c r="E146" s="235" t="s">
        <v>1168</v>
      </c>
      <c r="F146" s="236" t="s">
        <v>1169</v>
      </c>
      <c r="G146" s="237" t="s">
        <v>209</v>
      </c>
      <c r="H146" s="238">
        <v>1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268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268</v>
      </c>
      <c r="BM146" s="245" t="s">
        <v>1170</v>
      </c>
    </row>
    <row r="147" s="2" customFormat="1" ht="16.5" customHeight="1">
      <c r="A147" s="35"/>
      <c r="B147" s="36"/>
      <c r="C147" s="234" t="s">
        <v>234</v>
      </c>
      <c r="D147" s="234" t="s">
        <v>170</v>
      </c>
      <c r="E147" s="235" t="s">
        <v>313</v>
      </c>
      <c r="F147" s="236" t="s">
        <v>314</v>
      </c>
      <c r="G147" s="237" t="s">
        <v>267</v>
      </c>
      <c r="H147" s="238">
        <v>2</v>
      </c>
      <c r="I147" s="239"/>
      <c r="J147" s="238">
        <f>ROUND(I147*H147,2)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268</v>
      </c>
      <c r="AT147" s="245" t="s">
        <v>170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268</v>
      </c>
      <c r="BM147" s="245" t="s">
        <v>1000</v>
      </c>
    </row>
    <row r="148" s="2" customFormat="1" ht="24.15" customHeight="1">
      <c r="A148" s="35"/>
      <c r="B148" s="36"/>
      <c r="C148" s="247" t="s">
        <v>277</v>
      </c>
      <c r="D148" s="247" t="s">
        <v>212</v>
      </c>
      <c r="E148" s="248" t="s">
        <v>317</v>
      </c>
      <c r="F148" s="249" t="s">
        <v>318</v>
      </c>
      <c r="G148" s="250" t="s">
        <v>319</v>
      </c>
      <c r="H148" s="251">
        <v>2</v>
      </c>
      <c r="I148" s="252"/>
      <c r="J148" s="251">
        <f>ROUND(I148*H148,2)</f>
        <v>0</v>
      </c>
      <c r="K148" s="253"/>
      <c r="L148" s="254"/>
      <c r="M148" s="255" t="s">
        <v>1</v>
      </c>
      <c r="N148" s="256" t="s">
        <v>41</v>
      </c>
      <c r="O148" s="94"/>
      <c r="P148" s="243">
        <f>O148*H148</f>
        <v>0</v>
      </c>
      <c r="Q148" s="243">
        <v>0.001</v>
      </c>
      <c r="R148" s="243">
        <f>Q148*H148</f>
        <v>0.002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272</v>
      </c>
      <c r="AT148" s="245" t="s">
        <v>212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272</v>
      </c>
      <c r="BM148" s="245" t="s">
        <v>1001</v>
      </c>
    </row>
    <row r="149" s="2" customFormat="1" ht="24.15" customHeight="1">
      <c r="A149" s="35"/>
      <c r="B149" s="36"/>
      <c r="C149" s="234" t="s">
        <v>281</v>
      </c>
      <c r="D149" s="234" t="s">
        <v>170</v>
      </c>
      <c r="E149" s="235" t="s">
        <v>322</v>
      </c>
      <c r="F149" s="236" t="s">
        <v>323</v>
      </c>
      <c r="G149" s="237" t="s">
        <v>267</v>
      </c>
      <c r="H149" s="238">
        <v>0.5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268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268</v>
      </c>
      <c r="BM149" s="245" t="s">
        <v>1002</v>
      </c>
    </row>
    <row r="150" s="2" customFormat="1" ht="21.75" customHeight="1">
      <c r="A150" s="35"/>
      <c r="B150" s="36"/>
      <c r="C150" s="247" t="s">
        <v>285</v>
      </c>
      <c r="D150" s="247" t="s">
        <v>212</v>
      </c>
      <c r="E150" s="248" t="s">
        <v>326</v>
      </c>
      <c r="F150" s="249" t="s">
        <v>327</v>
      </c>
      <c r="G150" s="250" t="s">
        <v>319</v>
      </c>
      <c r="H150" s="251">
        <v>0.01</v>
      </c>
      <c r="I150" s="252"/>
      <c r="J150" s="251">
        <f>ROUND(I150*H150,2)</f>
        <v>0</v>
      </c>
      <c r="K150" s="253"/>
      <c r="L150" s="254"/>
      <c r="M150" s="255" t="s">
        <v>1</v>
      </c>
      <c r="N150" s="256" t="s">
        <v>41</v>
      </c>
      <c r="O150" s="94"/>
      <c r="P150" s="243">
        <f>O150*H150</f>
        <v>0</v>
      </c>
      <c r="Q150" s="243">
        <v>0.001</v>
      </c>
      <c r="R150" s="243">
        <f>Q150*H150</f>
        <v>1.0000000000000001E-05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272</v>
      </c>
      <c r="AT150" s="245" t="s">
        <v>212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272</v>
      </c>
      <c r="BM150" s="245" t="s">
        <v>1003</v>
      </c>
    </row>
    <row r="151" s="2" customFormat="1" ht="21.75" customHeight="1">
      <c r="A151" s="35"/>
      <c r="B151" s="36"/>
      <c r="C151" s="247" t="s">
        <v>7</v>
      </c>
      <c r="D151" s="247" t="s">
        <v>212</v>
      </c>
      <c r="E151" s="248" t="s">
        <v>330</v>
      </c>
      <c r="F151" s="249" t="s">
        <v>331</v>
      </c>
      <c r="G151" s="250" t="s">
        <v>319</v>
      </c>
      <c r="H151" s="251">
        <v>0.01</v>
      </c>
      <c r="I151" s="252"/>
      <c r="J151" s="251">
        <f>ROUND(I151*H151,2)</f>
        <v>0</v>
      </c>
      <c r="K151" s="253"/>
      <c r="L151" s="254"/>
      <c r="M151" s="255" t="s">
        <v>1</v>
      </c>
      <c r="N151" s="256" t="s">
        <v>41</v>
      </c>
      <c r="O151" s="94"/>
      <c r="P151" s="243">
        <f>O151*H151</f>
        <v>0</v>
      </c>
      <c r="Q151" s="243">
        <v>0.001</v>
      </c>
      <c r="R151" s="243">
        <f>Q151*H151</f>
        <v>1.0000000000000001E-05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272</v>
      </c>
      <c r="AT151" s="245" t="s">
        <v>212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272</v>
      </c>
      <c r="BM151" s="245" t="s">
        <v>1004</v>
      </c>
    </row>
    <row r="152" s="2" customFormat="1" ht="16.5" customHeight="1">
      <c r="A152" s="35"/>
      <c r="B152" s="36"/>
      <c r="C152" s="247" t="s">
        <v>292</v>
      </c>
      <c r="D152" s="247" t="s">
        <v>212</v>
      </c>
      <c r="E152" s="248" t="s">
        <v>334</v>
      </c>
      <c r="F152" s="249" t="s">
        <v>335</v>
      </c>
      <c r="G152" s="250" t="s">
        <v>319</v>
      </c>
      <c r="H152" s="251">
        <v>0.01</v>
      </c>
      <c r="I152" s="252"/>
      <c r="J152" s="251">
        <f>ROUND(I152*H152,2)</f>
        <v>0</v>
      </c>
      <c r="K152" s="253"/>
      <c r="L152" s="254"/>
      <c r="M152" s="255" t="s">
        <v>1</v>
      </c>
      <c r="N152" s="256" t="s">
        <v>41</v>
      </c>
      <c r="O152" s="94"/>
      <c r="P152" s="243">
        <f>O152*H152</f>
        <v>0</v>
      </c>
      <c r="Q152" s="243">
        <v>0.001</v>
      </c>
      <c r="R152" s="243">
        <f>Q152*H152</f>
        <v>1.0000000000000001E-05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272</v>
      </c>
      <c r="AT152" s="245" t="s">
        <v>212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272</v>
      </c>
      <c r="BM152" s="245" t="s">
        <v>1005</v>
      </c>
    </row>
    <row r="153" s="2" customFormat="1" ht="33" customHeight="1">
      <c r="A153" s="35"/>
      <c r="B153" s="36"/>
      <c r="C153" s="234" t="s">
        <v>296</v>
      </c>
      <c r="D153" s="234" t="s">
        <v>170</v>
      </c>
      <c r="E153" s="235" t="s">
        <v>338</v>
      </c>
      <c r="F153" s="236" t="s">
        <v>339</v>
      </c>
      <c r="G153" s="237" t="s">
        <v>267</v>
      </c>
      <c r="H153" s="238">
        <v>38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268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268</v>
      </c>
      <c r="BM153" s="245" t="s">
        <v>1006</v>
      </c>
    </row>
    <row r="154" s="2" customFormat="1" ht="16.5" customHeight="1">
      <c r="A154" s="35"/>
      <c r="B154" s="36"/>
      <c r="C154" s="247" t="s">
        <v>300</v>
      </c>
      <c r="D154" s="247" t="s">
        <v>212</v>
      </c>
      <c r="E154" s="248" t="s">
        <v>342</v>
      </c>
      <c r="F154" s="249" t="s">
        <v>343</v>
      </c>
      <c r="G154" s="250" t="s">
        <v>319</v>
      </c>
      <c r="H154" s="251">
        <v>35.719999999999999</v>
      </c>
      <c r="I154" s="252"/>
      <c r="J154" s="251">
        <f>ROUND(I154*H154,2)</f>
        <v>0</v>
      </c>
      <c r="K154" s="253"/>
      <c r="L154" s="254"/>
      <c r="M154" s="255" t="s">
        <v>1</v>
      </c>
      <c r="N154" s="256" t="s">
        <v>41</v>
      </c>
      <c r="O154" s="94"/>
      <c r="P154" s="243">
        <f>O154*H154</f>
        <v>0</v>
      </c>
      <c r="Q154" s="243">
        <v>0.001</v>
      </c>
      <c r="R154" s="243">
        <f>Q154*H154</f>
        <v>0.035720000000000002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272</v>
      </c>
      <c r="AT154" s="245" t="s">
        <v>212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272</v>
      </c>
      <c r="BM154" s="245" t="s">
        <v>1007</v>
      </c>
    </row>
    <row r="155" s="2" customFormat="1" ht="16.5" customHeight="1">
      <c r="A155" s="35"/>
      <c r="B155" s="36"/>
      <c r="C155" s="234" t="s">
        <v>304</v>
      </c>
      <c r="D155" s="234" t="s">
        <v>170</v>
      </c>
      <c r="E155" s="235" t="s">
        <v>346</v>
      </c>
      <c r="F155" s="236" t="s">
        <v>347</v>
      </c>
      <c r="G155" s="237" t="s">
        <v>348</v>
      </c>
      <c r="H155" s="238">
        <v>11</v>
      </c>
      <c r="I155" s="239"/>
      <c r="J155" s="238">
        <f>ROUND(I155*H155,2)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268</v>
      </c>
      <c r="AT155" s="245" t="s">
        <v>170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268</v>
      </c>
      <c r="BM155" s="245" t="s">
        <v>1008</v>
      </c>
    </row>
    <row r="156" s="2" customFormat="1" ht="16.5" customHeight="1">
      <c r="A156" s="35"/>
      <c r="B156" s="36"/>
      <c r="C156" s="247" t="s">
        <v>308</v>
      </c>
      <c r="D156" s="247" t="s">
        <v>212</v>
      </c>
      <c r="E156" s="248" t="s">
        <v>1009</v>
      </c>
      <c r="F156" s="249" t="s">
        <v>1010</v>
      </c>
      <c r="G156" s="250" t="s">
        <v>209</v>
      </c>
      <c r="H156" s="251">
        <v>2</v>
      </c>
      <c r="I156" s="252"/>
      <c r="J156" s="251">
        <f>ROUND(I156*H156,2)</f>
        <v>0</v>
      </c>
      <c r="K156" s="253"/>
      <c r="L156" s="254"/>
      <c r="M156" s="255" t="s">
        <v>1</v>
      </c>
      <c r="N156" s="256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272</v>
      </c>
      <c r="AT156" s="245" t="s">
        <v>212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272</v>
      </c>
      <c r="BM156" s="245" t="s">
        <v>1011</v>
      </c>
    </row>
    <row r="157" s="2" customFormat="1" ht="24.15" customHeight="1">
      <c r="A157" s="35"/>
      <c r="B157" s="36"/>
      <c r="C157" s="247" t="s">
        <v>312</v>
      </c>
      <c r="D157" s="247" t="s">
        <v>212</v>
      </c>
      <c r="E157" s="248" t="s">
        <v>351</v>
      </c>
      <c r="F157" s="249" t="s">
        <v>352</v>
      </c>
      <c r="G157" s="250" t="s">
        <v>209</v>
      </c>
      <c r="H157" s="251">
        <v>8</v>
      </c>
      <c r="I157" s="252"/>
      <c r="J157" s="251">
        <f>ROUND(I157*H157,2)</f>
        <v>0</v>
      </c>
      <c r="K157" s="253"/>
      <c r="L157" s="254"/>
      <c r="M157" s="255" t="s">
        <v>1</v>
      </c>
      <c r="N157" s="256" t="s">
        <v>41</v>
      </c>
      <c r="O157" s="94"/>
      <c r="P157" s="243">
        <f>O157*H157</f>
        <v>0</v>
      </c>
      <c r="Q157" s="243">
        <v>0.00022000000000000001</v>
      </c>
      <c r="R157" s="243">
        <f>Q157*H157</f>
        <v>0.0017600000000000001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272</v>
      </c>
      <c r="AT157" s="245" t="s">
        <v>212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272</v>
      </c>
      <c r="BM157" s="245" t="s">
        <v>1012</v>
      </c>
    </row>
    <row r="158" s="2" customFormat="1" ht="16.5" customHeight="1">
      <c r="A158" s="35"/>
      <c r="B158" s="36"/>
      <c r="C158" s="247" t="s">
        <v>316</v>
      </c>
      <c r="D158" s="247" t="s">
        <v>212</v>
      </c>
      <c r="E158" s="248" t="s">
        <v>1013</v>
      </c>
      <c r="F158" s="249" t="s">
        <v>1014</v>
      </c>
      <c r="G158" s="250" t="s">
        <v>209</v>
      </c>
      <c r="H158" s="251">
        <v>1</v>
      </c>
      <c r="I158" s="252"/>
      <c r="J158" s="251">
        <f>ROUND(I158*H158,2)</f>
        <v>0</v>
      </c>
      <c r="K158" s="253"/>
      <c r="L158" s="254"/>
      <c r="M158" s="255" t="s">
        <v>1</v>
      </c>
      <c r="N158" s="256" t="s">
        <v>41</v>
      </c>
      <c r="O158" s="94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272</v>
      </c>
      <c r="AT158" s="245" t="s">
        <v>212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272</v>
      </c>
      <c r="BM158" s="245" t="s">
        <v>1015</v>
      </c>
    </row>
    <row r="159" s="2" customFormat="1" ht="24.15" customHeight="1">
      <c r="A159" s="35"/>
      <c r="B159" s="36"/>
      <c r="C159" s="234" t="s">
        <v>321</v>
      </c>
      <c r="D159" s="234" t="s">
        <v>170</v>
      </c>
      <c r="E159" s="235" t="s">
        <v>1016</v>
      </c>
      <c r="F159" s="236" t="s">
        <v>1017</v>
      </c>
      <c r="G159" s="237" t="s">
        <v>267</v>
      </c>
      <c r="H159" s="238">
        <v>60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268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268</v>
      </c>
      <c r="BM159" s="245" t="s">
        <v>1018</v>
      </c>
    </row>
    <row r="160" s="2" customFormat="1" ht="16.5" customHeight="1">
      <c r="A160" s="35"/>
      <c r="B160" s="36"/>
      <c r="C160" s="247" t="s">
        <v>325</v>
      </c>
      <c r="D160" s="247" t="s">
        <v>212</v>
      </c>
      <c r="E160" s="248" t="s">
        <v>1019</v>
      </c>
      <c r="F160" s="249" t="s">
        <v>1020</v>
      </c>
      <c r="G160" s="250" t="s">
        <v>267</v>
      </c>
      <c r="H160" s="251">
        <v>60</v>
      </c>
      <c r="I160" s="252"/>
      <c r="J160" s="251">
        <f>ROUND(I160*H160,2)</f>
        <v>0</v>
      </c>
      <c r="K160" s="253"/>
      <c r="L160" s="254"/>
      <c r="M160" s="255" t="s">
        <v>1</v>
      </c>
      <c r="N160" s="256" t="s">
        <v>41</v>
      </c>
      <c r="O160" s="94"/>
      <c r="P160" s="243">
        <f>O160*H160</f>
        <v>0</v>
      </c>
      <c r="Q160" s="243">
        <v>0.00114</v>
      </c>
      <c r="R160" s="243">
        <f>Q160*H160</f>
        <v>0.068400000000000002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272</v>
      </c>
      <c r="AT160" s="245" t="s">
        <v>212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272</v>
      </c>
      <c r="BM160" s="245" t="s">
        <v>1021</v>
      </c>
    </row>
    <row r="161" s="2" customFormat="1" ht="21.75" customHeight="1">
      <c r="A161" s="35"/>
      <c r="B161" s="36"/>
      <c r="C161" s="234" t="s">
        <v>329</v>
      </c>
      <c r="D161" s="234" t="s">
        <v>170</v>
      </c>
      <c r="E161" s="235" t="s">
        <v>371</v>
      </c>
      <c r="F161" s="236" t="s">
        <v>372</v>
      </c>
      <c r="G161" s="237" t="s">
        <v>267</v>
      </c>
      <c r="H161" s="238">
        <v>57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</v>
      </c>
      <c r="R161" s="243">
        <f>Q161*H161</f>
        <v>0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268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268</v>
      </c>
      <c r="BM161" s="245" t="s">
        <v>1022</v>
      </c>
    </row>
    <row r="162" s="2" customFormat="1" ht="24.15" customHeight="1">
      <c r="A162" s="35"/>
      <c r="B162" s="36"/>
      <c r="C162" s="234" t="s">
        <v>333</v>
      </c>
      <c r="D162" s="234" t="s">
        <v>170</v>
      </c>
      <c r="E162" s="235" t="s">
        <v>1171</v>
      </c>
      <c r="F162" s="236" t="s">
        <v>1172</v>
      </c>
      <c r="G162" s="237" t="s">
        <v>209</v>
      </c>
      <c r="H162" s="238">
        <v>1</v>
      </c>
      <c r="I162" s="239"/>
      <c r="J162" s="238">
        <f>ROUND(I162*H162,2)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</v>
      </c>
      <c r="R162" s="243">
        <f>Q162*H162</f>
        <v>0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268</v>
      </c>
      <c r="AT162" s="245" t="s">
        <v>170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268</v>
      </c>
      <c r="BM162" s="245" t="s">
        <v>1173</v>
      </c>
    </row>
    <row r="163" s="2" customFormat="1" ht="24.15" customHeight="1">
      <c r="A163" s="35"/>
      <c r="B163" s="36"/>
      <c r="C163" s="234" t="s">
        <v>337</v>
      </c>
      <c r="D163" s="234" t="s">
        <v>170</v>
      </c>
      <c r="E163" s="235" t="s">
        <v>1174</v>
      </c>
      <c r="F163" s="236" t="s">
        <v>1175</v>
      </c>
      <c r="G163" s="237" t="s">
        <v>209</v>
      </c>
      <c r="H163" s="238">
        <v>1</v>
      </c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268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268</v>
      </c>
      <c r="BM163" s="245" t="s">
        <v>1176</v>
      </c>
    </row>
    <row r="164" s="2" customFormat="1" ht="16.5" customHeight="1">
      <c r="A164" s="35"/>
      <c r="B164" s="36"/>
      <c r="C164" s="234" t="s">
        <v>341</v>
      </c>
      <c r="D164" s="234" t="s">
        <v>170</v>
      </c>
      <c r="E164" s="235" t="s">
        <v>1177</v>
      </c>
      <c r="F164" s="236" t="s">
        <v>1178</v>
      </c>
      <c r="G164" s="237" t="s">
        <v>209</v>
      </c>
      <c r="H164" s="238">
        <v>1</v>
      </c>
      <c r="I164" s="239"/>
      <c r="J164" s="238">
        <f>ROUND(I164*H164,2)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0</v>
      </c>
      <c r="R164" s="243">
        <f>Q164*H164</f>
        <v>0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268</v>
      </c>
      <c r="AT164" s="245" t="s">
        <v>170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268</v>
      </c>
      <c r="BM164" s="245" t="s">
        <v>1179</v>
      </c>
    </row>
    <row r="165" s="2" customFormat="1" ht="16.5" customHeight="1">
      <c r="A165" s="35"/>
      <c r="B165" s="36"/>
      <c r="C165" s="234" t="s">
        <v>345</v>
      </c>
      <c r="D165" s="234" t="s">
        <v>170</v>
      </c>
      <c r="E165" s="235" t="s">
        <v>379</v>
      </c>
      <c r="F165" s="236" t="s">
        <v>380</v>
      </c>
      <c r="G165" s="237" t="s">
        <v>381</v>
      </c>
      <c r="H165" s="238">
        <v>2</v>
      </c>
      <c r="I165" s="239"/>
      <c r="J165" s="238">
        <f>ROUND(I165*H165,2)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0</v>
      </c>
      <c r="R165" s="243">
        <f>Q165*H165</f>
        <v>0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382</v>
      </c>
      <c r="AT165" s="245" t="s">
        <v>170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382</v>
      </c>
      <c r="BM165" s="245" t="s">
        <v>1023</v>
      </c>
    </row>
    <row r="166" s="2" customFormat="1" ht="16.5" customHeight="1">
      <c r="A166" s="35"/>
      <c r="B166" s="36"/>
      <c r="C166" s="234" t="s">
        <v>350</v>
      </c>
      <c r="D166" s="234" t="s">
        <v>170</v>
      </c>
      <c r="E166" s="235" t="s">
        <v>385</v>
      </c>
      <c r="F166" s="236" t="s">
        <v>386</v>
      </c>
      <c r="G166" s="237" t="s">
        <v>381</v>
      </c>
      <c r="H166" s="238">
        <v>1</v>
      </c>
      <c r="I166" s="239"/>
      <c r="J166" s="238">
        <f>ROUND(I166*H166,2)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382</v>
      </c>
      <c r="AT166" s="245" t="s">
        <v>170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382</v>
      </c>
      <c r="BM166" s="245" t="s">
        <v>1024</v>
      </c>
    </row>
    <row r="167" s="2" customFormat="1" ht="16.5" customHeight="1">
      <c r="A167" s="35"/>
      <c r="B167" s="36"/>
      <c r="C167" s="234" t="s">
        <v>354</v>
      </c>
      <c r="D167" s="234" t="s">
        <v>170</v>
      </c>
      <c r="E167" s="235" t="s">
        <v>389</v>
      </c>
      <c r="F167" s="236" t="s">
        <v>390</v>
      </c>
      <c r="G167" s="237" t="s">
        <v>381</v>
      </c>
      <c r="H167" s="238">
        <v>1</v>
      </c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</v>
      </c>
      <c r="R167" s="243">
        <f>Q167*H167</f>
        <v>0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382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382</v>
      </c>
      <c r="BM167" s="245" t="s">
        <v>1025</v>
      </c>
    </row>
    <row r="168" s="2" customFormat="1" ht="16.5" customHeight="1">
      <c r="A168" s="35"/>
      <c r="B168" s="36"/>
      <c r="C168" s="234" t="s">
        <v>358</v>
      </c>
      <c r="D168" s="234" t="s">
        <v>170</v>
      </c>
      <c r="E168" s="235" t="s">
        <v>393</v>
      </c>
      <c r="F168" s="236" t="s">
        <v>394</v>
      </c>
      <c r="G168" s="237" t="s">
        <v>381</v>
      </c>
      <c r="H168" s="238">
        <v>3</v>
      </c>
      <c r="I168" s="239"/>
      <c r="J168" s="238">
        <f>ROUND(I168*H168,2)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382</v>
      </c>
      <c r="AT168" s="245" t="s">
        <v>170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382</v>
      </c>
      <c r="BM168" s="245" t="s">
        <v>1026</v>
      </c>
    </row>
    <row r="169" s="2" customFormat="1" ht="16.5" customHeight="1">
      <c r="A169" s="35"/>
      <c r="B169" s="36"/>
      <c r="C169" s="234" t="s">
        <v>362</v>
      </c>
      <c r="D169" s="234" t="s">
        <v>170</v>
      </c>
      <c r="E169" s="235" t="s">
        <v>397</v>
      </c>
      <c r="F169" s="236" t="s">
        <v>398</v>
      </c>
      <c r="G169" s="237" t="s">
        <v>399</v>
      </c>
      <c r="H169" s="239"/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268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268</v>
      </c>
      <c r="BM169" s="245" t="s">
        <v>1027</v>
      </c>
    </row>
    <row r="170" s="2" customFormat="1" ht="16.5" customHeight="1">
      <c r="A170" s="35"/>
      <c r="B170" s="36"/>
      <c r="C170" s="234" t="s">
        <v>366</v>
      </c>
      <c r="D170" s="234" t="s">
        <v>170</v>
      </c>
      <c r="E170" s="235" t="s">
        <v>402</v>
      </c>
      <c r="F170" s="236" t="s">
        <v>403</v>
      </c>
      <c r="G170" s="237" t="s">
        <v>399</v>
      </c>
      <c r="H170" s="239"/>
      <c r="I170" s="239"/>
      <c r="J170" s="238">
        <f>ROUND(I170*H170,2)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0</v>
      </c>
      <c r="R170" s="243">
        <f>Q170*H170</f>
        <v>0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272</v>
      </c>
      <c r="AT170" s="245" t="s">
        <v>170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272</v>
      </c>
      <c r="BM170" s="245" t="s">
        <v>1028</v>
      </c>
    </row>
    <row r="171" s="2" customFormat="1" ht="16.5" customHeight="1">
      <c r="A171" s="35"/>
      <c r="B171" s="36"/>
      <c r="C171" s="234" t="s">
        <v>370</v>
      </c>
      <c r="D171" s="234" t="s">
        <v>170</v>
      </c>
      <c r="E171" s="235" t="s">
        <v>406</v>
      </c>
      <c r="F171" s="236" t="s">
        <v>407</v>
      </c>
      <c r="G171" s="237" t="s">
        <v>399</v>
      </c>
      <c r="H171" s="239"/>
      <c r="I171" s="239"/>
      <c r="J171" s="238">
        <f>ROUND(I171*H171,2)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</v>
      </c>
      <c r="R171" s="243">
        <f>Q171*H171</f>
        <v>0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268</v>
      </c>
      <c r="AT171" s="245" t="s">
        <v>170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268</v>
      </c>
      <c r="BM171" s="245" t="s">
        <v>1029</v>
      </c>
    </row>
    <row r="172" s="12" customFormat="1" ht="22.8" customHeight="1">
      <c r="A172" s="12"/>
      <c r="B172" s="218"/>
      <c r="C172" s="219"/>
      <c r="D172" s="220" t="s">
        <v>74</v>
      </c>
      <c r="E172" s="232" t="s">
        <v>409</v>
      </c>
      <c r="F172" s="232" t="s">
        <v>410</v>
      </c>
      <c r="G172" s="219"/>
      <c r="H172" s="219"/>
      <c r="I172" s="222"/>
      <c r="J172" s="233">
        <f>BK172</f>
        <v>0</v>
      </c>
      <c r="K172" s="219"/>
      <c r="L172" s="224"/>
      <c r="M172" s="225"/>
      <c r="N172" s="226"/>
      <c r="O172" s="226"/>
      <c r="P172" s="227">
        <f>SUM(P173:P184)</f>
        <v>0</v>
      </c>
      <c r="Q172" s="226"/>
      <c r="R172" s="227">
        <f>SUM(R173:R184)</f>
        <v>5.9544999999999995</v>
      </c>
      <c r="S172" s="226"/>
      <c r="T172" s="228">
        <f>SUM(T173:T184)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9" t="s">
        <v>102</v>
      </c>
      <c r="AT172" s="230" t="s">
        <v>74</v>
      </c>
      <c r="AU172" s="230" t="s">
        <v>79</v>
      </c>
      <c r="AY172" s="229" t="s">
        <v>168</v>
      </c>
      <c r="BK172" s="231">
        <f>SUM(BK173:BK184)</f>
        <v>0</v>
      </c>
    </row>
    <row r="173" s="2" customFormat="1" ht="24.15" customHeight="1">
      <c r="A173" s="35"/>
      <c r="B173" s="36"/>
      <c r="C173" s="234" t="s">
        <v>374</v>
      </c>
      <c r="D173" s="234" t="s">
        <v>170</v>
      </c>
      <c r="E173" s="235" t="s">
        <v>412</v>
      </c>
      <c r="F173" s="236" t="s">
        <v>413</v>
      </c>
      <c r="G173" s="237" t="s">
        <v>414</v>
      </c>
      <c r="H173" s="238">
        <v>0.050000000000000003</v>
      </c>
      <c r="I173" s="239"/>
      <c r="J173" s="238">
        <f>ROUND(I173*H173,2)</f>
        <v>0</v>
      </c>
      <c r="K173" s="240"/>
      <c r="L173" s="41"/>
      <c r="M173" s="241" t="s">
        <v>1</v>
      </c>
      <c r="N173" s="242" t="s">
        <v>41</v>
      </c>
      <c r="O173" s="94"/>
      <c r="P173" s="243">
        <f>O173*H173</f>
        <v>0</v>
      </c>
      <c r="Q173" s="243">
        <v>0</v>
      </c>
      <c r="R173" s="243">
        <f>Q173*H173</f>
        <v>0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268</v>
      </c>
      <c r="AT173" s="245" t="s">
        <v>170</v>
      </c>
      <c r="AU173" s="245" t="s">
        <v>87</v>
      </c>
      <c r="AY173" s="14" t="s">
        <v>168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6">
        <f>ROUND(I173*H173,2)</f>
        <v>0</v>
      </c>
      <c r="BL173" s="14" t="s">
        <v>268</v>
      </c>
      <c r="BM173" s="245" t="s">
        <v>1038</v>
      </c>
    </row>
    <row r="174" s="2" customFormat="1" ht="16.5" customHeight="1">
      <c r="A174" s="35"/>
      <c r="B174" s="36"/>
      <c r="C174" s="247" t="s">
        <v>378</v>
      </c>
      <c r="D174" s="247" t="s">
        <v>212</v>
      </c>
      <c r="E174" s="248" t="s">
        <v>417</v>
      </c>
      <c r="F174" s="249" t="s">
        <v>418</v>
      </c>
      <c r="G174" s="250" t="s">
        <v>319</v>
      </c>
      <c r="H174" s="251">
        <v>0.029999999999999999</v>
      </c>
      <c r="I174" s="252"/>
      <c r="J174" s="251">
        <f>ROUND(I174*H174,2)</f>
        <v>0</v>
      </c>
      <c r="K174" s="253"/>
      <c r="L174" s="254"/>
      <c r="M174" s="255" t="s">
        <v>1</v>
      </c>
      <c r="N174" s="256" t="s">
        <v>41</v>
      </c>
      <c r="O174" s="94"/>
      <c r="P174" s="243">
        <f>O174*H174</f>
        <v>0</v>
      </c>
      <c r="Q174" s="243">
        <v>0.001</v>
      </c>
      <c r="R174" s="243">
        <f>Q174*H174</f>
        <v>3.0000000000000001E-05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272</v>
      </c>
      <c r="AT174" s="245" t="s">
        <v>212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272</v>
      </c>
      <c r="BM174" s="245" t="s">
        <v>1039</v>
      </c>
    </row>
    <row r="175" s="2" customFormat="1" ht="16.5" customHeight="1">
      <c r="A175" s="35"/>
      <c r="B175" s="36"/>
      <c r="C175" s="247" t="s">
        <v>384</v>
      </c>
      <c r="D175" s="247" t="s">
        <v>212</v>
      </c>
      <c r="E175" s="248" t="s">
        <v>421</v>
      </c>
      <c r="F175" s="249" t="s">
        <v>422</v>
      </c>
      <c r="G175" s="250" t="s">
        <v>423</v>
      </c>
      <c r="H175" s="251">
        <v>0.5</v>
      </c>
      <c r="I175" s="252"/>
      <c r="J175" s="251">
        <f>ROUND(I175*H175,2)</f>
        <v>0</v>
      </c>
      <c r="K175" s="253"/>
      <c r="L175" s="254"/>
      <c r="M175" s="255" t="s">
        <v>1</v>
      </c>
      <c r="N175" s="256" t="s">
        <v>41</v>
      </c>
      <c r="O175" s="94"/>
      <c r="P175" s="243">
        <f>O175*H175</f>
        <v>0</v>
      </c>
      <c r="Q175" s="243">
        <v>0.025000000000000001</v>
      </c>
      <c r="R175" s="243">
        <f>Q175*H175</f>
        <v>0.012500000000000001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272</v>
      </c>
      <c r="AT175" s="245" t="s">
        <v>212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272</v>
      </c>
      <c r="BM175" s="245" t="s">
        <v>1040</v>
      </c>
    </row>
    <row r="176" s="2" customFormat="1" ht="24.15" customHeight="1">
      <c r="A176" s="35"/>
      <c r="B176" s="36"/>
      <c r="C176" s="234" t="s">
        <v>388</v>
      </c>
      <c r="D176" s="234" t="s">
        <v>170</v>
      </c>
      <c r="E176" s="235" t="s">
        <v>1041</v>
      </c>
      <c r="F176" s="236" t="s">
        <v>1042</v>
      </c>
      <c r="G176" s="237" t="s">
        <v>177</v>
      </c>
      <c r="H176" s="238">
        <v>0.63</v>
      </c>
      <c r="I176" s="239"/>
      <c r="J176" s="238">
        <f>ROUND(I176*H176,2)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268</v>
      </c>
      <c r="AT176" s="245" t="s">
        <v>170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268</v>
      </c>
      <c r="BM176" s="245" t="s">
        <v>1043</v>
      </c>
    </row>
    <row r="177" s="2" customFormat="1" ht="24.15" customHeight="1">
      <c r="A177" s="35"/>
      <c r="B177" s="36"/>
      <c r="C177" s="234" t="s">
        <v>392</v>
      </c>
      <c r="D177" s="234" t="s">
        <v>170</v>
      </c>
      <c r="E177" s="235" t="s">
        <v>1044</v>
      </c>
      <c r="F177" s="236" t="s">
        <v>1045</v>
      </c>
      <c r="G177" s="237" t="s">
        <v>267</v>
      </c>
      <c r="H177" s="238">
        <v>57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</v>
      </c>
      <c r="R177" s="243">
        <f>Q177*H177</f>
        <v>0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268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268</v>
      </c>
      <c r="BM177" s="245" t="s">
        <v>1046</v>
      </c>
    </row>
    <row r="178" s="2" customFormat="1" ht="24.15" customHeight="1">
      <c r="A178" s="35"/>
      <c r="B178" s="36"/>
      <c r="C178" s="234" t="s">
        <v>396</v>
      </c>
      <c r="D178" s="234" t="s">
        <v>170</v>
      </c>
      <c r="E178" s="235" t="s">
        <v>434</v>
      </c>
      <c r="F178" s="236" t="s">
        <v>435</v>
      </c>
      <c r="G178" s="237" t="s">
        <v>177</v>
      </c>
      <c r="H178" s="238">
        <v>11.970000000000001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268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268</v>
      </c>
      <c r="BM178" s="245" t="s">
        <v>1047</v>
      </c>
    </row>
    <row r="179" s="2" customFormat="1" ht="33" customHeight="1">
      <c r="A179" s="35"/>
      <c r="B179" s="36"/>
      <c r="C179" s="234" t="s">
        <v>401</v>
      </c>
      <c r="D179" s="234" t="s">
        <v>170</v>
      </c>
      <c r="E179" s="235" t="s">
        <v>438</v>
      </c>
      <c r="F179" s="236" t="s">
        <v>439</v>
      </c>
      <c r="G179" s="237" t="s">
        <v>267</v>
      </c>
      <c r="H179" s="238">
        <v>57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268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268</v>
      </c>
      <c r="BM179" s="245" t="s">
        <v>1180</v>
      </c>
    </row>
    <row r="180" s="2" customFormat="1" ht="16.5" customHeight="1">
      <c r="A180" s="35"/>
      <c r="B180" s="36"/>
      <c r="C180" s="247" t="s">
        <v>405</v>
      </c>
      <c r="D180" s="247" t="s">
        <v>212</v>
      </c>
      <c r="E180" s="248" t="s">
        <v>442</v>
      </c>
      <c r="F180" s="249" t="s">
        <v>443</v>
      </c>
      <c r="G180" s="250" t="s">
        <v>190</v>
      </c>
      <c r="H180" s="251">
        <v>5.9299999999999997</v>
      </c>
      <c r="I180" s="252"/>
      <c r="J180" s="251">
        <f>ROUND(I180*H180,2)</f>
        <v>0</v>
      </c>
      <c r="K180" s="253"/>
      <c r="L180" s="254"/>
      <c r="M180" s="255" t="s">
        <v>1</v>
      </c>
      <c r="N180" s="256" t="s">
        <v>41</v>
      </c>
      <c r="O180" s="94"/>
      <c r="P180" s="243">
        <f>O180*H180</f>
        <v>0</v>
      </c>
      <c r="Q180" s="243">
        <v>1</v>
      </c>
      <c r="R180" s="243">
        <f>Q180*H180</f>
        <v>5.9299999999999997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272</v>
      </c>
      <c r="AT180" s="245" t="s">
        <v>212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272</v>
      </c>
      <c r="BM180" s="245" t="s">
        <v>1181</v>
      </c>
    </row>
    <row r="181" s="2" customFormat="1" ht="24.15" customHeight="1">
      <c r="A181" s="35"/>
      <c r="B181" s="36"/>
      <c r="C181" s="234" t="s">
        <v>411</v>
      </c>
      <c r="D181" s="234" t="s">
        <v>170</v>
      </c>
      <c r="E181" s="235" t="s">
        <v>1053</v>
      </c>
      <c r="F181" s="236" t="s">
        <v>1054</v>
      </c>
      <c r="G181" s="237" t="s">
        <v>267</v>
      </c>
      <c r="H181" s="238">
        <v>57</v>
      </c>
      <c r="I181" s="239"/>
      <c r="J181" s="238">
        <f>ROUND(I181*H181,2)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268</v>
      </c>
      <c r="AT181" s="245" t="s">
        <v>170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268</v>
      </c>
      <c r="BM181" s="245" t="s">
        <v>1055</v>
      </c>
    </row>
    <row r="182" s="2" customFormat="1" ht="16.5" customHeight="1">
      <c r="A182" s="35"/>
      <c r="B182" s="36"/>
      <c r="C182" s="247" t="s">
        <v>416</v>
      </c>
      <c r="D182" s="247" t="s">
        <v>212</v>
      </c>
      <c r="E182" s="248" t="s">
        <v>1056</v>
      </c>
      <c r="F182" s="249" t="s">
        <v>1057</v>
      </c>
      <c r="G182" s="250" t="s">
        <v>212</v>
      </c>
      <c r="H182" s="251">
        <v>57</v>
      </c>
      <c r="I182" s="252"/>
      <c r="J182" s="251">
        <f>ROUND(I182*H182,2)</f>
        <v>0</v>
      </c>
      <c r="K182" s="253"/>
      <c r="L182" s="254"/>
      <c r="M182" s="255" t="s">
        <v>1</v>
      </c>
      <c r="N182" s="256" t="s">
        <v>41</v>
      </c>
      <c r="O182" s="94"/>
      <c r="P182" s="243">
        <f>O182*H182</f>
        <v>0</v>
      </c>
      <c r="Q182" s="243">
        <v>0.00021000000000000001</v>
      </c>
      <c r="R182" s="243">
        <f>Q182*H182</f>
        <v>0.01197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272</v>
      </c>
      <c r="AT182" s="245" t="s">
        <v>212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272</v>
      </c>
      <c r="BM182" s="245" t="s">
        <v>1058</v>
      </c>
    </row>
    <row r="183" s="2" customFormat="1" ht="33" customHeight="1">
      <c r="A183" s="35"/>
      <c r="B183" s="36"/>
      <c r="C183" s="234" t="s">
        <v>420</v>
      </c>
      <c r="D183" s="234" t="s">
        <v>170</v>
      </c>
      <c r="E183" s="235" t="s">
        <v>1059</v>
      </c>
      <c r="F183" s="236" t="s">
        <v>455</v>
      </c>
      <c r="G183" s="237" t="s">
        <v>267</v>
      </c>
      <c r="H183" s="238">
        <v>57</v>
      </c>
      <c r="I183" s="239"/>
      <c r="J183" s="238">
        <f>ROUND(I183*H183,2)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268</v>
      </c>
      <c r="AT183" s="245" t="s">
        <v>170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268</v>
      </c>
      <c r="BM183" s="245" t="s">
        <v>1060</v>
      </c>
    </row>
    <row r="184" s="2" customFormat="1" ht="16.5" customHeight="1">
      <c r="A184" s="35"/>
      <c r="B184" s="36"/>
      <c r="C184" s="234" t="s">
        <v>425</v>
      </c>
      <c r="D184" s="234" t="s">
        <v>170</v>
      </c>
      <c r="E184" s="235" t="s">
        <v>406</v>
      </c>
      <c r="F184" s="236" t="s">
        <v>407</v>
      </c>
      <c r="G184" s="237" t="s">
        <v>399</v>
      </c>
      <c r="H184" s="239"/>
      <c r="I184" s="239"/>
      <c r="J184" s="238">
        <f>ROUND(I184*H184,2)</f>
        <v>0</v>
      </c>
      <c r="K184" s="240"/>
      <c r="L184" s="41"/>
      <c r="M184" s="257" t="s">
        <v>1</v>
      </c>
      <c r="N184" s="258" t="s">
        <v>41</v>
      </c>
      <c r="O184" s="259"/>
      <c r="P184" s="260">
        <f>O184*H184</f>
        <v>0</v>
      </c>
      <c r="Q184" s="260">
        <v>0</v>
      </c>
      <c r="R184" s="260">
        <f>Q184*H184</f>
        <v>0</v>
      </c>
      <c r="S184" s="260">
        <v>0</v>
      </c>
      <c r="T184" s="26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268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268</v>
      </c>
      <c r="BM184" s="245" t="s">
        <v>1061</v>
      </c>
    </row>
    <row r="185" s="2" customFormat="1" ht="6.96" customHeight="1">
      <c r="A185" s="35"/>
      <c r="B185" s="69"/>
      <c r="C185" s="70"/>
      <c r="D185" s="70"/>
      <c r="E185" s="70"/>
      <c r="F185" s="70"/>
      <c r="G185" s="70"/>
      <c r="H185" s="70"/>
      <c r="I185" s="70"/>
      <c r="J185" s="70"/>
      <c r="K185" s="70"/>
      <c r="L185" s="41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sheet="1" autoFilter="0" formatColumns="0" formatRows="0" objects="1" scenarios="1" spinCount="100000" saltValue="3Ysr4XWYUlR3ZkfZeZaxRMPbm2OE+Wtux23VWh7/t4auUOFmu1xyeoqukokVyIZk6xnLir+CxGGNiWJs4Ft8Jg==" hashValue="XcZhzMQusgvX8UBDscM+T4BaQE1nMBNRYJaI/ijT6kMIfGECCE5GwVa5ieEob7y0WdmX09WpFnHHPVSh0srD3Q==" algorithmName="SHA-512" password="CC35"/>
  <autoFilter ref="C125:K1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124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1182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1183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ROUND(J131,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ROUND((SUM(BE131:BE268)),  2)</f>
        <v>0</v>
      </c>
      <c r="G35" s="168"/>
      <c r="H35" s="168"/>
      <c r="I35" s="169">
        <v>0.20000000000000001</v>
      </c>
      <c r="J35" s="167">
        <f>ROUND(((SUM(BE131:BE268))*I35),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ROUND((SUM(BF131:BF268)),  2)</f>
        <v>0</v>
      </c>
      <c r="G36" s="168"/>
      <c r="H36" s="168"/>
      <c r="I36" s="169">
        <v>0.20000000000000001</v>
      </c>
      <c r="J36" s="167">
        <f>ROUND(((SUM(BF131:BF268))*I36),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ROUND((SUM(BG131:BG268)),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ROUND((SUM(BH131:BH268)),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ROUND((SUM(BI131:BI268)),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1182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101-05-01 -  Zastávka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MACURA M.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J131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J132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J133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J160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462</v>
      </c>
      <c r="E102" s="203"/>
      <c r="F102" s="203"/>
      <c r="G102" s="203"/>
      <c r="H102" s="203"/>
      <c r="I102" s="203"/>
      <c r="J102" s="204">
        <f>J164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151</v>
      </c>
      <c r="E103" s="203"/>
      <c r="F103" s="203"/>
      <c r="G103" s="203"/>
      <c r="H103" s="203"/>
      <c r="I103" s="203"/>
      <c r="J103" s="204">
        <f>J166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463</v>
      </c>
      <c r="E104" s="203"/>
      <c r="F104" s="203"/>
      <c r="G104" s="203"/>
      <c r="H104" s="203"/>
      <c r="I104" s="203"/>
      <c r="J104" s="204">
        <f>J195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1"/>
      <c r="C105" s="136"/>
      <c r="D105" s="202" t="s">
        <v>152</v>
      </c>
      <c r="E105" s="203"/>
      <c r="F105" s="203"/>
      <c r="G105" s="203"/>
      <c r="H105" s="203"/>
      <c r="I105" s="203"/>
      <c r="J105" s="204">
        <f>J203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153</v>
      </c>
      <c r="E106" s="203"/>
      <c r="F106" s="203"/>
      <c r="G106" s="203"/>
      <c r="H106" s="203"/>
      <c r="I106" s="203"/>
      <c r="J106" s="204">
        <f>J247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5"/>
      <c r="C107" s="196"/>
      <c r="D107" s="197" t="s">
        <v>239</v>
      </c>
      <c r="E107" s="198"/>
      <c r="F107" s="198"/>
      <c r="G107" s="198"/>
      <c r="H107" s="198"/>
      <c r="I107" s="198"/>
      <c r="J107" s="199">
        <f>J249</f>
        <v>0</v>
      </c>
      <c r="K107" s="196"/>
      <c r="L107" s="20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1"/>
      <c r="C108" s="136"/>
      <c r="D108" s="202" t="s">
        <v>464</v>
      </c>
      <c r="E108" s="203"/>
      <c r="F108" s="203"/>
      <c r="G108" s="203"/>
      <c r="H108" s="203"/>
      <c r="I108" s="203"/>
      <c r="J108" s="204">
        <f>J250</f>
        <v>0</v>
      </c>
      <c r="K108" s="136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1"/>
      <c r="C109" s="136"/>
      <c r="D109" s="202" t="s">
        <v>241</v>
      </c>
      <c r="E109" s="203"/>
      <c r="F109" s="203"/>
      <c r="G109" s="203"/>
      <c r="H109" s="203"/>
      <c r="I109" s="203"/>
      <c r="J109" s="204">
        <f>J252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154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14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6.25" customHeight="1">
      <c r="A119" s="35"/>
      <c r="B119" s="36"/>
      <c r="C119" s="37"/>
      <c r="D119" s="37"/>
      <c r="E119" s="190" t="str">
        <f>E7</f>
        <v xml:space="preserve"> Modernizácia zastávok verejnej dopravy a informačných systémov, II. etapa</v>
      </c>
      <c r="F119" s="29"/>
      <c r="G119" s="29"/>
      <c r="H119" s="29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" customFormat="1" ht="12" customHeight="1">
      <c r="B120" s="18"/>
      <c r="C120" s="29" t="s">
        <v>139</v>
      </c>
      <c r="D120" s="19"/>
      <c r="E120" s="19"/>
      <c r="F120" s="19"/>
      <c r="G120" s="19"/>
      <c r="H120" s="19"/>
      <c r="I120" s="19"/>
      <c r="J120" s="19"/>
      <c r="K120" s="19"/>
      <c r="L120" s="17"/>
    </row>
    <row r="121" s="2" customFormat="1" ht="16.5" customHeight="1">
      <c r="A121" s="35"/>
      <c r="B121" s="36"/>
      <c r="C121" s="37"/>
      <c r="D121" s="37"/>
      <c r="E121" s="190" t="s">
        <v>1182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141</v>
      </c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9" t="str">
        <f>E11</f>
        <v xml:space="preserve">101-05-01 -  Zastávka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7"/>
      <c r="E125" s="37"/>
      <c r="F125" s="24" t="str">
        <f>F14</f>
        <v>KOŠICE</v>
      </c>
      <c r="G125" s="37"/>
      <c r="H125" s="37"/>
      <c r="I125" s="29" t="s">
        <v>20</v>
      </c>
      <c r="J125" s="82" t="str">
        <f>IF(J14="","",J14)</f>
        <v>17. 1. 2022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22</v>
      </c>
      <c r="D127" s="37"/>
      <c r="E127" s="37"/>
      <c r="F127" s="24" t="str">
        <f>E17</f>
        <v>MESTO KOŠICE</v>
      </c>
      <c r="G127" s="37"/>
      <c r="H127" s="37"/>
      <c r="I127" s="29" t="s">
        <v>28</v>
      </c>
      <c r="J127" s="33" t="str">
        <f>E23</f>
        <v>ISPO spol. s r.o.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26</v>
      </c>
      <c r="D128" s="37"/>
      <c r="E128" s="37"/>
      <c r="F128" s="24" t="str">
        <f>IF(E20="","",E20)</f>
        <v>Vyplň údaj</v>
      </c>
      <c r="G128" s="37"/>
      <c r="H128" s="37"/>
      <c r="I128" s="29" t="s">
        <v>32</v>
      </c>
      <c r="J128" s="33" t="str">
        <f>E26</f>
        <v>MACURA M.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206"/>
      <c r="B130" s="207"/>
      <c r="C130" s="208" t="s">
        <v>155</v>
      </c>
      <c r="D130" s="209" t="s">
        <v>60</v>
      </c>
      <c r="E130" s="209" t="s">
        <v>56</v>
      </c>
      <c r="F130" s="209" t="s">
        <v>57</v>
      </c>
      <c r="G130" s="209" t="s">
        <v>156</v>
      </c>
      <c r="H130" s="209" t="s">
        <v>157</v>
      </c>
      <c r="I130" s="209" t="s">
        <v>158</v>
      </c>
      <c r="J130" s="210" t="s">
        <v>146</v>
      </c>
      <c r="K130" s="211" t="s">
        <v>159</v>
      </c>
      <c r="L130" s="212"/>
      <c r="M130" s="103" t="s">
        <v>1</v>
      </c>
      <c r="N130" s="104" t="s">
        <v>39</v>
      </c>
      <c r="O130" s="104" t="s">
        <v>160</v>
      </c>
      <c r="P130" s="104" t="s">
        <v>161</v>
      </c>
      <c r="Q130" s="104" t="s">
        <v>162</v>
      </c>
      <c r="R130" s="104" t="s">
        <v>163</v>
      </c>
      <c r="S130" s="104" t="s">
        <v>164</v>
      </c>
      <c r="T130" s="105" t="s">
        <v>165</v>
      </c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</row>
    <row r="131" s="2" customFormat="1" ht="22.8" customHeight="1">
      <c r="A131" s="35"/>
      <c r="B131" s="36"/>
      <c r="C131" s="110" t="s">
        <v>147</v>
      </c>
      <c r="D131" s="37"/>
      <c r="E131" s="37"/>
      <c r="F131" s="37"/>
      <c r="G131" s="37"/>
      <c r="H131" s="37"/>
      <c r="I131" s="37"/>
      <c r="J131" s="213">
        <f>BK131</f>
        <v>0</v>
      </c>
      <c r="K131" s="37"/>
      <c r="L131" s="41"/>
      <c r="M131" s="106"/>
      <c r="N131" s="214"/>
      <c r="O131" s="107"/>
      <c r="P131" s="215">
        <f>P132+P249</f>
        <v>0</v>
      </c>
      <c r="Q131" s="107"/>
      <c r="R131" s="215">
        <f>R132+R249</f>
        <v>617.76809789999993</v>
      </c>
      <c r="S131" s="107"/>
      <c r="T131" s="216">
        <f>T132+T249</f>
        <v>266.02476000000001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74</v>
      </c>
      <c r="AU131" s="14" t="s">
        <v>148</v>
      </c>
      <c r="BK131" s="217">
        <f>BK132+BK249</f>
        <v>0</v>
      </c>
    </row>
    <row r="132" s="12" customFormat="1" ht="25.92" customHeight="1">
      <c r="A132" s="12"/>
      <c r="B132" s="218"/>
      <c r="C132" s="219"/>
      <c r="D132" s="220" t="s">
        <v>74</v>
      </c>
      <c r="E132" s="221" t="s">
        <v>166</v>
      </c>
      <c r="F132" s="221" t="s">
        <v>167</v>
      </c>
      <c r="G132" s="219"/>
      <c r="H132" s="219"/>
      <c r="I132" s="222"/>
      <c r="J132" s="223">
        <f>BK132</f>
        <v>0</v>
      </c>
      <c r="K132" s="219"/>
      <c r="L132" s="224"/>
      <c r="M132" s="225"/>
      <c r="N132" s="226"/>
      <c r="O132" s="226"/>
      <c r="P132" s="227">
        <f>P133+P160+P164+P166+P195+P203+P247</f>
        <v>0</v>
      </c>
      <c r="Q132" s="226"/>
      <c r="R132" s="227">
        <f>R133+R160+R164+R166+R195+R203+R247</f>
        <v>598.76170789999992</v>
      </c>
      <c r="S132" s="226"/>
      <c r="T132" s="228">
        <f>T133+T160+T164+T166+T195+T203+T247</f>
        <v>266.02476000000001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9" t="s">
        <v>79</v>
      </c>
      <c r="AT132" s="230" t="s">
        <v>74</v>
      </c>
      <c r="AU132" s="230" t="s">
        <v>75</v>
      </c>
      <c r="AY132" s="229" t="s">
        <v>168</v>
      </c>
      <c r="BK132" s="231">
        <f>BK133+BK160+BK164+BK166+BK195+BK203+BK247</f>
        <v>0</v>
      </c>
    </row>
    <row r="133" s="12" customFormat="1" ht="22.8" customHeight="1">
      <c r="A133" s="12"/>
      <c r="B133" s="218"/>
      <c r="C133" s="219"/>
      <c r="D133" s="220" t="s">
        <v>74</v>
      </c>
      <c r="E133" s="232" t="s">
        <v>79</v>
      </c>
      <c r="F133" s="232" t="s">
        <v>169</v>
      </c>
      <c r="G133" s="219"/>
      <c r="H133" s="219"/>
      <c r="I133" s="222"/>
      <c r="J133" s="233">
        <f>BK133</f>
        <v>0</v>
      </c>
      <c r="K133" s="219"/>
      <c r="L133" s="224"/>
      <c r="M133" s="225"/>
      <c r="N133" s="226"/>
      <c r="O133" s="226"/>
      <c r="P133" s="227">
        <f>SUM(P134:P159)</f>
        <v>0</v>
      </c>
      <c r="Q133" s="226"/>
      <c r="R133" s="227">
        <f>SUM(R134:R159)</f>
        <v>0.67698000000000003</v>
      </c>
      <c r="S133" s="226"/>
      <c r="T133" s="228">
        <f>SUM(T134:T159)</f>
        <v>243.70099999999999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79</v>
      </c>
      <c r="AT133" s="230" t="s">
        <v>74</v>
      </c>
      <c r="AU133" s="230" t="s">
        <v>79</v>
      </c>
      <c r="AY133" s="229" t="s">
        <v>168</v>
      </c>
      <c r="BK133" s="231">
        <f>SUM(BK134:BK159)</f>
        <v>0</v>
      </c>
    </row>
    <row r="134" s="2" customFormat="1" ht="24.15" customHeight="1">
      <c r="A134" s="35"/>
      <c r="B134" s="36"/>
      <c r="C134" s="234" t="s">
        <v>79</v>
      </c>
      <c r="D134" s="234" t="s">
        <v>170</v>
      </c>
      <c r="E134" s="235" t="s">
        <v>1079</v>
      </c>
      <c r="F134" s="236" t="s">
        <v>1080</v>
      </c>
      <c r="G134" s="237" t="s">
        <v>173</v>
      </c>
      <c r="H134" s="238">
        <v>125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0.26000000000000001</v>
      </c>
      <c r="T134" s="244">
        <f>S134*H134</f>
        <v>32.5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465</v>
      </c>
    </row>
    <row r="135" s="2" customFormat="1" ht="33" customHeight="1">
      <c r="A135" s="35"/>
      <c r="B135" s="36"/>
      <c r="C135" s="234" t="s">
        <v>87</v>
      </c>
      <c r="D135" s="234" t="s">
        <v>170</v>
      </c>
      <c r="E135" s="235" t="s">
        <v>466</v>
      </c>
      <c r="F135" s="236" t="s">
        <v>467</v>
      </c>
      <c r="G135" s="237" t="s">
        <v>173</v>
      </c>
      <c r="H135" s="238">
        <v>48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0.23499999999999999</v>
      </c>
      <c r="T135" s="244">
        <f>S135*H135</f>
        <v>11.279999999999999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468</v>
      </c>
    </row>
    <row r="136" s="2" customFormat="1" ht="24.15" customHeight="1">
      <c r="A136" s="35"/>
      <c r="B136" s="36"/>
      <c r="C136" s="234" t="s">
        <v>102</v>
      </c>
      <c r="D136" s="234" t="s">
        <v>170</v>
      </c>
      <c r="E136" s="235" t="s">
        <v>469</v>
      </c>
      <c r="F136" s="236" t="s">
        <v>470</v>
      </c>
      <c r="G136" s="237" t="s">
        <v>173</v>
      </c>
      <c r="H136" s="238">
        <v>177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0.098000000000000004</v>
      </c>
      <c r="T136" s="244">
        <f>S136*H136</f>
        <v>17.346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471</v>
      </c>
    </row>
    <row r="137" s="2" customFormat="1" ht="24.15" customHeight="1">
      <c r="A137" s="35"/>
      <c r="B137" s="36"/>
      <c r="C137" s="234" t="s">
        <v>109</v>
      </c>
      <c r="D137" s="234" t="s">
        <v>170</v>
      </c>
      <c r="E137" s="235" t="s">
        <v>472</v>
      </c>
      <c r="F137" s="236" t="s">
        <v>473</v>
      </c>
      <c r="G137" s="237" t="s">
        <v>173</v>
      </c>
      <c r="H137" s="238">
        <v>57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0.45000000000000001</v>
      </c>
      <c r="T137" s="244">
        <f>S137*H137</f>
        <v>25.650000000000002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474</v>
      </c>
    </row>
    <row r="138" s="2" customFormat="1" ht="33" customHeight="1">
      <c r="A138" s="35"/>
      <c r="B138" s="36"/>
      <c r="C138" s="234" t="s">
        <v>120</v>
      </c>
      <c r="D138" s="234" t="s">
        <v>170</v>
      </c>
      <c r="E138" s="235" t="s">
        <v>475</v>
      </c>
      <c r="F138" s="236" t="s">
        <v>476</v>
      </c>
      <c r="G138" s="237" t="s">
        <v>267</v>
      </c>
      <c r="H138" s="238">
        <v>98</v>
      </c>
      <c r="I138" s="239"/>
      <c r="J138" s="238">
        <f>ROUND(I138*H138,2)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0.14499999999999999</v>
      </c>
      <c r="T138" s="244">
        <f>S138*H138</f>
        <v>14.209999999999999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109</v>
      </c>
      <c r="AT138" s="245" t="s">
        <v>170</v>
      </c>
      <c r="AU138" s="245" t="s">
        <v>87</v>
      </c>
      <c r="AY138" s="14" t="s">
        <v>168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6">
        <f>ROUND(I138*H138,2)</f>
        <v>0</v>
      </c>
      <c r="BL138" s="14" t="s">
        <v>109</v>
      </c>
      <c r="BM138" s="245" t="s">
        <v>477</v>
      </c>
    </row>
    <row r="139" s="2" customFormat="1" ht="33" customHeight="1">
      <c r="A139" s="35"/>
      <c r="B139" s="36"/>
      <c r="C139" s="234" t="s">
        <v>127</v>
      </c>
      <c r="D139" s="234" t="s">
        <v>170</v>
      </c>
      <c r="E139" s="235" t="s">
        <v>478</v>
      </c>
      <c r="F139" s="236" t="s">
        <v>479</v>
      </c>
      <c r="G139" s="237" t="s">
        <v>173</v>
      </c>
      <c r="H139" s="238">
        <v>302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0.23499999999999999</v>
      </c>
      <c r="T139" s="244">
        <f>S139*H139</f>
        <v>70.969999999999999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480</v>
      </c>
    </row>
    <row r="140" s="2" customFormat="1" ht="33" customHeight="1">
      <c r="A140" s="35"/>
      <c r="B140" s="36"/>
      <c r="C140" s="234" t="s">
        <v>192</v>
      </c>
      <c r="D140" s="234" t="s">
        <v>170</v>
      </c>
      <c r="E140" s="235" t="s">
        <v>481</v>
      </c>
      <c r="F140" s="236" t="s">
        <v>482</v>
      </c>
      <c r="G140" s="237" t="s">
        <v>173</v>
      </c>
      <c r="H140" s="238">
        <v>57</v>
      </c>
      <c r="I140" s="239"/>
      <c r="J140" s="238">
        <f>ROUND(I140*H140,2)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0.56000000000000005</v>
      </c>
      <c r="T140" s="244">
        <f>S140*H140</f>
        <v>31.920000000000002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109</v>
      </c>
      <c r="AT140" s="245" t="s">
        <v>170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109</v>
      </c>
      <c r="BM140" s="245" t="s">
        <v>483</v>
      </c>
    </row>
    <row r="141" s="2" customFormat="1" ht="33" customHeight="1">
      <c r="A141" s="35"/>
      <c r="B141" s="36"/>
      <c r="C141" s="234" t="s">
        <v>197</v>
      </c>
      <c r="D141" s="234" t="s">
        <v>170</v>
      </c>
      <c r="E141" s="235" t="s">
        <v>484</v>
      </c>
      <c r="F141" s="236" t="s">
        <v>485</v>
      </c>
      <c r="G141" s="237" t="s">
        <v>173</v>
      </c>
      <c r="H141" s="238">
        <v>177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0.22500000000000001</v>
      </c>
      <c r="T141" s="244">
        <f>S141*H141</f>
        <v>39.825000000000003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486</v>
      </c>
    </row>
    <row r="142" s="2" customFormat="1" ht="33" customHeight="1">
      <c r="A142" s="35"/>
      <c r="B142" s="36"/>
      <c r="C142" s="234" t="s">
        <v>201</v>
      </c>
      <c r="D142" s="234" t="s">
        <v>170</v>
      </c>
      <c r="E142" s="235" t="s">
        <v>487</v>
      </c>
      <c r="F142" s="236" t="s">
        <v>488</v>
      </c>
      <c r="G142" s="237" t="s">
        <v>177</v>
      </c>
      <c r="H142" s="238">
        <v>4.7999999999999998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109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489</v>
      </c>
    </row>
    <row r="143" s="2" customFormat="1" ht="24.15" customHeight="1">
      <c r="A143" s="35"/>
      <c r="B143" s="36"/>
      <c r="C143" s="234" t="s">
        <v>206</v>
      </c>
      <c r="D143" s="234" t="s">
        <v>170</v>
      </c>
      <c r="E143" s="235" t="s">
        <v>490</v>
      </c>
      <c r="F143" s="236" t="s">
        <v>491</v>
      </c>
      <c r="G143" s="237" t="s">
        <v>177</v>
      </c>
      <c r="H143" s="238">
        <v>123.16</v>
      </c>
      <c r="I143" s="239"/>
      <c r="J143" s="238">
        <f>ROUND(I143*H143,2)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109</v>
      </c>
      <c r="AT143" s="245" t="s">
        <v>170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109</v>
      </c>
      <c r="BM143" s="245" t="s">
        <v>492</v>
      </c>
    </row>
    <row r="144" s="2" customFormat="1" ht="24.15" customHeight="1">
      <c r="A144" s="35"/>
      <c r="B144" s="36"/>
      <c r="C144" s="234" t="s">
        <v>211</v>
      </c>
      <c r="D144" s="234" t="s">
        <v>170</v>
      </c>
      <c r="E144" s="235" t="s">
        <v>493</v>
      </c>
      <c r="F144" s="236" t="s">
        <v>494</v>
      </c>
      <c r="G144" s="237" t="s">
        <v>177</v>
      </c>
      <c r="H144" s="238">
        <v>36.950000000000003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495</v>
      </c>
    </row>
    <row r="145" s="2" customFormat="1" ht="16.5" customHeight="1">
      <c r="A145" s="35"/>
      <c r="B145" s="36"/>
      <c r="C145" s="234" t="s">
        <v>216</v>
      </c>
      <c r="D145" s="234" t="s">
        <v>170</v>
      </c>
      <c r="E145" s="235" t="s">
        <v>502</v>
      </c>
      <c r="F145" s="236" t="s">
        <v>503</v>
      </c>
      <c r="G145" s="237" t="s">
        <v>177</v>
      </c>
      <c r="H145" s="238">
        <v>2.1600000000000001</v>
      </c>
      <c r="I145" s="239"/>
      <c r="J145" s="238">
        <f>ROUND(I145*H145,2)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109</v>
      </c>
      <c r="AT145" s="245" t="s">
        <v>170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504</v>
      </c>
    </row>
    <row r="146" s="2" customFormat="1" ht="37.8" customHeight="1">
      <c r="A146" s="35"/>
      <c r="B146" s="36"/>
      <c r="C146" s="234" t="s">
        <v>220</v>
      </c>
      <c r="D146" s="234" t="s">
        <v>170</v>
      </c>
      <c r="E146" s="235" t="s">
        <v>1083</v>
      </c>
      <c r="F146" s="236" t="s">
        <v>506</v>
      </c>
      <c r="G146" s="237" t="s">
        <v>177</v>
      </c>
      <c r="H146" s="238">
        <v>0.65000000000000002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507</v>
      </c>
    </row>
    <row r="147" s="2" customFormat="1" ht="37.8" customHeight="1">
      <c r="A147" s="35"/>
      <c r="B147" s="36"/>
      <c r="C147" s="234" t="s">
        <v>224</v>
      </c>
      <c r="D147" s="234" t="s">
        <v>170</v>
      </c>
      <c r="E147" s="235" t="s">
        <v>508</v>
      </c>
      <c r="F147" s="236" t="s">
        <v>509</v>
      </c>
      <c r="G147" s="237" t="s">
        <v>177</v>
      </c>
      <c r="H147" s="238">
        <v>123.76000000000001</v>
      </c>
      <c r="I147" s="239"/>
      <c r="J147" s="238">
        <f>ROUND(I147*H147,2)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109</v>
      </c>
      <c r="AT147" s="245" t="s">
        <v>170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510</v>
      </c>
    </row>
    <row r="148" s="2" customFormat="1" ht="44.25" customHeight="1">
      <c r="A148" s="35"/>
      <c r="B148" s="36"/>
      <c r="C148" s="234" t="s">
        <v>228</v>
      </c>
      <c r="D148" s="234" t="s">
        <v>170</v>
      </c>
      <c r="E148" s="235" t="s">
        <v>511</v>
      </c>
      <c r="F148" s="236" t="s">
        <v>512</v>
      </c>
      <c r="G148" s="237" t="s">
        <v>177</v>
      </c>
      <c r="H148" s="238">
        <v>866.32000000000005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513</v>
      </c>
    </row>
    <row r="149" s="2" customFormat="1" ht="21.75" customHeight="1">
      <c r="A149" s="35"/>
      <c r="B149" s="36"/>
      <c r="C149" s="234" t="s">
        <v>234</v>
      </c>
      <c r="D149" s="234" t="s">
        <v>170</v>
      </c>
      <c r="E149" s="235" t="s">
        <v>514</v>
      </c>
      <c r="F149" s="236" t="s">
        <v>515</v>
      </c>
      <c r="G149" s="237" t="s">
        <v>177</v>
      </c>
      <c r="H149" s="238">
        <v>123.76000000000001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109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109</v>
      </c>
      <c r="BM149" s="245" t="s">
        <v>516</v>
      </c>
    </row>
    <row r="150" s="2" customFormat="1" ht="24.15" customHeight="1">
      <c r="A150" s="35"/>
      <c r="B150" s="36"/>
      <c r="C150" s="234" t="s">
        <v>277</v>
      </c>
      <c r="D150" s="234" t="s">
        <v>170</v>
      </c>
      <c r="E150" s="235" t="s">
        <v>188</v>
      </c>
      <c r="F150" s="236" t="s">
        <v>189</v>
      </c>
      <c r="G150" s="237" t="s">
        <v>190</v>
      </c>
      <c r="H150" s="238">
        <v>299.81</v>
      </c>
      <c r="I150" s="239"/>
      <c r="J150" s="238">
        <f>ROUND(I150*H150,2)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109</v>
      </c>
      <c r="AT150" s="245" t="s">
        <v>170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109</v>
      </c>
      <c r="BM150" s="245" t="s">
        <v>517</v>
      </c>
    </row>
    <row r="151" s="2" customFormat="1" ht="24.15" customHeight="1">
      <c r="A151" s="35"/>
      <c r="B151" s="36"/>
      <c r="C151" s="234" t="s">
        <v>281</v>
      </c>
      <c r="D151" s="234" t="s">
        <v>170</v>
      </c>
      <c r="E151" s="235" t="s">
        <v>518</v>
      </c>
      <c r="F151" s="236" t="s">
        <v>519</v>
      </c>
      <c r="G151" s="237" t="s">
        <v>177</v>
      </c>
      <c r="H151" s="238">
        <v>1.5600000000000001</v>
      </c>
      <c r="I151" s="239"/>
      <c r="J151" s="238">
        <f>ROUND(I151*H151,2)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109</v>
      </c>
      <c r="AT151" s="245" t="s">
        <v>170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109</v>
      </c>
      <c r="BM151" s="245" t="s">
        <v>520</v>
      </c>
    </row>
    <row r="152" s="2" customFormat="1" ht="24.15" customHeight="1">
      <c r="A152" s="35"/>
      <c r="B152" s="36"/>
      <c r="C152" s="234" t="s">
        <v>285</v>
      </c>
      <c r="D152" s="234" t="s">
        <v>170</v>
      </c>
      <c r="E152" s="235" t="s">
        <v>521</v>
      </c>
      <c r="F152" s="236" t="s">
        <v>522</v>
      </c>
      <c r="G152" s="237" t="s">
        <v>177</v>
      </c>
      <c r="H152" s="238">
        <v>0.37</v>
      </c>
      <c r="I152" s="239"/>
      <c r="J152" s="238">
        <f>ROUND(I152*H152,2)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109</v>
      </c>
      <c r="AT152" s="245" t="s">
        <v>170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109</v>
      </c>
      <c r="BM152" s="245" t="s">
        <v>523</v>
      </c>
    </row>
    <row r="153" s="2" customFormat="1" ht="16.5" customHeight="1">
      <c r="A153" s="35"/>
      <c r="B153" s="36"/>
      <c r="C153" s="247" t="s">
        <v>7</v>
      </c>
      <c r="D153" s="247" t="s">
        <v>212</v>
      </c>
      <c r="E153" s="248" t="s">
        <v>524</v>
      </c>
      <c r="F153" s="249" t="s">
        <v>525</v>
      </c>
      <c r="G153" s="250" t="s">
        <v>190</v>
      </c>
      <c r="H153" s="251">
        <v>0.63</v>
      </c>
      <c r="I153" s="252"/>
      <c r="J153" s="251">
        <f>ROUND(I153*H153,2)</f>
        <v>0</v>
      </c>
      <c r="K153" s="253"/>
      <c r="L153" s="254"/>
      <c r="M153" s="255" t="s">
        <v>1</v>
      </c>
      <c r="N153" s="256" t="s">
        <v>41</v>
      </c>
      <c r="O153" s="94"/>
      <c r="P153" s="243">
        <f>O153*H153</f>
        <v>0</v>
      </c>
      <c r="Q153" s="243">
        <v>1</v>
      </c>
      <c r="R153" s="243">
        <f>Q153*H153</f>
        <v>0.63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197</v>
      </c>
      <c r="AT153" s="245" t="s">
        <v>212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109</v>
      </c>
      <c r="BM153" s="245" t="s">
        <v>526</v>
      </c>
    </row>
    <row r="154" s="2" customFormat="1" ht="21.75" customHeight="1">
      <c r="A154" s="35"/>
      <c r="B154" s="36"/>
      <c r="C154" s="234" t="s">
        <v>292</v>
      </c>
      <c r="D154" s="234" t="s">
        <v>170</v>
      </c>
      <c r="E154" s="235" t="s">
        <v>527</v>
      </c>
      <c r="F154" s="236" t="s">
        <v>528</v>
      </c>
      <c r="G154" s="237" t="s">
        <v>173</v>
      </c>
      <c r="H154" s="238">
        <v>68</v>
      </c>
      <c r="I154" s="239"/>
      <c r="J154" s="238">
        <f>ROUND(I154*H154,2)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109</v>
      </c>
      <c r="AT154" s="245" t="s">
        <v>170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109</v>
      </c>
      <c r="BM154" s="245" t="s">
        <v>529</v>
      </c>
    </row>
    <row r="155" s="2" customFormat="1" ht="21.75" customHeight="1">
      <c r="A155" s="35"/>
      <c r="B155" s="36"/>
      <c r="C155" s="234" t="s">
        <v>296</v>
      </c>
      <c r="D155" s="234" t="s">
        <v>170</v>
      </c>
      <c r="E155" s="235" t="s">
        <v>193</v>
      </c>
      <c r="F155" s="236" t="s">
        <v>194</v>
      </c>
      <c r="G155" s="237" t="s">
        <v>173</v>
      </c>
      <c r="H155" s="238">
        <v>412.43000000000001</v>
      </c>
      <c r="I155" s="239"/>
      <c r="J155" s="238">
        <f>ROUND(I155*H155,2)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109</v>
      </c>
      <c r="AT155" s="245" t="s">
        <v>170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109</v>
      </c>
      <c r="BM155" s="245" t="s">
        <v>530</v>
      </c>
    </row>
    <row r="156" s="2" customFormat="1" ht="24.15" customHeight="1">
      <c r="A156" s="35"/>
      <c r="B156" s="36"/>
      <c r="C156" s="234" t="s">
        <v>300</v>
      </c>
      <c r="D156" s="234" t="s">
        <v>170</v>
      </c>
      <c r="E156" s="235" t="s">
        <v>531</v>
      </c>
      <c r="F156" s="236" t="s">
        <v>532</v>
      </c>
      <c r="G156" s="237" t="s">
        <v>173</v>
      </c>
      <c r="H156" s="238">
        <v>68</v>
      </c>
      <c r="I156" s="239"/>
      <c r="J156" s="238">
        <f>ROUND(I156*H156,2)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109</v>
      </c>
      <c r="AT156" s="245" t="s">
        <v>170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109</v>
      </c>
      <c r="BM156" s="245" t="s">
        <v>533</v>
      </c>
    </row>
    <row r="157" s="2" customFormat="1" ht="16.5" customHeight="1">
      <c r="A157" s="35"/>
      <c r="B157" s="36"/>
      <c r="C157" s="234" t="s">
        <v>304</v>
      </c>
      <c r="D157" s="234" t="s">
        <v>170</v>
      </c>
      <c r="E157" s="235" t="s">
        <v>534</v>
      </c>
      <c r="F157" s="236" t="s">
        <v>535</v>
      </c>
      <c r="G157" s="237" t="s">
        <v>173</v>
      </c>
      <c r="H157" s="238">
        <v>68</v>
      </c>
      <c r="I157" s="239"/>
      <c r="J157" s="238">
        <f>ROUND(I157*H157,2)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0.00064000000000000005</v>
      </c>
      <c r="R157" s="243">
        <f>Q157*H157</f>
        <v>0.043520000000000003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109</v>
      </c>
      <c r="AT157" s="245" t="s">
        <v>170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109</v>
      </c>
      <c r="BM157" s="245" t="s">
        <v>536</v>
      </c>
    </row>
    <row r="158" s="2" customFormat="1" ht="16.5" customHeight="1">
      <c r="A158" s="35"/>
      <c r="B158" s="36"/>
      <c r="C158" s="247" t="s">
        <v>308</v>
      </c>
      <c r="D158" s="247" t="s">
        <v>212</v>
      </c>
      <c r="E158" s="248" t="s">
        <v>537</v>
      </c>
      <c r="F158" s="249" t="s">
        <v>538</v>
      </c>
      <c r="G158" s="250" t="s">
        <v>319</v>
      </c>
      <c r="H158" s="251">
        <v>2.1000000000000001</v>
      </c>
      <c r="I158" s="252"/>
      <c r="J158" s="251">
        <f>ROUND(I158*H158,2)</f>
        <v>0</v>
      </c>
      <c r="K158" s="253"/>
      <c r="L158" s="254"/>
      <c r="M158" s="255" t="s">
        <v>1</v>
      </c>
      <c r="N158" s="256" t="s">
        <v>41</v>
      </c>
      <c r="O158" s="94"/>
      <c r="P158" s="243">
        <f>O158*H158</f>
        <v>0</v>
      </c>
      <c r="Q158" s="243">
        <v>0.001</v>
      </c>
      <c r="R158" s="243">
        <f>Q158*H158</f>
        <v>0.0021000000000000003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197</v>
      </c>
      <c r="AT158" s="245" t="s">
        <v>212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109</v>
      </c>
      <c r="BM158" s="245" t="s">
        <v>539</v>
      </c>
    </row>
    <row r="159" s="2" customFormat="1" ht="24.15" customHeight="1">
      <c r="A159" s="35"/>
      <c r="B159" s="36"/>
      <c r="C159" s="234" t="s">
        <v>312</v>
      </c>
      <c r="D159" s="234" t="s">
        <v>170</v>
      </c>
      <c r="E159" s="235" t="s">
        <v>540</v>
      </c>
      <c r="F159" s="236" t="s">
        <v>541</v>
      </c>
      <c r="G159" s="237" t="s">
        <v>173</v>
      </c>
      <c r="H159" s="238">
        <v>68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2.0000000000000002E-05</v>
      </c>
      <c r="R159" s="243">
        <f>Q159*H159</f>
        <v>0.0013600000000000001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109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109</v>
      </c>
      <c r="BM159" s="245" t="s">
        <v>542</v>
      </c>
    </row>
    <row r="160" s="12" customFormat="1" ht="22.8" customHeight="1">
      <c r="A160" s="12"/>
      <c r="B160" s="218"/>
      <c r="C160" s="219"/>
      <c r="D160" s="220" t="s">
        <v>74</v>
      </c>
      <c r="E160" s="232" t="s">
        <v>87</v>
      </c>
      <c r="F160" s="232" t="s">
        <v>543</v>
      </c>
      <c r="G160" s="219"/>
      <c r="H160" s="219"/>
      <c r="I160" s="222"/>
      <c r="J160" s="233">
        <f>BK160</f>
        <v>0</v>
      </c>
      <c r="K160" s="219"/>
      <c r="L160" s="224"/>
      <c r="M160" s="225"/>
      <c r="N160" s="226"/>
      <c r="O160" s="226"/>
      <c r="P160" s="227">
        <f>SUM(P161:P163)</f>
        <v>0</v>
      </c>
      <c r="Q160" s="226"/>
      <c r="R160" s="227">
        <f>SUM(R161:R163)</f>
        <v>2.1325058000000006</v>
      </c>
      <c r="S160" s="226"/>
      <c r="T160" s="228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9" t="s">
        <v>79</v>
      </c>
      <c r="AT160" s="230" t="s">
        <v>74</v>
      </c>
      <c r="AU160" s="230" t="s">
        <v>79</v>
      </c>
      <c r="AY160" s="229" t="s">
        <v>168</v>
      </c>
      <c r="BK160" s="231">
        <f>SUM(BK161:BK163)</f>
        <v>0</v>
      </c>
    </row>
    <row r="161" s="2" customFormat="1" ht="16.5" customHeight="1">
      <c r="A161" s="35"/>
      <c r="B161" s="36"/>
      <c r="C161" s="234" t="s">
        <v>316</v>
      </c>
      <c r="D161" s="234" t="s">
        <v>170</v>
      </c>
      <c r="E161" s="235" t="s">
        <v>556</v>
      </c>
      <c r="F161" s="236" t="s">
        <v>557</v>
      </c>
      <c r="G161" s="237" t="s">
        <v>190</v>
      </c>
      <c r="H161" s="238">
        <v>1.9299999999999999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1.0530600000000001</v>
      </c>
      <c r="R161" s="243">
        <f>Q161*H161</f>
        <v>2.0324058000000003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109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109</v>
      </c>
      <c r="BM161" s="245" t="s">
        <v>558</v>
      </c>
    </row>
    <row r="162" s="2" customFormat="1" ht="24.15" customHeight="1">
      <c r="A162" s="35"/>
      <c r="B162" s="36"/>
      <c r="C162" s="234" t="s">
        <v>321</v>
      </c>
      <c r="D162" s="234" t="s">
        <v>170</v>
      </c>
      <c r="E162" s="235" t="s">
        <v>568</v>
      </c>
      <c r="F162" s="236" t="s">
        <v>569</v>
      </c>
      <c r="G162" s="237" t="s">
        <v>173</v>
      </c>
      <c r="H162" s="238">
        <v>193.59999999999999</v>
      </c>
      <c r="I162" s="239"/>
      <c r="J162" s="238">
        <f>ROUND(I162*H162,2)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0.00025999999999999998</v>
      </c>
      <c r="R162" s="243">
        <f>Q162*H162</f>
        <v>0.050335999999999992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109</v>
      </c>
      <c r="AT162" s="245" t="s">
        <v>170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109</v>
      </c>
      <c r="BM162" s="245" t="s">
        <v>1087</v>
      </c>
    </row>
    <row r="163" s="2" customFormat="1" ht="24.15" customHeight="1">
      <c r="A163" s="35"/>
      <c r="B163" s="36"/>
      <c r="C163" s="234" t="s">
        <v>325</v>
      </c>
      <c r="D163" s="234" t="s">
        <v>170</v>
      </c>
      <c r="E163" s="235" t="s">
        <v>571</v>
      </c>
      <c r="F163" s="236" t="s">
        <v>572</v>
      </c>
      <c r="G163" s="237" t="s">
        <v>173</v>
      </c>
      <c r="H163" s="238">
        <v>191.40000000000001</v>
      </c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0.00025999999999999998</v>
      </c>
      <c r="R163" s="243">
        <f>Q163*H163</f>
        <v>0.049763999999999996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109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109</v>
      </c>
      <c r="BM163" s="245" t="s">
        <v>573</v>
      </c>
    </row>
    <row r="164" s="12" customFormat="1" ht="22.8" customHeight="1">
      <c r="A164" s="12"/>
      <c r="B164" s="218"/>
      <c r="C164" s="219"/>
      <c r="D164" s="220" t="s">
        <v>74</v>
      </c>
      <c r="E164" s="232" t="s">
        <v>109</v>
      </c>
      <c r="F164" s="232" t="s">
        <v>574</v>
      </c>
      <c r="G164" s="219"/>
      <c r="H164" s="219"/>
      <c r="I164" s="222"/>
      <c r="J164" s="233">
        <f>BK164</f>
        <v>0</v>
      </c>
      <c r="K164" s="219"/>
      <c r="L164" s="224"/>
      <c r="M164" s="225"/>
      <c r="N164" s="226"/>
      <c r="O164" s="226"/>
      <c r="P164" s="227">
        <f>P165</f>
        <v>0</v>
      </c>
      <c r="Q164" s="226"/>
      <c r="R164" s="227">
        <f>R165</f>
        <v>0.15126239999999999</v>
      </c>
      <c r="S164" s="226"/>
      <c r="T164" s="228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9" t="s">
        <v>79</v>
      </c>
      <c r="AT164" s="230" t="s">
        <v>74</v>
      </c>
      <c r="AU164" s="230" t="s">
        <v>79</v>
      </c>
      <c r="AY164" s="229" t="s">
        <v>168</v>
      </c>
      <c r="BK164" s="231">
        <f>BK165</f>
        <v>0</v>
      </c>
    </row>
    <row r="165" s="2" customFormat="1" ht="33" customHeight="1">
      <c r="A165" s="35"/>
      <c r="B165" s="36"/>
      <c r="C165" s="234" t="s">
        <v>329</v>
      </c>
      <c r="D165" s="234" t="s">
        <v>170</v>
      </c>
      <c r="E165" s="235" t="s">
        <v>575</v>
      </c>
      <c r="F165" s="236" t="s">
        <v>576</v>
      </c>
      <c r="G165" s="237" t="s">
        <v>177</v>
      </c>
      <c r="H165" s="238">
        <v>0.080000000000000002</v>
      </c>
      <c r="I165" s="239"/>
      <c r="J165" s="238">
        <f>ROUND(I165*H165,2)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1.8907799999999999</v>
      </c>
      <c r="R165" s="243">
        <f>Q165*H165</f>
        <v>0.15126239999999999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109</v>
      </c>
      <c r="AT165" s="245" t="s">
        <v>170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109</v>
      </c>
      <c r="BM165" s="245" t="s">
        <v>577</v>
      </c>
    </row>
    <row r="166" s="12" customFormat="1" ht="22.8" customHeight="1">
      <c r="A166" s="12"/>
      <c r="B166" s="218"/>
      <c r="C166" s="219"/>
      <c r="D166" s="220" t="s">
        <v>74</v>
      </c>
      <c r="E166" s="232" t="s">
        <v>120</v>
      </c>
      <c r="F166" s="232" t="s">
        <v>196</v>
      </c>
      <c r="G166" s="219"/>
      <c r="H166" s="219"/>
      <c r="I166" s="222"/>
      <c r="J166" s="233">
        <f>BK166</f>
        <v>0</v>
      </c>
      <c r="K166" s="219"/>
      <c r="L166" s="224"/>
      <c r="M166" s="225"/>
      <c r="N166" s="226"/>
      <c r="O166" s="226"/>
      <c r="P166" s="227">
        <f>SUM(P167:P194)</f>
        <v>0</v>
      </c>
      <c r="Q166" s="226"/>
      <c r="R166" s="227">
        <f>SUM(R167:R194)</f>
        <v>565.59201749999988</v>
      </c>
      <c r="S166" s="226"/>
      <c r="T166" s="228">
        <f>SUM(T167:T194)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9" t="s">
        <v>79</v>
      </c>
      <c r="AT166" s="230" t="s">
        <v>74</v>
      </c>
      <c r="AU166" s="230" t="s">
        <v>79</v>
      </c>
      <c r="AY166" s="229" t="s">
        <v>168</v>
      </c>
      <c r="BK166" s="231">
        <f>SUM(BK167:BK194)</f>
        <v>0</v>
      </c>
    </row>
    <row r="167" s="2" customFormat="1" ht="33" customHeight="1">
      <c r="A167" s="35"/>
      <c r="B167" s="36"/>
      <c r="C167" s="234" t="s">
        <v>333</v>
      </c>
      <c r="D167" s="234" t="s">
        <v>170</v>
      </c>
      <c r="E167" s="235" t="s">
        <v>578</v>
      </c>
      <c r="F167" s="236" t="s">
        <v>579</v>
      </c>
      <c r="G167" s="237" t="s">
        <v>173</v>
      </c>
      <c r="H167" s="238">
        <v>181</v>
      </c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0.29160000000000003</v>
      </c>
      <c r="R167" s="243">
        <f>Q167*H167</f>
        <v>52.779600000000002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109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109</v>
      </c>
      <c r="BM167" s="245" t="s">
        <v>580</v>
      </c>
    </row>
    <row r="168" s="2" customFormat="1" ht="33" customHeight="1">
      <c r="A168" s="35"/>
      <c r="B168" s="36"/>
      <c r="C168" s="234" t="s">
        <v>337</v>
      </c>
      <c r="D168" s="234" t="s">
        <v>170</v>
      </c>
      <c r="E168" s="235" t="s">
        <v>581</v>
      </c>
      <c r="F168" s="236" t="s">
        <v>582</v>
      </c>
      <c r="G168" s="237" t="s">
        <v>173</v>
      </c>
      <c r="H168" s="238">
        <v>175.44999999999999</v>
      </c>
      <c r="I168" s="239"/>
      <c r="J168" s="238">
        <f>ROUND(I168*H168,2)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0.38624999999999998</v>
      </c>
      <c r="R168" s="243">
        <f>Q168*H168</f>
        <v>67.767562499999997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109</v>
      </c>
      <c r="AT168" s="245" t="s">
        <v>170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109</v>
      </c>
      <c r="BM168" s="245" t="s">
        <v>583</v>
      </c>
    </row>
    <row r="169" s="2" customFormat="1" ht="33" customHeight="1">
      <c r="A169" s="35"/>
      <c r="B169" s="36"/>
      <c r="C169" s="234" t="s">
        <v>341</v>
      </c>
      <c r="D169" s="234" t="s">
        <v>170</v>
      </c>
      <c r="E169" s="235" t="s">
        <v>584</v>
      </c>
      <c r="F169" s="236" t="s">
        <v>585</v>
      </c>
      <c r="G169" s="237" t="s">
        <v>173</v>
      </c>
      <c r="H169" s="238">
        <v>7</v>
      </c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0.44814999999999999</v>
      </c>
      <c r="R169" s="243">
        <f>Q169*H169</f>
        <v>3.1370499999999999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109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109</v>
      </c>
      <c r="BM169" s="245" t="s">
        <v>586</v>
      </c>
    </row>
    <row r="170" s="2" customFormat="1" ht="24.15" customHeight="1">
      <c r="A170" s="35"/>
      <c r="B170" s="36"/>
      <c r="C170" s="234" t="s">
        <v>345</v>
      </c>
      <c r="D170" s="234" t="s">
        <v>170</v>
      </c>
      <c r="E170" s="235" t="s">
        <v>587</v>
      </c>
      <c r="F170" s="236" t="s">
        <v>588</v>
      </c>
      <c r="G170" s="237" t="s">
        <v>177</v>
      </c>
      <c r="H170" s="238">
        <v>105.59999999999999</v>
      </c>
      <c r="I170" s="239"/>
      <c r="J170" s="238">
        <f>ROUND(I170*H170,2)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1.9312499999999999</v>
      </c>
      <c r="R170" s="243">
        <f>Q170*H170</f>
        <v>203.93999999999997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109</v>
      </c>
      <c r="AT170" s="245" t="s">
        <v>170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109</v>
      </c>
      <c r="BM170" s="245" t="s">
        <v>589</v>
      </c>
    </row>
    <row r="171" s="2" customFormat="1" ht="24.15" customHeight="1">
      <c r="A171" s="35"/>
      <c r="B171" s="36"/>
      <c r="C171" s="234" t="s">
        <v>350</v>
      </c>
      <c r="D171" s="234" t="s">
        <v>170</v>
      </c>
      <c r="E171" s="235" t="s">
        <v>590</v>
      </c>
      <c r="F171" s="236" t="s">
        <v>591</v>
      </c>
      <c r="G171" s="237" t="s">
        <v>173</v>
      </c>
      <c r="H171" s="238">
        <v>48</v>
      </c>
      <c r="I171" s="239"/>
      <c r="J171" s="238">
        <f>ROUND(I171*H171,2)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0.18906999999999999</v>
      </c>
      <c r="R171" s="243">
        <f>Q171*H171</f>
        <v>9.0753599999999999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109</v>
      </c>
      <c r="AT171" s="245" t="s">
        <v>170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109</v>
      </c>
      <c r="BM171" s="245" t="s">
        <v>592</v>
      </c>
    </row>
    <row r="172" s="2" customFormat="1" ht="33" customHeight="1">
      <c r="A172" s="35"/>
      <c r="B172" s="36"/>
      <c r="C172" s="234" t="s">
        <v>354</v>
      </c>
      <c r="D172" s="234" t="s">
        <v>170</v>
      </c>
      <c r="E172" s="235" t="s">
        <v>593</v>
      </c>
      <c r="F172" s="236" t="s">
        <v>594</v>
      </c>
      <c r="G172" s="237" t="s">
        <v>173</v>
      </c>
      <c r="H172" s="238">
        <v>78</v>
      </c>
      <c r="I172" s="239"/>
      <c r="J172" s="238">
        <f>ROUND(I172*H172,2)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0.10548</v>
      </c>
      <c r="R172" s="243">
        <f>Q172*H172</f>
        <v>8.2274399999999996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109</v>
      </c>
      <c r="AT172" s="245" t="s">
        <v>170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109</v>
      </c>
      <c r="BM172" s="245" t="s">
        <v>595</v>
      </c>
    </row>
    <row r="173" s="2" customFormat="1" ht="33" customHeight="1">
      <c r="A173" s="35"/>
      <c r="B173" s="36"/>
      <c r="C173" s="234" t="s">
        <v>358</v>
      </c>
      <c r="D173" s="234" t="s">
        <v>170</v>
      </c>
      <c r="E173" s="235" t="s">
        <v>596</v>
      </c>
      <c r="F173" s="236" t="s">
        <v>597</v>
      </c>
      <c r="G173" s="237" t="s">
        <v>173</v>
      </c>
      <c r="H173" s="238">
        <v>81.5</v>
      </c>
      <c r="I173" s="239"/>
      <c r="J173" s="238">
        <f>ROUND(I173*H173,2)</f>
        <v>0</v>
      </c>
      <c r="K173" s="240"/>
      <c r="L173" s="41"/>
      <c r="M173" s="241" t="s">
        <v>1</v>
      </c>
      <c r="N173" s="242" t="s">
        <v>41</v>
      </c>
      <c r="O173" s="94"/>
      <c r="P173" s="243">
        <f>O173*H173</f>
        <v>0</v>
      </c>
      <c r="Q173" s="243">
        <v>0.23737</v>
      </c>
      <c r="R173" s="243">
        <f>Q173*H173</f>
        <v>19.345655000000001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109</v>
      </c>
      <c r="AT173" s="245" t="s">
        <v>170</v>
      </c>
      <c r="AU173" s="245" t="s">
        <v>87</v>
      </c>
      <c r="AY173" s="14" t="s">
        <v>168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6">
        <f>ROUND(I173*H173,2)</f>
        <v>0</v>
      </c>
      <c r="BL173" s="14" t="s">
        <v>109</v>
      </c>
      <c r="BM173" s="245" t="s">
        <v>598</v>
      </c>
    </row>
    <row r="174" s="2" customFormat="1" ht="37.8" customHeight="1">
      <c r="A174" s="35"/>
      <c r="B174" s="36"/>
      <c r="C174" s="234" t="s">
        <v>362</v>
      </c>
      <c r="D174" s="234" t="s">
        <v>170</v>
      </c>
      <c r="E174" s="235" t="s">
        <v>599</v>
      </c>
      <c r="F174" s="236" t="s">
        <v>600</v>
      </c>
      <c r="G174" s="237" t="s">
        <v>173</v>
      </c>
      <c r="H174" s="238">
        <v>78</v>
      </c>
      <c r="I174" s="239"/>
      <c r="J174" s="238">
        <f>ROUND(I174*H174,2)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0.42405999999999999</v>
      </c>
      <c r="R174" s="243">
        <f>Q174*H174</f>
        <v>33.076679999999996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109</v>
      </c>
      <c r="AT174" s="245" t="s">
        <v>170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109</v>
      </c>
      <c r="BM174" s="245" t="s">
        <v>601</v>
      </c>
    </row>
    <row r="175" s="2" customFormat="1" ht="37.8" customHeight="1">
      <c r="A175" s="35"/>
      <c r="B175" s="36"/>
      <c r="C175" s="234" t="s">
        <v>366</v>
      </c>
      <c r="D175" s="234" t="s">
        <v>170</v>
      </c>
      <c r="E175" s="235" t="s">
        <v>602</v>
      </c>
      <c r="F175" s="236" t="s">
        <v>603</v>
      </c>
      <c r="G175" s="237" t="s">
        <v>173</v>
      </c>
      <c r="H175" s="238">
        <v>81.5</v>
      </c>
      <c r="I175" s="239"/>
      <c r="J175" s="238">
        <f>ROUND(I175*H175,2)</f>
        <v>0</v>
      </c>
      <c r="K175" s="240"/>
      <c r="L175" s="41"/>
      <c r="M175" s="241" t="s">
        <v>1</v>
      </c>
      <c r="N175" s="242" t="s">
        <v>41</v>
      </c>
      <c r="O175" s="94"/>
      <c r="P175" s="243">
        <f>O175*H175</f>
        <v>0</v>
      </c>
      <c r="Q175" s="243">
        <v>0.51829000000000003</v>
      </c>
      <c r="R175" s="243">
        <f>Q175*H175</f>
        <v>42.240635000000005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109</v>
      </c>
      <c r="AT175" s="245" t="s">
        <v>170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109</v>
      </c>
      <c r="BM175" s="245" t="s">
        <v>604</v>
      </c>
    </row>
    <row r="176" s="2" customFormat="1" ht="33" customHeight="1">
      <c r="A176" s="35"/>
      <c r="B176" s="36"/>
      <c r="C176" s="234" t="s">
        <v>370</v>
      </c>
      <c r="D176" s="234" t="s">
        <v>170</v>
      </c>
      <c r="E176" s="235" t="s">
        <v>605</v>
      </c>
      <c r="F176" s="236" t="s">
        <v>606</v>
      </c>
      <c r="G176" s="237" t="s">
        <v>173</v>
      </c>
      <c r="H176" s="238">
        <v>166.5</v>
      </c>
      <c r="I176" s="239"/>
      <c r="J176" s="238">
        <f>ROUND(I176*H176,2)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0.0057099999999999998</v>
      </c>
      <c r="R176" s="243">
        <f>Q176*H176</f>
        <v>0.95071499999999998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109</v>
      </c>
      <c r="AT176" s="245" t="s">
        <v>170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109</v>
      </c>
      <c r="BM176" s="245" t="s">
        <v>607</v>
      </c>
    </row>
    <row r="177" s="2" customFormat="1" ht="33" customHeight="1">
      <c r="A177" s="35"/>
      <c r="B177" s="36"/>
      <c r="C177" s="234" t="s">
        <v>374</v>
      </c>
      <c r="D177" s="234" t="s">
        <v>170</v>
      </c>
      <c r="E177" s="235" t="s">
        <v>608</v>
      </c>
      <c r="F177" s="236" t="s">
        <v>609</v>
      </c>
      <c r="G177" s="237" t="s">
        <v>173</v>
      </c>
      <c r="H177" s="238">
        <v>163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0.00051000000000000004</v>
      </c>
      <c r="R177" s="243">
        <f>Q177*H177</f>
        <v>0.083130000000000009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109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109</v>
      </c>
      <c r="BM177" s="245" t="s">
        <v>610</v>
      </c>
    </row>
    <row r="178" s="2" customFormat="1" ht="33" customHeight="1">
      <c r="A178" s="35"/>
      <c r="B178" s="36"/>
      <c r="C178" s="234" t="s">
        <v>378</v>
      </c>
      <c r="D178" s="234" t="s">
        <v>170</v>
      </c>
      <c r="E178" s="235" t="s">
        <v>611</v>
      </c>
      <c r="F178" s="236" t="s">
        <v>612</v>
      </c>
      <c r="G178" s="237" t="s">
        <v>173</v>
      </c>
      <c r="H178" s="238">
        <v>88.5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0.12966</v>
      </c>
      <c r="R178" s="243">
        <f>Q178*H178</f>
        <v>11.47491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109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109</v>
      </c>
      <c r="BM178" s="245" t="s">
        <v>613</v>
      </c>
    </row>
    <row r="179" s="2" customFormat="1" ht="37.8" customHeight="1">
      <c r="A179" s="35"/>
      <c r="B179" s="36"/>
      <c r="C179" s="234" t="s">
        <v>384</v>
      </c>
      <c r="D179" s="234" t="s">
        <v>170</v>
      </c>
      <c r="E179" s="235" t="s">
        <v>614</v>
      </c>
      <c r="F179" s="236" t="s">
        <v>615</v>
      </c>
      <c r="G179" s="237" t="s">
        <v>173</v>
      </c>
      <c r="H179" s="238">
        <v>81.5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0.18151999999999999</v>
      </c>
      <c r="R179" s="243">
        <f>Q179*H179</f>
        <v>14.79388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109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109</v>
      </c>
      <c r="BM179" s="245" t="s">
        <v>616</v>
      </c>
    </row>
    <row r="180" s="2" customFormat="1" ht="21.75" customHeight="1">
      <c r="A180" s="35"/>
      <c r="B180" s="36"/>
      <c r="C180" s="234" t="s">
        <v>388</v>
      </c>
      <c r="D180" s="234" t="s">
        <v>170</v>
      </c>
      <c r="E180" s="235" t="s">
        <v>617</v>
      </c>
      <c r="F180" s="236" t="s">
        <v>618</v>
      </c>
      <c r="G180" s="237" t="s">
        <v>173</v>
      </c>
      <c r="H180" s="238">
        <v>81.5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0.0089999999999999993</v>
      </c>
      <c r="R180" s="243">
        <f>Q180*H180</f>
        <v>0.73349999999999993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109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109</v>
      </c>
      <c r="BM180" s="245" t="s">
        <v>619</v>
      </c>
    </row>
    <row r="181" s="2" customFormat="1" ht="33" customHeight="1">
      <c r="A181" s="35"/>
      <c r="B181" s="36"/>
      <c r="C181" s="234" t="s">
        <v>392</v>
      </c>
      <c r="D181" s="234" t="s">
        <v>170</v>
      </c>
      <c r="E181" s="235" t="s">
        <v>620</v>
      </c>
      <c r="F181" s="236" t="s">
        <v>621</v>
      </c>
      <c r="G181" s="237" t="s">
        <v>173</v>
      </c>
      <c r="H181" s="238">
        <v>78</v>
      </c>
      <c r="I181" s="239"/>
      <c r="J181" s="238">
        <f>ROUND(I181*H181,2)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0.54491999999999996</v>
      </c>
      <c r="R181" s="243">
        <f>Q181*H181</f>
        <v>42.50376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109</v>
      </c>
      <c r="AT181" s="245" t="s">
        <v>170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109</v>
      </c>
      <c r="BM181" s="245" t="s">
        <v>622</v>
      </c>
    </row>
    <row r="182" s="2" customFormat="1" ht="44.25" customHeight="1">
      <c r="A182" s="35"/>
      <c r="B182" s="36"/>
      <c r="C182" s="234" t="s">
        <v>396</v>
      </c>
      <c r="D182" s="234" t="s">
        <v>170</v>
      </c>
      <c r="E182" s="235" t="s">
        <v>623</v>
      </c>
      <c r="F182" s="236" t="s">
        <v>624</v>
      </c>
      <c r="G182" s="237" t="s">
        <v>173</v>
      </c>
      <c r="H182" s="238">
        <v>167</v>
      </c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0.092499999999999999</v>
      </c>
      <c r="R182" s="243">
        <f>Q182*H182</f>
        <v>15.4475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109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109</v>
      </c>
      <c r="BM182" s="245" t="s">
        <v>625</v>
      </c>
    </row>
    <row r="183" s="2" customFormat="1" ht="21.75" customHeight="1">
      <c r="A183" s="35"/>
      <c r="B183" s="36"/>
      <c r="C183" s="247" t="s">
        <v>401</v>
      </c>
      <c r="D183" s="247" t="s">
        <v>212</v>
      </c>
      <c r="E183" s="248" t="s">
        <v>626</v>
      </c>
      <c r="F183" s="249" t="s">
        <v>627</v>
      </c>
      <c r="G183" s="250" t="s">
        <v>173</v>
      </c>
      <c r="H183" s="251">
        <v>170.34</v>
      </c>
      <c r="I183" s="252"/>
      <c r="J183" s="251">
        <f>ROUND(I183*H183,2)</f>
        <v>0</v>
      </c>
      <c r="K183" s="253"/>
      <c r="L183" s="254"/>
      <c r="M183" s="255" t="s">
        <v>1</v>
      </c>
      <c r="N183" s="256" t="s">
        <v>41</v>
      </c>
      <c r="O183" s="94"/>
      <c r="P183" s="243">
        <f>O183*H183</f>
        <v>0</v>
      </c>
      <c r="Q183" s="243">
        <v>0.13</v>
      </c>
      <c r="R183" s="243">
        <f>Q183*H183</f>
        <v>22.144200000000001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197</v>
      </c>
      <c r="AT183" s="245" t="s">
        <v>212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109</v>
      </c>
      <c r="BM183" s="245" t="s">
        <v>628</v>
      </c>
    </row>
    <row r="184" s="2" customFormat="1" ht="24.15" customHeight="1">
      <c r="A184" s="35"/>
      <c r="B184" s="36"/>
      <c r="C184" s="234" t="s">
        <v>405</v>
      </c>
      <c r="D184" s="234" t="s">
        <v>170</v>
      </c>
      <c r="E184" s="235" t="s">
        <v>629</v>
      </c>
      <c r="F184" s="236" t="s">
        <v>630</v>
      </c>
      <c r="G184" s="237" t="s">
        <v>173</v>
      </c>
      <c r="H184" s="238">
        <v>14</v>
      </c>
      <c r="I184" s="239"/>
      <c r="J184" s="238">
        <f>ROUND(I184*H184,2)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0.112</v>
      </c>
      <c r="R184" s="243">
        <f>Q184*H184</f>
        <v>1.5680000000000001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109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109</v>
      </c>
      <c r="BM184" s="245" t="s">
        <v>631</v>
      </c>
    </row>
    <row r="185" s="2" customFormat="1" ht="24.15" customHeight="1">
      <c r="A185" s="35"/>
      <c r="B185" s="36"/>
      <c r="C185" s="247" t="s">
        <v>411</v>
      </c>
      <c r="D185" s="247" t="s">
        <v>212</v>
      </c>
      <c r="E185" s="248" t="s">
        <v>632</v>
      </c>
      <c r="F185" s="249" t="s">
        <v>633</v>
      </c>
      <c r="G185" s="250" t="s">
        <v>173</v>
      </c>
      <c r="H185" s="251">
        <v>12.75</v>
      </c>
      <c r="I185" s="252"/>
      <c r="J185" s="251">
        <f>ROUND(I185*H185,2)</f>
        <v>0</v>
      </c>
      <c r="K185" s="253"/>
      <c r="L185" s="254"/>
      <c r="M185" s="255" t="s">
        <v>1</v>
      </c>
      <c r="N185" s="256" t="s">
        <v>41</v>
      </c>
      <c r="O185" s="94"/>
      <c r="P185" s="243">
        <f>O185*H185</f>
        <v>0</v>
      </c>
      <c r="Q185" s="243">
        <v>0.13800000000000001</v>
      </c>
      <c r="R185" s="243">
        <f>Q185*H185</f>
        <v>1.7595000000000001</v>
      </c>
      <c r="S185" s="243">
        <v>0</v>
      </c>
      <c r="T185" s="24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197</v>
      </c>
      <c r="AT185" s="245" t="s">
        <v>212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109</v>
      </c>
      <c r="BM185" s="245" t="s">
        <v>634</v>
      </c>
    </row>
    <row r="186" s="2" customFormat="1" ht="24.15" customHeight="1">
      <c r="A186" s="35"/>
      <c r="B186" s="36"/>
      <c r="C186" s="247" t="s">
        <v>416</v>
      </c>
      <c r="D186" s="247" t="s">
        <v>212</v>
      </c>
      <c r="E186" s="248" t="s">
        <v>635</v>
      </c>
      <c r="F186" s="249" t="s">
        <v>636</v>
      </c>
      <c r="G186" s="250" t="s">
        <v>173</v>
      </c>
      <c r="H186" s="251">
        <v>1.53</v>
      </c>
      <c r="I186" s="252"/>
      <c r="J186" s="251">
        <f>ROUND(I186*H186,2)</f>
        <v>0</v>
      </c>
      <c r="K186" s="253"/>
      <c r="L186" s="254"/>
      <c r="M186" s="255" t="s">
        <v>1</v>
      </c>
      <c r="N186" s="256" t="s">
        <v>41</v>
      </c>
      <c r="O186" s="94"/>
      <c r="P186" s="243">
        <f>O186*H186</f>
        <v>0</v>
      </c>
      <c r="Q186" s="243">
        <v>0.13800000000000001</v>
      </c>
      <c r="R186" s="243">
        <f>Q186*H186</f>
        <v>0.21114000000000002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197</v>
      </c>
      <c r="AT186" s="245" t="s">
        <v>212</v>
      </c>
      <c r="AU186" s="245" t="s">
        <v>87</v>
      </c>
      <c r="AY186" s="14" t="s">
        <v>168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6">
        <f>ROUND(I186*H186,2)</f>
        <v>0</v>
      </c>
      <c r="BL186" s="14" t="s">
        <v>109</v>
      </c>
      <c r="BM186" s="245" t="s">
        <v>637</v>
      </c>
    </row>
    <row r="187" s="2" customFormat="1" ht="21.75" customHeight="1">
      <c r="A187" s="35"/>
      <c r="B187" s="36"/>
      <c r="C187" s="234" t="s">
        <v>420</v>
      </c>
      <c r="D187" s="234" t="s">
        <v>170</v>
      </c>
      <c r="E187" s="235" t="s">
        <v>638</v>
      </c>
      <c r="F187" s="236" t="s">
        <v>639</v>
      </c>
      <c r="G187" s="237" t="s">
        <v>267</v>
      </c>
      <c r="H187" s="238">
        <v>4</v>
      </c>
      <c r="I187" s="239"/>
      <c r="J187" s="238">
        <f>ROUND(I187*H187,2)</f>
        <v>0</v>
      </c>
      <c r="K187" s="240"/>
      <c r="L187" s="41"/>
      <c r="M187" s="241" t="s">
        <v>1</v>
      </c>
      <c r="N187" s="242" t="s">
        <v>41</v>
      </c>
      <c r="O187" s="94"/>
      <c r="P187" s="243">
        <f>O187*H187</f>
        <v>0</v>
      </c>
      <c r="Q187" s="243">
        <v>1.0000000000000001E-05</v>
      </c>
      <c r="R187" s="243">
        <f>Q187*H187</f>
        <v>4.0000000000000003E-05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109</v>
      </c>
      <c r="AT187" s="245" t="s">
        <v>170</v>
      </c>
      <c r="AU187" s="245" t="s">
        <v>87</v>
      </c>
      <c r="AY187" s="14" t="s">
        <v>168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6">
        <f>ROUND(I187*H187,2)</f>
        <v>0</v>
      </c>
      <c r="BL187" s="14" t="s">
        <v>109</v>
      </c>
      <c r="BM187" s="245" t="s">
        <v>640</v>
      </c>
    </row>
    <row r="188" s="2" customFormat="1" ht="24.15" customHeight="1">
      <c r="A188" s="35"/>
      <c r="B188" s="36"/>
      <c r="C188" s="234" t="s">
        <v>425</v>
      </c>
      <c r="D188" s="234" t="s">
        <v>170</v>
      </c>
      <c r="E188" s="235" t="s">
        <v>1184</v>
      </c>
      <c r="F188" s="236" t="s">
        <v>1185</v>
      </c>
      <c r="G188" s="237" t="s">
        <v>267</v>
      </c>
      <c r="H188" s="238">
        <v>28</v>
      </c>
      <c r="I188" s="239"/>
      <c r="J188" s="238">
        <f>ROUND(I188*H188,2)</f>
        <v>0</v>
      </c>
      <c r="K188" s="240"/>
      <c r="L188" s="41"/>
      <c r="M188" s="241" t="s">
        <v>1</v>
      </c>
      <c r="N188" s="242" t="s">
        <v>41</v>
      </c>
      <c r="O188" s="94"/>
      <c r="P188" s="243">
        <f>O188*H188</f>
        <v>0</v>
      </c>
      <c r="Q188" s="243">
        <v>0.46042</v>
      </c>
      <c r="R188" s="243">
        <f>Q188*H188</f>
        <v>12.89176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109</v>
      </c>
      <c r="AT188" s="245" t="s">
        <v>170</v>
      </c>
      <c r="AU188" s="245" t="s">
        <v>87</v>
      </c>
      <c r="AY188" s="14" t="s">
        <v>168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6">
        <f>ROUND(I188*H188,2)</f>
        <v>0</v>
      </c>
      <c r="BL188" s="14" t="s">
        <v>109</v>
      </c>
      <c r="BM188" s="245" t="s">
        <v>1186</v>
      </c>
    </row>
    <row r="189" s="2" customFormat="1" ht="24.15" customHeight="1">
      <c r="A189" s="35"/>
      <c r="B189" s="36"/>
      <c r="C189" s="247" t="s">
        <v>429</v>
      </c>
      <c r="D189" s="247" t="s">
        <v>212</v>
      </c>
      <c r="E189" s="248" t="s">
        <v>1187</v>
      </c>
      <c r="F189" s="249" t="s">
        <v>1188</v>
      </c>
      <c r="G189" s="250" t="s">
        <v>209</v>
      </c>
      <c r="H189" s="251">
        <v>7</v>
      </c>
      <c r="I189" s="252"/>
      <c r="J189" s="251">
        <f>ROUND(I189*H189,2)</f>
        <v>0</v>
      </c>
      <c r="K189" s="253"/>
      <c r="L189" s="254"/>
      <c r="M189" s="255" t="s">
        <v>1</v>
      </c>
      <c r="N189" s="256" t="s">
        <v>41</v>
      </c>
      <c r="O189" s="94"/>
      <c r="P189" s="243">
        <f>O189*H189</f>
        <v>0</v>
      </c>
      <c r="Q189" s="243">
        <v>0.16</v>
      </c>
      <c r="R189" s="243">
        <f>Q189*H189</f>
        <v>1.1200000000000001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197</v>
      </c>
      <c r="AT189" s="245" t="s">
        <v>212</v>
      </c>
      <c r="AU189" s="245" t="s">
        <v>87</v>
      </c>
      <c r="AY189" s="14" t="s">
        <v>168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6">
        <f>ROUND(I189*H189,2)</f>
        <v>0</v>
      </c>
      <c r="BL189" s="14" t="s">
        <v>109</v>
      </c>
      <c r="BM189" s="245" t="s">
        <v>1189</v>
      </c>
    </row>
    <row r="190" s="2" customFormat="1" ht="24.15" customHeight="1">
      <c r="A190" s="35"/>
      <c r="B190" s="36"/>
      <c r="C190" s="247" t="s">
        <v>433</v>
      </c>
      <c r="D190" s="247" t="s">
        <v>212</v>
      </c>
      <c r="E190" s="248" t="s">
        <v>1190</v>
      </c>
      <c r="F190" s="249" t="s">
        <v>1191</v>
      </c>
      <c r="G190" s="250" t="s">
        <v>209</v>
      </c>
      <c r="H190" s="251">
        <v>1</v>
      </c>
      <c r="I190" s="252"/>
      <c r="J190" s="251">
        <f>ROUND(I190*H190,2)</f>
        <v>0</v>
      </c>
      <c r="K190" s="253"/>
      <c r="L190" s="254"/>
      <c r="M190" s="255" t="s">
        <v>1</v>
      </c>
      <c r="N190" s="256" t="s">
        <v>41</v>
      </c>
      <c r="O190" s="94"/>
      <c r="P190" s="243">
        <f>O190*H190</f>
        <v>0</v>
      </c>
      <c r="Q190" s="243">
        <v>0.16</v>
      </c>
      <c r="R190" s="243">
        <f>Q190*H190</f>
        <v>0.16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197</v>
      </c>
      <c r="AT190" s="245" t="s">
        <v>212</v>
      </c>
      <c r="AU190" s="245" t="s">
        <v>87</v>
      </c>
      <c r="AY190" s="14" t="s">
        <v>168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6">
        <f>ROUND(I190*H190,2)</f>
        <v>0</v>
      </c>
      <c r="BL190" s="14" t="s">
        <v>109</v>
      </c>
      <c r="BM190" s="245" t="s">
        <v>1192</v>
      </c>
    </row>
    <row r="191" s="2" customFormat="1" ht="24.15" customHeight="1">
      <c r="A191" s="35"/>
      <c r="B191" s="36"/>
      <c r="C191" s="247" t="s">
        <v>437</v>
      </c>
      <c r="D191" s="247" t="s">
        <v>212</v>
      </c>
      <c r="E191" s="248" t="s">
        <v>1193</v>
      </c>
      <c r="F191" s="249" t="s">
        <v>1194</v>
      </c>
      <c r="G191" s="250" t="s">
        <v>209</v>
      </c>
      <c r="H191" s="251">
        <v>1</v>
      </c>
      <c r="I191" s="252"/>
      <c r="J191" s="251">
        <f>ROUND(I191*H191,2)</f>
        <v>0</v>
      </c>
      <c r="K191" s="253"/>
      <c r="L191" s="254"/>
      <c r="M191" s="255" t="s">
        <v>1</v>
      </c>
      <c r="N191" s="256" t="s">
        <v>41</v>
      </c>
      <c r="O191" s="94"/>
      <c r="P191" s="243">
        <f>O191*H191</f>
        <v>0</v>
      </c>
      <c r="Q191" s="243">
        <v>0.16</v>
      </c>
      <c r="R191" s="243">
        <f>Q191*H191</f>
        <v>0.16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197</v>
      </c>
      <c r="AT191" s="245" t="s">
        <v>212</v>
      </c>
      <c r="AU191" s="245" t="s">
        <v>87</v>
      </c>
      <c r="AY191" s="14" t="s">
        <v>168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6">
        <f>ROUND(I191*H191,2)</f>
        <v>0</v>
      </c>
      <c r="BL191" s="14" t="s">
        <v>109</v>
      </c>
      <c r="BM191" s="245" t="s">
        <v>1195</v>
      </c>
    </row>
    <row r="192" s="2" customFormat="1" ht="21.75" customHeight="1">
      <c r="A192" s="35"/>
      <c r="B192" s="36"/>
      <c r="C192" s="247" t="s">
        <v>441</v>
      </c>
      <c r="D192" s="247" t="s">
        <v>212</v>
      </c>
      <c r="E192" s="248" t="s">
        <v>1196</v>
      </c>
      <c r="F192" s="249" t="s">
        <v>1197</v>
      </c>
      <c r="G192" s="250" t="s">
        <v>209</v>
      </c>
      <c r="H192" s="251">
        <v>1</v>
      </c>
      <c r="I192" s="252"/>
      <c r="J192" s="251">
        <f>ROUND(I192*H192,2)</f>
        <v>0</v>
      </c>
      <c r="K192" s="253"/>
      <c r="L192" s="254"/>
      <c r="M192" s="255" t="s">
        <v>1</v>
      </c>
      <c r="N192" s="256" t="s">
        <v>41</v>
      </c>
      <c r="O192" s="94"/>
      <c r="P192" s="243">
        <f>O192*H192</f>
        <v>0</v>
      </c>
      <c r="Q192" s="243">
        <v>0</v>
      </c>
      <c r="R192" s="243">
        <f>Q192*H192</f>
        <v>0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197</v>
      </c>
      <c r="AT192" s="245" t="s">
        <v>212</v>
      </c>
      <c r="AU192" s="245" t="s">
        <v>87</v>
      </c>
      <c r="AY192" s="14" t="s">
        <v>168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6">
        <f>ROUND(I192*H192,2)</f>
        <v>0</v>
      </c>
      <c r="BL192" s="14" t="s">
        <v>109</v>
      </c>
      <c r="BM192" s="245" t="s">
        <v>1198</v>
      </c>
    </row>
    <row r="193" s="2" customFormat="1" ht="21.75" customHeight="1">
      <c r="A193" s="35"/>
      <c r="B193" s="36"/>
      <c r="C193" s="247" t="s">
        <v>445</v>
      </c>
      <c r="D193" s="247" t="s">
        <v>212</v>
      </c>
      <c r="E193" s="248" t="s">
        <v>1199</v>
      </c>
      <c r="F193" s="249" t="s">
        <v>1200</v>
      </c>
      <c r="G193" s="250" t="s">
        <v>209</v>
      </c>
      <c r="H193" s="251">
        <v>1</v>
      </c>
      <c r="I193" s="252"/>
      <c r="J193" s="251">
        <f>ROUND(I193*H193,2)</f>
        <v>0</v>
      </c>
      <c r="K193" s="253"/>
      <c r="L193" s="254"/>
      <c r="M193" s="255" t="s">
        <v>1</v>
      </c>
      <c r="N193" s="256" t="s">
        <v>41</v>
      </c>
      <c r="O193" s="94"/>
      <c r="P193" s="243">
        <f>O193*H193</f>
        <v>0</v>
      </c>
      <c r="Q193" s="243">
        <v>0</v>
      </c>
      <c r="R193" s="243">
        <f>Q193*H193</f>
        <v>0</v>
      </c>
      <c r="S193" s="243">
        <v>0</v>
      </c>
      <c r="T193" s="24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197</v>
      </c>
      <c r="AT193" s="245" t="s">
        <v>212</v>
      </c>
      <c r="AU193" s="245" t="s">
        <v>87</v>
      </c>
      <c r="AY193" s="14" t="s">
        <v>168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6">
        <f>ROUND(I193*H193,2)</f>
        <v>0</v>
      </c>
      <c r="BL193" s="14" t="s">
        <v>109</v>
      </c>
      <c r="BM193" s="245" t="s">
        <v>1201</v>
      </c>
    </row>
    <row r="194" s="2" customFormat="1" ht="21.75" customHeight="1">
      <c r="A194" s="35"/>
      <c r="B194" s="36"/>
      <c r="C194" s="247" t="s">
        <v>449</v>
      </c>
      <c r="D194" s="247" t="s">
        <v>212</v>
      </c>
      <c r="E194" s="248" t="s">
        <v>1202</v>
      </c>
      <c r="F194" s="249" t="s">
        <v>1203</v>
      </c>
      <c r="G194" s="250" t="s">
        <v>209</v>
      </c>
      <c r="H194" s="251">
        <v>1</v>
      </c>
      <c r="I194" s="252"/>
      <c r="J194" s="251">
        <f>ROUND(I194*H194,2)</f>
        <v>0</v>
      </c>
      <c r="K194" s="253"/>
      <c r="L194" s="254"/>
      <c r="M194" s="255" t="s">
        <v>1</v>
      </c>
      <c r="N194" s="256" t="s">
        <v>41</v>
      </c>
      <c r="O194" s="94"/>
      <c r="P194" s="243">
        <f>O194*H194</f>
        <v>0</v>
      </c>
      <c r="Q194" s="243">
        <v>0</v>
      </c>
      <c r="R194" s="243">
        <f>Q194*H194</f>
        <v>0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197</v>
      </c>
      <c r="AT194" s="245" t="s">
        <v>212</v>
      </c>
      <c r="AU194" s="245" t="s">
        <v>87</v>
      </c>
      <c r="AY194" s="14" t="s">
        <v>168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6">
        <f>ROUND(I194*H194,2)</f>
        <v>0</v>
      </c>
      <c r="BL194" s="14" t="s">
        <v>109</v>
      </c>
      <c r="BM194" s="245" t="s">
        <v>1204</v>
      </c>
    </row>
    <row r="195" s="12" customFormat="1" ht="22.8" customHeight="1">
      <c r="A195" s="12"/>
      <c r="B195" s="218"/>
      <c r="C195" s="219"/>
      <c r="D195" s="220" t="s">
        <v>74</v>
      </c>
      <c r="E195" s="232" t="s">
        <v>197</v>
      </c>
      <c r="F195" s="232" t="s">
        <v>641</v>
      </c>
      <c r="G195" s="219"/>
      <c r="H195" s="219"/>
      <c r="I195" s="222"/>
      <c r="J195" s="233">
        <f>BK195</f>
        <v>0</v>
      </c>
      <c r="K195" s="219"/>
      <c r="L195" s="224"/>
      <c r="M195" s="225"/>
      <c r="N195" s="226"/>
      <c r="O195" s="226"/>
      <c r="P195" s="227">
        <f>SUM(P196:P202)</f>
        <v>0</v>
      </c>
      <c r="Q195" s="226"/>
      <c r="R195" s="227">
        <f>SUM(R196:R202)</f>
        <v>0.82623999999999997</v>
      </c>
      <c r="S195" s="226"/>
      <c r="T195" s="228">
        <f>SUM(T196:T202)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9" t="s">
        <v>79</v>
      </c>
      <c r="AT195" s="230" t="s">
        <v>74</v>
      </c>
      <c r="AU195" s="230" t="s">
        <v>79</v>
      </c>
      <c r="AY195" s="229" t="s">
        <v>168</v>
      </c>
      <c r="BK195" s="231">
        <f>SUM(BK196:BK202)</f>
        <v>0</v>
      </c>
    </row>
    <row r="196" s="2" customFormat="1" ht="24.15" customHeight="1">
      <c r="A196" s="35"/>
      <c r="B196" s="36"/>
      <c r="C196" s="234" t="s">
        <v>453</v>
      </c>
      <c r="D196" s="234" t="s">
        <v>170</v>
      </c>
      <c r="E196" s="235" t="s">
        <v>643</v>
      </c>
      <c r="F196" s="236" t="s">
        <v>644</v>
      </c>
      <c r="G196" s="237" t="s">
        <v>267</v>
      </c>
      <c r="H196" s="238">
        <v>1</v>
      </c>
      <c r="I196" s="239"/>
      <c r="J196" s="238">
        <f>ROUND(I196*H196,2)</f>
        <v>0</v>
      </c>
      <c r="K196" s="240"/>
      <c r="L196" s="41"/>
      <c r="M196" s="241" t="s">
        <v>1</v>
      </c>
      <c r="N196" s="242" t="s">
        <v>41</v>
      </c>
      <c r="O196" s="94"/>
      <c r="P196" s="243">
        <f>O196*H196</f>
        <v>0</v>
      </c>
      <c r="Q196" s="243">
        <v>1.0000000000000001E-05</v>
      </c>
      <c r="R196" s="243">
        <f>Q196*H196</f>
        <v>1.0000000000000001E-05</v>
      </c>
      <c r="S196" s="243">
        <v>0</v>
      </c>
      <c r="T196" s="24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109</v>
      </c>
      <c r="AT196" s="245" t="s">
        <v>170</v>
      </c>
      <c r="AU196" s="245" t="s">
        <v>87</v>
      </c>
      <c r="AY196" s="14" t="s">
        <v>168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6">
        <f>ROUND(I196*H196,2)</f>
        <v>0</v>
      </c>
      <c r="BL196" s="14" t="s">
        <v>109</v>
      </c>
      <c r="BM196" s="245" t="s">
        <v>645</v>
      </c>
    </row>
    <row r="197" s="2" customFormat="1" ht="24.15" customHeight="1">
      <c r="A197" s="35"/>
      <c r="B197" s="36"/>
      <c r="C197" s="247" t="s">
        <v>457</v>
      </c>
      <c r="D197" s="247" t="s">
        <v>212</v>
      </c>
      <c r="E197" s="248" t="s">
        <v>647</v>
      </c>
      <c r="F197" s="249" t="s">
        <v>648</v>
      </c>
      <c r="G197" s="250" t="s">
        <v>209</v>
      </c>
      <c r="H197" s="251">
        <v>1</v>
      </c>
      <c r="I197" s="252"/>
      <c r="J197" s="251">
        <f>ROUND(I197*H197,2)</f>
        <v>0</v>
      </c>
      <c r="K197" s="253"/>
      <c r="L197" s="254"/>
      <c r="M197" s="255" t="s">
        <v>1</v>
      </c>
      <c r="N197" s="256" t="s">
        <v>41</v>
      </c>
      <c r="O197" s="94"/>
      <c r="P197" s="243">
        <f>O197*H197</f>
        <v>0</v>
      </c>
      <c r="Q197" s="243">
        <v>0.0027000000000000001</v>
      </c>
      <c r="R197" s="243">
        <f>Q197*H197</f>
        <v>0.0027000000000000001</v>
      </c>
      <c r="S197" s="243">
        <v>0</v>
      </c>
      <c r="T197" s="244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5" t="s">
        <v>197</v>
      </c>
      <c r="AT197" s="245" t="s">
        <v>212</v>
      </c>
      <c r="AU197" s="245" t="s">
        <v>87</v>
      </c>
      <c r="AY197" s="14" t="s">
        <v>168</v>
      </c>
      <c r="BE197" s="246">
        <f>IF(N197="základná",J197,0)</f>
        <v>0</v>
      </c>
      <c r="BF197" s="246">
        <f>IF(N197="znížená",J197,0)</f>
        <v>0</v>
      </c>
      <c r="BG197" s="246">
        <f>IF(N197="zákl. prenesená",J197,0)</f>
        <v>0</v>
      </c>
      <c r="BH197" s="246">
        <f>IF(N197="zníž. prenesená",J197,0)</f>
        <v>0</v>
      </c>
      <c r="BI197" s="246">
        <f>IF(N197="nulová",J197,0)</f>
        <v>0</v>
      </c>
      <c r="BJ197" s="14" t="s">
        <v>87</v>
      </c>
      <c r="BK197" s="246">
        <f>ROUND(I197*H197,2)</f>
        <v>0</v>
      </c>
      <c r="BL197" s="14" t="s">
        <v>109</v>
      </c>
      <c r="BM197" s="245" t="s">
        <v>649</v>
      </c>
    </row>
    <row r="198" s="2" customFormat="1" ht="16.5" customHeight="1">
      <c r="A198" s="35"/>
      <c r="B198" s="36"/>
      <c r="C198" s="234" t="s">
        <v>642</v>
      </c>
      <c r="D198" s="234" t="s">
        <v>170</v>
      </c>
      <c r="E198" s="235" t="s">
        <v>651</v>
      </c>
      <c r="F198" s="236" t="s">
        <v>652</v>
      </c>
      <c r="G198" s="237" t="s">
        <v>209</v>
      </c>
      <c r="H198" s="238">
        <v>1</v>
      </c>
      <c r="I198" s="239"/>
      <c r="J198" s="238">
        <f>ROUND(I198*H198,2)</f>
        <v>0</v>
      </c>
      <c r="K198" s="240"/>
      <c r="L198" s="41"/>
      <c r="M198" s="241" t="s">
        <v>1</v>
      </c>
      <c r="N198" s="242" t="s">
        <v>41</v>
      </c>
      <c r="O198" s="94"/>
      <c r="P198" s="243">
        <f>O198*H198</f>
        <v>0</v>
      </c>
      <c r="Q198" s="243">
        <v>5.0000000000000002E-05</v>
      </c>
      <c r="R198" s="243">
        <f>Q198*H198</f>
        <v>5.0000000000000002E-05</v>
      </c>
      <c r="S198" s="243">
        <v>0</v>
      </c>
      <c r="T198" s="24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5" t="s">
        <v>109</v>
      </c>
      <c r="AT198" s="245" t="s">
        <v>170</v>
      </c>
      <c r="AU198" s="245" t="s">
        <v>87</v>
      </c>
      <c r="AY198" s="14" t="s">
        <v>168</v>
      </c>
      <c r="BE198" s="246">
        <f>IF(N198="základná",J198,0)</f>
        <v>0</v>
      </c>
      <c r="BF198" s="246">
        <f>IF(N198="znížená",J198,0)</f>
        <v>0</v>
      </c>
      <c r="BG198" s="246">
        <f>IF(N198="zákl. prenesená",J198,0)</f>
        <v>0</v>
      </c>
      <c r="BH198" s="246">
        <f>IF(N198="zníž. prenesená",J198,0)</f>
        <v>0</v>
      </c>
      <c r="BI198" s="246">
        <f>IF(N198="nulová",J198,0)</f>
        <v>0</v>
      </c>
      <c r="BJ198" s="14" t="s">
        <v>87</v>
      </c>
      <c r="BK198" s="246">
        <f>ROUND(I198*H198,2)</f>
        <v>0</v>
      </c>
      <c r="BL198" s="14" t="s">
        <v>109</v>
      </c>
      <c r="BM198" s="245" t="s">
        <v>653</v>
      </c>
    </row>
    <row r="199" s="2" customFormat="1" ht="24.15" customHeight="1">
      <c r="A199" s="35"/>
      <c r="B199" s="36"/>
      <c r="C199" s="247" t="s">
        <v>646</v>
      </c>
      <c r="D199" s="247" t="s">
        <v>212</v>
      </c>
      <c r="E199" s="248" t="s">
        <v>654</v>
      </c>
      <c r="F199" s="249" t="s">
        <v>655</v>
      </c>
      <c r="G199" s="250" t="s">
        <v>209</v>
      </c>
      <c r="H199" s="251">
        <v>1</v>
      </c>
      <c r="I199" s="252"/>
      <c r="J199" s="251">
        <f>ROUND(I199*H199,2)</f>
        <v>0</v>
      </c>
      <c r="K199" s="253"/>
      <c r="L199" s="254"/>
      <c r="M199" s="255" t="s">
        <v>1</v>
      </c>
      <c r="N199" s="256" t="s">
        <v>41</v>
      </c>
      <c r="O199" s="94"/>
      <c r="P199" s="243">
        <f>O199*H199</f>
        <v>0</v>
      </c>
      <c r="Q199" s="243">
        <v>0.00093000000000000005</v>
      </c>
      <c r="R199" s="243">
        <f>Q199*H199</f>
        <v>0.00093000000000000005</v>
      </c>
      <c r="S199" s="243">
        <v>0</v>
      </c>
      <c r="T199" s="244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5" t="s">
        <v>197</v>
      </c>
      <c r="AT199" s="245" t="s">
        <v>212</v>
      </c>
      <c r="AU199" s="245" t="s">
        <v>87</v>
      </c>
      <c r="AY199" s="14" t="s">
        <v>168</v>
      </c>
      <c r="BE199" s="246">
        <f>IF(N199="základná",J199,0)</f>
        <v>0</v>
      </c>
      <c r="BF199" s="246">
        <f>IF(N199="znížená",J199,0)</f>
        <v>0</v>
      </c>
      <c r="BG199" s="246">
        <f>IF(N199="zákl. prenesená",J199,0)</f>
        <v>0</v>
      </c>
      <c r="BH199" s="246">
        <f>IF(N199="zníž. prenesená",J199,0)</f>
        <v>0</v>
      </c>
      <c r="BI199" s="246">
        <f>IF(N199="nulová",J199,0)</f>
        <v>0</v>
      </c>
      <c r="BJ199" s="14" t="s">
        <v>87</v>
      </c>
      <c r="BK199" s="246">
        <f>ROUND(I199*H199,2)</f>
        <v>0</v>
      </c>
      <c r="BL199" s="14" t="s">
        <v>109</v>
      </c>
      <c r="BM199" s="245" t="s">
        <v>656</v>
      </c>
    </row>
    <row r="200" s="2" customFormat="1" ht="16.5" customHeight="1">
      <c r="A200" s="35"/>
      <c r="B200" s="36"/>
      <c r="C200" s="234" t="s">
        <v>650</v>
      </c>
      <c r="D200" s="234" t="s">
        <v>170</v>
      </c>
      <c r="E200" s="235" t="s">
        <v>658</v>
      </c>
      <c r="F200" s="236" t="s">
        <v>659</v>
      </c>
      <c r="G200" s="237" t="s">
        <v>209</v>
      </c>
      <c r="H200" s="238">
        <v>1</v>
      </c>
      <c r="I200" s="239"/>
      <c r="J200" s="238">
        <f>ROUND(I200*H200,2)</f>
        <v>0</v>
      </c>
      <c r="K200" s="240"/>
      <c r="L200" s="41"/>
      <c r="M200" s="241" t="s">
        <v>1</v>
      </c>
      <c r="N200" s="242" t="s">
        <v>41</v>
      </c>
      <c r="O200" s="94"/>
      <c r="P200" s="243">
        <f>O200*H200</f>
        <v>0</v>
      </c>
      <c r="Q200" s="243">
        <v>5.0000000000000002E-05</v>
      </c>
      <c r="R200" s="243">
        <f>Q200*H200</f>
        <v>5.0000000000000002E-05</v>
      </c>
      <c r="S200" s="243">
        <v>0</v>
      </c>
      <c r="T200" s="24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5" t="s">
        <v>109</v>
      </c>
      <c r="AT200" s="245" t="s">
        <v>170</v>
      </c>
      <c r="AU200" s="245" t="s">
        <v>87</v>
      </c>
      <c r="AY200" s="14" t="s">
        <v>168</v>
      </c>
      <c r="BE200" s="246">
        <f>IF(N200="základná",J200,0)</f>
        <v>0</v>
      </c>
      <c r="BF200" s="246">
        <f>IF(N200="znížená",J200,0)</f>
        <v>0</v>
      </c>
      <c r="BG200" s="246">
        <f>IF(N200="zákl. prenesená",J200,0)</f>
        <v>0</v>
      </c>
      <c r="BH200" s="246">
        <f>IF(N200="zníž. prenesená",J200,0)</f>
        <v>0</v>
      </c>
      <c r="BI200" s="246">
        <f>IF(N200="nulová",J200,0)</f>
        <v>0</v>
      </c>
      <c r="BJ200" s="14" t="s">
        <v>87</v>
      </c>
      <c r="BK200" s="246">
        <f>ROUND(I200*H200,2)</f>
        <v>0</v>
      </c>
      <c r="BL200" s="14" t="s">
        <v>109</v>
      </c>
      <c r="BM200" s="245" t="s">
        <v>660</v>
      </c>
    </row>
    <row r="201" s="2" customFormat="1" ht="24.15" customHeight="1">
      <c r="A201" s="35"/>
      <c r="B201" s="36"/>
      <c r="C201" s="247" t="s">
        <v>268</v>
      </c>
      <c r="D201" s="247" t="s">
        <v>212</v>
      </c>
      <c r="E201" s="248" t="s">
        <v>662</v>
      </c>
      <c r="F201" s="249" t="s">
        <v>663</v>
      </c>
      <c r="G201" s="250" t="s">
        <v>209</v>
      </c>
      <c r="H201" s="251">
        <v>1</v>
      </c>
      <c r="I201" s="252"/>
      <c r="J201" s="251">
        <f>ROUND(I201*H201,2)</f>
        <v>0</v>
      </c>
      <c r="K201" s="253"/>
      <c r="L201" s="254"/>
      <c r="M201" s="255" t="s">
        <v>1</v>
      </c>
      <c r="N201" s="256" t="s">
        <v>41</v>
      </c>
      <c r="O201" s="94"/>
      <c r="P201" s="243">
        <f>O201*H201</f>
        <v>0</v>
      </c>
      <c r="Q201" s="243">
        <v>0.00122</v>
      </c>
      <c r="R201" s="243">
        <f>Q201*H201</f>
        <v>0.00122</v>
      </c>
      <c r="S201" s="243">
        <v>0</v>
      </c>
      <c r="T201" s="244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5" t="s">
        <v>197</v>
      </c>
      <c r="AT201" s="245" t="s">
        <v>212</v>
      </c>
      <c r="AU201" s="245" t="s">
        <v>87</v>
      </c>
      <c r="AY201" s="14" t="s">
        <v>168</v>
      </c>
      <c r="BE201" s="246">
        <f>IF(N201="základná",J201,0)</f>
        <v>0</v>
      </c>
      <c r="BF201" s="246">
        <f>IF(N201="znížená",J201,0)</f>
        <v>0</v>
      </c>
      <c r="BG201" s="246">
        <f>IF(N201="zákl. prenesená",J201,0)</f>
        <v>0</v>
      </c>
      <c r="BH201" s="246">
        <f>IF(N201="zníž. prenesená",J201,0)</f>
        <v>0</v>
      </c>
      <c r="BI201" s="246">
        <f>IF(N201="nulová",J201,0)</f>
        <v>0</v>
      </c>
      <c r="BJ201" s="14" t="s">
        <v>87</v>
      </c>
      <c r="BK201" s="246">
        <f>ROUND(I201*H201,2)</f>
        <v>0</v>
      </c>
      <c r="BL201" s="14" t="s">
        <v>109</v>
      </c>
      <c r="BM201" s="245" t="s">
        <v>664</v>
      </c>
    </row>
    <row r="202" s="2" customFormat="1" ht="24.15" customHeight="1">
      <c r="A202" s="35"/>
      <c r="B202" s="36"/>
      <c r="C202" s="234" t="s">
        <v>657</v>
      </c>
      <c r="D202" s="234" t="s">
        <v>170</v>
      </c>
      <c r="E202" s="235" t="s">
        <v>698</v>
      </c>
      <c r="F202" s="236" t="s">
        <v>699</v>
      </c>
      <c r="G202" s="237" t="s">
        <v>209</v>
      </c>
      <c r="H202" s="238">
        <v>2</v>
      </c>
      <c r="I202" s="239"/>
      <c r="J202" s="238">
        <f>ROUND(I202*H202,2)</f>
        <v>0</v>
      </c>
      <c r="K202" s="240"/>
      <c r="L202" s="41"/>
      <c r="M202" s="241" t="s">
        <v>1</v>
      </c>
      <c r="N202" s="242" t="s">
        <v>41</v>
      </c>
      <c r="O202" s="94"/>
      <c r="P202" s="243">
        <f>O202*H202</f>
        <v>0</v>
      </c>
      <c r="Q202" s="243">
        <v>0.41064</v>
      </c>
      <c r="R202" s="243">
        <f>Q202*H202</f>
        <v>0.82128000000000001</v>
      </c>
      <c r="S202" s="243">
        <v>0</v>
      </c>
      <c r="T202" s="244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5" t="s">
        <v>109</v>
      </c>
      <c r="AT202" s="245" t="s">
        <v>170</v>
      </c>
      <c r="AU202" s="245" t="s">
        <v>87</v>
      </c>
      <c r="AY202" s="14" t="s">
        <v>168</v>
      </c>
      <c r="BE202" s="246">
        <f>IF(N202="základná",J202,0)</f>
        <v>0</v>
      </c>
      <c r="BF202" s="246">
        <f>IF(N202="znížená",J202,0)</f>
        <v>0</v>
      </c>
      <c r="BG202" s="246">
        <f>IF(N202="zákl. prenesená",J202,0)</f>
        <v>0</v>
      </c>
      <c r="BH202" s="246">
        <f>IF(N202="zníž. prenesená",J202,0)</f>
        <v>0</v>
      </c>
      <c r="BI202" s="246">
        <f>IF(N202="nulová",J202,0)</f>
        <v>0</v>
      </c>
      <c r="BJ202" s="14" t="s">
        <v>87</v>
      </c>
      <c r="BK202" s="246">
        <f>ROUND(I202*H202,2)</f>
        <v>0</v>
      </c>
      <c r="BL202" s="14" t="s">
        <v>109</v>
      </c>
      <c r="BM202" s="245" t="s">
        <v>700</v>
      </c>
    </row>
    <row r="203" s="12" customFormat="1" ht="22.8" customHeight="1">
      <c r="A203" s="12"/>
      <c r="B203" s="218"/>
      <c r="C203" s="219"/>
      <c r="D203" s="220" t="s">
        <v>74</v>
      </c>
      <c r="E203" s="232" t="s">
        <v>201</v>
      </c>
      <c r="F203" s="232" t="s">
        <v>205</v>
      </c>
      <c r="G203" s="219"/>
      <c r="H203" s="219"/>
      <c r="I203" s="222"/>
      <c r="J203" s="233">
        <f>BK203</f>
        <v>0</v>
      </c>
      <c r="K203" s="219"/>
      <c r="L203" s="224"/>
      <c r="M203" s="225"/>
      <c r="N203" s="226"/>
      <c r="O203" s="226"/>
      <c r="P203" s="227">
        <f>SUM(P204:P246)</f>
        <v>0</v>
      </c>
      <c r="Q203" s="226"/>
      <c r="R203" s="227">
        <f>SUM(R204:R246)</f>
        <v>29.382702200000001</v>
      </c>
      <c r="S203" s="226"/>
      <c r="T203" s="228">
        <f>SUM(T204:T246)</f>
        <v>22.32376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9" t="s">
        <v>79</v>
      </c>
      <c r="AT203" s="230" t="s">
        <v>74</v>
      </c>
      <c r="AU203" s="230" t="s">
        <v>79</v>
      </c>
      <c r="AY203" s="229" t="s">
        <v>168</v>
      </c>
      <c r="BK203" s="231">
        <f>SUM(BK204:BK246)</f>
        <v>0</v>
      </c>
    </row>
    <row r="204" s="2" customFormat="1" ht="16.5" customHeight="1">
      <c r="A204" s="35"/>
      <c r="B204" s="36"/>
      <c r="C204" s="234" t="s">
        <v>661</v>
      </c>
      <c r="D204" s="234" t="s">
        <v>170</v>
      </c>
      <c r="E204" s="235" t="s">
        <v>702</v>
      </c>
      <c r="F204" s="236" t="s">
        <v>703</v>
      </c>
      <c r="G204" s="237" t="s">
        <v>209</v>
      </c>
      <c r="H204" s="238">
        <v>1</v>
      </c>
      <c r="I204" s="239"/>
      <c r="J204" s="238">
        <f>ROUND(I204*H204,2)</f>
        <v>0</v>
      </c>
      <c r="K204" s="240"/>
      <c r="L204" s="41"/>
      <c r="M204" s="241" t="s">
        <v>1</v>
      </c>
      <c r="N204" s="242" t="s">
        <v>41</v>
      </c>
      <c r="O204" s="94"/>
      <c r="P204" s="243">
        <f>O204*H204</f>
        <v>0</v>
      </c>
      <c r="Q204" s="243">
        <v>0.2457</v>
      </c>
      <c r="R204" s="243">
        <f>Q204*H204</f>
        <v>0.2457</v>
      </c>
      <c r="S204" s="243">
        <v>0</v>
      </c>
      <c r="T204" s="24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5" t="s">
        <v>109</v>
      </c>
      <c r="AT204" s="245" t="s">
        <v>170</v>
      </c>
      <c r="AU204" s="245" t="s">
        <v>87</v>
      </c>
      <c r="AY204" s="14" t="s">
        <v>168</v>
      </c>
      <c r="BE204" s="246">
        <f>IF(N204="základná",J204,0)</f>
        <v>0</v>
      </c>
      <c r="BF204" s="246">
        <f>IF(N204="znížená",J204,0)</f>
        <v>0</v>
      </c>
      <c r="BG204" s="246">
        <f>IF(N204="zákl. prenesená",J204,0)</f>
        <v>0</v>
      </c>
      <c r="BH204" s="246">
        <f>IF(N204="zníž. prenesená",J204,0)</f>
        <v>0</v>
      </c>
      <c r="BI204" s="246">
        <f>IF(N204="nulová",J204,0)</f>
        <v>0</v>
      </c>
      <c r="BJ204" s="14" t="s">
        <v>87</v>
      </c>
      <c r="BK204" s="246">
        <f>ROUND(I204*H204,2)</f>
        <v>0</v>
      </c>
      <c r="BL204" s="14" t="s">
        <v>109</v>
      </c>
      <c r="BM204" s="245" t="s">
        <v>704</v>
      </c>
    </row>
    <row r="205" s="2" customFormat="1" ht="37.8" customHeight="1">
      <c r="A205" s="35"/>
      <c r="B205" s="36"/>
      <c r="C205" s="234" t="s">
        <v>665</v>
      </c>
      <c r="D205" s="234" t="s">
        <v>170</v>
      </c>
      <c r="E205" s="235" t="s">
        <v>718</v>
      </c>
      <c r="F205" s="236" t="s">
        <v>719</v>
      </c>
      <c r="G205" s="237" t="s">
        <v>267</v>
      </c>
      <c r="H205" s="238">
        <v>71.5</v>
      </c>
      <c r="I205" s="239"/>
      <c r="J205" s="238">
        <f>ROUND(I205*H205,2)</f>
        <v>0</v>
      </c>
      <c r="K205" s="240"/>
      <c r="L205" s="41"/>
      <c r="M205" s="241" t="s">
        <v>1</v>
      </c>
      <c r="N205" s="242" t="s">
        <v>41</v>
      </c>
      <c r="O205" s="94"/>
      <c r="P205" s="243">
        <f>O205*H205</f>
        <v>0</v>
      </c>
      <c r="Q205" s="243">
        <v>0.00011</v>
      </c>
      <c r="R205" s="243">
        <f>Q205*H205</f>
        <v>0.0078650000000000005</v>
      </c>
      <c r="S205" s="243">
        <v>0</v>
      </c>
      <c r="T205" s="24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5" t="s">
        <v>109</v>
      </c>
      <c r="AT205" s="245" t="s">
        <v>170</v>
      </c>
      <c r="AU205" s="245" t="s">
        <v>87</v>
      </c>
      <c r="AY205" s="14" t="s">
        <v>168</v>
      </c>
      <c r="BE205" s="246">
        <f>IF(N205="základná",J205,0)</f>
        <v>0</v>
      </c>
      <c r="BF205" s="246">
        <f>IF(N205="znížená",J205,0)</f>
        <v>0</v>
      </c>
      <c r="BG205" s="246">
        <f>IF(N205="zákl. prenesená",J205,0)</f>
        <v>0</v>
      </c>
      <c r="BH205" s="246">
        <f>IF(N205="zníž. prenesená",J205,0)</f>
        <v>0</v>
      </c>
      <c r="BI205" s="246">
        <f>IF(N205="nulová",J205,0)</f>
        <v>0</v>
      </c>
      <c r="BJ205" s="14" t="s">
        <v>87</v>
      </c>
      <c r="BK205" s="246">
        <f>ROUND(I205*H205,2)</f>
        <v>0</v>
      </c>
      <c r="BL205" s="14" t="s">
        <v>109</v>
      </c>
      <c r="BM205" s="245" t="s">
        <v>720</v>
      </c>
    </row>
    <row r="206" s="2" customFormat="1" ht="33" customHeight="1">
      <c r="A206" s="35"/>
      <c r="B206" s="36"/>
      <c r="C206" s="234" t="s">
        <v>669</v>
      </c>
      <c r="D206" s="234" t="s">
        <v>170</v>
      </c>
      <c r="E206" s="235" t="s">
        <v>722</v>
      </c>
      <c r="F206" s="236" t="s">
        <v>723</v>
      </c>
      <c r="G206" s="237" t="s">
        <v>267</v>
      </c>
      <c r="H206" s="238">
        <v>74</v>
      </c>
      <c r="I206" s="239"/>
      <c r="J206" s="238">
        <f>ROUND(I206*H206,2)</f>
        <v>0</v>
      </c>
      <c r="K206" s="240"/>
      <c r="L206" s="41"/>
      <c r="M206" s="241" t="s">
        <v>1</v>
      </c>
      <c r="N206" s="242" t="s">
        <v>41</v>
      </c>
      <c r="O206" s="94"/>
      <c r="P206" s="243">
        <f>O206*H206</f>
        <v>0</v>
      </c>
      <c r="Q206" s="243">
        <v>0.00011</v>
      </c>
      <c r="R206" s="243">
        <f>Q206*H206</f>
        <v>0.0081399999999999997</v>
      </c>
      <c r="S206" s="243">
        <v>0</v>
      </c>
      <c r="T206" s="244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5" t="s">
        <v>109</v>
      </c>
      <c r="AT206" s="245" t="s">
        <v>170</v>
      </c>
      <c r="AU206" s="245" t="s">
        <v>87</v>
      </c>
      <c r="AY206" s="14" t="s">
        <v>168</v>
      </c>
      <c r="BE206" s="246">
        <f>IF(N206="základná",J206,0)</f>
        <v>0</v>
      </c>
      <c r="BF206" s="246">
        <f>IF(N206="znížená",J206,0)</f>
        <v>0</v>
      </c>
      <c r="BG206" s="246">
        <f>IF(N206="zákl. prenesená",J206,0)</f>
        <v>0</v>
      </c>
      <c r="BH206" s="246">
        <f>IF(N206="zníž. prenesená",J206,0)</f>
        <v>0</v>
      </c>
      <c r="BI206" s="246">
        <f>IF(N206="nulová",J206,0)</f>
        <v>0</v>
      </c>
      <c r="BJ206" s="14" t="s">
        <v>87</v>
      </c>
      <c r="BK206" s="246">
        <f>ROUND(I206*H206,2)</f>
        <v>0</v>
      </c>
      <c r="BL206" s="14" t="s">
        <v>109</v>
      </c>
      <c r="BM206" s="245" t="s">
        <v>724</v>
      </c>
    </row>
    <row r="207" s="2" customFormat="1" ht="37.8" customHeight="1">
      <c r="A207" s="35"/>
      <c r="B207" s="36"/>
      <c r="C207" s="234" t="s">
        <v>673</v>
      </c>
      <c r="D207" s="234" t="s">
        <v>170</v>
      </c>
      <c r="E207" s="235" t="s">
        <v>730</v>
      </c>
      <c r="F207" s="236" t="s">
        <v>731</v>
      </c>
      <c r="G207" s="237" t="s">
        <v>173</v>
      </c>
      <c r="H207" s="238">
        <v>2</v>
      </c>
      <c r="I207" s="239"/>
      <c r="J207" s="238">
        <f>ROUND(I207*H207,2)</f>
        <v>0</v>
      </c>
      <c r="K207" s="240"/>
      <c r="L207" s="41"/>
      <c r="M207" s="241" t="s">
        <v>1</v>
      </c>
      <c r="N207" s="242" t="s">
        <v>41</v>
      </c>
      <c r="O207" s="94"/>
      <c r="P207" s="243">
        <f>O207*H207</f>
        <v>0</v>
      </c>
      <c r="Q207" s="243">
        <v>0.00089999999999999998</v>
      </c>
      <c r="R207" s="243">
        <f>Q207*H207</f>
        <v>0.0018</v>
      </c>
      <c r="S207" s="243">
        <v>0</v>
      </c>
      <c r="T207" s="244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5" t="s">
        <v>109</v>
      </c>
      <c r="AT207" s="245" t="s">
        <v>170</v>
      </c>
      <c r="AU207" s="245" t="s">
        <v>87</v>
      </c>
      <c r="AY207" s="14" t="s">
        <v>168</v>
      </c>
      <c r="BE207" s="246">
        <f>IF(N207="základná",J207,0)</f>
        <v>0</v>
      </c>
      <c r="BF207" s="246">
        <f>IF(N207="znížená",J207,0)</f>
        <v>0</v>
      </c>
      <c r="BG207" s="246">
        <f>IF(N207="zákl. prenesená",J207,0)</f>
        <v>0</v>
      </c>
      <c r="BH207" s="246">
        <f>IF(N207="zníž. prenesená",J207,0)</f>
        <v>0</v>
      </c>
      <c r="BI207" s="246">
        <f>IF(N207="nulová",J207,0)</f>
        <v>0</v>
      </c>
      <c r="BJ207" s="14" t="s">
        <v>87</v>
      </c>
      <c r="BK207" s="246">
        <f>ROUND(I207*H207,2)</f>
        <v>0</v>
      </c>
      <c r="BL207" s="14" t="s">
        <v>109</v>
      </c>
      <c r="BM207" s="245" t="s">
        <v>732</v>
      </c>
    </row>
    <row r="208" s="2" customFormat="1" ht="37.8" customHeight="1">
      <c r="A208" s="35"/>
      <c r="B208" s="36"/>
      <c r="C208" s="234" t="s">
        <v>677</v>
      </c>
      <c r="D208" s="234" t="s">
        <v>170</v>
      </c>
      <c r="E208" s="235" t="s">
        <v>734</v>
      </c>
      <c r="F208" s="236" t="s">
        <v>735</v>
      </c>
      <c r="G208" s="237" t="s">
        <v>173</v>
      </c>
      <c r="H208" s="238">
        <v>2</v>
      </c>
      <c r="I208" s="239"/>
      <c r="J208" s="238">
        <f>ROUND(I208*H208,2)</f>
        <v>0</v>
      </c>
      <c r="K208" s="240"/>
      <c r="L208" s="41"/>
      <c r="M208" s="241" t="s">
        <v>1</v>
      </c>
      <c r="N208" s="242" t="s">
        <v>41</v>
      </c>
      <c r="O208" s="94"/>
      <c r="P208" s="243">
        <f>O208*H208</f>
        <v>0</v>
      </c>
      <c r="Q208" s="243">
        <v>0.00089999999999999998</v>
      </c>
      <c r="R208" s="243">
        <f>Q208*H208</f>
        <v>0.0018</v>
      </c>
      <c r="S208" s="243">
        <v>0</v>
      </c>
      <c r="T208" s="244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5" t="s">
        <v>109</v>
      </c>
      <c r="AT208" s="245" t="s">
        <v>170</v>
      </c>
      <c r="AU208" s="245" t="s">
        <v>87</v>
      </c>
      <c r="AY208" s="14" t="s">
        <v>168</v>
      </c>
      <c r="BE208" s="246">
        <f>IF(N208="základná",J208,0)</f>
        <v>0</v>
      </c>
      <c r="BF208" s="246">
        <f>IF(N208="znížená",J208,0)</f>
        <v>0</v>
      </c>
      <c r="BG208" s="246">
        <f>IF(N208="zákl. prenesená",J208,0)</f>
        <v>0</v>
      </c>
      <c r="BH208" s="246">
        <f>IF(N208="zníž. prenesená",J208,0)</f>
        <v>0</v>
      </c>
      <c r="BI208" s="246">
        <f>IF(N208="nulová",J208,0)</f>
        <v>0</v>
      </c>
      <c r="BJ208" s="14" t="s">
        <v>87</v>
      </c>
      <c r="BK208" s="246">
        <f>ROUND(I208*H208,2)</f>
        <v>0</v>
      </c>
      <c r="BL208" s="14" t="s">
        <v>109</v>
      </c>
      <c r="BM208" s="245" t="s">
        <v>736</v>
      </c>
    </row>
    <row r="209" s="2" customFormat="1" ht="24.15" customHeight="1">
      <c r="A209" s="35"/>
      <c r="B209" s="36"/>
      <c r="C209" s="234" t="s">
        <v>681</v>
      </c>
      <c r="D209" s="234" t="s">
        <v>170</v>
      </c>
      <c r="E209" s="235" t="s">
        <v>738</v>
      </c>
      <c r="F209" s="236" t="s">
        <v>739</v>
      </c>
      <c r="G209" s="237" t="s">
        <v>267</v>
      </c>
      <c r="H209" s="238">
        <v>145.5</v>
      </c>
      <c r="I209" s="239"/>
      <c r="J209" s="238">
        <f>ROUND(I209*H209,2)</f>
        <v>0</v>
      </c>
      <c r="K209" s="240"/>
      <c r="L209" s="41"/>
      <c r="M209" s="241" t="s">
        <v>1</v>
      </c>
      <c r="N209" s="242" t="s">
        <v>41</v>
      </c>
      <c r="O209" s="94"/>
      <c r="P209" s="243">
        <f>O209*H209</f>
        <v>0</v>
      </c>
      <c r="Q209" s="243">
        <v>0</v>
      </c>
      <c r="R209" s="243">
        <f>Q209*H209</f>
        <v>0</v>
      </c>
      <c r="S209" s="243">
        <v>0</v>
      </c>
      <c r="T209" s="24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5" t="s">
        <v>109</v>
      </c>
      <c r="AT209" s="245" t="s">
        <v>170</v>
      </c>
      <c r="AU209" s="245" t="s">
        <v>87</v>
      </c>
      <c r="AY209" s="14" t="s">
        <v>168</v>
      </c>
      <c r="BE209" s="246">
        <f>IF(N209="základná",J209,0)</f>
        <v>0</v>
      </c>
      <c r="BF209" s="246">
        <f>IF(N209="znížená",J209,0)</f>
        <v>0</v>
      </c>
      <c r="BG209" s="246">
        <f>IF(N209="zákl. prenesená",J209,0)</f>
        <v>0</v>
      </c>
      <c r="BH209" s="246">
        <f>IF(N209="zníž. prenesená",J209,0)</f>
        <v>0</v>
      </c>
      <c r="BI209" s="246">
        <f>IF(N209="nulová",J209,0)</f>
        <v>0</v>
      </c>
      <c r="BJ209" s="14" t="s">
        <v>87</v>
      </c>
      <c r="BK209" s="246">
        <f>ROUND(I209*H209,2)</f>
        <v>0</v>
      </c>
      <c r="BL209" s="14" t="s">
        <v>109</v>
      </c>
      <c r="BM209" s="245" t="s">
        <v>740</v>
      </c>
    </row>
    <row r="210" s="2" customFormat="1" ht="24.15" customHeight="1">
      <c r="A210" s="35"/>
      <c r="B210" s="36"/>
      <c r="C210" s="234" t="s">
        <v>685</v>
      </c>
      <c r="D210" s="234" t="s">
        <v>170</v>
      </c>
      <c r="E210" s="235" t="s">
        <v>742</v>
      </c>
      <c r="F210" s="236" t="s">
        <v>743</v>
      </c>
      <c r="G210" s="237" t="s">
        <v>173</v>
      </c>
      <c r="H210" s="238">
        <v>4</v>
      </c>
      <c r="I210" s="239"/>
      <c r="J210" s="238">
        <f>ROUND(I210*H210,2)</f>
        <v>0</v>
      </c>
      <c r="K210" s="240"/>
      <c r="L210" s="41"/>
      <c r="M210" s="241" t="s">
        <v>1</v>
      </c>
      <c r="N210" s="242" t="s">
        <v>41</v>
      </c>
      <c r="O210" s="94"/>
      <c r="P210" s="243">
        <f>O210*H210</f>
        <v>0</v>
      </c>
      <c r="Q210" s="243">
        <v>1.0000000000000001E-05</v>
      </c>
      <c r="R210" s="243">
        <f>Q210*H210</f>
        <v>4.0000000000000003E-05</v>
      </c>
      <c r="S210" s="243">
        <v>0</v>
      </c>
      <c r="T210" s="24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5" t="s">
        <v>109</v>
      </c>
      <c r="AT210" s="245" t="s">
        <v>170</v>
      </c>
      <c r="AU210" s="245" t="s">
        <v>87</v>
      </c>
      <c r="AY210" s="14" t="s">
        <v>168</v>
      </c>
      <c r="BE210" s="246">
        <f>IF(N210="základná",J210,0)</f>
        <v>0</v>
      </c>
      <c r="BF210" s="246">
        <f>IF(N210="znížená",J210,0)</f>
        <v>0</v>
      </c>
      <c r="BG210" s="246">
        <f>IF(N210="zákl. prenesená",J210,0)</f>
        <v>0</v>
      </c>
      <c r="BH210" s="246">
        <f>IF(N210="zníž. prenesená",J210,0)</f>
        <v>0</v>
      </c>
      <c r="BI210" s="246">
        <f>IF(N210="nulová",J210,0)</f>
        <v>0</v>
      </c>
      <c r="BJ210" s="14" t="s">
        <v>87</v>
      </c>
      <c r="BK210" s="246">
        <f>ROUND(I210*H210,2)</f>
        <v>0</v>
      </c>
      <c r="BL210" s="14" t="s">
        <v>109</v>
      </c>
      <c r="BM210" s="245" t="s">
        <v>744</v>
      </c>
    </row>
    <row r="211" s="2" customFormat="1" ht="37.8" customHeight="1">
      <c r="A211" s="35"/>
      <c r="B211" s="36"/>
      <c r="C211" s="234" t="s">
        <v>689</v>
      </c>
      <c r="D211" s="234" t="s">
        <v>170</v>
      </c>
      <c r="E211" s="235" t="s">
        <v>750</v>
      </c>
      <c r="F211" s="236" t="s">
        <v>751</v>
      </c>
      <c r="G211" s="237" t="s">
        <v>267</v>
      </c>
      <c r="H211" s="238">
        <v>52.299999999999997</v>
      </c>
      <c r="I211" s="239"/>
      <c r="J211" s="238">
        <f>ROUND(I211*H211,2)</f>
        <v>0</v>
      </c>
      <c r="K211" s="240"/>
      <c r="L211" s="41"/>
      <c r="M211" s="241" t="s">
        <v>1</v>
      </c>
      <c r="N211" s="242" t="s">
        <v>41</v>
      </c>
      <c r="O211" s="94"/>
      <c r="P211" s="243">
        <f>O211*H211</f>
        <v>0</v>
      </c>
      <c r="Q211" s="243">
        <v>0.098530000000000006</v>
      </c>
      <c r="R211" s="243">
        <f>Q211*H211</f>
        <v>5.1531190000000002</v>
      </c>
      <c r="S211" s="243">
        <v>0</v>
      </c>
      <c r="T211" s="244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5" t="s">
        <v>109</v>
      </c>
      <c r="AT211" s="245" t="s">
        <v>170</v>
      </c>
      <c r="AU211" s="245" t="s">
        <v>87</v>
      </c>
      <c r="AY211" s="14" t="s">
        <v>168</v>
      </c>
      <c r="BE211" s="246">
        <f>IF(N211="základná",J211,0)</f>
        <v>0</v>
      </c>
      <c r="BF211" s="246">
        <f>IF(N211="znížená",J211,0)</f>
        <v>0</v>
      </c>
      <c r="BG211" s="246">
        <f>IF(N211="zákl. prenesená",J211,0)</f>
        <v>0</v>
      </c>
      <c r="BH211" s="246">
        <f>IF(N211="zníž. prenesená",J211,0)</f>
        <v>0</v>
      </c>
      <c r="BI211" s="246">
        <f>IF(N211="nulová",J211,0)</f>
        <v>0</v>
      </c>
      <c r="BJ211" s="14" t="s">
        <v>87</v>
      </c>
      <c r="BK211" s="246">
        <f>ROUND(I211*H211,2)</f>
        <v>0</v>
      </c>
      <c r="BL211" s="14" t="s">
        <v>109</v>
      </c>
      <c r="BM211" s="245" t="s">
        <v>752</v>
      </c>
    </row>
    <row r="212" s="2" customFormat="1" ht="16.5" customHeight="1">
      <c r="A212" s="35"/>
      <c r="B212" s="36"/>
      <c r="C212" s="247" t="s">
        <v>693</v>
      </c>
      <c r="D212" s="247" t="s">
        <v>212</v>
      </c>
      <c r="E212" s="248" t="s">
        <v>754</v>
      </c>
      <c r="F212" s="249" t="s">
        <v>755</v>
      </c>
      <c r="G212" s="250" t="s">
        <v>209</v>
      </c>
      <c r="H212" s="251">
        <v>52.82</v>
      </c>
      <c r="I212" s="252"/>
      <c r="J212" s="251">
        <f>ROUND(I212*H212,2)</f>
        <v>0</v>
      </c>
      <c r="K212" s="253"/>
      <c r="L212" s="254"/>
      <c r="M212" s="255" t="s">
        <v>1</v>
      </c>
      <c r="N212" s="256" t="s">
        <v>41</v>
      </c>
      <c r="O212" s="94"/>
      <c r="P212" s="243">
        <f>O212*H212</f>
        <v>0</v>
      </c>
      <c r="Q212" s="243">
        <v>0.023</v>
      </c>
      <c r="R212" s="243">
        <f>Q212*H212</f>
        <v>1.2148600000000001</v>
      </c>
      <c r="S212" s="243">
        <v>0</v>
      </c>
      <c r="T212" s="24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5" t="s">
        <v>197</v>
      </c>
      <c r="AT212" s="245" t="s">
        <v>212</v>
      </c>
      <c r="AU212" s="245" t="s">
        <v>87</v>
      </c>
      <c r="AY212" s="14" t="s">
        <v>168</v>
      </c>
      <c r="BE212" s="246">
        <f>IF(N212="základná",J212,0)</f>
        <v>0</v>
      </c>
      <c r="BF212" s="246">
        <f>IF(N212="znížená",J212,0)</f>
        <v>0</v>
      </c>
      <c r="BG212" s="246">
        <f>IF(N212="zákl. prenesená",J212,0)</f>
        <v>0</v>
      </c>
      <c r="BH212" s="246">
        <f>IF(N212="zníž. prenesená",J212,0)</f>
        <v>0</v>
      </c>
      <c r="BI212" s="246">
        <f>IF(N212="nulová",J212,0)</f>
        <v>0</v>
      </c>
      <c r="BJ212" s="14" t="s">
        <v>87</v>
      </c>
      <c r="BK212" s="246">
        <f>ROUND(I212*H212,2)</f>
        <v>0</v>
      </c>
      <c r="BL212" s="14" t="s">
        <v>109</v>
      </c>
      <c r="BM212" s="245" t="s">
        <v>756</v>
      </c>
    </row>
    <row r="213" s="2" customFormat="1" ht="33" customHeight="1">
      <c r="A213" s="35"/>
      <c r="B213" s="36"/>
      <c r="C213" s="234" t="s">
        <v>697</v>
      </c>
      <c r="D213" s="234" t="s">
        <v>170</v>
      </c>
      <c r="E213" s="235" t="s">
        <v>758</v>
      </c>
      <c r="F213" s="236" t="s">
        <v>759</v>
      </c>
      <c r="G213" s="237" t="s">
        <v>267</v>
      </c>
      <c r="H213" s="238">
        <v>30</v>
      </c>
      <c r="I213" s="239"/>
      <c r="J213" s="238">
        <f>ROUND(I213*H213,2)</f>
        <v>0</v>
      </c>
      <c r="K213" s="240"/>
      <c r="L213" s="41"/>
      <c r="M213" s="241" t="s">
        <v>1</v>
      </c>
      <c r="N213" s="242" t="s">
        <v>41</v>
      </c>
      <c r="O213" s="94"/>
      <c r="P213" s="243">
        <f>O213*H213</f>
        <v>0</v>
      </c>
      <c r="Q213" s="243">
        <v>0.17015</v>
      </c>
      <c r="R213" s="243">
        <f>Q213*H213</f>
        <v>5.1044999999999998</v>
      </c>
      <c r="S213" s="243">
        <v>0</v>
      </c>
      <c r="T213" s="244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5" t="s">
        <v>109</v>
      </c>
      <c r="AT213" s="245" t="s">
        <v>170</v>
      </c>
      <c r="AU213" s="245" t="s">
        <v>87</v>
      </c>
      <c r="AY213" s="14" t="s">
        <v>168</v>
      </c>
      <c r="BE213" s="246">
        <f>IF(N213="základná",J213,0)</f>
        <v>0</v>
      </c>
      <c r="BF213" s="246">
        <f>IF(N213="znížená",J213,0)</f>
        <v>0</v>
      </c>
      <c r="BG213" s="246">
        <f>IF(N213="zákl. prenesená",J213,0)</f>
        <v>0</v>
      </c>
      <c r="BH213" s="246">
        <f>IF(N213="zníž. prenesená",J213,0)</f>
        <v>0</v>
      </c>
      <c r="BI213" s="246">
        <f>IF(N213="nulová",J213,0)</f>
        <v>0</v>
      </c>
      <c r="BJ213" s="14" t="s">
        <v>87</v>
      </c>
      <c r="BK213" s="246">
        <f>ROUND(I213*H213,2)</f>
        <v>0</v>
      </c>
      <c r="BL213" s="14" t="s">
        <v>109</v>
      </c>
      <c r="BM213" s="245" t="s">
        <v>760</v>
      </c>
    </row>
    <row r="214" s="2" customFormat="1" ht="16.5" customHeight="1">
      <c r="A214" s="35"/>
      <c r="B214" s="36"/>
      <c r="C214" s="247" t="s">
        <v>701</v>
      </c>
      <c r="D214" s="247" t="s">
        <v>212</v>
      </c>
      <c r="E214" s="248" t="s">
        <v>762</v>
      </c>
      <c r="F214" s="249" t="s">
        <v>763</v>
      </c>
      <c r="G214" s="250" t="s">
        <v>209</v>
      </c>
      <c r="H214" s="251">
        <v>28</v>
      </c>
      <c r="I214" s="252"/>
      <c r="J214" s="251">
        <f>ROUND(I214*H214,2)</f>
        <v>0</v>
      </c>
      <c r="K214" s="253"/>
      <c r="L214" s="254"/>
      <c r="M214" s="255" t="s">
        <v>1</v>
      </c>
      <c r="N214" s="256" t="s">
        <v>41</v>
      </c>
      <c r="O214" s="94"/>
      <c r="P214" s="243">
        <f>O214*H214</f>
        <v>0</v>
      </c>
      <c r="Q214" s="243">
        <v>0.248</v>
      </c>
      <c r="R214" s="243">
        <f>Q214*H214</f>
        <v>6.944</v>
      </c>
      <c r="S214" s="243">
        <v>0</v>
      </c>
      <c r="T214" s="244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5" t="s">
        <v>197</v>
      </c>
      <c r="AT214" s="245" t="s">
        <v>212</v>
      </c>
      <c r="AU214" s="245" t="s">
        <v>87</v>
      </c>
      <c r="AY214" s="14" t="s">
        <v>168</v>
      </c>
      <c r="BE214" s="246">
        <f>IF(N214="základná",J214,0)</f>
        <v>0</v>
      </c>
      <c r="BF214" s="246">
        <f>IF(N214="znížená",J214,0)</f>
        <v>0</v>
      </c>
      <c r="BG214" s="246">
        <f>IF(N214="zákl. prenesená",J214,0)</f>
        <v>0</v>
      </c>
      <c r="BH214" s="246">
        <f>IF(N214="zníž. prenesená",J214,0)</f>
        <v>0</v>
      </c>
      <c r="BI214" s="246">
        <f>IF(N214="nulová",J214,0)</f>
        <v>0</v>
      </c>
      <c r="BJ214" s="14" t="s">
        <v>87</v>
      </c>
      <c r="BK214" s="246">
        <f>ROUND(I214*H214,2)</f>
        <v>0</v>
      </c>
      <c r="BL214" s="14" t="s">
        <v>109</v>
      </c>
      <c r="BM214" s="245" t="s">
        <v>764</v>
      </c>
    </row>
    <row r="215" s="2" customFormat="1" ht="24.15" customHeight="1">
      <c r="A215" s="35"/>
      <c r="B215" s="36"/>
      <c r="C215" s="247" t="s">
        <v>705</v>
      </c>
      <c r="D215" s="247" t="s">
        <v>212</v>
      </c>
      <c r="E215" s="248" t="s">
        <v>766</v>
      </c>
      <c r="F215" s="249" t="s">
        <v>767</v>
      </c>
      <c r="G215" s="250" t="s">
        <v>209</v>
      </c>
      <c r="H215" s="251">
        <v>1</v>
      </c>
      <c r="I215" s="252"/>
      <c r="J215" s="251">
        <f>ROUND(I215*H215,2)</f>
        <v>0</v>
      </c>
      <c r="K215" s="253"/>
      <c r="L215" s="254"/>
      <c r="M215" s="255" t="s">
        <v>1</v>
      </c>
      <c r="N215" s="256" t="s">
        <v>41</v>
      </c>
      <c r="O215" s="94"/>
      <c r="P215" s="243">
        <f>O215*H215</f>
        <v>0</v>
      </c>
      <c r="Q215" s="243">
        <v>0.20699999999999999</v>
      </c>
      <c r="R215" s="243">
        <f>Q215*H215</f>
        <v>0.20699999999999999</v>
      </c>
      <c r="S215" s="243">
        <v>0</v>
      </c>
      <c r="T215" s="244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5" t="s">
        <v>197</v>
      </c>
      <c r="AT215" s="245" t="s">
        <v>212</v>
      </c>
      <c r="AU215" s="245" t="s">
        <v>87</v>
      </c>
      <c r="AY215" s="14" t="s">
        <v>168</v>
      </c>
      <c r="BE215" s="246">
        <f>IF(N215="základná",J215,0)</f>
        <v>0</v>
      </c>
      <c r="BF215" s="246">
        <f>IF(N215="znížená",J215,0)</f>
        <v>0</v>
      </c>
      <c r="BG215" s="246">
        <f>IF(N215="zákl. prenesená",J215,0)</f>
        <v>0</v>
      </c>
      <c r="BH215" s="246">
        <f>IF(N215="zníž. prenesená",J215,0)</f>
        <v>0</v>
      </c>
      <c r="BI215" s="246">
        <f>IF(N215="nulová",J215,0)</f>
        <v>0</v>
      </c>
      <c r="BJ215" s="14" t="s">
        <v>87</v>
      </c>
      <c r="BK215" s="246">
        <f>ROUND(I215*H215,2)</f>
        <v>0</v>
      </c>
      <c r="BL215" s="14" t="s">
        <v>109</v>
      </c>
      <c r="BM215" s="245" t="s">
        <v>768</v>
      </c>
    </row>
    <row r="216" s="2" customFormat="1" ht="24.15" customHeight="1">
      <c r="A216" s="35"/>
      <c r="B216" s="36"/>
      <c r="C216" s="247" t="s">
        <v>709</v>
      </c>
      <c r="D216" s="247" t="s">
        <v>212</v>
      </c>
      <c r="E216" s="248" t="s">
        <v>770</v>
      </c>
      <c r="F216" s="249" t="s">
        <v>771</v>
      </c>
      <c r="G216" s="250" t="s">
        <v>209</v>
      </c>
      <c r="H216" s="251">
        <v>1</v>
      </c>
      <c r="I216" s="252"/>
      <c r="J216" s="251">
        <f>ROUND(I216*H216,2)</f>
        <v>0</v>
      </c>
      <c r="K216" s="253"/>
      <c r="L216" s="254"/>
      <c r="M216" s="255" t="s">
        <v>1</v>
      </c>
      <c r="N216" s="256" t="s">
        <v>41</v>
      </c>
      <c r="O216" s="94"/>
      <c r="P216" s="243">
        <f>O216*H216</f>
        <v>0</v>
      </c>
      <c r="Q216" s="243">
        <v>0.20699999999999999</v>
      </c>
      <c r="R216" s="243">
        <f>Q216*H216</f>
        <v>0.20699999999999999</v>
      </c>
      <c r="S216" s="243">
        <v>0</v>
      </c>
      <c r="T216" s="244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5" t="s">
        <v>197</v>
      </c>
      <c r="AT216" s="245" t="s">
        <v>212</v>
      </c>
      <c r="AU216" s="245" t="s">
        <v>87</v>
      </c>
      <c r="AY216" s="14" t="s">
        <v>168</v>
      </c>
      <c r="BE216" s="246">
        <f>IF(N216="základná",J216,0)</f>
        <v>0</v>
      </c>
      <c r="BF216" s="246">
        <f>IF(N216="znížená",J216,0)</f>
        <v>0</v>
      </c>
      <c r="BG216" s="246">
        <f>IF(N216="zákl. prenesená",J216,0)</f>
        <v>0</v>
      </c>
      <c r="BH216" s="246">
        <f>IF(N216="zníž. prenesená",J216,0)</f>
        <v>0</v>
      </c>
      <c r="BI216" s="246">
        <f>IF(N216="nulová",J216,0)</f>
        <v>0</v>
      </c>
      <c r="BJ216" s="14" t="s">
        <v>87</v>
      </c>
      <c r="BK216" s="246">
        <f>ROUND(I216*H216,2)</f>
        <v>0</v>
      </c>
      <c r="BL216" s="14" t="s">
        <v>109</v>
      </c>
      <c r="BM216" s="245" t="s">
        <v>772</v>
      </c>
    </row>
    <row r="217" s="2" customFormat="1" ht="33" customHeight="1">
      <c r="A217" s="35"/>
      <c r="B217" s="36"/>
      <c r="C217" s="234" t="s">
        <v>713</v>
      </c>
      <c r="D217" s="234" t="s">
        <v>170</v>
      </c>
      <c r="E217" s="235" t="s">
        <v>774</v>
      </c>
      <c r="F217" s="236" t="s">
        <v>775</v>
      </c>
      <c r="G217" s="237" t="s">
        <v>267</v>
      </c>
      <c r="H217" s="238">
        <v>33.5</v>
      </c>
      <c r="I217" s="239"/>
      <c r="J217" s="238">
        <f>ROUND(I217*H217,2)</f>
        <v>0</v>
      </c>
      <c r="K217" s="240"/>
      <c r="L217" s="41"/>
      <c r="M217" s="241" t="s">
        <v>1</v>
      </c>
      <c r="N217" s="242" t="s">
        <v>41</v>
      </c>
      <c r="O217" s="94"/>
      <c r="P217" s="243">
        <f>O217*H217</f>
        <v>0</v>
      </c>
      <c r="Q217" s="243">
        <v>0.12662000000000001</v>
      </c>
      <c r="R217" s="243">
        <f>Q217*H217</f>
        <v>4.2417700000000007</v>
      </c>
      <c r="S217" s="243">
        <v>0</v>
      </c>
      <c r="T217" s="244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45" t="s">
        <v>109</v>
      </c>
      <c r="AT217" s="245" t="s">
        <v>170</v>
      </c>
      <c r="AU217" s="245" t="s">
        <v>87</v>
      </c>
      <c r="AY217" s="14" t="s">
        <v>168</v>
      </c>
      <c r="BE217" s="246">
        <f>IF(N217="základná",J217,0)</f>
        <v>0</v>
      </c>
      <c r="BF217" s="246">
        <f>IF(N217="znížená",J217,0)</f>
        <v>0</v>
      </c>
      <c r="BG217" s="246">
        <f>IF(N217="zákl. prenesená",J217,0)</f>
        <v>0</v>
      </c>
      <c r="BH217" s="246">
        <f>IF(N217="zníž. prenesená",J217,0)</f>
        <v>0</v>
      </c>
      <c r="BI217" s="246">
        <f>IF(N217="nulová",J217,0)</f>
        <v>0</v>
      </c>
      <c r="BJ217" s="14" t="s">
        <v>87</v>
      </c>
      <c r="BK217" s="246">
        <f>ROUND(I217*H217,2)</f>
        <v>0</v>
      </c>
      <c r="BL217" s="14" t="s">
        <v>109</v>
      </c>
      <c r="BM217" s="245" t="s">
        <v>776</v>
      </c>
    </row>
    <row r="218" s="2" customFormat="1" ht="21.75" customHeight="1">
      <c r="A218" s="35"/>
      <c r="B218" s="36"/>
      <c r="C218" s="247" t="s">
        <v>717</v>
      </c>
      <c r="D218" s="247" t="s">
        <v>212</v>
      </c>
      <c r="E218" s="248" t="s">
        <v>778</v>
      </c>
      <c r="F218" s="249" t="s">
        <v>779</v>
      </c>
      <c r="G218" s="250" t="s">
        <v>209</v>
      </c>
      <c r="H218" s="251">
        <v>33.840000000000003</v>
      </c>
      <c r="I218" s="252"/>
      <c r="J218" s="251">
        <f>ROUND(I218*H218,2)</f>
        <v>0</v>
      </c>
      <c r="K218" s="253"/>
      <c r="L218" s="254"/>
      <c r="M218" s="255" t="s">
        <v>1</v>
      </c>
      <c r="N218" s="256" t="s">
        <v>41</v>
      </c>
      <c r="O218" s="94"/>
      <c r="P218" s="243">
        <f>O218*H218</f>
        <v>0</v>
      </c>
      <c r="Q218" s="243">
        <v>0.081000000000000003</v>
      </c>
      <c r="R218" s="243">
        <f>Q218*H218</f>
        <v>2.7410400000000004</v>
      </c>
      <c r="S218" s="243">
        <v>0</v>
      </c>
      <c r="T218" s="244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45" t="s">
        <v>197</v>
      </c>
      <c r="AT218" s="245" t="s">
        <v>212</v>
      </c>
      <c r="AU218" s="245" t="s">
        <v>87</v>
      </c>
      <c r="AY218" s="14" t="s">
        <v>168</v>
      </c>
      <c r="BE218" s="246">
        <f>IF(N218="základná",J218,0)</f>
        <v>0</v>
      </c>
      <c r="BF218" s="246">
        <f>IF(N218="znížená",J218,0)</f>
        <v>0</v>
      </c>
      <c r="BG218" s="246">
        <f>IF(N218="zákl. prenesená",J218,0)</f>
        <v>0</v>
      </c>
      <c r="BH218" s="246">
        <f>IF(N218="zníž. prenesená",J218,0)</f>
        <v>0</v>
      </c>
      <c r="BI218" s="246">
        <f>IF(N218="nulová",J218,0)</f>
        <v>0</v>
      </c>
      <c r="BJ218" s="14" t="s">
        <v>87</v>
      </c>
      <c r="BK218" s="246">
        <f>ROUND(I218*H218,2)</f>
        <v>0</v>
      </c>
      <c r="BL218" s="14" t="s">
        <v>109</v>
      </c>
      <c r="BM218" s="245" t="s">
        <v>780</v>
      </c>
    </row>
    <row r="219" s="2" customFormat="1" ht="37.8" customHeight="1">
      <c r="A219" s="35"/>
      <c r="B219" s="36"/>
      <c r="C219" s="234" t="s">
        <v>721</v>
      </c>
      <c r="D219" s="234" t="s">
        <v>170</v>
      </c>
      <c r="E219" s="235" t="s">
        <v>782</v>
      </c>
      <c r="F219" s="236" t="s">
        <v>783</v>
      </c>
      <c r="G219" s="237" t="s">
        <v>173</v>
      </c>
      <c r="H219" s="238">
        <v>81.5</v>
      </c>
      <c r="I219" s="239"/>
      <c r="J219" s="238">
        <f>ROUND(I219*H219,2)</f>
        <v>0</v>
      </c>
      <c r="K219" s="240"/>
      <c r="L219" s="41"/>
      <c r="M219" s="241" t="s">
        <v>1</v>
      </c>
      <c r="N219" s="242" t="s">
        <v>41</v>
      </c>
      <c r="O219" s="94"/>
      <c r="P219" s="243">
        <f>O219*H219</f>
        <v>0</v>
      </c>
      <c r="Q219" s="243">
        <v>0.00382</v>
      </c>
      <c r="R219" s="243">
        <f>Q219*H219</f>
        <v>0.31133</v>
      </c>
      <c r="S219" s="243">
        <v>0</v>
      </c>
      <c r="T219" s="244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5" t="s">
        <v>109</v>
      </c>
      <c r="AT219" s="245" t="s">
        <v>170</v>
      </c>
      <c r="AU219" s="245" t="s">
        <v>87</v>
      </c>
      <c r="AY219" s="14" t="s">
        <v>168</v>
      </c>
      <c r="BE219" s="246">
        <f>IF(N219="základná",J219,0)</f>
        <v>0</v>
      </c>
      <c r="BF219" s="246">
        <f>IF(N219="znížená",J219,0)</f>
        <v>0</v>
      </c>
      <c r="BG219" s="246">
        <f>IF(N219="zákl. prenesená",J219,0)</f>
        <v>0</v>
      </c>
      <c r="BH219" s="246">
        <f>IF(N219="zníž. prenesená",J219,0)</f>
        <v>0</v>
      </c>
      <c r="BI219" s="246">
        <f>IF(N219="nulová",J219,0)</f>
        <v>0</v>
      </c>
      <c r="BJ219" s="14" t="s">
        <v>87</v>
      </c>
      <c r="BK219" s="246">
        <f>ROUND(I219*H219,2)</f>
        <v>0</v>
      </c>
      <c r="BL219" s="14" t="s">
        <v>109</v>
      </c>
      <c r="BM219" s="245" t="s">
        <v>784</v>
      </c>
    </row>
    <row r="220" s="2" customFormat="1" ht="24.15" customHeight="1">
      <c r="A220" s="35"/>
      <c r="B220" s="36"/>
      <c r="C220" s="234" t="s">
        <v>725</v>
      </c>
      <c r="D220" s="234" t="s">
        <v>170</v>
      </c>
      <c r="E220" s="235" t="s">
        <v>786</v>
      </c>
      <c r="F220" s="236" t="s">
        <v>787</v>
      </c>
      <c r="G220" s="237" t="s">
        <v>267</v>
      </c>
      <c r="H220" s="238">
        <v>18.199999999999999</v>
      </c>
      <c r="I220" s="239"/>
      <c r="J220" s="238">
        <f>ROUND(I220*H220,2)</f>
        <v>0</v>
      </c>
      <c r="K220" s="240"/>
      <c r="L220" s="41"/>
      <c r="M220" s="241" t="s">
        <v>1</v>
      </c>
      <c r="N220" s="242" t="s">
        <v>41</v>
      </c>
      <c r="O220" s="94"/>
      <c r="P220" s="243">
        <f>O220*H220</f>
        <v>0</v>
      </c>
      <c r="Q220" s="243">
        <v>1.0000000000000001E-05</v>
      </c>
      <c r="R220" s="243">
        <f>Q220*H220</f>
        <v>0.00018200000000000001</v>
      </c>
      <c r="S220" s="243">
        <v>0</v>
      </c>
      <c r="T220" s="244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5" t="s">
        <v>109</v>
      </c>
      <c r="AT220" s="245" t="s">
        <v>170</v>
      </c>
      <c r="AU220" s="245" t="s">
        <v>87</v>
      </c>
      <c r="AY220" s="14" t="s">
        <v>168</v>
      </c>
      <c r="BE220" s="246">
        <f>IF(N220="základná",J220,0)</f>
        <v>0</v>
      </c>
      <c r="BF220" s="246">
        <f>IF(N220="znížená",J220,0)</f>
        <v>0</v>
      </c>
      <c r="BG220" s="246">
        <f>IF(N220="zákl. prenesená",J220,0)</f>
        <v>0</v>
      </c>
      <c r="BH220" s="246">
        <f>IF(N220="zníž. prenesená",J220,0)</f>
        <v>0</v>
      </c>
      <c r="BI220" s="246">
        <f>IF(N220="nulová",J220,0)</f>
        <v>0</v>
      </c>
      <c r="BJ220" s="14" t="s">
        <v>87</v>
      </c>
      <c r="BK220" s="246">
        <f>ROUND(I220*H220,2)</f>
        <v>0</v>
      </c>
      <c r="BL220" s="14" t="s">
        <v>109</v>
      </c>
      <c r="BM220" s="245" t="s">
        <v>788</v>
      </c>
    </row>
    <row r="221" s="2" customFormat="1" ht="33" customHeight="1">
      <c r="A221" s="35"/>
      <c r="B221" s="36"/>
      <c r="C221" s="234" t="s">
        <v>729</v>
      </c>
      <c r="D221" s="234" t="s">
        <v>170</v>
      </c>
      <c r="E221" s="235" t="s">
        <v>790</v>
      </c>
      <c r="F221" s="236" t="s">
        <v>791</v>
      </c>
      <c r="G221" s="237" t="s">
        <v>267</v>
      </c>
      <c r="H221" s="238">
        <v>18.199999999999999</v>
      </c>
      <c r="I221" s="239"/>
      <c r="J221" s="238">
        <f>ROUND(I221*H221,2)</f>
        <v>0</v>
      </c>
      <c r="K221" s="240"/>
      <c r="L221" s="41"/>
      <c r="M221" s="241" t="s">
        <v>1</v>
      </c>
      <c r="N221" s="242" t="s">
        <v>41</v>
      </c>
      <c r="O221" s="94"/>
      <c r="P221" s="243">
        <f>O221*H221</f>
        <v>0</v>
      </c>
      <c r="Q221" s="243">
        <v>2.0000000000000002E-05</v>
      </c>
      <c r="R221" s="243">
        <f>Q221*H221</f>
        <v>0.00036400000000000001</v>
      </c>
      <c r="S221" s="243">
        <v>0</v>
      </c>
      <c r="T221" s="244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5" t="s">
        <v>109</v>
      </c>
      <c r="AT221" s="245" t="s">
        <v>170</v>
      </c>
      <c r="AU221" s="245" t="s">
        <v>87</v>
      </c>
      <c r="AY221" s="14" t="s">
        <v>168</v>
      </c>
      <c r="BE221" s="246">
        <f>IF(N221="základná",J221,0)</f>
        <v>0</v>
      </c>
      <c r="BF221" s="246">
        <f>IF(N221="znížená",J221,0)</f>
        <v>0</v>
      </c>
      <c r="BG221" s="246">
        <f>IF(N221="zákl. prenesená",J221,0)</f>
        <v>0</v>
      </c>
      <c r="BH221" s="246">
        <f>IF(N221="zníž. prenesená",J221,0)</f>
        <v>0</v>
      </c>
      <c r="BI221" s="246">
        <f>IF(N221="nulová",J221,0)</f>
        <v>0</v>
      </c>
      <c r="BJ221" s="14" t="s">
        <v>87</v>
      </c>
      <c r="BK221" s="246">
        <f>ROUND(I221*H221,2)</f>
        <v>0</v>
      </c>
      <c r="BL221" s="14" t="s">
        <v>109</v>
      </c>
      <c r="BM221" s="245" t="s">
        <v>792</v>
      </c>
    </row>
    <row r="222" s="2" customFormat="1" ht="16.5" customHeight="1">
      <c r="A222" s="35"/>
      <c r="B222" s="36"/>
      <c r="C222" s="247" t="s">
        <v>733</v>
      </c>
      <c r="D222" s="247" t="s">
        <v>212</v>
      </c>
      <c r="E222" s="248" t="s">
        <v>793</v>
      </c>
      <c r="F222" s="249" t="s">
        <v>794</v>
      </c>
      <c r="G222" s="250" t="s">
        <v>319</v>
      </c>
      <c r="H222" s="251">
        <v>15.93</v>
      </c>
      <c r="I222" s="252"/>
      <c r="J222" s="251">
        <f>ROUND(I222*H222,2)</f>
        <v>0</v>
      </c>
      <c r="K222" s="253"/>
      <c r="L222" s="254"/>
      <c r="M222" s="255" t="s">
        <v>1</v>
      </c>
      <c r="N222" s="256" t="s">
        <v>41</v>
      </c>
      <c r="O222" s="94"/>
      <c r="P222" s="243">
        <f>O222*H222</f>
        <v>0</v>
      </c>
      <c r="Q222" s="243">
        <v>0.001</v>
      </c>
      <c r="R222" s="243">
        <f>Q222*H222</f>
        <v>0.01593</v>
      </c>
      <c r="S222" s="243">
        <v>0</v>
      </c>
      <c r="T222" s="244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5" t="s">
        <v>197</v>
      </c>
      <c r="AT222" s="245" t="s">
        <v>212</v>
      </c>
      <c r="AU222" s="245" t="s">
        <v>87</v>
      </c>
      <c r="AY222" s="14" t="s">
        <v>168</v>
      </c>
      <c r="BE222" s="246">
        <f>IF(N222="základná",J222,0)</f>
        <v>0</v>
      </c>
      <c r="BF222" s="246">
        <f>IF(N222="znížená",J222,0)</f>
        <v>0</v>
      </c>
      <c r="BG222" s="246">
        <f>IF(N222="zákl. prenesená",J222,0)</f>
        <v>0</v>
      </c>
      <c r="BH222" s="246">
        <f>IF(N222="zníž. prenesená",J222,0)</f>
        <v>0</v>
      </c>
      <c r="BI222" s="246">
        <f>IF(N222="nulová",J222,0)</f>
        <v>0</v>
      </c>
      <c r="BJ222" s="14" t="s">
        <v>87</v>
      </c>
      <c r="BK222" s="246">
        <f>ROUND(I222*H222,2)</f>
        <v>0</v>
      </c>
      <c r="BL222" s="14" t="s">
        <v>109</v>
      </c>
      <c r="BM222" s="245" t="s">
        <v>795</v>
      </c>
    </row>
    <row r="223" s="2" customFormat="1" ht="16.5" customHeight="1">
      <c r="A223" s="35"/>
      <c r="B223" s="36"/>
      <c r="C223" s="234" t="s">
        <v>737</v>
      </c>
      <c r="D223" s="234" t="s">
        <v>170</v>
      </c>
      <c r="E223" s="235" t="s">
        <v>797</v>
      </c>
      <c r="F223" s="236" t="s">
        <v>798</v>
      </c>
      <c r="G223" s="237" t="s">
        <v>267</v>
      </c>
      <c r="H223" s="238">
        <v>101</v>
      </c>
      <c r="I223" s="239"/>
      <c r="J223" s="238">
        <f>ROUND(I223*H223,2)</f>
        <v>0</v>
      </c>
      <c r="K223" s="240"/>
      <c r="L223" s="41"/>
      <c r="M223" s="241" t="s">
        <v>1</v>
      </c>
      <c r="N223" s="242" t="s">
        <v>41</v>
      </c>
      <c r="O223" s="94"/>
      <c r="P223" s="243">
        <f>O223*H223</f>
        <v>0</v>
      </c>
      <c r="Q223" s="243">
        <v>2.0000000000000002E-05</v>
      </c>
      <c r="R223" s="243">
        <f>Q223*H223</f>
        <v>0.0020200000000000001</v>
      </c>
      <c r="S223" s="243">
        <v>0</v>
      </c>
      <c r="T223" s="244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5" t="s">
        <v>109</v>
      </c>
      <c r="AT223" s="245" t="s">
        <v>170</v>
      </c>
      <c r="AU223" s="245" t="s">
        <v>87</v>
      </c>
      <c r="AY223" s="14" t="s">
        <v>168</v>
      </c>
      <c r="BE223" s="246">
        <f>IF(N223="základná",J223,0)</f>
        <v>0</v>
      </c>
      <c r="BF223" s="246">
        <f>IF(N223="znížená",J223,0)</f>
        <v>0</v>
      </c>
      <c r="BG223" s="246">
        <f>IF(N223="zákl. prenesená",J223,0)</f>
        <v>0</v>
      </c>
      <c r="BH223" s="246">
        <f>IF(N223="zníž. prenesená",J223,0)</f>
        <v>0</v>
      </c>
      <c r="BI223" s="246">
        <f>IF(N223="nulová",J223,0)</f>
        <v>0</v>
      </c>
      <c r="BJ223" s="14" t="s">
        <v>87</v>
      </c>
      <c r="BK223" s="246">
        <f>ROUND(I223*H223,2)</f>
        <v>0</v>
      </c>
      <c r="BL223" s="14" t="s">
        <v>109</v>
      </c>
      <c r="BM223" s="245" t="s">
        <v>799</v>
      </c>
    </row>
    <row r="224" s="2" customFormat="1" ht="33" customHeight="1">
      <c r="A224" s="35"/>
      <c r="B224" s="36"/>
      <c r="C224" s="234" t="s">
        <v>741</v>
      </c>
      <c r="D224" s="234" t="s">
        <v>170</v>
      </c>
      <c r="E224" s="235" t="s">
        <v>801</v>
      </c>
      <c r="F224" s="236" t="s">
        <v>802</v>
      </c>
      <c r="G224" s="237" t="s">
        <v>267</v>
      </c>
      <c r="H224" s="238">
        <v>36.5</v>
      </c>
      <c r="I224" s="239"/>
      <c r="J224" s="238">
        <f>ROUND(I224*H224,2)</f>
        <v>0</v>
      </c>
      <c r="K224" s="240"/>
      <c r="L224" s="41"/>
      <c r="M224" s="241" t="s">
        <v>1</v>
      </c>
      <c r="N224" s="242" t="s">
        <v>41</v>
      </c>
      <c r="O224" s="94"/>
      <c r="P224" s="243">
        <f>O224*H224</f>
        <v>0</v>
      </c>
      <c r="Q224" s="243">
        <v>0.00012999999999999999</v>
      </c>
      <c r="R224" s="243">
        <f>Q224*H224</f>
        <v>0.0047449999999999992</v>
      </c>
      <c r="S224" s="243">
        <v>0</v>
      </c>
      <c r="T224" s="244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45" t="s">
        <v>109</v>
      </c>
      <c r="AT224" s="245" t="s">
        <v>170</v>
      </c>
      <c r="AU224" s="245" t="s">
        <v>87</v>
      </c>
      <c r="AY224" s="14" t="s">
        <v>168</v>
      </c>
      <c r="BE224" s="246">
        <f>IF(N224="základná",J224,0)</f>
        <v>0</v>
      </c>
      <c r="BF224" s="246">
        <f>IF(N224="znížená",J224,0)</f>
        <v>0</v>
      </c>
      <c r="BG224" s="246">
        <f>IF(N224="zákl. prenesená",J224,0)</f>
        <v>0</v>
      </c>
      <c r="BH224" s="246">
        <f>IF(N224="zníž. prenesená",J224,0)</f>
        <v>0</v>
      </c>
      <c r="BI224" s="246">
        <f>IF(N224="nulová",J224,0)</f>
        <v>0</v>
      </c>
      <c r="BJ224" s="14" t="s">
        <v>87</v>
      </c>
      <c r="BK224" s="246">
        <f>ROUND(I224*H224,2)</f>
        <v>0</v>
      </c>
      <c r="BL224" s="14" t="s">
        <v>109</v>
      </c>
      <c r="BM224" s="245" t="s">
        <v>803</v>
      </c>
    </row>
    <row r="225" s="2" customFormat="1" ht="24.15" customHeight="1">
      <c r="A225" s="35"/>
      <c r="B225" s="36"/>
      <c r="C225" s="234" t="s">
        <v>745</v>
      </c>
      <c r="D225" s="234" t="s">
        <v>170</v>
      </c>
      <c r="E225" s="235" t="s">
        <v>805</v>
      </c>
      <c r="F225" s="236" t="s">
        <v>806</v>
      </c>
      <c r="G225" s="237" t="s">
        <v>267</v>
      </c>
      <c r="H225" s="238">
        <v>7</v>
      </c>
      <c r="I225" s="239"/>
      <c r="J225" s="238">
        <f>ROUND(I225*H225,2)</f>
        <v>0</v>
      </c>
      <c r="K225" s="240"/>
      <c r="L225" s="41"/>
      <c r="M225" s="241" t="s">
        <v>1</v>
      </c>
      <c r="N225" s="242" t="s">
        <v>41</v>
      </c>
      <c r="O225" s="94"/>
      <c r="P225" s="243">
        <f>O225*H225</f>
        <v>0</v>
      </c>
      <c r="Q225" s="243">
        <v>0</v>
      </c>
      <c r="R225" s="243">
        <f>Q225*H225</f>
        <v>0</v>
      </c>
      <c r="S225" s="243">
        <v>0</v>
      </c>
      <c r="T225" s="244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45" t="s">
        <v>109</v>
      </c>
      <c r="AT225" s="245" t="s">
        <v>170</v>
      </c>
      <c r="AU225" s="245" t="s">
        <v>87</v>
      </c>
      <c r="AY225" s="14" t="s">
        <v>168</v>
      </c>
      <c r="BE225" s="246">
        <f>IF(N225="základná",J225,0)</f>
        <v>0</v>
      </c>
      <c r="BF225" s="246">
        <f>IF(N225="znížená",J225,0)</f>
        <v>0</v>
      </c>
      <c r="BG225" s="246">
        <f>IF(N225="zákl. prenesená",J225,0)</f>
        <v>0</v>
      </c>
      <c r="BH225" s="246">
        <f>IF(N225="zníž. prenesená",J225,0)</f>
        <v>0</v>
      </c>
      <c r="BI225" s="246">
        <f>IF(N225="nulová",J225,0)</f>
        <v>0</v>
      </c>
      <c r="BJ225" s="14" t="s">
        <v>87</v>
      </c>
      <c r="BK225" s="246">
        <f>ROUND(I225*H225,2)</f>
        <v>0</v>
      </c>
      <c r="BL225" s="14" t="s">
        <v>109</v>
      </c>
      <c r="BM225" s="245" t="s">
        <v>807</v>
      </c>
    </row>
    <row r="226" s="2" customFormat="1" ht="24.15" customHeight="1">
      <c r="A226" s="35"/>
      <c r="B226" s="36"/>
      <c r="C226" s="234" t="s">
        <v>749</v>
      </c>
      <c r="D226" s="234" t="s">
        <v>170</v>
      </c>
      <c r="E226" s="235" t="s">
        <v>809</v>
      </c>
      <c r="F226" s="236" t="s">
        <v>810</v>
      </c>
      <c r="G226" s="237" t="s">
        <v>267</v>
      </c>
      <c r="H226" s="238">
        <v>64</v>
      </c>
      <c r="I226" s="239"/>
      <c r="J226" s="238">
        <f>ROUND(I226*H226,2)</f>
        <v>0</v>
      </c>
      <c r="K226" s="240"/>
      <c r="L226" s="41"/>
      <c r="M226" s="241" t="s">
        <v>1</v>
      </c>
      <c r="N226" s="242" t="s">
        <v>41</v>
      </c>
      <c r="O226" s="94"/>
      <c r="P226" s="243">
        <f>O226*H226</f>
        <v>0</v>
      </c>
      <c r="Q226" s="243">
        <v>0</v>
      </c>
      <c r="R226" s="243">
        <f>Q226*H226</f>
        <v>0</v>
      </c>
      <c r="S226" s="243">
        <v>0</v>
      </c>
      <c r="T226" s="244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45" t="s">
        <v>109</v>
      </c>
      <c r="AT226" s="245" t="s">
        <v>170</v>
      </c>
      <c r="AU226" s="245" t="s">
        <v>87</v>
      </c>
      <c r="AY226" s="14" t="s">
        <v>168</v>
      </c>
      <c r="BE226" s="246">
        <f>IF(N226="základná",J226,0)</f>
        <v>0</v>
      </c>
      <c r="BF226" s="246">
        <f>IF(N226="znížená",J226,0)</f>
        <v>0</v>
      </c>
      <c r="BG226" s="246">
        <f>IF(N226="zákl. prenesená",J226,0)</f>
        <v>0</v>
      </c>
      <c r="BH226" s="246">
        <f>IF(N226="zníž. prenesená",J226,0)</f>
        <v>0</v>
      </c>
      <c r="BI226" s="246">
        <f>IF(N226="nulová",J226,0)</f>
        <v>0</v>
      </c>
      <c r="BJ226" s="14" t="s">
        <v>87</v>
      </c>
      <c r="BK226" s="246">
        <f>ROUND(I226*H226,2)</f>
        <v>0</v>
      </c>
      <c r="BL226" s="14" t="s">
        <v>109</v>
      </c>
      <c r="BM226" s="245" t="s">
        <v>811</v>
      </c>
    </row>
    <row r="227" s="2" customFormat="1" ht="24.15" customHeight="1">
      <c r="A227" s="35"/>
      <c r="B227" s="36"/>
      <c r="C227" s="234" t="s">
        <v>753</v>
      </c>
      <c r="D227" s="234" t="s">
        <v>170</v>
      </c>
      <c r="E227" s="235" t="s">
        <v>1107</v>
      </c>
      <c r="F227" s="236" t="s">
        <v>814</v>
      </c>
      <c r="G227" s="237" t="s">
        <v>267</v>
      </c>
      <c r="H227" s="238">
        <v>7</v>
      </c>
      <c r="I227" s="239"/>
      <c r="J227" s="238">
        <f>ROUND(I227*H227,2)</f>
        <v>0</v>
      </c>
      <c r="K227" s="240"/>
      <c r="L227" s="41"/>
      <c r="M227" s="241" t="s">
        <v>1</v>
      </c>
      <c r="N227" s="242" t="s">
        <v>41</v>
      </c>
      <c r="O227" s="94"/>
      <c r="P227" s="243">
        <f>O227*H227</f>
        <v>0</v>
      </c>
      <c r="Q227" s="243">
        <v>1.0000000000000001E-05</v>
      </c>
      <c r="R227" s="243">
        <f>Q227*H227</f>
        <v>7.0000000000000007E-05</v>
      </c>
      <c r="S227" s="243">
        <v>0</v>
      </c>
      <c r="T227" s="244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45" t="s">
        <v>109</v>
      </c>
      <c r="AT227" s="245" t="s">
        <v>170</v>
      </c>
      <c r="AU227" s="245" t="s">
        <v>87</v>
      </c>
      <c r="AY227" s="14" t="s">
        <v>168</v>
      </c>
      <c r="BE227" s="246">
        <f>IF(N227="základná",J227,0)</f>
        <v>0</v>
      </c>
      <c r="BF227" s="246">
        <f>IF(N227="znížená",J227,0)</f>
        <v>0</v>
      </c>
      <c r="BG227" s="246">
        <f>IF(N227="zákl. prenesená",J227,0)</f>
        <v>0</v>
      </c>
      <c r="BH227" s="246">
        <f>IF(N227="zníž. prenesená",J227,0)</f>
        <v>0</v>
      </c>
      <c r="BI227" s="246">
        <f>IF(N227="nulová",J227,0)</f>
        <v>0</v>
      </c>
      <c r="BJ227" s="14" t="s">
        <v>87</v>
      </c>
      <c r="BK227" s="246">
        <f>ROUND(I227*H227,2)</f>
        <v>0</v>
      </c>
      <c r="BL227" s="14" t="s">
        <v>109</v>
      </c>
      <c r="BM227" s="245" t="s">
        <v>815</v>
      </c>
    </row>
    <row r="228" s="2" customFormat="1" ht="33" customHeight="1">
      <c r="A228" s="35"/>
      <c r="B228" s="36"/>
      <c r="C228" s="234" t="s">
        <v>757</v>
      </c>
      <c r="D228" s="234" t="s">
        <v>170</v>
      </c>
      <c r="E228" s="235" t="s">
        <v>817</v>
      </c>
      <c r="F228" s="236" t="s">
        <v>818</v>
      </c>
      <c r="G228" s="237" t="s">
        <v>209</v>
      </c>
      <c r="H228" s="238">
        <v>1</v>
      </c>
      <c r="I228" s="239"/>
      <c r="J228" s="238">
        <f>ROUND(I228*H228,2)</f>
        <v>0</v>
      </c>
      <c r="K228" s="240"/>
      <c r="L228" s="41"/>
      <c r="M228" s="241" t="s">
        <v>1</v>
      </c>
      <c r="N228" s="242" t="s">
        <v>41</v>
      </c>
      <c r="O228" s="94"/>
      <c r="P228" s="243">
        <f>O228*H228</f>
        <v>0</v>
      </c>
      <c r="Q228" s="243">
        <v>1.61679</v>
      </c>
      <c r="R228" s="243">
        <f>Q228*H228</f>
        <v>1.61679</v>
      </c>
      <c r="S228" s="243">
        <v>0</v>
      </c>
      <c r="T228" s="244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45" t="s">
        <v>109</v>
      </c>
      <c r="AT228" s="245" t="s">
        <v>170</v>
      </c>
      <c r="AU228" s="245" t="s">
        <v>87</v>
      </c>
      <c r="AY228" s="14" t="s">
        <v>168</v>
      </c>
      <c r="BE228" s="246">
        <f>IF(N228="základná",J228,0)</f>
        <v>0</v>
      </c>
      <c r="BF228" s="246">
        <f>IF(N228="znížená",J228,0)</f>
        <v>0</v>
      </c>
      <c r="BG228" s="246">
        <f>IF(N228="zákl. prenesená",J228,0)</f>
        <v>0</v>
      </c>
      <c r="BH228" s="246">
        <f>IF(N228="zníž. prenesená",J228,0)</f>
        <v>0</v>
      </c>
      <c r="BI228" s="246">
        <f>IF(N228="nulová",J228,0)</f>
        <v>0</v>
      </c>
      <c r="BJ228" s="14" t="s">
        <v>87</v>
      </c>
      <c r="BK228" s="246">
        <f>ROUND(I228*H228,2)</f>
        <v>0</v>
      </c>
      <c r="BL228" s="14" t="s">
        <v>109</v>
      </c>
      <c r="BM228" s="245" t="s">
        <v>819</v>
      </c>
    </row>
    <row r="229" s="2" customFormat="1" ht="24.15" customHeight="1">
      <c r="A229" s="35"/>
      <c r="B229" s="36"/>
      <c r="C229" s="234" t="s">
        <v>761</v>
      </c>
      <c r="D229" s="234" t="s">
        <v>170</v>
      </c>
      <c r="E229" s="235" t="s">
        <v>821</v>
      </c>
      <c r="F229" s="236" t="s">
        <v>822</v>
      </c>
      <c r="G229" s="237" t="s">
        <v>209</v>
      </c>
      <c r="H229" s="238">
        <v>1</v>
      </c>
      <c r="I229" s="239"/>
      <c r="J229" s="238">
        <f>ROUND(I229*H229,2)</f>
        <v>0</v>
      </c>
      <c r="K229" s="240"/>
      <c r="L229" s="41"/>
      <c r="M229" s="241" t="s">
        <v>1</v>
      </c>
      <c r="N229" s="242" t="s">
        <v>41</v>
      </c>
      <c r="O229" s="94"/>
      <c r="P229" s="243">
        <f>O229*H229</f>
        <v>0</v>
      </c>
      <c r="Q229" s="243">
        <v>2.0000000000000002E-05</v>
      </c>
      <c r="R229" s="243">
        <f>Q229*H229</f>
        <v>2.0000000000000002E-05</v>
      </c>
      <c r="S229" s="243">
        <v>0</v>
      </c>
      <c r="T229" s="244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45" t="s">
        <v>109</v>
      </c>
      <c r="AT229" s="245" t="s">
        <v>170</v>
      </c>
      <c r="AU229" s="245" t="s">
        <v>87</v>
      </c>
      <c r="AY229" s="14" t="s">
        <v>168</v>
      </c>
      <c r="BE229" s="246">
        <f>IF(N229="základná",J229,0)</f>
        <v>0</v>
      </c>
      <c r="BF229" s="246">
        <f>IF(N229="znížená",J229,0)</f>
        <v>0</v>
      </c>
      <c r="BG229" s="246">
        <f>IF(N229="zákl. prenesená",J229,0)</f>
        <v>0</v>
      </c>
      <c r="BH229" s="246">
        <f>IF(N229="zníž. prenesená",J229,0)</f>
        <v>0</v>
      </c>
      <c r="BI229" s="246">
        <f>IF(N229="nulová",J229,0)</f>
        <v>0</v>
      </c>
      <c r="BJ229" s="14" t="s">
        <v>87</v>
      </c>
      <c r="BK229" s="246">
        <f>ROUND(I229*H229,2)</f>
        <v>0</v>
      </c>
      <c r="BL229" s="14" t="s">
        <v>109</v>
      </c>
      <c r="BM229" s="245" t="s">
        <v>823</v>
      </c>
    </row>
    <row r="230" s="2" customFormat="1" ht="37.8" customHeight="1">
      <c r="A230" s="35"/>
      <c r="B230" s="36"/>
      <c r="C230" s="247" t="s">
        <v>765</v>
      </c>
      <c r="D230" s="247" t="s">
        <v>212</v>
      </c>
      <c r="E230" s="248" t="s">
        <v>825</v>
      </c>
      <c r="F230" s="249" t="s">
        <v>826</v>
      </c>
      <c r="G230" s="250" t="s">
        <v>209</v>
      </c>
      <c r="H230" s="251">
        <v>1</v>
      </c>
      <c r="I230" s="252"/>
      <c r="J230" s="251">
        <f>ROUND(I230*H230,2)</f>
        <v>0</v>
      </c>
      <c r="K230" s="253"/>
      <c r="L230" s="254"/>
      <c r="M230" s="255" t="s">
        <v>1</v>
      </c>
      <c r="N230" s="256" t="s">
        <v>41</v>
      </c>
      <c r="O230" s="94"/>
      <c r="P230" s="243">
        <f>O230*H230</f>
        <v>0</v>
      </c>
      <c r="Q230" s="243">
        <v>0.027</v>
      </c>
      <c r="R230" s="243">
        <f>Q230*H230</f>
        <v>0.027</v>
      </c>
      <c r="S230" s="243">
        <v>0</v>
      </c>
      <c r="T230" s="244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45" t="s">
        <v>197</v>
      </c>
      <c r="AT230" s="245" t="s">
        <v>212</v>
      </c>
      <c r="AU230" s="245" t="s">
        <v>87</v>
      </c>
      <c r="AY230" s="14" t="s">
        <v>168</v>
      </c>
      <c r="BE230" s="246">
        <f>IF(N230="základná",J230,0)</f>
        <v>0</v>
      </c>
      <c r="BF230" s="246">
        <f>IF(N230="znížená",J230,0)</f>
        <v>0</v>
      </c>
      <c r="BG230" s="246">
        <f>IF(N230="zákl. prenesená",J230,0)</f>
        <v>0</v>
      </c>
      <c r="BH230" s="246">
        <f>IF(N230="zníž. prenesená",J230,0)</f>
        <v>0</v>
      </c>
      <c r="BI230" s="246">
        <f>IF(N230="nulová",J230,0)</f>
        <v>0</v>
      </c>
      <c r="BJ230" s="14" t="s">
        <v>87</v>
      </c>
      <c r="BK230" s="246">
        <f>ROUND(I230*H230,2)</f>
        <v>0</v>
      </c>
      <c r="BL230" s="14" t="s">
        <v>109</v>
      </c>
      <c r="BM230" s="245" t="s">
        <v>827</v>
      </c>
    </row>
    <row r="231" s="2" customFormat="1" ht="16.5" customHeight="1">
      <c r="A231" s="35"/>
      <c r="B231" s="36"/>
      <c r="C231" s="234" t="s">
        <v>769</v>
      </c>
      <c r="D231" s="234" t="s">
        <v>170</v>
      </c>
      <c r="E231" s="235" t="s">
        <v>1205</v>
      </c>
      <c r="F231" s="236" t="s">
        <v>1206</v>
      </c>
      <c r="G231" s="237" t="s">
        <v>209</v>
      </c>
      <c r="H231" s="238">
        <v>1</v>
      </c>
      <c r="I231" s="239"/>
      <c r="J231" s="238">
        <f>ROUND(I231*H231,2)</f>
        <v>0</v>
      </c>
      <c r="K231" s="240"/>
      <c r="L231" s="41"/>
      <c r="M231" s="241" t="s">
        <v>1</v>
      </c>
      <c r="N231" s="242" t="s">
        <v>41</v>
      </c>
      <c r="O231" s="94"/>
      <c r="P231" s="243">
        <f>O231*H231</f>
        <v>0</v>
      </c>
      <c r="Q231" s="243">
        <v>0.00046999999999999999</v>
      </c>
      <c r="R231" s="243">
        <f>Q231*H231</f>
        <v>0.00046999999999999999</v>
      </c>
      <c r="S231" s="243">
        <v>0</v>
      </c>
      <c r="T231" s="244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45" t="s">
        <v>109</v>
      </c>
      <c r="AT231" s="245" t="s">
        <v>170</v>
      </c>
      <c r="AU231" s="245" t="s">
        <v>87</v>
      </c>
      <c r="AY231" s="14" t="s">
        <v>168</v>
      </c>
      <c r="BE231" s="246">
        <f>IF(N231="základná",J231,0)</f>
        <v>0</v>
      </c>
      <c r="BF231" s="246">
        <f>IF(N231="znížená",J231,0)</f>
        <v>0</v>
      </c>
      <c r="BG231" s="246">
        <f>IF(N231="zákl. prenesená",J231,0)</f>
        <v>0</v>
      </c>
      <c r="BH231" s="246">
        <f>IF(N231="zníž. prenesená",J231,0)</f>
        <v>0</v>
      </c>
      <c r="BI231" s="246">
        <f>IF(N231="nulová",J231,0)</f>
        <v>0</v>
      </c>
      <c r="BJ231" s="14" t="s">
        <v>87</v>
      </c>
      <c r="BK231" s="246">
        <f>ROUND(I231*H231,2)</f>
        <v>0</v>
      </c>
      <c r="BL231" s="14" t="s">
        <v>109</v>
      </c>
      <c r="BM231" s="245" t="s">
        <v>1207</v>
      </c>
    </row>
    <row r="232" s="2" customFormat="1" ht="49.05" customHeight="1">
      <c r="A232" s="35"/>
      <c r="B232" s="36"/>
      <c r="C232" s="247" t="s">
        <v>773</v>
      </c>
      <c r="D232" s="247" t="s">
        <v>212</v>
      </c>
      <c r="E232" s="248" t="s">
        <v>1208</v>
      </c>
      <c r="F232" s="249" t="s">
        <v>1209</v>
      </c>
      <c r="G232" s="250" t="s">
        <v>209</v>
      </c>
      <c r="H232" s="251">
        <v>1</v>
      </c>
      <c r="I232" s="252"/>
      <c r="J232" s="251">
        <f>ROUND(I232*H232,2)</f>
        <v>0</v>
      </c>
      <c r="K232" s="253"/>
      <c r="L232" s="254"/>
      <c r="M232" s="255" t="s">
        <v>1</v>
      </c>
      <c r="N232" s="256" t="s">
        <v>41</v>
      </c>
      <c r="O232" s="94"/>
      <c r="P232" s="243">
        <f>O232*H232</f>
        <v>0</v>
      </c>
      <c r="Q232" s="243">
        <v>0.021999999999999999</v>
      </c>
      <c r="R232" s="243">
        <f>Q232*H232</f>
        <v>0.021999999999999999</v>
      </c>
      <c r="S232" s="243">
        <v>0</v>
      </c>
      <c r="T232" s="244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45" t="s">
        <v>197</v>
      </c>
      <c r="AT232" s="245" t="s">
        <v>212</v>
      </c>
      <c r="AU232" s="245" t="s">
        <v>87</v>
      </c>
      <c r="AY232" s="14" t="s">
        <v>168</v>
      </c>
      <c r="BE232" s="246">
        <f>IF(N232="základná",J232,0)</f>
        <v>0</v>
      </c>
      <c r="BF232" s="246">
        <f>IF(N232="znížená",J232,0)</f>
        <v>0</v>
      </c>
      <c r="BG232" s="246">
        <f>IF(N232="zákl. prenesená",J232,0)</f>
        <v>0</v>
      </c>
      <c r="BH232" s="246">
        <f>IF(N232="zníž. prenesená",J232,0)</f>
        <v>0</v>
      </c>
      <c r="BI232" s="246">
        <f>IF(N232="nulová",J232,0)</f>
        <v>0</v>
      </c>
      <c r="BJ232" s="14" t="s">
        <v>87</v>
      </c>
      <c r="BK232" s="246">
        <f>ROUND(I232*H232,2)</f>
        <v>0</v>
      </c>
      <c r="BL232" s="14" t="s">
        <v>109</v>
      </c>
      <c r="BM232" s="245" t="s">
        <v>1210</v>
      </c>
    </row>
    <row r="233" s="2" customFormat="1" ht="16.5" customHeight="1">
      <c r="A233" s="35"/>
      <c r="B233" s="36"/>
      <c r="C233" s="234" t="s">
        <v>777</v>
      </c>
      <c r="D233" s="234" t="s">
        <v>170</v>
      </c>
      <c r="E233" s="235" t="s">
        <v>829</v>
      </c>
      <c r="F233" s="236" t="s">
        <v>830</v>
      </c>
      <c r="G233" s="237" t="s">
        <v>209</v>
      </c>
      <c r="H233" s="238">
        <v>1</v>
      </c>
      <c r="I233" s="239"/>
      <c r="J233" s="238">
        <f>ROUND(I233*H233,2)</f>
        <v>0</v>
      </c>
      <c r="K233" s="240"/>
      <c r="L233" s="41"/>
      <c r="M233" s="241" t="s">
        <v>1</v>
      </c>
      <c r="N233" s="242" t="s">
        <v>41</v>
      </c>
      <c r="O233" s="94"/>
      <c r="P233" s="243">
        <f>O233*H233</f>
        <v>0</v>
      </c>
      <c r="Q233" s="243">
        <v>0</v>
      </c>
      <c r="R233" s="243">
        <f>Q233*H233</f>
        <v>0</v>
      </c>
      <c r="S233" s="243">
        <v>0</v>
      </c>
      <c r="T233" s="24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45" t="s">
        <v>109</v>
      </c>
      <c r="AT233" s="245" t="s">
        <v>170</v>
      </c>
      <c r="AU233" s="245" t="s">
        <v>87</v>
      </c>
      <c r="AY233" s="14" t="s">
        <v>168</v>
      </c>
      <c r="BE233" s="246">
        <f>IF(N233="základná",J233,0)</f>
        <v>0</v>
      </c>
      <c r="BF233" s="246">
        <f>IF(N233="znížená",J233,0)</f>
        <v>0</v>
      </c>
      <c r="BG233" s="246">
        <f>IF(N233="zákl. prenesená",J233,0)</f>
        <v>0</v>
      </c>
      <c r="BH233" s="246">
        <f>IF(N233="zníž. prenesená",J233,0)</f>
        <v>0</v>
      </c>
      <c r="BI233" s="246">
        <f>IF(N233="nulová",J233,0)</f>
        <v>0</v>
      </c>
      <c r="BJ233" s="14" t="s">
        <v>87</v>
      </c>
      <c r="BK233" s="246">
        <f>ROUND(I233*H233,2)</f>
        <v>0</v>
      </c>
      <c r="BL233" s="14" t="s">
        <v>109</v>
      </c>
      <c r="BM233" s="245" t="s">
        <v>831</v>
      </c>
    </row>
    <row r="234" s="2" customFormat="1" ht="16.5" customHeight="1">
      <c r="A234" s="35"/>
      <c r="B234" s="36"/>
      <c r="C234" s="247" t="s">
        <v>781</v>
      </c>
      <c r="D234" s="247" t="s">
        <v>212</v>
      </c>
      <c r="E234" s="248" t="s">
        <v>1128</v>
      </c>
      <c r="F234" s="249" t="s">
        <v>1129</v>
      </c>
      <c r="G234" s="250" t="s">
        <v>209</v>
      </c>
      <c r="H234" s="251">
        <v>1</v>
      </c>
      <c r="I234" s="252"/>
      <c r="J234" s="251">
        <f>ROUND(I234*H234,2)</f>
        <v>0</v>
      </c>
      <c r="K234" s="253"/>
      <c r="L234" s="254"/>
      <c r="M234" s="255" t="s">
        <v>1</v>
      </c>
      <c r="N234" s="256" t="s">
        <v>41</v>
      </c>
      <c r="O234" s="94"/>
      <c r="P234" s="243">
        <f>O234*H234</f>
        <v>0</v>
      </c>
      <c r="Q234" s="243">
        <v>1</v>
      </c>
      <c r="R234" s="243">
        <f>Q234*H234</f>
        <v>1</v>
      </c>
      <c r="S234" s="243">
        <v>0</v>
      </c>
      <c r="T234" s="244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45" t="s">
        <v>197</v>
      </c>
      <c r="AT234" s="245" t="s">
        <v>212</v>
      </c>
      <c r="AU234" s="245" t="s">
        <v>87</v>
      </c>
      <c r="AY234" s="14" t="s">
        <v>168</v>
      </c>
      <c r="BE234" s="246">
        <f>IF(N234="základná",J234,0)</f>
        <v>0</v>
      </c>
      <c r="BF234" s="246">
        <f>IF(N234="znížená",J234,0)</f>
        <v>0</v>
      </c>
      <c r="BG234" s="246">
        <f>IF(N234="zákl. prenesená",J234,0)</f>
        <v>0</v>
      </c>
      <c r="BH234" s="246">
        <f>IF(N234="zníž. prenesená",J234,0)</f>
        <v>0</v>
      </c>
      <c r="BI234" s="246">
        <f>IF(N234="nulová",J234,0)</f>
        <v>0</v>
      </c>
      <c r="BJ234" s="14" t="s">
        <v>87</v>
      </c>
      <c r="BK234" s="246">
        <f>ROUND(I234*H234,2)</f>
        <v>0</v>
      </c>
      <c r="BL234" s="14" t="s">
        <v>109</v>
      </c>
      <c r="BM234" s="245" t="s">
        <v>1130</v>
      </c>
    </row>
    <row r="235" s="2" customFormat="1" ht="16.5" customHeight="1">
      <c r="A235" s="35"/>
      <c r="B235" s="36"/>
      <c r="C235" s="234" t="s">
        <v>785</v>
      </c>
      <c r="D235" s="234" t="s">
        <v>170</v>
      </c>
      <c r="E235" s="235" t="s">
        <v>837</v>
      </c>
      <c r="F235" s="236" t="s">
        <v>838</v>
      </c>
      <c r="G235" s="237" t="s">
        <v>209</v>
      </c>
      <c r="H235" s="238">
        <v>1</v>
      </c>
      <c r="I235" s="239"/>
      <c r="J235" s="238">
        <f>ROUND(I235*H235,2)</f>
        <v>0</v>
      </c>
      <c r="K235" s="240"/>
      <c r="L235" s="41"/>
      <c r="M235" s="241" t="s">
        <v>1</v>
      </c>
      <c r="N235" s="242" t="s">
        <v>41</v>
      </c>
      <c r="O235" s="94"/>
      <c r="P235" s="243">
        <f>O235*H235</f>
        <v>0</v>
      </c>
      <c r="Q235" s="243">
        <v>0.23915</v>
      </c>
      <c r="R235" s="243">
        <f>Q235*H235</f>
        <v>0.23915</v>
      </c>
      <c r="S235" s="243">
        <v>0</v>
      </c>
      <c r="T235" s="244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45" t="s">
        <v>109</v>
      </c>
      <c r="AT235" s="245" t="s">
        <v>170</v>
      </c>
      <c r="AU235" s="245" t="s">
        <v>87</v>
      </c>
      <c r="AY235" s="14" t="s">
        <v>168</v>
      </c>
      <c r="BE235" s="246">
        <f>IF(N235="základná",J235,0)</f>
        <v>0</v>
      </c>
      <c r="BF235" s="246">
        <f>IF(N235="znížená",J235,0)</f>
        <v>0</v>
      </c>
      <c r="BG235" s="246">
        <f>IF(N235="zákl. prenesená",J235,0)</f>
        <v>0</v>
      </c>
      <c r="BH235" s="246">
        <f>IF(N235="zníž. prenesená",J235,0)</f>
        <v>0</v>
      </c>
      <c r="BI235" s="246">
        <f>IF(N235="nulová",J235,0)</f>
        <v>0</v>
      </c>
      <c r="BJ235" s="14" t="s">
        <v>87</v>
      </c>
      <c r="BK235" s="246">
        <f>ROUND(I235*H235,2)</f>
        <v>0</v>
      </c>
      <c r="BL235" s="14" t="s">
        <v>109</v>
      </c>
      <c r="BM235" s="245" t="s">
        <v>839</v>
      </c>
    </row>
    <row r="236" s="2" customFormat="1" ht="16.5" customHeight="1">
      <c r="A236" s="35"/>
      <c r="B236" s="36"/>
      <c r="C236" s="247" t="s">
        <v>789</v>
      </c>
      <c r="D236" s="247" t="s">
        <v>212</v>
      </c>
      <c r="E236" s="248" t="s">
        <v>841</v>
      </c>
      <c r="F236" s="249" t="s">
        <v>842</v>
      </c>
      <c r="G236" s="250" t="s">
        <v>209</v>
      </c>
      <c r="H236" s="251">
        <v>1</v>
      </c>
      <c r="I236" s="252"/>
      <c r="J236" s="251">
        <f>ROUND(I236*H236,2)</f>
        <v>0</v>
      </c>
      <c r="K236" s="253"/>
      <c r="L236" s="254"/>
      <c r="M236" s="255" t="s">
        <v>1</v>
      </c>
      <c r="N236" s="256" t="s">
        <v>41</v>
      </c>
      <c r="O236" s="94"/>
      <c r="P236" s="243">
        <f>O236*H236</f>
        <v>0</v>
      </c>
      <c r="Q236" s="243">
        <v>0.044999999999999998</v>
      </c>
      <c r="R236" s="243">
        <f>Q236*H236</f>
        <v>0.044999999999999998</v>
      </c>
      <c r="S236" s="243">
        <v>0</v>
      </c>
      <c r="T236" s="244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45" t="s">
        <v>197</v>
      </c>
      <c r="AT236" s="245" t="s">
        <v>212</v>
      </c>
      <c r="AU236" s="245" t="s">
        <v>87</v>
      </c>
      <c r="AY236" s="14" t="s">
        <v>168</v>
      </c>
      <c r="BE236" s="246">
        <f>IF(N236="základná",J236,0)</f>
        <v>0</v>
      </c>
      <c r="BF236" s="246">
        <f>IF(N236="znížená",J236,0)</f>
        <v>0</v>
      </c>
      <c r="BG236" s="246">
        <f>IF(N236="zákl. prenesená",J236,0)</f>
        <v>0</v>
      </c>
      <c r="BH236" s="246">
        <f>IF(N236="zníž. prenesená",J236,0)</f>
        <v>0</v>
      </c>
      <c r="BI236" s="246">
        <f>IF(N236="nulová",J236,0)</f>
        <v>0</v>
      </c>
      <c r="BJ236" s="14" t="s">
        <v>87</v>
      </c>
      <c r="BK236" s="246">
        <f>ROUND(I236*H236,2)</f>
        <v>0</v>
      </c>
      <c r="BL236" s="14" t="s">
        <v>109</v>
      </c>
      <c r="BM236" s="245" t="s">
        <v>843</v>
      </c>
    </row>
    <row r="237" s="2" customFormat="1" ht="24.15" customHeight="1">
      <c r="A237" s="35"/>
      <c r="B237" s="36"/>
      <c r="C237" s="234" t="s">
        <v>232</v>
      </c>
      <c r="D237" s="234" t="s">
        <v>170</v>
      </c>
      <c r="E237" s="235" t="s">
        <v>1135</v>
      </c>
      <c r="F237" s="236" t="s">
        <v>1136</v>
      </c>
      <c r="G237" s="237" t="s">
        <v>177</v>
      </c>
      <c r="H237" s="238">
        <v>9.0800000000000001</v>
      </c>
      <c r="I237" s="239"/>
      <c r="J237" s="238">
        <f>ROUND(I237*H237,2)</f>
        <v>0</v>
      </c>
      <c r="K237" s="240"/>
      <c r="L237" s="41"/>
      <c r="M237" s="241" t="s">
        <v>1</v>
      </c>
      <c r="N237" s="242" t="s">
        <v>41</v>
      </c>
      <c r="O237" s="94"/>
      <c r="P237" s="243">
        <f>O237*H237</f>
        <v>0</v>
      </c>
      <c r="Q237" s="243">
        <v>0.0020899999999999998</v>
      </c>
      <c r="R237" s="243">
        <f>Q237*H237</f>
        <v>0.0189772</v>
      </c>
      <c r="S237" s="243">
        <v>2.4470000000000001</v>
      </c>
      <c r="T237" s="244">
        <f>S237*H237</f>
        <v>22.21876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45" t="s">
        <v>109</v>
      </c>
      <c r="AT237" s="245" t="s">
        <v>170</v>
      </c>
      <c r="AU237" s="245" t="s">
        <v>87</v>
      </c>
      <c r="AY237" s="14" t="s">
        <v>168</v>
      </c>
      <c r="BE237" s="246">
        <f>IF(N237="základná",J237,0)</f>
        <v>0</v>
      </c>
      <c r="BF237" s="246">
        <f>IF(N237="znížená",J237,0)</f>
        <v>0</v>
      </c>
      <c r="BG237" s="246">
        <f>IF(N237="zákl. prenesená",J237,0)</f>
        <v>0</v>
      </c>
      <c r="BH237" s="246">
        <f>IF(N237="zníž. prenesená",J237,0)</f>
        <v>0</v>
      </c>
      <c r="BI237" s="246">
        <f>IF(N237="nulová",J237,0)</f>
        <v>0</v>
      </c>
      <c r="BJ237" s="14" t="s">
        <v>87</v>
      </c>
      <c r="BK237" s="246">
        <f>ROUND(I237*H237,2)</f>
        <v>0</v>
      </c>
      <c r="BL237" s="14" t="s">
        <v>109</v>
      </c>
      <c r="BM237" s="245" t="s">
        <v>1137</v>
      </c>
    </row>
    <row r="238" s="2" customFormat="1" ht="16.5" customHeight="1">
      <c r="A238" s="35"/>
      <c r="B238" s="36"/>
      <c r="C238" s="234" t="s">
        <v>796</v>
      </c>
      <c r="D238" s="234" t="s">
        <v>170</v>
      </c>
      <c r="E238" s="235" t="s">
        <v>849</v>
      </c>
      <c r="F238" s="236" t="s">
        <v>850</v>
      </c>
      <c r="G238" s="237" t="s">
        <v>209</v>
      </c>
      <c r="H238" s="238">
        <v>1</v>
      </c>
      <c r="I238" s="239"/>
      <c r="J238" s="238">
        <f>ROUND(I238*H238,2)</f>
        <v>0</v>
      </c>
      <c r="K238" s="240"/>
      <c r="L238" s="41"/>
      <c r="M238" s="241" t="s">
        <v>1</v>
      </c>
      <c r="N238" s="242" t="s">
        <v>41</v>
      </c>
      <c r="O238" s="94"/>
      <c r="P238" s="243">
        <f>O238*H238</f>
        <v>0</v>
      </c>
      <c r="Q238" s="243">
        <v>0</v>
      </c>
      <c r="R238" s="243">
        <f>Q238*H238</f>
        <v>0</v>
      </c>
      <c r="S238" s="243">
        <v>0</v>
      </c>
      <c r="T238" s="244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45" t="s">
        <v>109</v>
      </c>
      <c r="AT238" s="245" t="s">
        <v>170</v>
      </c>
      <c r="AU238" s="245" t="s">
        <v>87</v>
      </c>
      <c r="AY238" s="14" t="s">
        <v>168</v>
      </c>
      <c r="BE238" s="246">
        <f>IF(N238="základná",J238,0)</f>
        <v>0</v>
      </c>
      <c r="BF238" s="246">
        <f>IF(N238="znížená",J238,0)</f>
        <v>0</v>
      </c>
      <c r="BG238" s="246">
        <f>IF(N238="zákl. prenesená",J238,0)</f>
        <v>0</v>
      </c>
      <c r="BH238" s="246">
        <f>IF(N238="zníž. prenesená",J238,0)</f>
        <v>0</v>
      </c>
      <c r="BI238" s="246">
        <f>IF(N238="nulová",J238,0)</f>
        <v>0</v>
      </c>
      <c r="BJ238" s="14" t="s">
        <v>87</v>
      </c>
      <c r="BK238" s="246">
        <f>ROUND(I238*H238,2)</f>
        <v>0</v>
      </c>
      <c r="BL238" s="14" t="s">
        <v>109</v>
      </c>
      <c r="BM238" s="245" t="s">
        <v>851</v>
      </c>
    </row>
    <row r="239" s="2" customFormat="1" ht="24.15" customHeight="1">
      <c r="A239" s="35"/>
      <c r="B239" s="36"/>
      <c r="C239" s="234" t="s">
        <v>800</v>
      </c>
      <c r="D239" s="234" t="s">
        <v>170</v>
      </c>
      <c r="E239" s="235" t="s">
        <v>853</v>
      </c>
      <c r="F239" s="236" t="s">
        <v>854</v>
      </c>
      <c r="G239" s="237" t="s">
        <v>209</v>
      </c>
      <c r="H239" s="238">
        <v>1</v>
      </c>
      <c r="I239" s="239"/>
      <c r="J239" s="238">
        <f>ROUND(I239*H239,2)</f>
        <v>0</v>
      </c>
      <c r="K239" s="240"/>
      <c r="L239" s="41"/>
      <c r="M239" s="241" t="s">
        <v>1</v>
      </c>
      <c r="N239" s="242" t="s">
        <v>41</v>
      </c>
      <c r="O239" s="94"/>
      <c r="P239" s="243">
        <f>O239*H239</f>
        <v>0</v>
      </c>
      <c r="Q239" s="243">
        <v>0</v>
      </c>
      <c r="R239" s="243">
        <f>Q239*H239</f>
        <v>0</v>
      </c>
      <c r="S239" s="243">
        <v>0.074999999999999997</v>
      </c>
      <c r="T239" s="244">
        <f>S239*H239</f>
        <v>0.074999999999999997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45" t="s">
        <v>109</v>
      </c>
      <c r="AT239" s="245" t="s">
        <v>170</v>
      </c>
      <c r="AU239" s="245" t="s">
        <v>87</v>
      </c>
      <c r="AY239" s="14" t="s">
        <v>168</v>
      </c>
      <c r="BE239" s="246">
        <f>IF(N239="základná",J239,0)</f>
        <v>0</v>
      </c>
      <c r="BF239" s="246">
        <f>IF(N239="znížená",J239,0)</f>
        <v>0</v>
      </c>
      <c r="BG239" s="246">
        <f>IF(N239="zákl. prenesená",J239,0)</f>
        <v>0</v>
      </c>
      <c r="BH239" s="246">
        <f>IF(N239="zníž. prenesená",J239,0)</f>
        <v>0</v>
      </c>
      <c r="BI239" s="246">
        <f>IF(N239="nulová",J239,0)</f>
        <v>0</v>
      </c>
      <c r="BJ239" s="14" t="s">
        <v>87</v>
      </c>
      <c r="BK239" s="246">
        <f>ROUND(I239*H239,2)</f>
        <v>0</v>
      </c>
      <c r="BL239" s="14" t="s">
        <v>109</v>
      </c>
      <c r="BM239" s="245" t="s">
        <v>855</v>
      </c>
    </row>
    <row r="240" s="2" customFormat="1" ht="24.15" customHeight="1">
      <c r="A240" s="35"/>
      <c r="B240" s="36"/>
      <c r="C240" s="234" t="s">
        <v>804</v>
      </c>
      <c r="D240" s="234" t="s">
        <v>170</v>
      </c>
      <c r="E240" s="235" t="s">
        <v>861</v>
      </c>
      <c r="F240" s="236" t="s">
        <v>862</v>
      </c>
      <c r="G240" s="237" t="s">
        <v>267</v>
      </c>
      <c r="H240" s="238">
        <v>74</v>
      </c>
      <c r="I240" s="239"/>
      <c r="J240" s="238">
        <f>ROUND(I240*H240,2)</f>
        <v>0</v>
      </c>
      <c r="K240" s="240"/>
      <c r="L240" s="41"/>
      <c r="M240" s="241" t="s">
        <v>1</v>
      </c>
      <c r="N240" s="242" t="s">
        <v>41</v>
      </c>
      <c r="O240" s="94"/>
      <c r="P240" s="243">
        <f>O240*H240</f>
        <v>0</v>
      </c>
      <c r="Q240" s="243">
        <v>0</v>
      </c>
      <c r="R240" s="243">
        <f>Q240*H240</f>
        <v>0</v>
      </c>
      <c r="S240" s="243">
        <v>0</v>
      </c>
      <c r="T240" s="244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45" t="s">
        <v>109</v>
      </c>
      <c r="AT240" s="245" t="s">
        <v>170</v>
      </c>
      <c r="AU240" s="245" t="s">
        <v>87</v>
      </c>
      <c r="AY240" s="14" t="s">
        <v>168</v>
      </c>
      <c r="BE240" s="246">
        <f>IF(N240="základná",J240,0)</f>
        <v>0</v>
      </c>
      <c r="BF240" s="246">
        <f>IF(N240="znížená",J240,0)</f>
        <v>0</v>
      </c>
      <c r="BG240" s="246">
        <f>IF(N240="zákl. prenesená",J240,0)</f>
        <v>0</v>
      </c>
      <c r="BH240" s="246">
        <f>IF(N240="zníž. prenesená",J240,0)</f>
        <v>0</v>
      </c>
      <c r="BI240" s="246">
        <f>IF(N240="nulová",J240,0)</f>
        <v>0</v>
      </c>
      <c r="BJ240" s="14" t="s">
        <v>87</v>
      </c>
      <c r="BK240" s="246">
        <f>ROUND(I240*H240,2)</f>
        <v>0</v>
      </c>
      <c r="BL240" s="14" t="s">
        <v>109</v>
      </c>
      <c r="BM240" s="245" t="s">
        <v>863</v>
      </c>
    </row>
    <row r="241" s="2" customFormat="1" ht="24.15" customHeight="1">
      <c r="A241" s="35"/>
      <c r="B241" s="36"/>
      <c r="C241" s="234" t="s">
        <v>808</v>
      </c>
      <c r="D241" s="234" t="s">
        <v>170</v>
      </c>
      <c r="E241" s="235" t="s">
        <v>865</v>
      </c>
      <c r="F241" s="236" t="s">
        <v>866</v>
      </c>
      <c r="G241" s="237" t="s">
        <v>173</v>
      </c>
      <c r="H241" s="238">
        <v>2</v>
      </c>
      <c r="I241" s="239"/>
      <c r="J241" s="238">
        <f>ROUND(I241*H241,2)</f>
        <v>0</v>
      </c>
      <c r="K241" s="240"/>
      <c r="L241" s="41"/>
      <c r="M241" s="241" t="s">
        <v>1</v>
      </c>
      <c r="N241" s="242" t="s">
        <v>41</v>
      </c>
      <c r="O241" s="94"/>
      <c r="P241" s="243">
        <f>O241*H241</f>
        <v>0</v>
      </c>
      <c r="Q241" s="243">
        <v>1.0000000000000001E-05</v>
      </c>
      <c r="R241" s="243">
        <f>Q241*H241</f>
        <v>2.0000000000000002E-05</v>
      </c>
      <c r="S241" s="243">
        <v>0</v>
      </c>
      <c r="T241" s="244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45" t="s">
        <v>109</v>
      </c>
      <c r="AT241" s="245" t="s">
        <v>170</v>
      </c>
      <c r="AU241" s="245" t="s">
        <v>87</v>
      </c>
      <c r="AY241" s="14" t="s">
        <v>168</v>
      </c>
      <c r="BE241" s="246">
        <f>IF(N241="základná",J241,0)</f>
        <v>0</v>
      </c>
      <c r="BF241" s="246">
        <f>IF(N241="znížená",J241,0)</f>
        <v>0</v>
      </c>
      <c r="BG241" s="246">
        <f>IF(N241="zákl. prenesená",J241,0)</f>
        <v>0</v>
      </c>
      <c r="BH241" s="246">
        <f>IF(N241="zníž. prenesená",J241,0)</f>
        <v>0</v>
      </c>
      <c r="BI241" s="246">
        <f>IF(N241="nulová",J241,0)</f>
        <v>0</v>
      </c>
      <c r="BJ241" s="14" t="s">
        <v>87</v>
      </c>
      <c r="BK241" s="246">
        <f>ROUND(I241*H241,2)</f>
        <v>0</v>
      </c>
      <c r="BL241" s="14" t="s">
        <v>109</v>
      </c>
      <c r="BM241" s="245" t="s">
        <v>867</v>
      </c>
    </row>
    <row r="242" s="2" customFormat="1" ht="33" customHeight="1">
      <c r="A242" s="35"/>
      <c r="B242" s="36"/>
      <c r="C242" s="234" t="s">
        <v>812</v>
      </c>
      <c r="D242" s="234" t="s">
        <v>170</v>
      </c>
      <c r="E242" s="235" t="s">
        <v>877</v>
      </c>
      <c r="F242" s="236" t="s">
        <v>878</v>
      </c>
      <c r="G242" s="237" t="s">
        <v>209</v>
      </c>
      <c r="H242" s="238">
        <v>1</v>
      </c>
      <c r="I242" s="239"/>
      <c r="J242" s="238">
        <f>ROUND(I242*H242,2)</f>
        <v>0</v>
      </c>
      <c r="K242" s="240"/>
      <c r="L242" s="41"/>
      <c r="M242" s="241" t="s">
        <v>1</v>
      </c>
      <c r="N242" s="242" t="s">
        <v>41</v>
      </c>
      <c r="O242" s="94"/>
      <c r="P242" s="243">
        <f>O242*H242</f>
        <v>0</v>
      </c>
      <c r="Q242" s="243">
        <v>0</v>
      </c>
      <c r="R242" s="243">
        <f>Q242*H242</f>
        <v>0</v>
      </c>
      <c r="S242" s="243">
        <v>0.029999999999999999</v>
      </c>
      <c r="T242" s="244">
        <f>S242*H242</f>
        <v>0.029999999999999999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45" t="s">
        <v>109</v>
      </c>
      <c r="AT242" s="245" t="s">
        <v>170</v>
      </c>
      <c r="AU242" s="245" t="s">
        <v>87</v>
      </c>
      <c r="AY242" s="14" t="s">
        <v>168</v>
      </c>
      <c r="BE242" s="246">
        <f>IF(N242="základná",J242,0)</f>
        <v>0</v>
      </c>
      <c r="BF242" s="246">
        <f>IF(N242="znížená",J242,0)</f>
        <v>0</v>
      </c>
      <c r="BG242" s="246">
        <f>IF(N242="zákl. prenesená",J242,0)</f>
        <v>0</v>
      </c>
      <c r="BH242" s="246">
        <f>IF(N242="zníž. prenesená",J242,0)</f>
        <v>0</v>
      </c>
      <c r="BI242" s="246">
        <f>IF(N242="nulová",J242,0)</f>
        <v>0</v>
      </c>
      <c r="BJ242" s="14" t="s">
        <v>87</v>
      </c>
      <c r="BK242" s="246">
        <f>ROUND(I242*H242,2)</f>
        <v>0</v>
      </c>
      <c r="BL242" s="14" t="s">
        <v>109</v>
      </c>
      <c r="BM242" s="245" t="s">
        <v>879</v>
      </c>
    </row>
    <row r="243" s="2" customFormat="1" ht="24.15" customHeight="1">
      <c r="A243" s="35"/>
      <c r="B243" s="36"/>
      <c r="C243" s="234" t="s">
        <v>816</v>
      </c>
      <c r="D243" s="234" t="s">
        <v>170</v>
      </c>
      <c r="E243" s="235" t="s">
        <v>881</v>
      </c>
      <c r="F243" s="236" t="s">
        <v>882</v>
      </c>
      <c r="G243" s="237" t="s">
        <v>190</v>
      </c>
      <c r="H243" s="238">
        <v>243.71000000000001</v>
      </c>
      <c r="I243" s="239"/>
      <c r="J243" s="238">
        <f>ROUND(I243*H243,2)</f>
        <v>0</v>
      </c>
      <c r="K243" s="240"/>
      <c r="L243" s="41"/>
      <c r="M243" s="241" t="s">
        <v>1</v>
      </c>
      <c r="N243" s="242" t="s">
        <v>41</v>
      </c>
      <c r="O243" s="94"/>
      <c r="P243" s="243">
        <f>O243*H243</f>
        <v>0</v>
      </c>
      <c r="Q243" s="243">
        <v>0</v>
      </c>
      <c r="R243" s="243">
        <f>Q243*H243</f>
        <v>0</v>
      </c>
      <c r="S243" s="243">
        <v>0</v>
      </c>
      <c r="T243" s="244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45" t="s">
        <v>109</v>
      </c>
      <c r="AT243" s="245" t="s">
        <v>170</v>
      </c>
      <c r="AU243" s="245" t="s">
        <v>87</v>
      </c>
      <c r="AY243" s="14" t="s">
        <v>168</v>
      </c>
      <c r="BE243" s="246">
        <f>IF(N243="základná",J243,0)</f>
        <v>0</v>
      </c>
      <c r="BF243" s="246">
        <f>IF(N243="znížená",J243,0)</f>
        <v>0</v>
      </c>
      <c r="BG243" s="246">
        <f>IF(N243="zákl. prenesená",J243,0)</f>
        <v>0</v>
      </c>
      <c r="BH243" s="246">
        <f>IF(N243="zníž. prenesená",J243,0)</f>
        <v>0</v>
      </c>
      <c r="BI243" s="246">
        <f>IF(N243="nulová",J243,0)</f>
        <v>0</v>
      </c>
      <c r="BJ243" s="14" t="s">
        <v>87</v>
      </c>
      <c r="BK243" s="246">
        <f>ROUND(I243*H243,2)</f>
        <v>0</v>
      </c>
      <c r="BL243" s="14" t="s">
        <v>109</v>
      </c>
      <c r="BM243" s="245" t="s">
        <v>883</v>
      </c>
    </row>
    <row r="244" s="2" customFormat="1" ht="24.15" customHeight="1">
      <c r="A244" s="35"/>
      <c r="B244" s="36"/>
      <c r="C244" s="234" t="s">
        <v>820</v>
      </c>
      <c r="D244" s="234" t="s">
        <v>170</v>
      </c>
      <c r="E244" s="235" t="s">
        <v>885</v>
      </c>
      <c r="F244" s="236" t="s">
        <v>886</v>
      </c>
      <c r="G244" s="237" t="s">
        <v>190</v>
      </c>
      <c r="H244" s="238">
        <v>2193.3099999999999</v>
      </c>
      <c r="I244" s="239"/>
      <c r="J244" s="238">
        <f>ROUND(I244*H244,2)</f>
        <v>0</v>
      </c>
      <c r="K244" s="240"/>
      <c r="L244" s="41"/>
      <c r="M244" s="241" t="s">
        <v>1</v>
      </c>
      <c r="N244" s="242" t="s">
        <v>41</v>
      </c>
      <c r="O244" s="94"/>
      <c r="P244" s="243">
        <f>O244*H244</f>
        <v>0</v>
      </c>
      <c r="Q244" s="243">
        <v>0</v>
      </c>
      <c r="R244" s="243">
        <f>Q244*H244</f>
        <v>0</v>
      </c>
      <c r="S244" s="243">
        <v>0</v>
      </c>
      <c r="T244" s="244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45" t="s">
        <v>109</v>
      </c>
      <c r="AT244" s="245" t="s">
        <v>170</v>
      </c>
      <c r="AU244" s="245" t="s">
        <v>87</v>
      </c>
      <c r="AY244" s="14" t="s">
        <v>168</v>
      </c>
      <c r="BE244" s="246">
        <f>IF(N244="základná",J244,0)</f>
        <v>0</v>
      </c>
      <c r="BF244" s="246">
        <f>IF(N244="znížená",J244,0)</f>
        <v>0</v>
      </c>
      <c r="BG244" s="246">
        <f>IF(N244="zákl. prenesená",J244,0)</f>
        <v>0</v>
      </c>
      <c r="BH244" s="246">
        <f>IF(N244="zníž. prenesená",J244,0)</f>
        <v>0</v>
      </c>
      <c r="BI244" s="246">
        <f>IF(N244="nulová",J244,0)</f>
        <v>0</v>
      </c>
      <c r="BJ244" s="14" t="s">
        <v>87</v>
      </c>
      <c r="BK244" s="246">
        <f>ROUND(I244*H244,2)</f>
        <v>0</v>
      </c>
      <c r="BL244" s="14" t="s">
        <v>109</v>
      </c>
      <c r="BM244" s="245" t="s">
        <v>887</v>
      </c>
    </row>
    <row r="245" s="2" customFormat="1" ht="24.15" customHeight="1">
      <c r="A245" s="35"/>
      <c r="B245" s="36"/>
      <c r="C245" s="234" t="s">
        <v>824</v>
      </c>
      <c r="D245" s="234" t="s">
        <v>170</v>
      </c>
      <c r="E245" s="235" t="s">
        <v>889</v>
      </c>
      <c r="F245" s="236" t="s">
        <v>890</v>
      </c>
      <c r="G245" s="237" t="s">
        <v>190</v>
      </c>
      <c r="H245" s="238">
        <v>86.540000000000006</v>
      </c>
      <c r="I245" s="239"/>
      <c r="J245" s="238">
        <f>ROUND(I245*H245,2)</f>
        <v>0</v>
      </c>
      <c r="K245" s="240"/>
      <c r="L245" s="41"/>
      <c r="M245" s="241" t="s">
        <v>1</v>
      </c>
      <c r="N245" s="242" t="s">
        <v>41</v>
      </c>
      <c r="O245" s="94"/>
      <c r="P245" s="243">
        <f>O245*H245</f>
        <v>0</v>
      </c>
      <c r="Q245" s="243">
        <v>0</v>
      </c>
      <c r="R245" s="243">
        <f>Q245*H245</f>
        <v>0</v>
      </c>
      <c r="S245" s="243">
        <v>0</v>
      </c>
      <c r="T245" s="244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45" t="s">
        <v>109</v>
      </c>
      <c r="AT245" s="245" t="s">
        <v>170</v>
      </c>
      <c r="AU245" s="245" t="s">
        <v>87</v>
      </c>
      <c r="AY245" s="14" t="s">
        <v>168</v>
      </c>
      <c r="BE245" s="246">
        <f>IF(N245="základná",J245,0)</f>
        <v>0</v>
      </c>
      <c r="BF245" s="246">
        <f>IF(N245="znížená",J245,0)</f>
        <v>0</v>
      </c>
      <c r="BG245" s="246">
        <f>IF(N245="zákl. prenesená",J245,0)</f>
        <v>0</v>
      </c>
      <c r="BH245" s="246">
        <f>IF(N245="zníž. prenesená",J245,0)</f>
        <v>0</v>
      </c>
      <c r="BI245" s="246">
        <f>IF(N245="nulová",J245,0)</f>
        <v>0</v>
      </c>
      <c r="BJ245" s="14" t="s">
        <v>87</v>
      </c>
      <c r="BK245" s="246">
        <f>ROUND(I245*H245,2)</f>
        <v>0</v>
      </c>
      <c r="BL245" s="14" t="s">
        <v>109</v>
      </c>
      <c r="BM245" s="245" t="s">
        <v>891</v>
      </c>
    </row>
    <row r="246" s="2" customFormat="1" ht="24.15" customHeight="1">
      <c r="A246" s="35"/>
      <c r="B246" s="36"/>
      <c r="C246" s="234" t="s">
        <v>828</v>
      </c>
      <c r="D246" s="234" t="s">
        <v>170</v>
      </c>
      <c r="E246" s="235" t="s">
        <v>893</v>
      </c>
      <c r="F246" s="236" t="s">
        <v>894</v>
      </c>
      <c r="G246" s="237" t="s">
        <v>190</v>
      </c>
      <c r="H246" s="238">
        <v>43</v>
      </c>
      <c r="I246" s="239"/>
      <c r="J246" s="238">
        <f>ROUND(I246*H246,2)</f>
        <v>0</v>
      </c>
      <c r="K246" s="240"/>
      <c r="L246" s="41"/>
      <c r="M246" s="241" t="s">
        <v>1</v>
      </c>
      <c r="N246" s="242" t="s">
        <v>41</v>
      </c>
      <c r="O246" s="94"/>
      <c r="P246" s="243">
        <f>O246*H246</f>
        <v>0</v>
      </c>
      <c r="Q246" s="243">
        <v>0</v>
      </c>
      <c r="R246" s="243">
        <f>Q246*H246</f>
        <v>0</v>
      </c>
      <c r="S246" s="243">
        <v>0</v>
      </c>
      <c r="T246" s="244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45" t="s">
        <v>109</v>
      </c>
      <c r="AT246" s="245" t="s">
        <v>170</v>
      </c>
      <c r="AU246" s="245" t="s">
        <v>87</v>
      </c>
      <c r="AY246" s="14" t="s">
        <v>168</v>
      </c>
      <c r="BE246" s="246">
        <f>IF(N246="základná",J246,0)</f>
        <v>0</v>
      </c>
      <c r="BF246" s="246">
        <f>IF(N246="znížená",J246,0)</f>
        <v>0</v>
      </c>
      <c r="BG246" s="246">
        <f>IF(N246="zákl. prenesená",J246,0)</f>
        <v>0</v>
      </c>
      <c r="BH246" s="246">
        <f>IF(N246="zníž. prenesená",J246,0)</f>
        <v>0</v>
      </c>
      <c r="BI246" s="246">
        <f>IF(N246="nulová",J246,0)</f>
        <v>0</v>
      </c>
      <c r="BJ246" s="14" t="s">
        <v>87</v>
      </c>
      <c r="BK246" s="246">
        <f>ROUND(I246*H246,2)</f>
        <v>0</v>
      </c>
      <c r="BL246" s="14" t="s">
        <v>109</v>
      </c>
      <c r="BM246" s="245" t="s">
        <v>895</v>
      </c>
    </row>
    <row r="247" s="12" customFormat="1" ht="22.8" customHeight="1">
      <c r="A247" s="12"/>
      <c r="B247" s="218"/>
      <c r="C247" s="219"/>
      <c r="D247" s="220" t="s">
        <v>74</v>
      </c>
      <c r="E247" s="232" t="s">
        <v>232</v>
      </c>
      <c r="F247" s="232" t="s">
        <v>233</v>
      </c>
      <c r="G247" s="219"/>
      <c r="H247" s="219"/>
      <c r="I247" s="222"/>
      <c r="J247" s="233">
        <f>BK247</f>
        <v>0</v>
      </c>
      <c r="K247" s="219"/>
      <c r="L247" s="224"/>
      <c r="M247" s="225"/>
      <c r="N247" s="226"/>
      <c r="O247" s="226"/>
      <c r="P247" s="227">
        <f>P248</f>
        <v>0</v>
      </c>
      <c r="Q247" s="226"/>
      <c r="R247" s="227">
        <f>R248</f>
        <v>0</v>
      </c>
      <c r="S247" s="226"/>
      <c r="T247" s="228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9" t="s">
        <v>79</v>
      </c>
      <c r="AT247" s="230" t="s">
        <v>74</v>
      </c>
      <c r="AU247" s="230" t="s">
        <v>79</v>
      </c>
      <c r="AY247" s="229" t="s">
        <v>168</v>
      </c>
      <c r="BK247" s="231">
        <f>BK248</f>
        <v>0</v>
      </c>
    </row>
    <row r="248" s="2" customFormat="1" ht="33" customHeight="1">
      <c r="A248" s="35"/>
      <c r="B248" s="36"/>
      <c r="C248" s="234" t="s">
        <v>832</v>
      </c>
      <c r="D248" s="234" t="s">
        <v>170</v>
      </c>
      <c r="E248" s="235" t="s">
        <v>260</v>
      </c>
      <c r="F248" s="236" t="s">
        <v>236</v>
      </c>
      <c r="G248" s="237" t="s">
        <v>190</v>
      </c>
      <c r="H248" s="238">
        <v>598.75999999999999</v>
      </c>
      <c r="I248" s="239"/>
      <c r="J248" s="238">
        <f>ROUND(I248*H248,2)</f>
        <v>0</v>
      </c>
      <c r="K248" s="240"/>
      <c r="L248" s="41"/>
      <c r="M248" s="241" t="s">
        <v>1</v>
      </c>
      <c r="N248" s="242" t="s">
        <v>41</v>
      </c>
      <c r="O248" s="94"/>
      <c r="P248" s="243">
        <f>O248*H248</f>
        <v>0</v>
      </c>
      <c r="Q248" s="243">
        <v>0</v>
      </c>
      <c r="R248" s="243">
        <f>Q248*H248</f>
        <v>0</v>
      </c>
      <c r="S248" s="243">
        <v>0</v>
      </c>
      <c r="T248" s="244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45" t="s">
        <v>109</v>
      </c>
      <c r="AT248" s="245" t="s">
        <v>170</v>
      </c>
      <c r="AU248" s="245" t="s">
        <v>87</v>
      </c>
      <c r="AY248" s="14" t="s">
        <v>168</v>
      </c>
      <c r="BE248" s="246">
        <f>IF(N248="základná",J248,0)</f>
        <v>0</v>
      </c>
      <c r="BF248" s="246">
        <f>IF(N248="znížená",J248,0)</f>
        <v>0</v>
      </c>
      <c r="BG248" s="246">
        <f>IF(N248="zákl. prenesená",J248,0)</f>
        <v>0</v>
      </c>
      <c r="BH248" s="246">
        <f>IF(N248="zníž. prenesená",J248,0)</f>
        <v>0</v>
      </c>
      <c r="BI248" s="246">
        <f>IF(N248="nulová",J248,0)</f>
        <v>0</v>
      </c>
      <c r="BJ248" s="14" t="s">
        <v>87</v>
      </c>
      <c r="BK248" s="246">
        <f>ROUND(I248*H248,2)</f>
        <v>0</v>
      </c>
      <c r="BL248" s="14" t="s">
        <v>109</v>
      </c>
      <c r="BM248" s="245" t="s">
        <v>897</v>
      </c>
    </row>
    <row r="249" s="12" customFormat="1" ht="25.92" customHeight="1">
      <c r="A249" s="12"/>
      <c r="B249" s="218"/>
      <c r="C249" s="219"/>
      <c r="D249" s="220" t="s">
        <v>74</v>
      </c>
      <c r="E249" s="221" t="s">
        <v>212</v>
      </c>
      <c r="F249" s="221" t="s">
        <v>262</v>
      </c>
      <c r="G249" s="219"/>
      <c r="H249" s="219"/>
      <c r="I249" s="222"/>
      <c r="J249" s="223">
        <f>BK249</f>
        <v>0</v>
      </c>
      <c r="K249" s="219"/>
      <c r="L249" s="224"/>
      <c r="M249" s="225"/>
      <c r="N249" s="226"/>
      <c r="O249" s="226"/>
      <c r="P249" s="227">
        <f>P250+P252</f>
        <v>0</v>
      </c>
      <c r="Q249" s="226"/>
      <c r="R249" s="227">
        <f>R250+R252</f>
        <v>19.006389999999996</v>
      </c>
      <c r="S249" s="226"/>
      <c r="T249" s="228">
        <f>T250+T252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9" t="s">
        <v>102</v>
      </c>
      <c r="AT249" s="230" t="s">
        <v>74</v>
      </c>
      <c r="AU249" s="230" t="s">
        <v>75</v>
      </c>
      <c r="AY249" s="229" t="s">
        <v>168</v>
      </c>
      <c r="BK249" s="231">
        <f>BK250+BK252</f>
        <v>0</v>
      </c>
    </row>
    <row r="250" s="12" customFormat="1" ht="22.8" customHeight="1">
      <c r="A250" s="12"/>
      <c r="B250" s="218"/>
      <c r="C250" s="219"/>
      <c r="D250" s="220" t="s">
        <v>74</v>
      </c>
      <c r="E250" s="232" t="s">
        <v>898</v>
      </c>
      <c r="F250" s="232" t="s">
        <v>899</v>
      </c>
      <c r="G250" s="219"/>
      <c r="H250" s="219"/>
      <c r="I250" s="222"/>
      <c r="J250" s="233">
        <f>BK250</f>
        <v>0</v>
      </c>
      <c r="K250" s="219"/>
      <c r="L250" s="224"/>
      <c r="M250" s="225"/>
      <c r="N250" s="226"/>
      <c r="O250" s="226"/>
      <c r="P250" s="227">
        <f>P251</f>
        <v>0</v>
      </c>
      <c r="Q250" s="226"/>
      <c r="R250" s="227">
        <f>R251</f>
        <v>0</v>
      </c>
      <c r="S250" s="226"/>
      <c r="T250" s="228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9" t="s">
        <v>102</v>
      </c>
      <c r="AT250" s="230" t="s">
        <v>74</v>
      </c>
      <c r="AU250" s="230" t="s">
        <v>79</v>
      </c>
      <c r="AY250" s="229" t="s">
        <v>168</v>
      </c>
      <c r="BK250" s="231">
        <f>BK251</f>
        <v>0</v>
      </c>
    </row>
    <row r="251" s="2" customFormat="1" ht="24.15" customHeight="1">
      <c r="A251" s="35"/>
      <c r="B251" s="36"/>
      <c r="C251" s="234" t="s">
        <v>836</v>
      </c>
      <c r="D251" s="234" t="s">
        <v>170</v>
      </c>
      <c r="E251" s="235" t="s">
        <v>901</v>
      </c>
      <c r="F251" s="236" t="s">
        <v>902</v>
      </c>
      <c r="G251" s="237" t="s">
        <v>267</v>
      </c>
      <c r="H251" s="238">
        <v>108</v>
      </c>
      <c r="I251" s="239"/>
      <c r="J251" s="238">
        <f>ROUND(I251*H251,2)</f>
        <v>0</v>
      </c>
      <c r="K251" s="240"/>
      <c r="L251" s="41"/>
      <c r="M251" s="241" t="s">
        <v>1</v>
      </c>
      <c r="N251" s="242" t="s">
        <v>41</v>
      </c>
      <c r="O251" s="94"/>
      <c r="P251" s="243">
        <f>O251*H251</f>
        <v>0</v>
      </c>
      <c r="Q251" s="243">
        <v>0</v>
      </c>
      <c r="R251" s="243">
        <f>Q251*H251</f>
        <v>0</v>
      </c>
      <c r="S251" s="243">
        <v>0</v>
      </c>
      <c r="T251" s="244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45" t="s">
        <v>268</v>
      </c>
      <c r="AT251" s="245" t="s">
        <v>170</v>
      </c>
      <c r="AU251" s="245" t="s">
        <v>87</v>
      </c>
      <c r="AY251" s="14" t="s">
        <v>168</v>
      </c>
      <c r="BE251" s="246">
        <f>IF(N251="základná",J251,0)</f>
        <v>0</v>
      </c>
      <c r="BF251" s="246">
        <f>IF(N251="znížená",J251,0)</f>
        <v>0</v>
      </c>
      <c r="BG251" s="246">
        <f>IF(N251="zákl. prenesená",J251,0)</f>
        <v>0</v>
      </c>
      <c r="BH251" s="246">
        <f>IF(N251="zníž. prenesená",J251,0)</f>
        <v>0</v>
      </c>
      <c r="BI251" s="246">
        <f>IF(N251="nulová",J251,0)</f>
        <v>0</v>
      </c>
      <c r="BJ251" s="14" t="s">
        <v>87</v>
      </c>
      <c r="BK251" s="246">
        <f>ROUND(I251*H251,2)</f>
        <v>0</v>
      </c>
      <c r="BL251" s="14" t="s">
        <v>268</v>
      </c>
      <c r="BM251" s="245" t="s">
        <v>903</v>
      </c>
    </row>
    <row r="252" s="12" customFormat="1" ht="22.8" customHeight="1">
      <c r="A252" s="12"/>
      <c r="B252" s="218"/>
      <c r="C252" s="219"/>
      <c r="D252" s="220" t="s">
        <v>74</v>
      </c>
      <c r="E252" s="232" t="s">
        <v>409</v>
      </c>
      <c r="F252" s="232" t="s">
        <v>410</v>
      </c>
      <c r="G252" s="219"/>
      <c r="H252" s="219"/>
      <c r="I252" s="222"/>
      <c r="J252" s="233">
        <f>BK252</f>
        <v>0</v>
      </c>
      <c r="K252" s="219"/>
      <c r="L252" s="224"/>
      <c r="M252" s="225"/>
      <c r="N252" s="226"/>
      <c r="O252" s="226"/>
      <c r="P252" s="227">
        <f>SUM(P253:P268)</f>
        <v>0</v>
      </c>
      <c r="Q252" s="226"/>
      <c r="R252" s="227">
        <f>SUM(R253:R268)</f>
        <v>19.006389999999996</v>
      </c>
      <c r="S252" s="226"/>
      <c r="T252" s="228">
        <f>SUM(T253:T268)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9" t="s">
        <v>102</v>
      </c>
      <c r="AT252" s="230" t="s">
        <v>74</v>
      </c>
      <c r="AU252" s="230" t="s">
        <v>79</v>
      </c>
      <c r="AY252" s="229" t="s">
        <v>168</v>
      </c>
      <c r="BK252" s="231">
        <f>SUM(BK253:BK268)</f>
        <v>0</v>
      </c>
    </row>
    <row r="253" s="2" customFormat="1" ht="24.15" customHeight="1">
      <c r="A253" s="35"/>
      <c r="B253" s="36"/>
      <c r="C253" s="234" t="s">
        <v>840</v>
      </c>
      <c r="D253" s="234" t="s">
        <v>170</v>
      </c>
      <c r="E253" s="235" t="s">
        <v>412</v>
      </c>
      <c r="F253" s="236" t="s">
        <v>413</v>
      </c>
      <c r="G253" s="237" t="s">
        <v>1211</v>
      </c>
      <c r="H253" s="238">
        <v>0.11</v>
      </c>
      <c r="I253" s="239"/>
      <c r="J253" s="238">
        <f>ROUND(I253*H253,2)</f>
        <v>0</v>
      </c>
      <c r="K253" s="240"/>
      <c r="L253" s="41"/>
      <c r="M253" s="241" t="s">
        <v>1</v>
      </c>
      <c r="N253" s="242" t="s">
        <v>41</v>
      </c>
      <c r="O253" s="94"/>
      <c r="P253" s="243">
        <f>O253*H253</f>
        <v>0</v>
      </c>
      <c r="Q253" s="243">
        <v>0</v>
      </c>
      <c r="R253" s="243">
        <f>Q253*H253</f>
        <v>0</v>
      </c>
      <c r="S253" s="243">
        <v>0</v>
      </c>
      <c r="T253" s="244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45" t="s">
        <v>268</v>
      </c>
      <c r="AT253" s="245" t="s">
        <v>170</v>
      </c>
      <c r="AU253" s="245" t="s">
        <v>87</v>
      </c>
      <c r="AY253" s="14" t="s">
        <v>168</v>
      </c>
      <c r="BE253" s="246">
        <f>IF(N253="základná",J253,0)</f>
        <v>0</v>
      </c>
      <c r="BF253" s="246">
        <f>IF(N253="znížená",J253,0)</f>
        <v>0</v>
      </c>
      <c r="BG253" s="246">
        <f>IF(N253="zákl. prenesená",J253,0)</f>
        <v>0</v>
      </c>
      <c r="BH253" s="246">
        <f>IF(N253="zníž. prenesená",J253,0)</f>
        <v>0</v>
      </c>
      <c r="BI253" s="246">
        <f>IF(N253="nulová",J253,0)</f>
        <v>0</v>
      </c>
      <c r="BJ253" s="14" t="s">
        <v>87</v>
      </c>
      <c r="BK253" s="246">
        <f>ROUND(I253*H253,2)</f>
        <v>0</v>
      </c>
      <c r="BL253" s="14" t="s">
        <v>268</v>
      </c>
      <c r="BM253" s="245" t="s">
        <v>1212</v>
      </c>
    </row>
    <row r="254" s="2" customFormat="1" ht="16.5" customHeight="1">
      <c r="A254" s="35"/>
      <c r="B254" s="36"/>
      <c r="C254" s="247" t="s">
        <v>844</v>
      </c>
      <c r="D254" s="247" t="s">
        <v>212</v>
      </c>
      <c r="E254" s="248" t="s">
        <v>1213</v>
      </c>
      <c r="F254" s="249" t="s">
        <v>1214</v>
      </c>
      <c r="G254" s="250" t="s">
        <v>319</v>
      </c>
      <c r="H254" s="251">
        <v>0.050000000000000003</v>
      </c>
      <c r="I254" s="252"/>
      <c r="J254" s="251">
        <f>ROUND(I254*H254,2)</f>
        <v>0</v>
      </c>
      <c r="K254" s="253"/>
      <c r="L254" s="254"/>
      <c r="M254" s="255" t="s">
        <v>1</v>
      </c>
      <c r="N254" s="256" t="s">
        <v>41</v>
      </c>
      <c r="O254" s="94"/>
      <c r="P254" s="243">
        <f>O254*H254</f>
        <v>0</v>
      </c>
      <c r="Q254" s="243">
        <v>0.001</v>
      </c>
      <c r="R254" s="243">
        <f>Q254*H254</f>
        <v>5.0000000000000002E-05</v>
      </c>
      <c r="S254" s="243">
        <v>0</v>
      </c>
      <c r="T254" s="244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45" t="s">
        <v>272</v>
      </c>
      <c r="AT254" s="245" t="s">
        <v>212</v>
      </c>
      <c r="AU254" s="245" t="s">
        <v>87</v>
      </c>
      <c r="AY254" s="14" t="s">
        <v>168</v>
      </c>
      <c r="BE254" s="246">
        <f>IF(N254="základná",J254,0)</f>
        <v>0</v>
      </c>
      <c r="BF254" s="246">
        <f>IF(N254="znížená",J254,0)</f>
        <v>0</v>
      </c>
      <c r="BG254" s="246">
        <f>IF(N254="zákl. prenesená",J254,0)</f>
        <v>0</v>
      </c>
      <c r="BH254" s="246">
        <f>IF(N254="zníž. prenesená",J254,0)</f>
        <v>0</v>
      </c>
      <c r="BI254" s="246">
        <f>IF(N254="nulová",J254,0)</f>
        <v>0</v>
      </c>
      <c r="BJ254" s="14" t="s">
        <v>87</v>
      </c>
      <c r="BK254" s="246">
        <f>ROUND(I254*H254,2)</f>
        <v>0</v>
      </c>
      <c r="BL254" s="14" t="s">
        <v>272</v>
      </c>
      <c r="BM254" s="245" t="s">
        <v>1215</v>
      </c>
    </row>
    <row r="255" s="2" customFormat="1" ht="16.5" customHeight="1">
      <c r="A255" s="35"/>
      <c r="B255" s="36"/>
      <c r="C255" s="247" t="s">
        <v>848</v>
      </c>
      <c r="D255" s="247" t="s">
        <v>212</v>
      </c>
      <c r="E255" s="248" t="s">
        <v>421</v>
      </c>
      <c r="F255" s="249" t="s">
        <v>422</v>
      </c>
      <c r="G255" s="250" t="s">
        <v>423</v>
      </c>
      <c r="H255" s="251">
        <v>1.0800000000000001</v>
      </c>
      <c r="I255" s="252"/>
      <c r="J255" s="251">
        <f>ROUND(I255*H255,2)</f>
        <v>0</v>
      </c>
      <c r="K255" s="253"/>
      <c r="L255" s="254"/>
      <c r="M255" s="255" t="s">
        <v>1</v>
      </c>
      <c r="N255" s="256" t="s">
        <v>41</v>
      </c>
      <c r="O255" s="94"/>
      <c r="P255" s="243">
        <f>O255*H255</f>
        <v>0</v>
      </c>
      <c r="Q255" s="243">
        <v>0.025000000000000001</v>
      </c>
      <c r="R255" s="243">
        <f>Q255*H255</f>
        <v>0.027000000000000003</v>
      </c>
      <c r="S255" s="243">
        <v>0</v>
      </c>
      <c r="T255" s="244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45" t="s">
        <v>272</v>
      </c>
      <c r="AT255" s="245" t="s">
        <v>212</v>
      </c>
      <c r="AU255" s="245" t="s">
        <v>87</v>
      </c>
      <c r="AY255" s="14" t="s">
        <v>168</v>
      </c>
      <c r="BE255" s="246">
        <f>IF(N255="základná",J255,0)</f>
        <v>0</v>
      </c>
      <c r="BF255" s="246">
        <f>IF(N255="znížená",J255,0)</f>
        <v>0</v>
      </c>
      <c r="BG255" s="246">
        <f>IF(N255="zákl. prenesená",J255,0)</f>
        <v>0</v>
      </c>
      <c r="BH255" s="246">
        <f>IF(N255="zníž. prenesená",J255,0)</f>
        <v>0</v>
      </c>
      <c r="BI255" s="246">
        <f>IF(N255="nulová",J255,0)</f>
        <v>0</v>
      </c>
      <c r="BJ255" s="14" t="s">
        <v>87</v>
      </c>
      <c r="BK255" s="246">
        <f>ROUND(I255*H255,2)</f>
        <v>0</v>
      </c>
      <c r="BL255" s="14" t="s">
        <v>272</v>
      </c>
      <c r="BM255" s="245" t="s">
        <v>1216</v>
      </c>
    </row>
    <row r="256" s="2" customFormat="1" ht="24.15" customHeight="1">
      <c r="A256" s="35"/>
      <c r="B256" s="36"/>
      <c r="C256" s="234" t="s">
        <v>852</v>
      </c>
      <c r="D256" s="234" t="s">
        <v>170</v>
      </c>
      <c r="E256" s="235" t="s">
        <v>905</v>
      </c>
      <c r="F256" s="236" t="s">
        <v>906</v>
      </c>
      <c r="G256" s="237" t="s">
        <v>267</v>
      </c>
      <c r="H256" s="238">
        <v>108</v>
      </c>
      <c r="I256" s="239"/>
      <c r="J256" s="238">
        <f>ROUND(I256*H256,2)</f>
        <v>0</v>
      </c>
      <c r="K256" s="240"/>
      <c r="L256" s="41"/>
      <c r="M256" s="241" t="s">
        <v>1</v>
      </c>
      <c r="N256" s="242" t="s">
        <v>41</v>
      </c>
      <c r="O256" s="94"/>
      <c r="P256" s="243">
        <f>O256*H256</f>
        <v>0</v>
      </c>
      <c r="Q256" s="243">
        <v>0</v>
      </c>
      <c r="R256" s="243">
        <f>Q256*H256</f>
        <v>0</v>
      </c>
      <c r="S256" s="243">
        <v>0</v>
      </c>
      <c r="T256" s="244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45" t="s">
        <v>268</v>
      </c>
      <c r="AT256" s="245" t="s">
        <v>170</v>
      </c>
      <c r="AU256" s="245" t="s">
        <v>87</v>
      </c>
      <c r="AY256" s="14" t="s">
        <v>168</v>
      </c>
      <c r="BE256" s="246">
        <f>IF(N256="základná",J256,0)</f>
        <v>0</v>
      </c>
      <c r="BF256" s="246">
        <f>IF(N256="znížená",J256,0)</f>
        <v>0</v>
      </c>
      <c r="BG256" s="246">
        <f>IF(N256="zákl. prenesená",J256,0)</f>
        <v>0</v>
      </c>
      <c r="BH256" s="246">
        <f>IF(N256="zníž. prenesená",J256,0)</f>
        <v>0</v>
      </c>
      <c r="BI256" s="246">
        <f>IF(N256="nulová",J256,0)</f>
        <v>0</v>
      </c>
      <c r="BJ256" s="14" t="s">
        <v>87</v>
      </c>
      <c r="BK256" s="246">
        <f>ROUND(I256*H256,2)</f>
        <v>0</v>
      </c>
      <c r="BL256" s="14" t="s">
        <v>268</v>
      </c>
      <c r="BM256" s="245" t="s">
        <v>907</v>
      </c>
    </row>
    <row r="257" s="2" customFormat="1" ht="33" customHeight="1">
      <c r="A257" s="35"/>
      <c r="B257" s="36"/>
      <c r="C257" s="234" t="s">
        <v>856</v>
      </c>
      <c r="D257" s="234" t="s">
        <v>170</v>
      </c>
      <c r="E257" s="235" t="s">
        <v>438</v>
      </c>
      <c r="F257" s="236" t="s">
        <v>439</v>
      </c>
      <c r="G257" s="237" t="s">
        <v>267</v>
      </c>
      <c r="H257" s="238">
        <v>108</v>
      </c>
      <c r="I257" s="239"/>
      <c r="J257" s="238">
        <f>ROUND(I257*H257,2)</f>
        <v>0</v>
      </c>
      <c r="K257" s="240"/>
      <c r="L257" s="41"/>
      <c r="M257" s="241" t="s">
        <v>1</v>
      </c>
      <c r="N257" s="242" t="s">
        <v>41</v>
      </c>
      <c r="O257" s="94"/>
      <c r="P257" s="243">
        <f>O257*H257</f>
        <v>0</v>
      </c>
      <c r="Q257" s="243">
        <v>0</v>
      </c>
      <c r="R257" s="243">
        <f>Q257*H257</f>
        <v>0</v>
      </c>
      <c r="S257" s="243">
        <v>0</v>
      </c>
      <c r="T257" s="244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45" t="s">
        <v>268</v>
      </c>
      <c r="AT257" s="245" t="s">
        <v>170</v>
      </c>
      <c r="AU257" s="245" t="s">
        <v>87</v>
      </c>
      <c r="AY257" s="14" t="s">
        <v>168</v>
      </c>
      <c r="BE257" s="246">
        <f>IF(N257="základná",J257,0)</f>
        <v>0</v>
      </c>
      <c r="BF257" s="246">
        <f>IF(N257="znížená",J257,0)</f>
        <v>0</v>
      </c>
      <c r="BG257" s="246">
        <f>IF(N257="zákl. prenesená",J257,0)</f>
        <v>0</v>
      </c>
      <c r="BH257" s="246">
        <f>IF(N257="zníž. prenesená",J257,0)</f>
        <v>0</v>
      </c>
      <c r="BI257" s="246">
        <f>IF(N257="nulová",J257,0)</f>
        <v>0</v>
      </c>
      <c r="BJ257" s="14" t="s">
        <v>87</v>
      </c>
      <c r="BK257" s="246">
        <f>ROUND(I257*H257,2)</f>
        <v>0</v>
      </c>
      <c r="BL257" s="14" t="s">
        <v>268</v>
      </c>
      <c r="BM257" s="245" t="s">
        <v>908</v>
      </c>
    </row>
    <row r="258" s="2" customFormat="1" ht="16.5" customHeight="1">
      <c r="A258" s="35"/>
      <c r="B258" s="36"/>
      <c r="C258" s="247" t="s">
        <v>860</v>
      </c>
      <c r="D258" s="247" t="s">
        <v>212</v>
      </c>
      <c r="E258" s="248" t="s">
        <v>442</v>
      </c>
      <c r="F258" s="249" t="s">
        <v>443</v>
      </c>
      <c r="G258" s="250" t="s">
        <v>190</v>
      </c>
      <c r="H258" s="251">
        <v>9.1799999999999997</v>
      </c>
      <c r="I258" s="252"/>
      <c r="J258" s="251">
        <f>ROUND(I258*H258,2)</f>
        <v>0</v>
      </c>
      <c r="K258" s="253"/>
      <c r="L258" s="254"/>
      <c r="M258" s="255" t="s">
        <v>1</v>
      </c>
      <c r="N258" s="256" t="s">
        <v>41</v>
      </c>
      <c r="O258" s="94"/>
      <c r="P258" s="243">
        <f>O258*H258</f>
        <v>0</v>
      </c>
      <c r="Q258" s="243">
        <v>1</v>
      </c>
      <c r="R258" s="243">
        <f>Q258*H258</f>
        <v>9.1799999999999997</v>
      </c>
      <c r="S258" s="243">
        <v>0</v>
      </c>
      <c r="T258" s="244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45" t="s">
        <v>272</v>
      </c>
      <c r="AT258" s="245" t="s">
        <v>212</v>
      </c>
      <c r="AU258" s="245" t="s">
        <v>87</v>
      </c>
      <c r="AY258" s="14" t="s">
        <v>168</v>
      </c>
      <c r="BE258" s="246">
        <f>IF(N258="základná",J258,0)</f>
        <v>0</v>
      </c>
      <c r="BF258" s="246">
        <f>IF(N258="znížená",J258,0)</f>
        <v>0</v>
      </c>
      <c r="BG258" s="246">
        <f>IF(N258="zákl. prenesená",J258,0)</f>
        <v>0</v>
      </c>
      <c r="BH258" s="246">
        <f>IF(N258="zníž. prenesená",J258,0)</f>
        <v>0</v>
      </c>
      <c r="BI258" s="246">
        <f>IF(N258="nulová",J258,0)</f>
        <v>0</v>
      </c>
      <c r="BJ258" s="14" t="s">
        <v>87</v>
      </c>
      <c r="BK258" s="246">
        <f>ROUND(I258*H258,2)</f>
        <v>0</v>
      </c>
      <c r="BL258" s="14" t="s">
        <v>272</v>
      </c>
      <c r="BM258" s="245" t="s">
        <v>910</v>
      </c>
    </row>
    <row r="259" s="2" customFormat="1" ht="24.15" customHeight="1">
      <c r="A259" s="35"/>
      <c r="B259" s="36"/>
      <c r="C259" s="234" t="s">
        <v>864</v>
      </c>
      <c r="D259" s="234" t="s">
        <v>170</v>
      </c>
      <c r="E259" s="235" t="s">
        <v>446</v>
      </c>
      <c r="F259" s="236" t="s">
        <v>447</v>
      </c>
      <c r="G259" s="237" t="s">
        <v>267</v>
      </c>
      <c r="H259" s="238">
        <v>108</v>
      </c>
      <c r="I259" s="239"/>
      <c r="J259" s="238">
        <f>ROUND(I259*H259,2)</f>
        <v>0</v>
      </c>
      <c r="K259" s="240"/>
      <c r="L259" s="41"/>
      <c r="M259" s="241" t="s">
        <v>1</v>
      </c>
      <c r="N259" s="242" t="s">
        <v>41</v>
      </c>
      <c r="O259" s="94"/>
      <c r="P259" s="243">
        <f>O259*H259</f>
        <v>0</v>
      </c>
      <c r="Q259" s="243">
        <v>0</v>
      </c>
      <c r="R259" s="243">
        <f>Q259*H259</f>
        <v>0</v>
      </c>
      <c r="S259" s="243">
        <v>0</v>
      </c>
      <c r="T259" s="244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45" t="s">
        <v>268</v>
      </c>
      <c r="AT259" s="245" t="s">
        <v>170</v>
      </c>
      <c r="AU259" s="245" t="s">
        <v>87</v>
      </c>
      <c r="AY259" s="14" t="s">
        <v>168</v>
      </c>
      <c r="BE259" s="246">
        <f>IF(N259="základná",J259,0)</f>
        <v>0</v>
      </c>
      <c r="BF259" s="246">
        <f>IF(N259="znížená",J259,0)</f>
        <v>0</v>
      </c>
      <c r="BG259" s="246">
        <f>IF(N259="zákl. prenesená",J259,0)</f>
        <v>0</v>
      </c>
      <c r="BH259" s="246">
        <f>IF(N259="zníž. prenesená",J259,0)</f>
        <v>0</v>
      </c>
      <c r="BI259" s="246">
        <f>IF(N259="nulová",J259,0)</f>
        <v>0</v>
      </c>
      <c r="BJ259" s="14" t="s">
        <v>87</v>
      </c>
      <c r="BK259" s="246">
        <f>ROUND(I259*H259,2)</f>
        <v>0</v>
      </c>
      <c r="BL259" s="14" t="s">
        <v>268</v>
      </c>
      <c r="BM259" s="245" t="s">
        <v>912</v>
      </c>
    </row>
    <row r="260" s="2" customFormat="1" ht="24.15" customHeight="1">
      <c r="A260" s="35"/>
      <c r="B260" s="36"/>
      <c r="C260" s="247" t="s">
        <v>868</v>
      </c>
      <c r="D260" s="247" t="s">
        <v>212</v>
      </c>
      <c r="E260" s="248" t="s">
        <v>450</v>
      </c>
      <c r="F260" s="249" t="s">
        <v>451</v>
      </c>
      <c r="G260" s="250" t="s">
        <v>267</v>
      </c>
      <c r="H260" s="251">
        <v>118.8</v>
      </c>
      <c r="I260" s="252"/>
      <c r="J260" s="251">
        <f>ROUND(I260*H260,2)</f>
        <v>0</v>
      </c>
      <c r="K260" s="253"/>
      <c r="L260" s="254"/>
      <c r="M260" s="255" t="s">
        <v>1</v>
      </c>
      <c r="N260" s="256" t="s">
        <v>41</v>
      </c>
      <c r="O260" s="94"/>
      <c r="P260" s="243">
        <f>O260*H260</f>
        <v>0</v>
      </c>
      <c r="Q260" s="243">
        <v>0.00010000000000000001</v>
      </c>
      <c r="R260" s="243">
        <f>Q260*H260</f>
        <v>0.01188</v>
      </c>
      <c r="S260" s="243">
        <v>0</v>
      </c>
      <c r="T260" s="244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45" t="s">
        <v>272</v>
      </c>
      <c r="AT260" s="245" t="s">
        <v>212</v>
      </c>
      <c r="AU260" s="245" t="s">
        <v>87</v>
      </c>
      <c r="AY260" s="14" t="s">
        <v>168</v>
      </c>
      <c r="BE260" s="246">
        <f>IF(N260="základná",J260,0)</f>
        <v>0</v>
      </c>
      <c r="BF260" s="246">
        <f>IF(N260="znížená",J260,0)</f>
        <v>0</v>
      </c>
      <c r="BG260" s="246">
        <f>IF(N260="zákl. prenesená",J260,0)</f>
        <v>0</v>
      </c>
      <c r="BH260" s="246">
        <f>IF(N260="zníž. prenesená",J260,0)</f>
        <v>0</v>
      </c>
      <c r="BI260" s="246">
        <f>IF(N260="nulová",J260,0)</f>
        <v>0</v>
      </c>
      <c r="BJ260" s="14" t="s">
        <v>87</v>
      </c>
      <c r="BK260" s="246">
        <f>ROUND(I260*H260,2)</f>
        <v>0</v>
      </c>
      <c r="BL260" s="14" t="s">
        <v>272</v>
      </c>
      <c r="BM260" s="245" t="s">
        <v>914</v>
      </c>
    </row>
    <row r="261" s="2" customFormat="1" ht="24.15" customHeight="1">
      <c r="A261" s="35"/>
      <c r="B261" s="36"/>
      <c r="C261" s="234" t="s">
        <v>872</v>
      </c>
      <c r="D261" s="234" t="s">
        <v>170</v>
      </c>
      <c r="E261" s="235" t="s">
        <v>916</v>
      </c>
      <c r="F261" s="236" t="s">
        <v>917</v>
      </c>
      <c r="G261" s="237" t="s">
        <v>267</v>
      </c>
      <c r="H261" s="238">
        <v>98</v>
      </c>
      <c r="I261" s="239"/>
      <c r="J261" s="238">
        <f>ROUND(I261*H261,2)</f>
        <v>0</v>
      </c>
      <c r="K261" s="240"/>
      <c r="L261" s="41"/>
      <c r="M261" s="241" t="s">
        <v>1</v>
      </c>
      <c r="N261" s="242" t="s">
        <v>41</v>
      </c>
      <c r="O261" s="94"/>
      <c r="P261" s="243">
        <f>O261*H261</f>
        <v>0</v>
      </c>
      <c r="Q261" s="243">
        <v>0</v>
      </c>
      <c r="R261" s="243">
        <f>Q261*H261</f>
        <v>0</v>
      </c>
      <c r="S261" s="243">
        <v>0</v>
      </c>
      <c r="T261" s="244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45" t="s">
        <v>268</v>
      </c>
      <c r="AT261" s="245" t="s">
        <v>170</v>
      </c>
      <c r="AU261" s="245" t="s">
        <v>87</v>
      </c>
      <c r="AY261" s="14" t="s">
        <v>168</v>
      </c>
      <c r="BE261" s="246">
        <f>IF(N261="základná",J261,0)</f>
        <v>0</v>
      </c>
      <c r="BF261" s="246">
        <f>IF(N261="znížená",J261,0)</f>
        <v>0</v>
      </c>
      <c r="BG261" s="246">
        <f>IF(N261="zákl. prenesená",J261,0)</f>
        <v>0</v>
      </c>
      <c r="BH261" s="246">
        <f>IF(N261="zníž. prenesená",J261,0)</f>
        <v>0</v>
      </c>
      <c r="BI261" s="246">
        <f>IF(N261="nulová",J261,0)</f>
        <v>0</v>
      </c>
      <c r="BJ261" s="14" t="s">
        <v>87</v>
      </c>
      <c r="BK261" s="246">
        <f>ROUND(I261*H261,2)</f>
        <v>0</v>
      </c>
      <c r="BL261" s="14" t="s">
        <v>268</v>
      </c>
      <c r="BM261" s="245" t="s">
        <v>918</v>
      </c>
    </row>
    <row r="262" s="2" customFormat="1" ht="24.15" customHeight="1">
      <c r="A262" s="35"/>
      <c r="B262" s="36"/>
      <c r="C262" s="247" t="s">
        <v>876</v>
      </c>
      <c r="D262" s="247" t="s">
        <v>212</v>
      </c>
      <c r="E262" s="248" t="s">
        <v>920</v>
      </c>
      <c r="F262" s="249" t="s">
        <v>921</v>
      </c>
      <c r="G262" s="250" t="s">
        <v>267</v>
      </c>
      <c r="H262" s="251">
        <v>98</v>
      </c>
      <c r="I262" s="252"/>
      <c r="J262" s="251">
        <f>ROUND(I262*H262,2)</f>
        <v>0</v>
      </c>
      <c r="K262" s="253"/>
      <c r="L262" s="254"/>
      <c r="M262" s="255" t="s">
        <v>1</v>
      </c>
      <c r="N262" s="256" t="s">
        <v>41</v>
      </c>
      <c r="O262" s="94"/>
      <c r="P262" s="243">
        <f>O262*H262</f>
        <v>0</v>
      </c>
      <c r="Q262" s="243">
        <v>0.0054999999999999997</v>
      </c>
      <c r="R262" s="243">
        <f>Q262*H262</f>
        <v>0.53899999999999992</v>
      </c>
      <c r="S262" s="243">
        <v>0</v>
      </c>
      <c r="T262" s="244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45" t="s">
        <v>272</v>
      </c>
      <c r="AT262" s="245" t="s">
        <v>212</v>
      </c>
      <c r="AU262" s="245" t="s">
        <v>87</v>
      </c>
      <c r="AY262" s="14" t="s">
        <v>168</v>
      </c>
      <c r="BE262" s="246">
        <f>IF(N262="základná",J262,0)</f>
        <v>0</v>
      </c>
      <c r="BF262" s="246">
        <f>IF(N262="znížená",J262,0)</f>
        <v>0</v>
      </c>
      <c r="BG262" s="246">
        <f>IF(N262="zákl. prenesená",J262,0)</f>
        <v>0</v>
      </c>
      <c r="BH262" s="246">
        <f>IF(N262="zníž. prenesená",J262,0)</f>
        <v>0</v>
      </c>
      <c r="BI262" s="246">
        <f>IF(N262="nulová",J262,0)</f>
        <v>0</v>
      </c>
      <c r="BJ262" s="14" t="s">
        <v>87</v>
      </c>
      <c r="BK262" s="246">
        <f>ROUND(I262*H262,2)</f>
        <v>0</v>
      </c>
      <c r="BL262" s="14" t="s">
        <v>272</v>
      </c>
      <c r="BM262" s="245" t="s">
        <v>922</v>
      </c>
    </row>
    <row r="263" s="2" customFormat="1" ht="33" customHeight="1">
      <c r="A263" s="35"/>
      <c r="B263" s="36"/>
      <c r="C263" s="234" t="s">
        <v>880</v>
      </c>
      <c r="D263" s="234" t="s">
        <v>170</v>
      </c>
      <c r="E263" s="235" t="s">
        <v>1217</v>
      </c>
      <c r="F263" s="236" t="s">
        <v>1218</v>
      </c>
      <c r="G263" s="237" t="s">
        <v>267</v>
      </c>
      <c r="H263" s="238">
        <v>10</v>
      </c>
      <c r="I263" s="239"/>
      <c r="J263" s="238">
        <f>ROUND(I263*H263,2)</f>
        <v>0</v>
      </c>
      <c r="K263" s="240"/>
      <c r="L263" s="41"/>
      <c r="M263" s="241" t="s">
        <v>1</v>
      </c>
      <c r="N263" s="242" t="s">
        <v>41</v>
      </c>
      <c r="O263" s="94"/>
      <c r="P263" s="243">
        <f>O263*H263</f>
        <v>0</v>
      </c>
      <c r="Q263" s="243">
        <v>0</v>
      </c>
      <c r="R263" s="243">
        <f>Q263*H263</f>
        <v>0</v>
      </c>
      <c r="S263" s="243">
        <v>0</v>
      </c>
      <c r="T263" s="244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45" t="s">
        <v>268</v>
      </c>
      <c r="AT263" s="245" t="s">
        <v>170</v>
      </c>
      <c r="AU263" s="245" t="s">
        <v>87</v>
      </c>
      <c r="AY263" s="14" t="s">
        <v>168</v>
      </c>
      <c r="BE263" s="246">
        <f>IF(N263="základná",J263,0)</f>
        <v>0</v>
      </c>
      <c r="BF263" s="246">
        <f>IF(N263="znížená",J263,0)</f>
        <v>0</v>
      </c>
      <c r="BG263" s="246">
        <f>IF(N263="zákl. prenesená",J263,0)</f>
        <v>0</v>
      </c>
      <c r="BH263" s="246">
        <f>IF(N263="zníž. prenesená",J263,0)</f>
        <v>0</v>
      </c>
      <c r="BI263" s="246">
        <f>IF(N263="nulová",J263,0)</f>
        <v>0</v>
      </c>
      <c r="BJ263" s="14" t="s">
        <v>87</v>
      </c>
      <c r="BK263" s="246">
        <f>ROUND(I263*H263,2)</f>
        <v>0</v>
      </c>
      <c r="BL263" s="14" t="s">
        <v>268</v>
      </c>
      <c r="BM263" s="245" t="s">
        <v>1219</v>
      </c>
    </row>
    <row r="264" s="2" customFormat="1" ht="33" customHeight="1">
      <c r="A264" s="35"/>
      <c r="B264" s="36"/>
      <c r="C264" s="247" t="s">
        <v>884</v>
      </c>
      <c r="D264" s="247" t="s">
        <v>212</v>
      </c>
      <c r="E264" s="248" t="s">
        <v>1220</v>
      </c>
      <c r="F264" s="249" t="s">
        <v>1221</v>
      </c>
      <c r="G264" s="250" t="s">
        <v>177</v>
      </c>
      <c r="H264" s="251">
        <v>0.029999999999999999</v>
      </c>
      <c r="I264" s="252"/>
      <c r="J264" s="251">
        <f>ROUND(I264*H264,2)</f>
        <v>0</v>
      </c>
      <c r="K264" s="253"/>
      <c r="L264" s="254"/>
      <c r="M264" s="255" t="s">
        <v>1</v>
      </c>
      <c r="N264" s="256" t="s">
        <v>41</v>
      </c>
      <c r="O264" s="94"/>
      <c r="P264" s="243">
        <f>O264*H264</f>
        <v>0</v>
      </c>
      <c r="Q264" s="243">
        <v>2.282</v>
      </c>
      <c r="R264" s="243">
        <f>Q264*H264</f>
        <v>0.068459999999999993</v>
      </c>
      <c r="S264" s="243">
        <v>0</v>
      </c>
      <c r="T264" s="244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45" t="s">
        <v>272</v>
      </c>
      <c r="AT264" s="245" t="s">
        <v>212</v>
      </c>
      <c r="AU264" s="245" t="s">
        <v>87</v>
      </c>
      <c r="AY264" s="14" t="s">
        <v>168</v>
      </c>
      <c r="BE264" s="246">
        <f>IF(N264="základná",J264,0)</f>
        <v>0</v>
      </c>
      <c r="BF264" s="246">
        <f>IF(N264="znížená",J264,0)</f>
        <v>0</v>
      </c>
      <c r="BG264" s="246">
        <f>IF(N264="zákl. prenesená",J264,0)</f>
        <v>0</v>
      </c>
      <c r="BH264" s="246">
        <f>IF(N264="zníž. prenesená",J264,0)</f>
        <v>0</v>
      </c>
      <c r="BI264" s="246">
        <f>IF(N264="nulová",J264,0)</f>
        <v>0</v>
      </c>
      <c r="BJ264" s="14" t="s">
        <v>87</v>
      </c>
      <c r="BK264" s="246">
        <f>ROUND(I264*H264,2)</f>
        <v>0</v>
      </c>
      <c r="BL264" s="14" t="s">
        <v>272</v>
      </c>
      <c r="BM264" s="245" t="s">
        <v>1222</v>
      </c>
    </row>
    <row r="265" s="2" customFormat="1" ht="33" customHeight="1">
      <c r="A265" s="35"/>
      <c r="B265" s="36"/>
      <c r="C265" s="234" t="s">
        <v>888</v>
      </c>
      <c r="D265" s="234" t="s">
        <v>170</v>
      </c>
      <c r="E265" s="235" t="s">
        <v>924</v>
      </c>
      <c r="F265" s="236" t="s">
        <v>925</v>
      </c>
      <c r="G265" s="237" t="s">
        <v>267</v>
      </c>
      <c r="H265" s="238">
        <v>108</v>
      </c>
      <c r="I265" s="239"/>
      <c r="J265" s="238">
        <f>ROUND(I265*H265,2)</f>
        <v>0</v>
      </c>
      <c r="K265" s="240"/>
      <c r="L265" s="41"/>
      <c r="M265" s="241" t="s">
        <v>1</v>
      </c>
      <c r="N265" s="242" t="s">
        <v>41</v>
      </c>
      <c r="O265" s="94"/>
      <c r="P265" s="243">
        <f>O265*H265</f>
        <v>0</v>
      </c>
      <c r="Q265" s="243">
        <v>0</v>
      </c>
      <c r="R265" s="243">
        <f>Q265*H265</f>
        <v>0</v>
      </c>
      <c r="S265" s="243">
        <v>0</v>
      </c>
      <c r="T265" s="244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45" t="s">
        <v>268</v>
      </c>
      <c r="AT265" s="245" t="s">
        <v>170</v>
      </c>
      <c r="AU265" s="245" t="s">
        <v>87</v>
      </c>
      <c r="AY265" s="14" t="s">
        <v>168</v>
      </c>
      <c r="BE265" s="246">
        <f>IF(N265="základná",J265,0)</f>
        <v>0</v>
      </c>
      <c r="BF265" s="246">
        <f>IF(N265="znížená",J265,0)</f>
        <v>0</v>
      </c>
      <c r="BG265" s="246">
        <f>IF(N265="zákl. prenesená",J265,0)</f>
        <v>0</v>
      </c>
      <c r="BH265" s="246">
        <f>IF(N265="zníž. prenesená",J265,0)</f>
        <v>0</v>
      </c>
      <c r="BI265" s="246">
        <f>IF(N265="nulová",J265,0)</f>
        <v>0</v>
      </c>
      <c r="BJ265" s="14" t="s">
        <v>87</v>
      </c>
      <c r="BK265" s="246">
        <f>ROUND(I265*H265,2)</f>
        <v>0</v>
      </c>
      <c r="BL265" s="14" t="s">
        <v>268</v>
      </c>
      <c r="BM265" s="245" t="s">
        <v>926</v>
      </c>
    </row>
    <row r="266" s="2" customFormat="1" ht="16.5" customHeight="1">
      <c r="A266" s="35"/>
      <c r="B266" s="36"/>
      <c r="C266" s="247" t="s">
        <v>892</v>
      </c>
      <c r="D266" s="247" t="s">
        <v>212</v>
      </c>
      <c r="E266" s="248" t="s">
        <v>928</v>
      </c>
      <c r="F266" s="249" t="s">
        <v>929</v>
      </c>
      <c r="G266" s="250" t="s">
        <v>190</v>
      </c>
      <c r="H266" s="251">
        <v>9.1799999999999997</v>
      </c>
      <c r="I266" s="252"/>
      <c r="J266" s="251">
        <f>ROUND(I266*H266,2)</f>
        <v>0</v>
      </c>
      <c r="K266" s="253"/>
      <c r="L266" s="254"/>
      <c r="M266" s="255" t="s">
        <v>1</v>
      </c>
      <c r="N266" s="256" t="s">
        <v>41</v>
      </c>
      <c r="O266" s="94"/>
      <c r="P266" s="243">
        <f>O266*H266</f>
        <v>0</v>
      </c>
      <c r="Q266" s="243">
        <v>1</v>
      </c>
      <c r="R266" s="243">
        <f>Q266*H266</f>
        <v>9.1799999999999997</v>
      </c>
      <c r="S266" s="243">
        <v>0</v>
      </c>
      <c r="T266" s="244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45" t="s">
        <v>272</v>
      </c>
      <c r="AT266" s="245" t="s">
        <v>212</v>
      </c>
      <c r="AU266" s="245" t="s">
        <v>87</v>
      </c>
      <c r="AY266" s="14" t="s">
        <v>168</v>
      </c>
      <c r="BE266" s="246">
        <f>IF(N266="základná",J266,0)</f>
        <v>0</v>
      </c>
      <c r="BF266" s="246">
        <f>IF(N266="znížená",J266,0)</f>
        <v>0</v>
      </c>
      <c r="BG266" s="246">
        <f>IF(N266="zákl. prenesená",J266,0)</f>
        <v>0</v>
      </c>
      <c r="BH266" s="246">
        <f>IF(N266="zníž. prenesená",J266,0)</f>
        <v>0</v>
      </c>
      <c r="BI266" s="246">
        <f>IF(N266="nulová",J266,0)</f>
        <v>0</v>
      </c>
      <c r="BJ266" s="14" t="s">
        <v>87</v>
      </c>
      <c r="BK266" s="246">
        <f>ROUND(I266*H266,2)</f>
        <v>0</v>
      </c>
      <c r="BL266" s="14" t="s">
        <v>272</v>
      </c>
      <c r="BM266" s="245" t="s">
        <v>930</v>
      </c>
    </row>
    <row r="267" s="2" customFormat="1" ht="24.15" customHeight="1">
      <c r="A267" s="35"/>
      <c r="B267" s="36"/>
      <c r="C267" s="234" t="s">
        <v>896</v>
      </c>
      <c r="D267" s="234" t="s">
        <v>170</v>
      </c>
      <c r="E267" s="235" t="s">
        <v>932</v>
      </c>
      <c r="F267" s="236" t="s">
        <v>933</v>
      </c>
      <c r="G267" s="237" t="s">
        <v>177</v>
      </c>
      <c r="H267" s="238">
        <v>21.600000000000001</v>
      </c>
      <c r="I267" s="239"/>
      <c r="J267" s="238">
        <f>ROUND(I267*H267,2)</f>
        <v>0</v>
      </c>
      <c r="K267" s="240"/>
      <c r="L267" s="41"/>
      <c r="M267" s="241" t="s">
        <v>1</v>
      </c>
      <c r="N267" s="242" t="s">
        <v>41</v>
      </c>
      <c r="O267" s="94"/>
      <c r="P267" s="243">
        <f>O267*H267</f>
        <v>0</v>
      </c>
      <c r="Q267" s="243">
        <v>0</v>
      </c>
      <c r="R267" s="243">
        <f>Q267*H267</f>
        <v>0</v>
      </c>
      <c r="S267" s="243">
        <v>0</v>
      </c>
      <c r="T267" s="244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45" t="s">
        <v>268</v>
      </c>
      <c r="AT267" s="245" t="s">
        <v>170</v>
      </c>
      <c r="AU267" s="245" t="s">
        <v>87</v>
      </c>
      <c r="AY267" s="14" t="s">
        <v>168</v>
      </c>
      <c r="BE267" s="246">
        <f>IF(N267="základná",J267,0)</f>
        <v>0</v>
      </c>
      <c r="BF267" s="246">
        <f>IF(N267="znížená",J267,0)</f>
        <v>0</v>
      </c>
      <c r="BG267" s="246">
        <f>IF(N267="zákl. prenesená",J267,0)</f>
        <v>0</v>
      </c>
      <c r="BH267" s="246">
        <f>IF(N267="zníž. prenesená",J267,0)</f>
        <v>0</v>
      </c>
      <c r="BI267" s="246">
        <f>IF(N267="nulová",J267,0)</f>
        <v>0</v>
      </c>
      <c r="BJ267" s="14" t="s">
        <v>87</v>
      </c>
      <c r="BK267" s="246">
        <f>ROUND(I267*H267,2)</f>
        <v>0</v>
      </c>
      <c r="BL267" s="14" t="s">
        <v>268</v>
      </c>
      <c r="BM267" s="245" t="s">
        <v>934</v>
      </c>
    </row>
    <row r="268" s="2" customFormat="1" ht="24.15" customHeight="1">
      <c r="A268" s="35"/>
      <c r="B268" s="36"/>
      <c r="C268" s="234" t="s">
        <v>900</v>
      </c>
      <c r="D268" s="234" t="s">
        <v>170</v>
      </c>
      <c r="E268" s="235" t="s">
        <v>936</v>
      </c>
      <c r="F268" s="236" t="s">
        <v>937</v>
      </c>
      <c r="G268" s="237" t="s">
        <v>177</v>
      </c>
      <c r="H268" s="238">
        <v>194.40000000000001</v>
      </c>
      <c r="I268" s="239"/>
      <c r="J268" s="238">
        <f>ROUND(I268*H268,2)</f>
        <v>0</v>
      </c>
      <c r="K268" s="240"/>
      <c r="L268" s="41"/>
      <c r="M268" s="257" t="s">
        <v>1</v>
      </c>
      <c r="N268" s="258" t="s">
        <v>41</v>
      </c>
      <c r="O268" s="259"/>
      <c r="P268" s="260">
        <f>O268*H268</f>
        <v>0</v>
      </c>
      <c r="Q268" s="260">
        <v>0</v>
      </c>
      <c r="R268" s="260">
        <f>Q268*H268</f>
        <v>0</v>
      </c>
      <c r="S268" s="260">
        <v>0</v>
      </c>
      <c r="T268" s="261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45" t="s">
        <v>268</v>
      </c>
      <c r="AT268" s="245" t="s">
        <v>170</v>
      </c>
      <c r="AU268" s="245" t="s">
        <v>87</v>
      </c>
      <c r="AY268" s="14" t="s">
        <v>168</v>
      </c>
      <c r="BE268" s="246">
        <f>IF(N268="základná",J268,0)</f>
        <v>0</v>
      </c>
      <c r="BF268" s="246">
        <f>IF(N268="znížená",J268,0)</f>
        <v>0</v>
      </c>
      <c r="BG268" s="246">
        <f>IF(N268="zákl. prenesená",J268,0)</f>
        <v>0</v>
      </c>
      <c r="BH268" s="246">
        <f>IF(N268="zníž. prenesená",J268,0)</f>
        <v>0</v>
      </c>
      <c r="BI268" s="246">
        <f>IF(N268="nulová",J268,0)</f>
        <v>0</v>
      </c>
      <c r="BJ268" s="14" t="s">
        <v>87</v>
      </c>
      <c r="BK268" s="246">
        <f>ROUND(I268*H268,2)</f>
        <v>0</v>
      </c>
      <c r="BL268" s="14" t="s">
        <v>268</v>
      </c>
      <c r="BM268" s="245" t="s">
        <v>938</v>
      </c>
    </row>
    <row r="269" s="2" customFormat="1" ht="6.96" customHeight="1">
      <c r="A269" s="35"/>
      <c r="B269" s="69"/>
      <c r="C269" s="70"/>
      <c r="D269" s="70"/>
      <c r="E269" s="70"/>
      <c r="F269" s="70"/>
      <c r="G269" s="70"/>
      <c r="H269" s="70"/>
      <c r="I269" s="70"/>
      <c r="J269" s="70"/>
      <c r="K269" s="70"/>
      <c r="L269" s="41"/>
      <c r="M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</row>
  </sheetData>
  <sheetProtection sheet="1" autoFilter="0" formatColumns="0" formatRows="0" objects="1" scenarios="1" spinCount="100000" saltValue="6dYgotV4bpc9Ll9fy3bJ4wTW/f4nRlJwnzkf0FXvLhJGUmr21pJ2yCN2UE5sPd1xFnf2wgHteCNyQp5qLwu3Aw==" hashValue="SutxvxkTE4vJS4qow/wjgd2d5rWNHG7W6h6Nu2P3VXTJW5Vxk6NGt2liz1bv0B0amxo1nYm/p0uex85EJtveXA==" algorithmName="SHA-512" password="CC35"/>
  <autoFilter ref="C130:K26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1182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30" customHeight="1">
      <c r="A11" s="35"/>
      <c r="B11" s="41"/>
      <c r="C11" s="35"/>
      <c r="D11" s="35"/>
      <c r="E11" s="155" t="s">
        <v>1223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ROUND((SUM(BE129:BE203)),  2)</f>
        <v>0</v>
      </c>
      <c r="G35" s="168"/>
      <c r="H35" s="168"/>
      <c r="I35" s="169">
        <v>0.20000000000000001</v>
      </c>
      <c r="J35" s="167">
        <f>ROUND(((SUM(BE129:BE203))*I35),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ROUND((SUM(BF129:BF203)),  2)</f>
        <v>0</v>
      </c>
      <c r="G36" s="168"/>
      <c r="H36" s="168"/>
      <c r="I36" s="169">
        <v>0.20000000000000001</v>
      </c>
      <c r="J36" s="167">
        <f>ROUND(((SUM(BF129:BF203))*I36),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ROUND((SUM(BG129:BG203)),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ROUND((SUM(BH129:BH203)),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ROUND((SUM(BI129:BI203)),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1182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30" customHeight="1">
      <c r="A89" s="35"/>
      <c r="B89" s="36"/>
      <c r="C89" s="37"/>
      <c r="D89" s="37"/>
      <c r="E89" s="79" t="str">
        <f>E11</f>
        <v>101-05-05 - Elektrická prípojka pre napájanie informačnej tabule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J130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J138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151</v>
      </c>
      <c r="E102" s="203"/>
      <c r="F102" s="203"/>
      <c r="G102" s="203"/>
      <c r="H102" s="203"/>
      <c r="I102" s="203"/>
      <c r="J102" s="204">
        <f>J140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152</v>
      </c>
      <c r="E103" s="203"/>
      <c r="F103" s="203"/>
      <c r="G103" s="203"/>
      <c r="H103" s="203"/>
      <c r="I103" s="203"/>
      <c r="J103" s="204">
        <f>J143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153</v>
      </c>
      <c r="E104" s="203"/>
      <c r="F104" s="203"/>
      <c r="G104" s="203"/>
      <c r="H104" s="203"/>
      <c r="I104" s="203"/>
      <c r="J104" s="204">
        <f>J149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239</v>
      </c>
      <c r="E105" s="198"/>
      <c r="F105" s="198"/>
      <c r="G105" s="198"/>
      <c r="H105" s="198"/>
      <c r="I105" s="198"/>
      <c r="J105" s="199">
        <f>J151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240</v>
      </c>
      <c r="E106" s="203"/>
      <c r="F106" s="203"/>
      <c r="G106" s="203"/>
      <c r="H106" s="203"/>
      <c r="I106" s="203"/>
      <c r="J106" s="204">
        <f>J152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241</v>
      </c>
      <c r="E107" s="203"/>
      <c r="F107" s="203"/>
      <c r="G107" s="203"/>
      <c r="H107" s="203"/>
      <c r="I107" s="203"/>
      <c r="J107" s="204">
        <f>J191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154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6.25" customHeight="1">
      <c r="A117" s="35"/>
      <c r="B117" s="36"/>
      <c r="C117" s="37"/>
      <c r="D117" s="37"/>
      <c r="E117" s="190" t="str">
        <f>E7</f>
        <v xml:space="preserve"> Modernizácia zastávok verejnej dopravy a informačných systémov, II. etapa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139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1182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141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30" customHeight="1">
      <c r="A121" s="35"/>
      <c r="B121" s="36"/>
      <c r="C121" s="37"/>
      <c r="D121" s="37"/>
      <c r="E121" s="79" t="str">
        <f>E11</f>
        <v>101-05-05 - Elektrická prípojka pre napájanie informačnej tabule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F14</f>
        <v>KOŠICE</v>
      </c>
      <c r="G123" s="37"/>
      <c r="H123" s="37"/>
      <c r="I123" s="29" t="s">
        <v>20</v>
      </c>
      <c r="J123" s="82" t="str">
        <f>IF(J14="","",J14)</f>
        <v>17. 1. 2022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22</v>
      </c>
      <c r="D125" s="37"/>
      <c r="E125" s="37"/>
      <c r="F125" s="24" t="str">
        <f>E17</f>
        <v>MESTO KOŠICE</v>
      </c>
      <c r="G125" s="37"/>
      <c r="H125" s="37"/>
      <c r="I125" s="29" t="s">
        <v>28</v>
      </c>
      <c r="J125" s="33" t="str">
        <f>E23</f>
        <v>ISPO spol. s r.o.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IF(E20="","",E20)</f>
        <v>Vyplň údaj</v>
      </c>
      <c r="G126" s="37"/>
      <c r="H126" s="37"/>
      <c r="I126" s="29" t="s">
        <v>32</v>
      </c>
      <c r="J126" s="33" t="str">
        <f>E26</f>
        <v>Ing. Čurlík Ján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155</v>
      </c>
      <c r="D128" s="209" t="s">
        <v>60</v>
      </c>
      <c r="E128" s="209" t="s">
        <v>56</v>
      </c>
      <c r="F128" s="209" t="s">
        <v>57</v>
      </c>
      <c r="G128" s="209" t="s">
        <v>156</v>
      </c>
      <c r="H128" s="209" t="s">
        <v>157</v>
      </c>
      <c r="I128" s="209" t="s">
        <v>158</v>
      </c>
      <c r="J128" s="210" t="s">
        <v>146</v>
      </c>
      <c r="K128" s="211" t="s">
        <v>159</v>
      </c>
      <c r="L128" s="212"/>
      <c r="M128" s="103" t="s">
        <v>1</v>
      </c>
      <c r="N128" s="104" t="s">
        <v>39</v>
      </c>
      <c r="O128" s="104" t="s">
        <v>160</v>
      </c>
      <c r="P128" s="104" t="s">
        <v>161</v>
      </c>
      <c r="Q128" s="104" t="s">
        <v>162</v>
      </c>
      <c r="R128" s="104" t="s">
        <v>163</v>
      </c>
      <c r="S128" s="104" t="s">
        <v>164</v>
      </c>
      <c r="T128" s="105" t="s">
        <v>165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147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P130+P151</f>
        <v>0</v>
      </c>
      <c r="Q129" s="107"/>
      <c r="R129" s="215">
        <f>R130+R151</f>
        <v>3.4845619374999997</v>
      </c>
      <c r="S129" s="107"/>
      <c r="T129" s="216">
        <f>T130+T151</f>
        <v>0.00125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148</v>
      </c>
      <c r="BK129" s="217">
        <f>BK130+BK151</f>
        <v>0</v>
      </c>
    </row>
    <row r="130" s="12" customFormat="1" ht="25.92" customHeight="1">
      <c r="A130" s="12"/>
      <c r="B130" s="218"/>
      <c r="C130" s="219"/>
      <c r="D130" s="220" t="s">
        <v>74</v>
      </c>
      <c r="E130" s="221" t="s">
        <v>166</v>
      </c>
      <c r="F130" s="221" t="s">
        <v>167</v>
      </c>
      <c r="G130" s="219"/>
      <c r="H130" s="219"/>
      <c r="I130" s="222"/>
      <c r="J130" s="223">
        <f>BK130</f>
        <v>0</v>
      </c>
      <c r="K130" s="219"/>
      <c r="L130" s="224"/>
      <c r="M130" s="225"/>
      <c r="N130" s="226"/>
      <c r="O130" s="226"/>
      <c r="P130" s="227">
        <f>P131+P138+P140+P143+P149</f>
        <v>0</v>
      </c>
      <c r="Q130" s="226"/>
      <c r="R130" s="227">
        <f>R131+R138+R140+R143+R149</f>
        <v>2.0376819374999999</v>
      </c>
      <c r="S130" s="226"/>
      <c r="T130" s="228">
        <f>T131+T138+T140+T143+T149</f>
        <v>0.00125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75</v>
      </c>
      <c r="AY130" s="229" t="s">
        <v>168</v>
      </c>
      <c r="BK130" s="231">
        <f>BK131+BK138+BK140+BK143+BK149</f>
        <v>0</v>
      </c>
    </row>
    <row r="131" s="12" customFormat="1" ht="22.8" customHeight="1">
      <c r="A131" s="12"/>
      <c r="B131" s="218"/>
      <c r="C131" s="219"/>
      <c r="D131" s="220" t="s">
        <v>74</v>
      </c>
      <c r="E131" s="232" t="s">
        <v>79</v>
      </c>
      <c r="F131" s="232" t="s">
        <v>169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SUM(P132:P137)</f>
        <v>0</v>
      </c>
      <c r="Q131" s="226"/>
      <c r="R131" s="227">
        <f>SUM(R132:R137)</f>
        <v>0</v>
      </c>
      <c r="S131" s="226"/>
      <c r="T131" s="228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79</v>
      </c>
      <c r="AT131" s="230" t="s">
        <v>74</v>
      </c>
      <c r="AU131" s="230" t="s">
        <v>79</v>
      </c>
      <c r="AY131" s="229" t="s">
        <v>168</v>
      </c>
      <c r="BK131" s="231">
        <f>SUM(BK132:BK137)</f>
        <v>0</v>
      </c>
    </row>
    <row r="132" s="2" customFormat="1" ht="21.75" customHeight="1">
      <c r="A132" s="35"/>
      <c r="B132" s="36"/>
      <c r="C132" s="234" t="s">
        <v>79</v>
      </c>
      <c r="D132" s="234" t="s">
        <v>170</v>
      </c>
      <c r="E132" s="235" t="s">
        <v>1224</v>
      </c>
      <c r="F132" s="236" t="s">
        <v>176</v>
      </c>
      <c r="G132" s="237" t="s">
        <v>177</v>
      </c>
      <c r="H132" s="238">
        <v>1.1299999999999999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940</v>
      </c>
    </row>
    <row r="133" s="2" customFormat="1" ht="24.15" customHeight="1">
      <c r="A133" s="35"/>
      <c r="B133" s="36"/>
      <c r="C133" s="234" t="s">
        <v>87</v>
      </c>
      <c r="D133" s="234" t="s">
        <v>170</v>
      </c>
      <c r="E133" s="235" t="s">
        <v>1225</v>
      </c>
      <c r="F133" s="236" t="s">
        <v>180</v>
      </c>
      <c r="G133" s="237" t="s">
        <v>177</v>
      </c>
      <c r="H133" s="238">
        <v>0.34000000000000002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244</v>
      </c>
    </row>
    <row r="134" s="2" customFormat="1" ht="33" customHeight="1">
      <c r="A134" s="35"/>
      <c r="B134" s="36"/>
      <c r="C134" s="234" t="s">
        <v>102</v>
      </c>
      <c r="D134" s="234" t="s">
        <v>170</v>
      </c>
      <c r="E134" s="235" t="s">
        <v>1226</v>
      </c>
      <c r="F134" s="236" t="s">
        <v>1227</v>
      </c>
      <c r="G134" s="237" t="s">
        <v>177</v>
      </c>
      <c r="H134" s="238">
        <v>1.1299999999999999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245</v>
      </c>
    </row>
    <row r="135" s="2" customFormat="1" ht="37.8" customHeight="1">
      <c r="A135" s="35"/>
      <c r="B135" s="36"/>
      <c r="C135" s="234" t="s">
        <v>109</v>
      </c>
      <c r="D135" s="234" t="s">
        <v>170</v>
      </c>
      <c r="E135" s="235" t="s">
        <v>1228</v>
      </c>
      <c r="F135" s="236" t="s">
        <v>186</v>
      </c>
      <c r="G135" s="237" t="s">
        <v>177</v>
      </c>
      <c r="H135" s="238">
        <v>7.9100000000000001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246</v>
      </c>
    </row>
    <row r="136" s="2" customFormat="1" ht="24.15" customHeight="1">
      <c r="A136" s="35"/>
      <c r="B136" s="36"/>
      <c r="C136" s="234" t="s">
        <v>120</v>
      </c>
      <c r="D136" s="234" t="s">
        <v>170</v>
      </c>
      <c r="E136" s="235" t="s">
        <v>1229</v>
      </c>
      <c r="F136" s="236" t="s">
        <v>189</v>
      </c>
      <c r="G136" s="237" t="s">
        <v>190</v>
      </c>
      <c r="H136" s="238">
        <v>1.9199999999999999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247</v>
      </c>
    </row>
    <row r="137" s="2" customFormat="1" ht="21.75" customHeight="1">
      <c r="A137" s="35"/>
      <c r="B137" s="36"/>
      <c r="C137" s="234" t="s">
        <v>127</v>
      </c>
      <c r="D137" s="234" t="s">
        <v>170</v>
      </c>
      <c r="E137" s="235" t="s">
        <v>1230</v>
      </c>
      <c r="F137" s="236" t="s">
        <v>194</v>
      </c>
      <c r="G137" s="237" t="s">
        <v>173</v>
      </c>
      <c r="H137" s="238">
        <v>2.52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248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87</v>
      </c>
      <c r="F138" s="232" t="s">
        <v>543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P139</f>
        <v>0</v>
      </c>
      <c r="Q138" s="226"/>
      <c r="R138" s="227">
        <f>R139</f>
        <v>0.78659999999999997</v>
      </c>
      <c r="S138" s="226"/>
      <c r="T138" s="228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BK139</f>
        <v>0</v>
      </c>
    </row>
    <row r="139" s="2" customFormat="1" ht="24.15" customHeight="1">
      <c r="A139" s="35"/>
      <c r="B139" s="36"/>
      <c r="C139" s="234" t="s">
        <v>192</v>
      </c>
      <c r="D139" s="234" t="s">
        <v>170</v>
      </c>
      <c r="E139" s="235" t="s">
        <v>1231</v>
      </c>
      <c r="F139" s="236" t="s">
        <v>1232</v>
      </c>
      <c r="G139" s="237" t="s">
        <v>177</v>
      </c>
      <c r="H139" s="238">
        <v>0.38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2.0699999999999998</v>
      </c>
      <c r="R139" s="243">
        <f>Q139*H139</f>
        <v>0.78659999999999997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943</v>
      </c>
    </row>
    <row r="140" s="12" customFormat="1" ht="22.8" customHeight="1">
      <c r="A140" s="12"/>
      <c r="B140" s="218"/>
      <c r="C140" s="219"/>
      <c r="D140" s="220" t="s">
        <v>74</v>
      </c>
      <c r="E140" s="232" t="s">
        <v>120</v>
      </c>
      <c r="F140" s="232" t="s">
        <v>196</v>
      </c>
      <c r="G140" s="219"/>
      <c r="H140" s="219"/>
      <c r="I140" s="222"/>
      <c r="J140" s="233">
        <f>BK140</f>
        <v>0</v>
      </c>
      <c r="K140" s="219"/>
      <c r="L140" s="224"/>
      <c r="M140" s="225"/>
      <c r="N140" s="226"/>
      <c r="O140" s="226"/>
      <c r="P140" s="227">
        <f>SUM(P141:P142)</f>
        <v>0</v>
      </c>
      <c r="Q140" s="226"/>
      <c r="R140" s="227">
        <f>SUM(R141:R142)</f>
        <v>1.0627500000000001</v>
      </c>
      <c r="S140" s="226"/>
      <c r="T140" s="228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9" t="s">
        <v>79</v>
      </c>
      <c r="AT140" s="230" t="s">
        <v>74</v>
      </c>
      <c r="AU140" s="230" t="s">
        <v>79</v>
      </c>
      <c r="AY140" s="229" t="s">
        <v>168</v>
      </c>
      <c r="BK140" s="231">
        <f>SUM(BK141:BK142)</f>
        <v>0</v>
      </c>
    </row>
    <row r="141" s="2" customFormat="1" ht="37.8" customHeight="1">
      <c r="A141" s="35"/>
      <c r="B141" s="36"/>
      <c r="C141" s="234" t="s">
        <v>197</v>
      </c>
      <c r="D141" s="234" t="s">
        <v>170</v>
      </c>
      <c r="E141" s="235" t="s">
        <v>1233</v>
      </c>
      <c r="F141" s="236" t="s">
        <v>1234</v>
      </c>
      <c r="G141" s="237" t="s">
        <v>173</v>
      </c>
      <c r="H141" s="238">
        <v>1.5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0.083500000000000005</v>
      </c>
      <c r="R141" s="243">
        <f>Q141*H141</f>
        <v>0.12525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946</v>
      </c>
    </row>
    <row r="142" s="2" customFormat="1" ht="16.5" customHeight="1">
      <c r="A142" s="35"/>
      <c r="B142" s="36"/>
      <c r="C142" s="247" t="s">
        <v>201</v>
      </c>
      <c r="D142" s="247" t="s">
        <v>212</v>
      </c>
      <c r="E142" s="248" t="s">
        <v>947</v>
      </c>
      <c r="F142" s="249" t="s">
        <v>948</v>
      </c>
      <c r="G142" s="250" t="s">
        <v>209</v>
      </c>
      <c r="H142" s="251">
        <v>1</v>
      </c>
      <c r="I142" s="252"/>
      <c r="J142" s="251">
        <f>ROUND(I142*H142,2)</f>
        <v>0</v>
      </c>
      <c r="K142" s="253"/>
      <c r="L142" s="254"/>
      <c r="M142" s="255" t="s">
        <v>1</v>
      </c>
      <c r="N142" s="256" t="s">
        <v>41</v>
      </c>
      <c r="O142" s="94"/>
      <c r="P142" s="243">
        <f>O142*H142</f>
        <v>0</v>
      </c>
      <c r="Q142" s="243">
        <v>0.9375</v>
      </c>
      <c r="R142" s="243">
        <f>Q142*H142</f>
        <v>0.9375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197</v>
      </c>
      <c r="AT142" s="245" t="s">
        <v>212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949</v>
      </c>
    </row>
    <row r="143" s="12" customFormat="1" ht="22.8" customHeight="1">
      <c r="A143" s="12"/>
      <c r="B143" s="218"/>
      <c r="C143" s="219"/>
      <c r="D143" s="220" t="s">
        <v>74</v>
      </c>
      <c r="E143" s="232" t="s">
        <v>201</v>
      </c>
      <c r="F143" s="232" t="s">
        <v>205</v>
      </c>
      <c r="G143" s="219"/>
      <c r="H143" s="219"/>
      <c r="I143" s="222"/>
      <c r="J143" s="233">
        <f>BK143</f>
        <v>0</v>
      </c>
      <c r="K143" s="219"/>
      <c r="L143" s="224"/>
      <c r="M143" s="225"/>
      <c r="N143" s="226"/>
      <c r="O143" s="226"/>
      <c r="P143" s="227">
        <f>SUM(P144:P148)</f>
        <v>0</v>
      </c>
      <c r="Q143" s="226"/>
      <c r="R143" s="227">
        <f>SUM(R144:R148)</f>
        <v>0.18833193749999999</v>
      </c>
      <c r="S143" s="226"/>
      <c r="T143" s="228">
        <f>SUM(T144:T148)</f>
        <v>0.00125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9" t="s">
        <v>79</v>
      </c>
      <c r="AT143" s="230" t="s">
        <v>74</v>
      </c>
      <c r="AU143" s="230" t="s">
        <v>79</v>
      </c>
      <c r="AY143" s="229" t="s">
        <v>168</v>
      </c>
      <c r="BK143" s="231">
        <f>SUM(BK144:BK148)</f>
        <v>0</v>
      </c>
    </row>
    <row r="144" s="2" customFormat="1" ht="16.5" customHeight="1">
      <c r="A144" s="35"/>
      <c r="B144" s="36"/>
      <c r="C144" s="234" t="s">
        <v>206</v>
      </c>
      <c r="D144" s="234" t="s">
        <v>170</v>
      </c>
      <c r="E144" s="235" t="s">
        <v>950</v>
      </c>
      <c r="F144" s="236" t="s">
        <v>951</v>
      </c>
      <c r="G144" s="237" t="s">
        <v>209</v>
      </c>
      <c r="H144" s="238">
        <v>1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0.071739999999999998</v>
      </c>
      <c r="R144" s="243">
        <f>Q144*H144</f>
        <v>0.071739999999999998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952</v>
      </c>
    </row>
    <row r="145" s="2" customFormat="1" ht="16.5" customHeight="1">
      <c r="A145" s="35"/>
      <c r="B145" s="36"/>
      <c r="C145" s="247" t="s">
        <v>211</v>
      </c>
      <c r="D145" s="247" t="s">
        <v>212</v>
      </c>
      <c r="E145" s="248" t="s">
        <v>953</v>
      </c>
      <c r="F145" s="249" t="s">
        <v>954</v>
      </c>
      <c r="G145" s="250" t="s">
        <v>209</v>
      </c>
      <c r="H145" s="251">
        <v>1</v>
      </c>
      <c r="I145" s="252"/>
      <c r="J145" s="251">
        <f>ROUND(I145*H145,2)</f>
        <v>0</v>
      </c>
      <c r="K145" s="253"/>
      <c r="L145" s="254"/>
      <c r="M145" s="255" t="s">
        <v>1</v>
      </c>
      <c r="N145" s="256" t="s">
        <v>41</v>
      </c>
      <c r="O145" s="94"/>
      <c r="P145" s="243">
        <f>O145*H145</f>
        <v>0</v>
      </c>
      <c r="Q145" s="243">
        <v>0.044999999999999998</v>
      </c>
      <c r="R145" s="243">
        <f>Q145*H145</f>
        <v>0.044999999999999998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197</v>
      </c>
      <c r="AT145" s="245" t="s">
        <v>212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955</v>
      </c>
    </row>
    <row r="146" s="2" customFormat="1" ht="24.15" customHeight="1">
      <c r="A146" s="35"/>
      <c r="B146" s="36"/>
      <c r="C146" s="234" t="s">
        <v>216</v>
      </c>
      <c r="D146" s="234" t="s">
        <v>170</v>
      </c>
      <c r="E146" s="235" t="s">
        <v>251</v>
      </c>
      <c r="F146" s="236" t="s">
        <v>252</v>
      </c>
      <c r="G146" s="237" t="s">
        <v>209</v>
      </c>
      <c r="H146" s="238">
        <v>1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0.0014</v>
      </c>
      <c r="R146" s="243">
        <f>Q146*H146</f>
        <v>0.0014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253</v>
      </c>
    </row>
    <row r="147" s="2" customFormat="1" ht="37.8" customHeight="1">
      <c r="A147" s="35"/>
      <c r="B147" s="36"/>
      <c r="C147" s="247" t="s">
        <v>220</v>
      </c>
      <c r="D147" s="247" t="s">
        <v>212</v>
      </c>
      <c r="E147" s="248" t="s">
        <v>257</v>
      </c>
      <c r="F147" s="249" t="s">
        <v>258</v>
      </c>
      <c r="G147" s="250" t="s">
        <v>209</v>
      </c>
      <c r="H147" s="251">
        <v>1</v>
      </c>
      <c r="I147" s="252"/>
      <c r="J147" s="251">
        <f>ROUND(I147*H147,2)</f>
        <v>0</v>
      </c>
      <c r="K147" s="253"/>
      <c r="L147" s="254"/>
      <c r="M147" s="255" t="s">
        <v>1</v>
      </c>
      <c r="N147" s="256" t="s">
        <v>41</v>
      </c>
      <c r="O147" s="94"/>
      <c r="P147" s="243">
        <f>O147*H147</f>
        <v>0</v>
      </c>
      <c r="Q147" s="243">
        <v>0.070000000000000007</v>
      </c>
      <c r="R147" s="243">
        <f>Q147*H147</f>
        <v>0.070000000000000007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197</v>
      </c>
      <c r="AT147" s="245" t="s">
        <v>212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259</v>
      </c>
    </row>
    <row r="148" s="2" customFormat="1" ht="24.15" customHeight="1">
      <c r="A148" s="35"/>
      <c r="B148" s="36"/>
      <c r="C148" s="234" t="s">
        <v>224</v>
      </c>
      <c r="D148" s="234" t="s">
        <v>170</v>
      </c>
      <c r="E148" s="235" t="s">
        <v>1235</v>
      </c>
      <c r="F148" s="236" t="s">
        <v>957</v>
      </c>
      <c r="G148" s="237" t="s">
        <v>958</v>
      </c>
      <c r="H148" s="238">
        <v>25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7.6775000000000006E-06</v>
      </c>
      <c r="R148" s="243">
        <f>Q148*H148</f>
        <v>0.00019193750000000002</v>
      </c>
      <c r="S148" s="243">
        <v>5.0000000000000002E-05</v>
      </c>
      <c r="T148" s="244">
        <f>S148*H148</f>
        <v>0.00125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959</v>
      </c>
    </row>
    <row r="149" s="12" customFormat="1" ht="22.8" customHeight="1">
      <c r="A149" s="12"/>
      <c r="B149" s="218"/>
      <c r="C149" s="219"/>
      <c r="D149" s="220" t="s">
        <v>74</v>
      </c>
      <c r="E149" s="232" t="s">
        <v>232</v>
      </c>
      <c r="F149" s="232" t="s">
        <v>233</v>
      </c>
      <c r="G149" s="219"/>
      <c r="H149" s="219"/>
      <c r="I149" s="222"/>
      <c r="J149" s="233">
        <f>BK149</f>
        <v>0</v>
      </c>
      <c r="K149" s="219"/>
      <c r="L149" s="224"/>
      <c r="M149" s="225"/>
      <c r="N149" s="226"/>
      <c r="O149" s="226"/>
      <c r="P149" s="227">
        <f>P150</f>
        <v>0</v>
      </c>
      <c r="Q149" s="226"/>
      <c r="R149" s="227">
        <f>R150</f>
        <v>0</v>
      </c>
      <c r="S149" s="226"/>
      <c r="T149" s="228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9" t="s">
        <v>79</v>
      </c>
      <c r="AT149" s="230" t="s">
        <v>74</v>
      </c>
      <c r="AU149" s="230" t="s">
        <v>79</v>
      </c>
      <c r="AY149" s="229" t="s">
        <v>168</v>
      </c>
      <c r="BK149" s="231">
        <f>BK150</f>
        <v>0</v>
      </c>
    </row>
    <row r="150" s="2" customFormat="1" ht="33" customHeight="1">
      <c r="A150" s="35"/>
      <c r="B150" s="36"/>
      <c r="C150" s="234" t="s">
        <v>228</v>
      </c>
      <c r="D150" s="234" t="s">
        <v>170</v>
      </c>
      <c r="E150" s="235" t="s">
        <v>235</v>
      </c>
      <c r="F150" s="236" t="s">
        <v>236</v>
      </c>
      <c r="G150" s="237" t="s">
        <v>190</v>
      </c>
      <c r="H150" s="238">
        <v>2.04</v>
      </c>
      <c r="I150" s="239"/>
      <c r="J150" s="238">
        <f>ROUND(I150*H150,2)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109</v>
      </c>
      <c r="AT150" s="245" t="s">
        <v>170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109</v>
      </c>
      <c r="BM150" s="245" t="s">
        <v>261</v>
      </c>
    </row>
    <row r="151" s="12" customFormat="1" ht="25.92" customHeight="1">
      <c r="A151" s="12"/>
      <c r="B151" s="218"/>
      <c r="C151" s="219"/>
      <c r="D151" s="220" t="s">
        <v>74</v>
      </c>
      <c r="E151" s="221" t="s">
        <v>212</v>
      </c>
      <c r="F151" s="221" t="s">
        <v>262</v>
      </c>
      <c r="G151" s="219"/>
      <c r="H151" s="219"/>
      <c r="I151" s="222"/>
      <c r="J151" s="223">
        <f>BK151</f>
        <v>0</v>
      </c>
      <c r="K151" s="219"/>
      <c r="L151" s="224"/>
      <c r="M151" s="225"/>
      <c r="N151" s="226"/>
      <c r="O151" s="226"/>
      <c r="P151" s="227">
        <f>P152+P191</f>
        <v>0</v>
      </c>
      <c r="Q151" s="226"/>
      <c r="R151" s="227">
        <f>R152+R191</f>
        <v>1.4468799999999999</v>
      </c>
      <c r="S151" s="226"/>
      <c r="T151" s="228">
        <f>T152+T191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9" t="s">
        <v>102</v>
      </c>
      <c r="AT151" s="230" t="s">
        <v>74</v>
      </c>
      <c r="AU151" s="230" t="s">
        <v>75</v>
      </c>
      <c r="AY151" s="229" t="s">
        <v>168</v>
      </c>
      <c r="BK151" s="231">
        <f>BK152+BK191</f>
        <v>0</v>
      </c>
    </row>
    <row r="152" s="12" customFormat="1" ht="22.8" customHeight="1">
      <c r="A152" s="12"/>
      <c r="B152" s="218"/>
      <c r="C152" s="219"/>
      <c r="D152" s="220" t="s">
        <v>74</v>
      </c>
      <c r="E152" s="232" t="s">
        <v>263</v>
      </c>
      <c r="F152" s="232" t="s">
        <v>264</v>
      </c>
      <c r="G152" s="219"/>
      <c r="H152" s="219"/>
      <c r="I152" s="222"/>
      <c r="J152" s="233">
        <f>BK152</f>
        <v>0</v>
      </c>
      <c r="K152" s="219"/>
      <c r="L152" s="224"/>
      <c r="M152" s="225"/>
      <c r="N152" s="226"/>
      <c r="O152" s="226"/>
      <c r="P152" s="227">
        <f>SUM(P153:P190)</f>
        <v>0</v>
      </c>
      <c r="Q152" s="226"/>
      <c r="R152" s="227">
        <f>SUM(R153:R190)</f>
        <v>0.07127</v>
      </c>
      <c r="S152" s="226"/>
      <c r="T152" s="228">
        <f>SUM(T153:T190)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9" t="s">
        <v>102</v>
      </c>
      <c r="AT152" s="230" t="s">
        <v>74</v>
      </c>
      <c r="AU152" s="230" t="s">
        <v>79</v>
      </c>
      <c r="AY152" s="229" t="s">
        <v>168</v>
      </c>
      <c r="BK152" s="231">
        <f>SUM(BK153:BK190)</f>
        <v>0</v>
      </c>
    </row>
    <row r="153" s="2" customFormat="1" ht="24.15" customHeight="1">
      <c r="A153" s="35"/>
      <c r="B153" s="36"/>
      <c r="C153" s="234" t="s">
        <v>234</v>
      </c>
      <c r="D153" s="234" t="s">
        <v>170</v>
      </c>
      <c r="E153" s="235" t="s">
        <v>265</v>
      </c>
      <c r="F153" s="236" t="s">
        <v>266</v>
      </c>
      <c r="G153" s="237" t="s">
        <v>267</v>
      </c>
      <c r="H153" s="238">
        <v>16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268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268</v>
      </c>
      <c r="BM153" s="245" t="s">
        <v>269</v>
      </c>
    </row>
    <row r="154" s="2" customFormat="1" ht="24.15" customHeight="1">
      <c r="A154" s="35"/>
      <c r="B154" s="36"/>
      <c r="C154" s="247" t="s">
        <v>277</v>
      </c>
      <c r="D154" s="247" t="s">
        <v>212</v>
      </c>
      <c r="E154" s="248" t="s">
        <v>274</v>
      </c>
      <c r="F154" s="249" t="s">
        <v>275</v>
      </c>
      <c r="G154" s="250" t="s">
        <v>267</v>
      </c>
      <c r="H154" s="251">
        <v>16</v>
      </c>
      <c r="I154" s="252"/>
      <c r="J154" s="251">
        <f>ROUND(I154*H154,2)</f>
        <v>0</v>
      </c>
      <c r="K154" s="253"/>
      <c r="L154" s="254"/>
      <c r="M154" s="255" t="s">
        <v>1</v>
      </c>
      <c r="N154" s="256" t="s">
        <v>41</v>
      </c>
      <c r="O154" s="94"/>
      <c r="P154" s="243">
        <f>O154*H154</f>
        <v>0</v>
      </c>
      <c r="Q154" s="243">
        <v>0.00011</v>
      </c>
      <c r="R154" s="243">
        <f>Q154*H154</f>
        <v>0.0017600000000000001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272</v>
      </c>
      <c r="AT154" s="245" t="s">
        <v>212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272</v>
      </c>
      <c r="BM154" s="245" t="s">
        <v>276</v>
      </c>
    </row>
    <row r="155" s="2" customFormat="1" ht="24.15" customHeight="1">
      <c r="A155" s="35"/>
      <c r="B155" s="36"/>
      <c r="C155" s="234" t="s">
        <v>281</v>
      </c>
      <c r="D155" s="234" t="s">
        <v>170</v>
      </c>
      <c r="E155" s="235" t="s">
        <v>278</v>
      </c>
      <c r="F155" s="236" t="s">
        <v>279</v>
      </c>
      <c r="G155" s="237" t="s">
        <v>267</v>
      </c>
      <c r="H155" s="238">
        <v>3</v>
      </c>
      <c r="I155" s="239"/>
      <c r="J155" s="238">
        <f>ROUND(I155*H155,2)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268</v>
      </c>
      <c r="AT155" s="245" t="s">
        <v>170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268</v>
      </c>
      <c r="BM155" s="245" t="s">
        <v>280</v>
      </c>
    </row>
    <row r="156" s="2" customFormat="1" ht="24.15" customHeight="1">
      <c r="A156" s="35"/>
      <c r="B156" s="36"/>
      <c r="C156" s="247" t="s">
        <v>285</v>
      </c>
      <c r="D156" s="247" t="s">
        <v>212</v>
      </c>
      <c r="E156" s="248" t="s">
        <v>282</v>
      </c>
      <c r="F156" s="249" t="s">
        <v>283</v>
      </c>
      <c r="G156" s="250" t="s">
        <v>267</v>
      </c>
      <c r="H156" s="251">
        <v>3</v>
      </c>
      <c r="I156" s="252"/>
      <c r="J156" s="251">
        <f>ROUND(I156*H156,2)</f>
        <v>0</v>
      </c>
      <c r="K156" s="253"/>
      <c r="L156" s="254"/>
      <c r="M156" s="255" t="s">
        <v>1</v>
      </c>
      <c r="N156" s="256" t="s">
        <v>41</v>
      </c>
      <c r="O156" s="94"/>
      <c r="P156" s="243">
        <f>O156*H156</f>
        <v>0</v>
      </c>
      <c r="Q156" s="243">
        <v>0.00029999999999999997</v>
      </c>
      <c r="R156" s="243">
        <f>Q156*H156</f>
        <v>0.00089999999999999998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272</v>
      </c>
      <c r="AT156" s="245" t="s">
        <v>212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272</v>
      </c>
      <c r="BM156" s="245" t="s">
        <v>284</v>
      </c>
    </row>
    <row r="157" s="2" customFormat="1" ht="24.15" customHeight="1">
      <c r="A157" s="35"/>
      <c r="B157" s="36"/>
      <c r="C157" s="234" t="s">
        <v>7</v>
      </c>
      <c r="D157" s="234" t="s">
        <v>170</v>
      </c>
      <c r="E157" s="235" t="s">
        <v>1146</v>
      </c>
      <c r="F157" s="236" t="s">
        <v>1147</v>
      </c>
      <c r="G157" s="237" t="s">
        <v>209</v>
      </c>
      <c r="H157" s="238">
        <v>1</v>
      </c>
      <c r="I157" s="239"/>
      <c r="J157" s="238">
        <f>ROUND(I157*H157,2)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268</v>
      </c>
      <c r="AT157" s="245" t="s">
        <v>170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268</v>
      </c>
      <c r="BM157" s="245" t="s">
        <v>1236</v>
      </c>
    </row>
    <row r="158" s="2" customFormat="1" ht="16.5" customHeight="1">
      <c r="A158" s="35"/>
      <c r="B158" s="36"/>
      <c r="C158" s="247" t="s">
        <v>292</v>
      </c>
      <c r="D158" s="247" t="s">
        <v>212</v>
      </c>
      <c r="E158" s="248" t="s">
        <v>1149</v>
      </c>
      <c r="F158" s="249" t="s">
        <v>1150</v>
      </c>
      <c r="G158" s="250" t="s">
        <v>1151</v>
      </c>
      <c r="H158" s="251">
        <v>1</v>
      </c>
      <c r="I158" s="252"/>
      <c r="J158" s="251">
        <f>ROUND(I158*H158,2)</f>
        <v>0</v>
      </c>
      <c r="K158" s="253"/>
      <c r="L158" s="254"/>
      <c r="M158" s="255" t="s">
        <v>1</v>
      </c>
      <c r="N158" s="256" t="s">
        <v>41</v>
      </c>
      <c r="O158" s="94"/>
      <c r="P158" s="243">
        <f>O158*H158</f>
        <v>0</v>
      </c>
      <c r="Q158" s="243">
        <v>0.00046000000000000001</v>
      </c>
      <c r="R158" s="243">
        <f>Q158*H158</f>
        <v>0.00046000000000000001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272</v>
      </c>
      <c r="AT158" s="245" t="s">
        <v>212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272</v>
      </c>
      <c r="BM158" s="245" t="s">
        <v>1237</v>
      </c>
    </row>
    <row r="159" s="2" customFormat="1" ht="21.75" customHeight="1">
      <c r="A159" s="35"/>
      <c r="B159" s="36"/>
      <c r="C159" s="234" t="s">
        <v>296</v>
      </c>
      <c r="D159" s="234" t="s">
        <v>170</v>
      </c>
      <c r="E159" s="235" t="s">
        <v>286</v>
      </c>
      <c r="F159" s="236" t="s">
        <v>287</v>
      </c>
      <c r="G159" s="237" t="s">
        <v>209</v>
      </c>
      <c r="H159" s="238">
        <v>1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268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268</v>
      </c>
      <c r="BM159" s="245" t="s">
        <v>288</v>
      </c>
    </row>
    <row r="160" s="2" customFormat="1" ht="24.15" customHeight="1">
      <c r="A160" s="35"/>
      <c r="B160" s="36"/>
      <c r="C160" s="247" t="s">
        <v>300</v>
      </c>
      <c r="D160" s="247" t="s">
        <v>212</v>
      </c>
      <c r="E160" s="248" t="s">
        <v>289</v>
      </c>
      <c r="F160" s="249" t="s">
        <v>290</v>
      </c>
      <c r="G160" s="250" t="s">
        <v>209</v>
      </c>
      <c r="H160" s="251">
        <v>1</v>
      </c>
      <c r="I160" s="252"/>
      <c r="J160" s="251">
        <f>ROUND(I160*H160,2)</f>
        <v>0</v>
      </c>
      <c r="K160" s="253"/>
      <c r="L160" s="254"/>
      <c r="M160" s="255" t="s">
        <v>1</v>
      </c>
      <c r="N160" s="256" t="s">
        <v>41</v>
      </c>
      <c r="O160" s="94"/>
      <c r="P160" s="243">
        <f>O160*H160</f>
        <v>0</v>
      </c>
      <c r="Q160" s="243">
        <v>0.00027999999999999998</v>
      </c>
      <c r="R160" s="243">
        <f>Q160*H160</f>
        <v>0.00027999999999999998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272</v>
      </c>
      <c r="AT160" s="245" t="s">
        <v>212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272</v>
      </c>
      <c r="BM160" s="245" t="s">
        <v>291</v>
      </c>
    </row>
    <row r="161" s="2" customFormat="1" ht="24.15" customHeight="1">
      <c r="A161" s="35"/>
      <c r="B161" s="36"/>
      <c r="C161" s="234" t="s">
        <v>304</v>
      </c>
      <c r="D161" s="234" t="s">
        <v>170</v>
      </c>
      <c r="E161" s="235" t="s">
        <v>301</v>
      </c>
      <c r="F161" s="236" t="s">
        <v>302</v>
      </c>
      <c r="G161" s="237" t="s">
        <v>209</v>
      </c>
      <c r="H161" s="238">
        <v>1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</v>
      </c>
      <c r="R161" s="243">
        <f>Q161*H161</f>
        <v>0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268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268</v>
      </c>
      <c r="BM161" s="245" t="s">
        <v>303</v>
      </c>
    </row>
    <row r="162" s="2" customFormat="1" ht="24.15" customHeight="1">
      <c r="A162" s="35"/>
      <c r="B162" s="36"/>
      <c r="C162" s="247" t="s">
        <v>308</v>
      </c>
      <c r="D162" s="247" t="s">
        <v>212</v>
      </c>
      <c r="E162" s="248" t="s">
        <v>305</v>
      </c>
      <c r="F162" s="249" t="s">
        <v>306</v>
      </c>
      <c r="G162" s="250" t="s">
        <v>209</v>
      </c>
      <c r="H162" s="251">
        <v>1</v>
      </c>
      <c r="I162" s="252"/>
      <c r="J162" s="251">
        <f>ROUND(I162*H162,2)</f>
        <v>0</v>
      </c>
      <c r="K162" s="253"/>
      <c r="L162" s="254"/>
      <c r="M162" s="255" t="s">
        <v>1</v>
      </c>
      <c r="N162" s="256" t="s">
        <v>41</v>
      </c>
      <c r="O162" s="94"/>
      <c r="P162" s="243">
        <f>O162*H162</f>
        <v>0</v>
      </c>
      <c r="Q162" s="243">
        <v>0.0050000000000000001</v>
      </c>
      <c r="R162" s="243">
        <f>Q162*H162</f>
        <v>0.0050000000000000001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272</v>
      </c>
      <c r="AT162" s="245" t="s">
        <v>212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272</v>
      </c>
      <c r="BM162" s="245" t="s">
        <v>307</v>
      </c>
    </row>
    <row r="163" s="2" customFormat="1" ht="16.5" customHeight="1">
      <c r="A163" s="35"/>
      <c r="B163" s="36"/>
      <c r="C163" s="247" t="s">
        <v>312</v>
      </c>
      <c r="D163" s="247" t="s">
        <v>212</v>
      </c>
      <c r="E163" s="248" t="s">
        <v>309</v>
      </c>
      <c r="F163" s="249" t="s">
        <v>310</v>
      </c>
      <c r="G163" s="250" t="s">
        <v>209</v>
      </c>
      <c r="H163" s="251">
        <v>1</v>
      </c>
      <c r="I163" s="252"/>
      <c r="J163" s="251">
        <f>ROUND(I163*H163,2)</f>
        <v>0</v>
      </c>
      <c r="K163" s="253"/>
      <c r="L163" s="254"/>
      <c r="M163" s="255" t="s">
        <v>1</v>
      </c>
      <c r="N163" s="256" t="s">
        <v>41</v>
      </c>
      <c r="O163" s="94"/>
      <c r="P163" s="243">
        <f>O163*H163</f>
        <v>0</v>
      </c>
      <c r="Q163" s="243">
        <v>0.00029999999999999997</v>
      </c>
      <c r="R163" s="243">
        <f>Q163*H163</f>
        <v>0.00029999999999999997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272</v>
      </c>
      <c r="AT163" s="245" t="s">
        <v>212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272</v>
      </c>
      <c r="BM163" s="245" t="s">
        <v>311</v>
      </c>
    </row>
    <row r="164" s="2" customFormat="1" ht="16.5" customHeight="1">
      <c r="A164" s="35"/>
      <c r="B164" s="36"/>
      <c r="C164" s="234" t="s">
        <v>316</v>
      </c>
      <c r="D164" s="234" t="s">
        <v>170</v>
      </c>
      <c r="E164" s="235" t="s">
        <v>313</v>
      </c>
      <c r="F164" s="236" t="s">
        <v>314</v>
      </c>
      <c r="G164" s="237" t="s">
        <v>267</v>
      </c>
      <c r="H164" s="238">
        <v>2</v>
      </c>
      <c r="I164" s="239"/>
      <c r="J164" s="238">
        <f>ROUND(I164*H164,2)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0</v>
      </c>
      <c r="R164" s="243">
        <f>Q164*H164</f>
        <v>0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268</v>
      </c>
      <c r="AT164" s="245" t="s">
        <v>170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268</v>
      </c>
      <c r="BM164" s="245" t="s">
        <v>315</v>
      </c>
    </row>
    <row r="165" s="2" customFormat="1" ht="24.15" customHeight="1">
      <c r="A165" s="35"/>
      <c r="B165" s="36"/>
      <c r="C165" s="247" t="s">
        <v>321</v>
      </c>
      <c r="D165" s="247" t="s">
        <v>212</v>
      </c>
      <c r="E165" s="248" t="s">
        <v>317</v>
      </c>
      <c r="F165" s="249" t="s">
        <v>318</v>
      </c>
      <c r="G165" s="250" t="s">
        <v>319</v>
      </c>
      <c r="H165" s="251">
        <v>2</v>
      </c>
      <c r="I165" s="252"/>
      <c r="J165" s="251">
        <f>ROUND(I165*H165,2)</f>
        <v>0</v>
      </c>
      <c r="K165" s="253"/>
      <c r="L165" s="254"/>
      <c r="M165" s="255" t="s">
        <v>1</v>
      </c>
      <c r="N165" s="256" t="s">
        <v>41</v>
      </c>
      <c r="O165" s="94"/>
      <c r="P165" s="243">
        <f>O165*H165</f>
        <v>0</v>
      </c>
      <c r="Q165" s="243">
        <v>0.001</v>
      </c>
      <c r="R165" s="243">
        <f>Q165*H165</f>
        <v>0.002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272</v>
      </c>
      <c r="AT165" s="245" t="s">
        <v>212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272</v>
      </c>
      <c r="BM165" s="245" t="s">
        <v>320</v>
      </c>
    </row>
    <row r="166" s="2" customFormat="1" ht="24.15" customHeight="1">
      <c r="A166" s="35"/>
      <c r="B166" s="36"/>
      <c r="C166" s="234" t="s">
        <v>325</v>
      </c>
      <c r="D166" s="234" t="s">
        <v>170</v>
      </c>
      <c r="E166" s="235" t="s">
        <v>322</v>
      </c>
      <c r="F166" s="236" t="s">
        <v>323</v>
      </c>
      <c r="G166" s="237" t="s">
        <v>267</v>
      </c>
      <c r="H166" s="238">
        <v>0.5</v>
      </c>
      <c r="I166" s="239"/>
      <c r="J166" s="238">
        <f>ROUND(I166*H166,2)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268</v>
      </c>
      <c r="AT166" s="245" t="s">
        <v>170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268</v>
      </c>
      <c r="BM166" s="245" t="s">
        <v>324</v>
      </c>
    </row>
    <row r="167" s="2" customFormat="1" ht="21.75" customHeight="1">
      <c r="A167" s="35"/>
      <c r="B167" s="36"/>
      <c r="C167" s="247" t="s">
        <v>329</v>
      </c>
      <c r="D167" s="247" t="s">
        <v>212</v>
      </c>
      <c r="E167" s="248" t="s">
        <v>326</v>
      </c>
      <c r="F167" s="249" t="s">
        <v>327</v>
      </c>
      <c r="G167" s="250" t="s">
        <v>319</v>
      </c>
      <c r="H167" s="251">
        <v>0</v>
      </c>
      <c r="I167" s="252"/>
      <c r="J167" s="251">
        <f>ROUND(I167*H167,2)</f>
        <v>0</v>
      </c>
      <c r="K167" s="253"/>
      <c r="L167" s="254"/>
      <c r="M167" s="255" t="s">
        <v>1</v>
      </c>
      <c r="N167" s="256" t="s">
        <v>41</v>
      </c>
      <c r="O167" s="94"/>
      <c r="P167" s="243">
        <f>O167*H167</f>
        <v>0</v>
      </c>
      <c r="Q167" s="243">
        <v>0.001</v>
      </c>
      <c r="R167" s="243">
        <f>Q167*H167</f>
        <v>0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272</v>
      </c>
      <c r="AT167" s="245" t="s">
        <v>212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272</v>
      </c>
      <c r="BM167" s="245" t="s">
        <v>328</v>
      </c>
    </row>
    <row r="168" s="2" customFormat="1" ht="21.75" customHeight="1">
      <c r="A168" s="35"/>
      <c r="B168" s="36"/>
      <c r="C168" s="247" t="s">
        <v>333</v>
      </c>
      <c r="D168" s="247" t="s">
        <v>212</v>
      </c>
      <c r="E168" s="248" t="s">
        <v>330</v>
      </c>
      <c r="F168" s="249" t="s">
        <v>331</v>
      </c>
      <c r="G168" s="250" t="s">
        <v>319</v>
      </c>
      <c r="H168" s="251">
        <v>0</v>
      </c>
      <c r="I168" s="252"/>
      <c r="J168" s="251">
        <f>ROUND(I168*H168,2)</f>
        <v>0</v>
      </c>
      <c r="K168" s="253"/>
      <c r="L168" s="254"/>
      <c r="M168" s="255" t="s">
        <v>1</v>
      </c>
      <c r="N168" s="256" t="s">
        <v>41</v>
      </c>
      <c r="O168" s="94"/>
      <c r="P168" s="243">
        <f>O168*H168</f>
        <v>0</v>
      </c>
      <c r="Q168" s="243">
        <v>0.001</v>
      </c>
      <c r="R168" s="243">
        <f>Q168*H168</f>
        <v>0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272</v>
      </c>
      <c r="AT168" s="245" t="s">
        <v>212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272</v>
      </c>
      <c r="BM168" s="245" t="s">
        <v>332</v>
      </c>
    </row>
    <row r="169" s="2" customFormat="1" ht="16.5" customHeight="1">
      <c r="A169" s="35"/>
      <c r="B169" s="36"/>
      <c r="C169" s="247" t="s">
        <v>337</v>
      </c>
      <c r="D169" s="247" t="s">
        <v>212</v>
      </c>
      <c r="E169" s="248" t="s">
        <v>334</v>
      </c>
      <c r="F169" s="249" t="s">
        <v>335</v>
      </c>
      <c r="G169" s="250" t="s">
        <v>319</v>
      </c>
      <c r="H169" s="251">
        <v>0</v>
      </c>
      <c r="I169" s="252"/>
      <c r="J169" s="251">
        <f>ROUND(I169*H169,2)</f>
        <v>0</v>
      </c>
      <c r="K169" s="253"/>
      <c r="L169" s="254"/>
      <c r="M169" s="255" t="s">
        <v>1</v>
      </c>
      <c r="N169" s="256" t="s">
        <v>41</v>
      </c>
      <c r="O169" s="94"/>
      <c r="P169" s="243">
        <f>O169*H169</f>
        <v>0</v>
      </c>
      <c r="Q169" s="243">
        <v>0.001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272</v>
      </c>
      <c r="AT169" s="245" t="s">
        <v>212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272</v>
      </c>
      <c r="BM169" s="245" t="s">
        <v>336</v>
      </c>
    </row>
    <row r="170" s="2" customFormat="1" ht="33" customHeight="1">
      <c r="A170" s="35"/>
      <c r="B170" s="36"/>
      <c r="C170" s="234" t="s">
        <v>341</v>
      </c>
      <c r="D170" s="234" t="s">
        <v>170</v>
      </c>
      <c r="E170" s="235" t="s">
        <v>338</v>
      </c>
      <c r="F170" s="236" t="s">
        <v>339</v>
      </c>
      <c r="G170" s="237" t="s">
        <v>267</v>
      </c>
      <c r="H170" s="238">
        <v>16</v>
      </c>
      <c r="I170" s="239"/>
      <c r="J170" s="238">
        <f>ROUND(I170*H170,2)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0</v>
      </c>
      <c r="R170" s="243">
        <f>Q170*H170</f>
        <v>0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268</v>
      </c>
      <c r="AT170" s="245" t="s">
        <v>170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268</v>
      </c>
      <c r="BM170" s="245" t="s">
        <v>340</v>
      </c>
    </row>
    <row r="171" s="2" customFormat="1" ht="16.5" customHeight="1">
      <c r="A171" s="35"/>
      <c r="B171" s="36"/>
      <c r="C171" s="247" t="s">
        <v>345</v>
      </c>
      <c r="D171" s="247" t="s">
        <v>212</v>
      </c>
      <c r="E171" s="248" t="s">
        <v>342</v>
      </c>
      <c r="F171" s="249" t="s">
        <v>343</v>
      </c>
      <c r="G171" s="250" t="s">
        <v>319</v>
      </c>
      <c r="H171" s="251">
        <v>15.039999999999999</v>
      </c>
      <c r="I171" s="252"/>
      <c r="J171" s="251">
        <f>ROUND(I171*H171,2)</f>
        <v>0</v>
      </c>
      <c r="K171" s="253"/>
      <c r="L171" s="254"/>
      <c r="M171" s="255" t="s">
        <v>1</v>
      </c>
      <c r="N171" s="256" t="s">
        <v>41</v>
      </c>
      <c r="O171" s="94"/>
      <c r="P171" s="243">
        <f>O171*H171</f>
        <v>0</v>
      </c>
      <c r="Q171" s="243">
        <v>0.001</v>
      </c>
      <c r="R171" s="243">
        <f>Q171*H171</f>
        <v>0.01504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272</v>
      </c>
      <c r="AT171" s="245" t="s">
        <v>212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272</v>
      </c>
      <c r="BM171" s="245" t="s">
        <v>344</v>
      </c>
    </row>
    <row r="172" s="2" customFormat="1" ht="16.5" customHeight="1">
      <c r="A172" s="35"/>
      <c r="B172" s="36"/>
      <c r="C172" s="234" t="s">
        <v>350</v>
      </c>
      <c r="D172" s="234" t="s">
        <v>170</v>
      </c>
      <c r="E172" s="235" t="s">
        <v>346</v>
      </c>
      <c r="F172" s="236" t="s">
        <v>347</v>
      </c>
      <c r="G172" s="237" t="s">
        <v>348</v>
      </c>
      <c r="H172" s="238">
        <v>7</v>
      </c>
      <c r="I172" s="239"/>
      <c r="J172" s="238">
        <f>ROUND(I172*H172,2)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</v>
      </c>
      <c r="R172" s="243">
        <f>Q172*H172</f>
        <v>0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268</v>
      </c>
      <c r="AT172" s="245" t="s">
        <v>170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268</v>
      </c>
      <c r="BM172" s="245" t="s">
        <v>349</v>
      </c>
    </row>
    <row r="173" s="2" customFormat="1" ht="24.15" customHeight="1">
      <c r="A173" s="35"/>
      <c r="B173" s="36"/>
      <c r="C173" s="247" t="s">
        <v>354</v>
      </c>
      <c r="D173" s="247" t="s">
        <v>212</v>
      </c>
      <c r="E173" s="248" t="s">
        <v>351</v>
      </c>
      <c r="F173" s="249" t="s">
        <v>352</v>
      </c>
      <c r="G173" s="250" t="s">
        <v>209</v>
      </c>
      <c r="H173" s="251">
        <v>4</v>
      </c>
      <c r="I173" s="252"/>
      <c r="J173" s="251">
        <f>ROUND(I173*H173,2)</f>
        <v>0</v>
      </c>
      <c r="K173" s="253"/>
      <c r="L173" s="254"/>
      <c r="M173" s="255" t="s">
        <v>1</v>
      </c>
      <c r="N173" s="256" t="s">
        <v>41</v>
      </c>
      <c r="O173" s="94"/>
      <c r="P173" s="243">
        <f>O173*H173</f>
        <v>0</v>
      </c>
      <c r="Q173" s="243">
        <v>0.00022000000000000001</v>
      </c>
      <c r="R173" s="243">
        <f>Q173*H173</f>
        <v>0.00088000000000000003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272</v>
      </c>
      <c r="AT173" s="245" t="s">
        <v>212</v>
      </c>
      <c r="AU173" s="245" t="s">
        <v>87</v>
      </c>
      <c r="AY173" s="14" t="s">
        <v>168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6">
        <f>ROUND(I173*H173,2)</f>
        <v>0</v>
      </c>
      <c r="BL173" s="14" t="s">
        <v>272</v>
      </c>
      <c r="BM173" s="245" t="s">
        <v>353</v>
      </c>
    </row>
    <row r="174" s="2" customFormat="1" ht="16.5" customHeight="1">
      <c r="A174" s="35"/>
      <c r="B174" s="36"/>
      <c r="C174" s="247" t="s">
        <v>358</v>
      </c>
      <c r="D174" s="247" t="s">
        <v>212</v>
      </c>
      <c r="E174" s="248" t="s">
        <v>355</v>
      </c>
      <c r="F174" s="249" t="s">
        <v>356</v>
      </c>
      <c r="G174" s="250" t="s">
        <v>209</v>
      </c>
      <c r="H174" s="251">
        <v>2</v>
      </c>
      <c r="I174" s="252"/>
      <c r="J174" s="251">
        <f>ROUND(I174*H174,2)</f>
        <v>0</v>
      </c>
      <c r="K174" s="253"/>
      <c r="L174" s="254"/>
      <c r="M174" s="255" t="s">
        <v>1</v>
      </c>
      <c r="N174" s="256" t="s">
        <v>41</v>
      </c>
      <c r="O174" s="94"/>
      <c r="P174" s="243">
        <f>O174*H174</f>
        <v>0</v>
      </c>
      <c r="Q174" s="243">
        <v>0.00021000000000000001</v>
      </c>
      <c r="R174" s="243">
        <f>Q174*H174</f>
        <v>0.00042000000000000002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272</v>
      </c>
      <c r="AT174" s="245" t="s">
        <v>212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272</v>
      </c>
      <c r="BM174" s="245" t="s">
        <v>357</v>
      </c>
    </row>
    <row r="175" s="2" customFormat="1" ht="16.5" customHeight="1">
      <c r="A175" s="35"/>
      <c r="B175" s="36"/>
      <c r="C175" s="247" t="s">
        <v>362</v>
      </c>
      <c r="D175" s="247" t="s">
        <v>212</v>
      </c>
      <c r="E175" s="248" t="s">
        <v>359</v>
      </c>
      <c r="F175" s="249" t="s">
        <v>360</v>
      </c>
      <c r="G175" s="250" t="s">
        <v>209</v>
      </c>
      <c r="H175" s="251">
        <v>1</v>
      </c>
      <c r="I175" s="252"/>
      <c r="J175" s="251">
        <f>ROUND(I175*H175,2)</f>
        <v>0</v>
      </c>
      <c r="K175" s="253"/>
      <c r="L175" s="254"/>
      <c r="M175" s="255" t="s">
        <v>1</v>
      </c>
      <c r="N175" s="256" t="s">
        <v>41</v>
      </c>
      <c r="O175" s="94"/>
      <c r="P175" s="243">
        <f>O175*H175</f>
        <v>0</v>
      </c>
      <c r="Q175" s="243">
        <v>0.00014999999999999999</v>
      </c>
      <c r="R175" s="243">
        <f>Q175*H175</f>
        <v>0.00014999999999999999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272</v>
      </c>
      <c r="AT175" s="245" t="s">
        <v>212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272</v>
      </c>
      <c r="BM175" s="245" t="s">
        <v>361</v>
      </c>
    </row>
    <row r="176" s="2" customFormat="1" ht="21.75" customHeight="1">
      <c r="A176" s="35"/>
      <c r="B176" s="36"/>
      <c r="C176" s="234" t="s">
        <v>366</v>
      </c>
      <c r="D176" s="234" t="s">
        <v>170</v>
      </c>
      <c r="E176" s="235" t="s">
        <v>363</v>
      </c>
      <c r="F176" s="236" t="s">
        <v>364</v>
      </c>
      <c r="G176" s="237" t="s">
        <v>267</v>
      </c>
      <c r="H176" s="238">
        <v>22</v>
      </c>
      <c r="I176" s="239"/>
      <c r="J176" s="238">
        <f>ROUND(I176*H176,2)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268</v>
      </c>
      <c r="AT176" s="245" t="s">
        <v>170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268</v>
      </c>
      <c r="BM176" s="245" t="s">
        <v>365</v>
      </c>
    </row>
    <row r="177" s="2" customFormat="1" ht="16.5" customHeight="1">
      <c r="A177" s="35"/>
      <c r="B177" s="36"/>
      <c r="C177" s="247" t="s">
        <v>370</v>
      </c>
      <c r="D177" s="247" t="s">
        <v>212</v>
      </c>
      <c r="E177" s="248" t="s">
        <v>367</v>
      </c>
      <c r="F177" s="249" t="s">
        <v>368</v>
      </c>
      <c r="G177" s="250" t="s">
        <v>267</v>
      </c>
      <c r="H177" s="251">
        <v>22</v>
      </c>
      <c r="I177" s="252"/>
      <c r="J177" s="251">
        <f>ROUND(I177*H177,2)</f>
        <v>0</v>
      </c>
      <c r="K177" s="253"/>
      <c r="L177" s="254"/>
      <c r="M177" s="255" t="s">
        <v>1</v>
      </c>
      <c r="N177" s="256" t="s">
        <v>41</v>
      </c>
      <c r="O177" s="94"/>
      <c r="P177" s="243">
        <f>O177*H177</f>
        <v>0</v>
      </c>
      <c r="Q177" s="243">
        <v>0.00019000000000000001</v>
      </c>
      <c r="R177" s="243">
        <f>Q177*H177</f>
        <v>0.0041800000000000006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272</v>
      </c>
      <c r="AT177" s="245" t="s">
        <v>212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272</v>
      </c>
      <c r="BM177" s="245" t="s">
        <v>369</v>
      </c>
    </row>
    <row r="178" s="2" customFormat="1" ht="24.15" customHeight="1">
      <c r="A178" s="35"/>
      <c r="B178" s="36"/>
      <c r="C178" s="234" t="s">
        <v>374</v>
      </c>
      <c r="D178" s="234" t="s">
        <v>170</v>
      </c>
      <c r="E178" s="235" t="s">
        <v>1016</v>
      </c>
      <c r="F178" s="236" t="s">
        <v>1017</v>
      </c>
      <c r="G178" s="237" t="s">
        <v>267</v>
      </c>
      <c r="H178" s="238">
        <v>35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268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268</v>
      </c>
      <c r="BM178" s="245" t="s">
        <v>1238</v>
      </c>
    </row>
    <row r="179" s="2" customFormat="1" ht="16.5" customHeight="1">
      <c r="A179" s="35"/>
      <c r="B179" s="36"/>
      <c r="C179" s="247" t="s">
        <v>378</v>
      </c>
      <c r="D179" s="247" t="s">
        <v>212</v>
      </c>
      <c r="E179" s="248" t="s">
        <v>1019</v>
      </c>
      <c r="F179" s="249" t="s">
        <v>1020</v>
      </c>
      <c r="G179" s="250" t="s">
        <v>267</v>
      </c>
      <c r="H179" s="251">
        <v>35</v>
      </c>
      <c r="I179" s="252"/>
      <c r="J179" s="251">
        <f>ROUND(I179*H179,2)</f>
        <v>0</v>
      </c>
      <c r="K179" s="253"/>
      <c r="L179" s="254"/>
      <c r="M179" s="255" t="s">
        <v>1</v>
      </c>
      <c r="N179" s="256" t="s">
        <v>41</v>
      </c>
      <c r="O179" s="94"/>
      <c r="P179" s="243">
        <f>O179*H179</f>
        <v>0</v>
      </c>
      <c r="Q179" s="243">
        <v>0.00114</v>
      </c>
      <c r="R179" s="243">
        <f>Q179*H179</f>
        <v>0.039899999999999998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272</v>
      </c>
      <c r="AT179" s="245" t="s">
        <v>212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272</v>
      </c>
      <c r="BM179" s="245" t="s">
        <v>1239</v>
      </c>
    </row>
    <row r="180" s="2" customFormat="1" ht="21.75" customHeight="1">
      <c r="A180" s="35"/>
      <c r="B180" s="36"/>
      <c r="C180" s="234" t="s">
        <v>384</v>
      </c>
      <c r="D180" s="234" t="s">
        <v>170</v>
      </c>
      <c r="E180" s="235" t="s">
        <v>371</v>
      </c>
      <c r="F180" s="236" t="s">
        <v>372</v>
      </c>
      <c r="G180" s="237" t="s">
        <v>267</v>
      </c>
      <c r="H180" s="238">
        <v>16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268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268</v>
      </c>
      <c r="BM180" s="245" t="s">
        <v>373</v>
      </c>
    </row>
    <row r="181" s="2" customFormat="1" ht="24.15" customHeight="1">
      <c r="A181" s="35"/>
      <c r="B181" s="36"/>
      <c r="C181" s="234" t="s">
        <v>388</v>
      </c>
      <c r="D181" s="234" t="s">
        <v>170</v>
      </c>
      <c r="E181" s="235" t="s">
        <v>1171</v>
      </c>
      <c r="F181" s="236" t="s">
        <v>1172</v>
      </c>
      <c r="G181" s="237" t="s">
        <v>209</v>
      </c>
      <c r="H181" s="238">
        <v>1</v>
      </c>
      <c r="I181" s="239"/>
      <c r="J181" s="238">
        <f>ROUND(I181*H181,2)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268</v>
      </c>
      <c r="AT181" s="245" t="s">
        <v>170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268</v>
      </c>
      <c r="BM181" s="245" t="s">
        <v>1240</v>
      </c>
    </row>
    <row r="182" s="2" customFormat="1" ht="24.15" customHeight="1">
      <c r="A182" s="35"/>
      <c r="B182" s="36"/>
      <c r="C182" s="234" t="s">
        <v>392</v>
      </c>
      <c r="D182" s="234" t="s">
        <v>170</v>
      </c>
      <c r="E182" s="235" t="s">
        <v>1174</v>
      </c>
      <c r="F182" s="236" t="s">
        <v>1175</v>
      </c>
      <c r="G182" s="237" t="s">
        <v>209</v>
      </c>
      <c r="H182" s="238">
        <v>1</v>
      </c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268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268</v>
      </c>
      <c r="BM182" s="245" t="s">
        <v>1241</v>
      </c>
    </row>
    <row r="183" s="2" customFormat="1" ht="16.5" customHeight="1">
      <c r="A183" s="35"/>
      <c r="B183" s="36"/>
      <c r="C183" s="234" t="s">
        <v>396</v>
      </c>
      <c r="D183" s="234" t="s">
        <v>170</v>
      </c>
      <c r="E183" s="235" t="s">
        <v>1177</v>
      </c>
      <c r="F183" s="236" t="s">
        <v>1178</v>
      </c>
      <c r="G183" s="237" t="s">
        <v>209</v>
      </c>
      <c r="H183" s="238">
        <v>1</v>
      </c>
      <c r="I183" s="239"/>
      <c r="J183" s="238">
        <f>ROUND(I183*H183,2)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268</v>
      </c>
      <c r="AT183" s="245" t="s">
        <v>170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268</v>
      </c>
      <c r="BM183" s="245" t="s">
        <v>1242</v>
      </c>
    </row>
    <row r="184" s="2" customFormat="1" ht="16.5" customHeight="1">
      <c r="A184" s="35"/>
      <c r="B184" s="36"/>
      <c r="C184" s="234" t="s">
        <v>401</v>
      </c>
      <c r="D184" s="234" t="s">
        <v>170</v>
      </c>
      <c r="E184" s="235" t="s">
        <v>379</v>
      </c>
      <c r="F184" s="236" t="s">
        <v>380</v>
      </c>
      <c r="G184" s="237" t="s">
        <v>381</v>
      </c>
      <c r="H184" s="238">
        <v>2</v>
      </c>
      <c r="I184" s="239"/>
      <c r="J184" s="238">
        <f>ROUND(I184*H184,2)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382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382</v>
      </c>
      <c r="BM184" s="245" t="s">
        <v>383</v>
      </c>
    </row>
    <row r="185" s="2" customFormat="1" ht="16.5" customHeight="1">
      <c r="A185" s="35"/>
      <c r="B185" s="36"/>
      <c r="C185" s="234" t="s">
        <v>405</v>
      </c>
      <c r="D185" s="234" t="s">
        <v>170</v>
      </c>
      <c r="E185" s="235" t="s">
        <v>385</v>
      </c>
      <c r="F185" s="236" t="s">
        <v>386</v>
      </c>
      <c r="G185" s="237" t="s">
        <v>381</v>
      </c>
      <c r="H185" s="238">
        <v>1</v>
      </c>
      <c r="I185" s="239"/>
      <c r="J185" s="238">
        <f>ROUND(I185*H185,2)</f>
        <v>0</v>
      </c>
      <c r="K185" s="240"/>
      <c r="L185" s="41"/>
      <c r="M185" s="241" t="s">
        <v>1</v>
      </c>
      <c r="N185" s="242" t="s">
        <v>41</v>
      </c>
      <c r="O185" s="94"/>
      <c r="P185" s="243">
        <f>O185*H185</f>
        <v>0</v>
      </c>
      <c r="Q185" s="243">
        <v>0</v>
      </c>
      <c r="R185" s="243">
        <f>Q185*H185</f>
        <v>0</v>
      </c>
      <c r="S185" s="243">
        <v>0</v>
      </c>
      <c r="T185" s="24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382</v>
      </c>
      <c r="AT185" s="245" t="s">
        <v>170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382</v>
      </c>
      <c r="BM185" s="245" t="s">
        <v>387</v>
      </c>
    </row>
    <row r="186" s="2" customFormat="1" ht="16.5" customHeight="1">
      <c r="A186" s="35"/>
      <c r="B186" s="36"/>
      <c r="C186" s="234" t="s">
        <v>411</v>
      </c>
      <c r="D186" s="234" t="s">
        <v>170</v>
      </c>
      <c r="E186" s="235" t="s">
        <v>389</v>
      </c>
      <c r="F186" s="236" t="s">
        <v>390</v>
      </c>
      <c r="G186" s="237" t="s">
        <v>381</v>
      </c>
      <c r="H186" s="238">
        <v>1</v>
      </c>
      <c r="I186" s="239"/>
      <c r="J186" s="238">
        <f>ROUND(I186*H186,2)</f>
        <v>0</v>
      </c>
      <c r="K186" s="240"/>
      <c r="L186" s="41"/>
      <c r="M186" s="241" t="s">
        <v>1</v>
      </c>
      <c r="N186" s="242" t="s">
        <v>41</v>
      </c>
      <c r="O186" s="94"/>
      <c r="P186" s="243">
        <f>O186*H186</f>
        <v>0</v>
      </c>
      <c r="Q186" s="243">
        <v>0</v>
      </c>
      <c r="R186" s="243">
        <f>Q186*H186</f>
        <v>0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382</v>
      </c>
      <c r="AT186" s="245" t="s">
        <v>170</v>
      </c>
      <c r="AU186" s="245" t="s">
        <v>87</v>
      </c>
      <c r="AY186" s="14" t="s">
        <v>168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6">
        <f>ROUND(I186*H186,2)</f>
        <v>0</v>
      </c>
      <c r="BL186" s="14" t="s">
        <v>382</v>
      </c>
      <c r="BM186" s="245" t="s">
        <v>391</v>
      </c>
    </row>
    <row r="187" s="2" customFormat="1" ht="16.5" customHeight="1">
      <c r="A187" s="35"/>
      <c r="B187" s="36"/>
      <c r="C187" s="234" t="s">
        <v>416</v>
      </c>
      <c r="D187" s="234" t="s">
        <v>170</v>
      </c>
      <c r="E187" s="235" t="s">
        <v>393</v>
      </c>
      <c r="F187" s="236" t="s">
        <v>394</v>
      </c>
      <c r="G187" s="237" t="s">
        <v>381</v>
      </c>
      <c r="H187" s="238">
        <v>5</v>
      </c>
      <c r="I187" s="239"/>
      <c r="J187" s="238">
        <f>ROUND(I187*H187,2)</f>
        <v>0</v>
      </c>
      <c r="K187" s="240"/>
      <c r="L187" s="41"/>
      <c r="M187" s="241" t="s">
        <v>1</v>
      </c>
      <c r="N187" s="242" t="s">
        <v>41</v>
      </c>
      <c r="O187" s="94"/>
      <c r="P187" s="243">
        <f>O187*H187</f>
        <v>0</v>
      </c>
      <c r="Q187" s="243">
        <v>0</v>
      </c>
      <c r="R187" s="243">
        <f>Q187*H187</f>
        <v>0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382</v>
      </c>
      <c r="AT187" s="245" t="s">
        <v>170</v>
      </c>
      <c r="AU187" s="245" t="s">
        <v>87</v>
      </c>
      <c r="AY187" s="14" t="s">
        <v>168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6">
        <f>ROUND(I187*H187,2)</f>
        <v>0</v>
      </c>
      <c r="BL187" s="14" t="s">
        <v>382</v>
      </c>
      <c r="BM187" s="245" t="s">
        <v>395</v>
      </c>
    </row>
    <row r="188" s="2" customFormat="1" ht="16.5" customHeight="1">
      <c r="A188" s="35"/>
      <c r="B188" s="36"/>
      <c r="C188" s="234" t="s">
        <v>420</v>
      </c>
      <c r="D188" s="234" t="s">
        <v>170</v>
      </c>
      <c r="E188" s="235" t="s">
        <v>397</v>
      </c>
      <c r="F188" s="236" t="s">
        <v>398</v>
      </c>
      <c r="G188" s="237" t="s">
        <v>399</v>
      </c>
      <c r="H188" s="239"/>
      <c r="I188" s="239"/>
      <c r="J188" s="238">
        <f>ROUND(I188*H188,2)</f>
        <v>0</v>
      </c>
      <c r="K188" s="240"/>
      <c r="L188" s="41"/>
      <c r="M188" s="241" t="s">
        <v>1</v>
      </c>
      <c r="N188" s="242" t="s">
        <v>41</v>
      </c>
      <c r="O188" s="94"/>
      <c r="P188" s="243">
        <f>O188*H188</f>
        <v>0</v>
      </c>
      <c r="Q188" s="243">
        <v>0</v>
      </c>
      <c r="R188" s="243">
        <f>Q188*H188</f>
        <v>0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268</v>
      </c>
      <c r="AT188" s="245" t="s">
        <v>170</v>
      </c>
      <c r="AU188" s="245" t="s">
        <v>87</v>
      </c>
      <c r="AY188" s="14" t="s">
        <v>168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6">
        <f>ROUND(I188*H188,2)</f>
        <v>0</v>
      </c>
      <c r="BL188" s="14" t="s">
        <v>268</v>
      </c>
      <c r="BM188" s="245" t="s">
        <v>400</v>
      </c>
    </row>
    <row r="189" s="2" customFormat="1" ht="16.5" customHeight="1">
      <c r="A189" s="35"/>
      <c r="B189" s="36"/>
      <c r="C189" s="234" t="s">
        <v>425</v>
      </c>
      <c r="D189" s="234" t="s">
        <v>170</v>
      </c>
      <c r="E189" s="235" t="s">
        <v>402</v>
      </c>
      <c r="F189" s="236" t="s">
        <v>403</v>
      </c>
      <c r="G189" s="237" t="s">
        <v>399</v>
      </c>
      <c r="H189" s="239"/>
      <c r="I189" s="239"/>
      <c r="J189" s="238">
        <f>ROUND(I189*H189,2)</f>
        <v>0</v>
      </c>
      <c r="K189" s="240"/>
      <c r="L189" s="41"/>
      <c r="M189" s="241" t="s">
        <v>1</v>
      </c>
      <c r="N189" s="242" t="s">
        <v>41</v>
      </c>
      <c r="O189" s="94"/>
      <c r="P189" s="243">
        <f>O189*H189</f>
        <v>0</v>
      </c>
      <c r="Q189" s="243">
        <v>0</v>
      </c>
      <c r="R189" s="243">
        <f>Q189*H189</f>
        <v>0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272</v>
      </c>
      <c r="AT189" s="245" t="s">
        <v>170</v>
      </c>
      <c r="AU189" s="245" t="s">
        <v>87</v>
      </c>
      <c r="AY189" s="14" t="s">
        <v>168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6">
        <f>ROUND(I189*H189,2)</f>
        <v>0</v>
      </c>
      <c r="BL189" s="14" t="s">
        <v>272</v>
      </c>
      <c r="BM189" s="245" t="s">
        <v>404</v>
      </c>
    </row>
    <row r="190" s="2" customFormat="1" ht="16.5" customHeight="1">
      <c r="A190" s="35"/>
      <c r="B190" s="36"/>
      <c r="C190" s="234" t="s">
        <v>429</v>
      </c>
      <c r="D190" s="234" t="s">
        <v>170</v>
      </c>
      <c r="E190" s="235" t="s">
        <v>406</v>
      </c>
      <c r="F190" s="236" t="s">
        <v>407</v>
      </c>
      <c r="G190" s="237" t="s">
        <v>399</v>
      </c>
      <c r="H190" s="239"/>
      <c r="I190" s="239"/>
      <c r="J190" s="238">
        <f>ROUND(I190*H190,2)</f>
        <v>0</v>
      </c>
      <c r="K190" s="240"/>
      <c r="L190" s="41"/>
      <c r="M190" s="241" t="s">
        <v>1</v>
      </c>
      <c r="N190" s="242" t="s">
        <v>41</v>
      </c>
      <c r="O190" s="94"/>
      <c r="P190" s="243">
        <f>O190*H190</f>
        <v>0</v>
      </c>
      <c r="Q190" s="243">
        <v>0</v>
      </c>
      <c r="R190" s="243">
        <f>Q190*H190</f>
        <v>0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268</v>
      </c>
      <c r="AT190" s="245" t="s">
        <v>170</v>
      </c>
      <c r="AU190" s="245" t="s">
        <v>87</v>
      </c>
      <c r="AY190" s="14" t="s">
        <v>168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6">
        <f>ROUND(I190*H190,2)</f>
        <v>0</v>
      </c>
      <c r="BL190" s="14" t="s">
        <v>268</v>
      </c>
      <c r="BM190" s="245" t="s">
        <v>408</v>
      </c>
    </row>
    <row r="191" s="12" customFormat="1" ht="22.8" customHeight="1">
      <c r="A191" s="12"/>
      <c r="B191" s="218"/>
      <c r="C191" s="219"/>
      <c r="D191" s="220" t="s">
        <v>74</v>
      </c>
      <c r="E191" s="232" t="s">
        <v>409</v>
      </c>
      <c r="F191" s="232" t="s">
        <v>410</v>
      </c>
      <c r="G191" s="219"/>
      <c r="H191" s="219"/>
      <c r="I191" s="222"/>
      <c r="J191" s="233">
        <f>BK191</f>
        <v>0</v>
      </c>
      <c r="K191" s="219"/>
      <c r="L191" s="224"/>
      <c r="M191" s="225"/>
      <c r="N191" s="226"/>
      <c r="O191" s="226"/>
      <c r="P191" s="227">
        <f>SUM(P192:P203)</f>
        <v>0</v>
      </c>
      <c r="Q191" s="226"/>
      <c r="R191" s="227">
        <f>SUM(R192:R203)</f>
        <v>1.37561</v>
      </c>
      <c r="S191" s="226"/>
      <c r="T191" s="228">
        <f>SUM(T192:T203)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9" t="s">
        <v>102</v>
      </c>
      <c r="AT191" s="230" t="s">
        <v>74</v>
      </c>
      <c r="AU191" s="230" t="s">
        <v>79</v>
      </c>
      <c r="AY191" s="229" t="s">
        <v>168</v>
      </c>
      <c r="BK191" s="231">
        <f>SUM(BK192:BK203)</f>
        <v>0</v>
      </c>
    </row>
    <row r="192" s="2" customFormat="1" ht="24.15" customHeight="1">
      <c r="A192" s="35"/>
      <c r="B192" s="36"/>
      <c r="C192" s="234" t="s">
        <v>433</v>
      </c>
      <c r="D192" s="234" t="s">
        <v>170</v>
      </c>
      <c r="E192" s="235" t="s">
        <v>412</v>
      </c>
      <c r="F192" s="236" t="s">
        <v>413</v>
      </c>
      <c r="G192" s="237" t="s">
        <v>414</v>
      </c>
      <c r="H192" s="238">
        <v>0.050000000000000003</v>
      </c>
      <c r="I192" s="239"/>
      <c r="J192" s="238">
        <f>ROUND(I192*H192,2)</f>
        <v>0</v>
      </c>
      <c r="K192" s="240"/>
      <c r="L192" s="41"/>
      <c r="M192" s="241" t="s">
        <v>1</v>
      </c>
      <c r="N192" s="242" t="s">
        <v>41</v>
      </c>
      <c r="O192" s="94"/>
      <c r="P192" s="243">
        <f>O192*H192</f>
        <v>0</v>
      </c>
      <c r="Q192" s="243">
        <v>0</v>
      </c>
      <c r="R192" s="243">
        <f>Q192*H192</f>
        <v>0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268</v>
      </c>
      <c r="AT192" s="245" t="s">
        <v>170</v>
      </c>
      <c r="AU192" s="245" t="s">
        <v>87</v>
      </c>
      <c r="AY192" s="14" t="s">
        <v>168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6">
        <f>ROUND(I192*H192,2)</f>
        <v>0</v>
      </c>
      <c r="BL192" s="14" t="s">
        <v>268</v>
      </c>
      <c r="BM192" s="245" t="s">
        <v>415</v>
      </c>
    </row>
    <row r="193" s="2" customFormat="1" ht="16.5" customHeight="1">
      <c r="A193" s="35"/>
      <c r="B193" s="36"/>
      <c r="C193" s="247" t="s">
        <v>437</v>
      </c>
      <c r="D193" s="247" t="s">
        <v>212</v>
      </c>
      <c r="E193" s="248" t="s">
        <v>417</v>
      </c>
      <c r="F193" s="249" t="s">
        <v>418</v>
      </c>
      <c r="G193" s="250" t="s">
        <v>319</v>
      </c>
      <c r="H193" s="251">
        <v>0.029999999999999999</v>
      </c>
      <c r="I193" s="252"/>
      <c r="J193" s="251">
        <f>ROUND(I193*H193,2)</f>
        <v>0</v>
      </c>
      <c r="K193" s="253"/>
      <c r="L193" s="254"/>
      <c r="M193" s="255" t="s">
        <v>1</v>
      </c>
      <c r="N193" s="256" t="s">
        <v>41</v>
      </c>
      <c r="O193" s="94"/>
      <c r="P193" s="243">
        <f>O193*H193</f>
        <v>0</v>
      </c>
      <c r="Q193" s="243">
        <v>0.001</v>
      </c>
      <c r="R193" s="243">
        <f>Q193*H193</f>
        <v>3.0000000000000001E-05</v>
      </c>
      <c r="S193" s="243">
        <v>0</v>
      </c>
      <c r="T193" s="24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272</v>
      </c>
      <c r="AT193" s="245" t="s">
        <v>212</v>
      </c>
      <c r="AU193" s="245" t="s">
        <v>87</v>
      </c>
      <c r="AY193" s="14" t="s">
        <v>168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6">
        <f>ROUND(I193*H193,2)</f>
        <v>0</v>
      </c>
      <c r="BL193" s="14" t="s">
        <v>272</v>
      </c>
      <c r="BM193" s="245" t="s">
        <v>419</v>
      </c>
    </row>
    <row r="194" s="2" customFormat="1" ht="16.5" customHeight="1">
      <c r="A194" s="35"/>
      <c r="B194" s="36"/>
      <c r="C194" s="247" t="s">
        <v>441</v>
      </c>
      <c r="D194" s="247" t="s">
        <v>212</v>
      </c>
      <c r="E194" s="248" t="s">
        <v>421</v>
      </c>
      <c r="F194" s="249" t="s">
        <v>422</v>
      </c>
      <c r="G194" s="250" t="s">
        <v>423</v>
      </c>
      <c r="H194" s="251">
        <v>0.5</v>
      </c>
      <c r="I194" s="252"/>
      <c r="J194" s="251">
        <f>ROUND(I194*H194,2)</f>
        <v>0</v>
      </c>
      <c r="K194" s="253"/>
      <c r="L194" s="254"/>
      <c r="M194" s="255" t="s">
        <v>1</v>
      </c>
      <c r="N194" s="256" t="s">
        <v>41</v>
      </c>
      <c r="O194" s="94"/>
      <c r="P194" s="243">
        <f>O194*H194</f>
        <v>0</v>
      </c>
      <c r="Q194" s="243">
        <v>0.025000000000000001</v>
      </c>
      <c r="R194" s="243">
        <f>Q194*H194</f>
        <v>0.012500000000000001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272</v>
      </c>
      <c r="AT194" s="245" t="s">
        <v>212</v>
      </c>
      <c r="AU194" s="245" t="s">
        <v>87</v>
      </c>
      <c r="AY194" s="14" t="s">
        <v>168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6">
        <f>ROUND(I194*H194,2)</f>
        <v>0</v>
      </c>
      <c r="BL194" s="14" t="s">
        <v>272</v>
      </c>
      <c r="BM194" s="245" t="s">
        <v>424</v>
      </c>
    </row>
    <row r="195" s="2" customFormat="1" ht="24.15" customHeight="1">
      <c r="A195" s="35"/>
      <c r="B195" s="36"/>
      <c r="C195" s="234" t="s">
        <v>445</v>
      </c>
      <c r="D195" s="234" t="s">
        <v>170</v>
      </c>
      <c r="E195" s="235" t="s">
        <v>426</v>
      </c>
      <c r="F195" s="236" t="s">
        <v>427</v>
      </c>
      <c r="G195" s="237" t="s">
        <v>177</v>
      </c>
      <c r="H195" s="238">
        <v>1.6799999999999999</v>
      </c>
      <c r="I195" s="239"/>
      <c r="J195" s="238">
        <f>ROUND(I195*H195,2)</f>
        <v>0</v>
      </c>
      <c r="K195" s="240"/>
      <c r="L195" s="41"/>
      <c r="M195" s="241" t="s">
        <v>1</v>
      </c>
      <c r="N195" s="242" t="s">
        <v>41</v>
      </c>
      <c r="O195" s="94"/>
      <c r="P195" s="243">
        <f>O195*H195</f>
        <v>0</v>
      </c>
      <c r="Q195" s="243">
        <v>0</v>
      </c>
      <c r="R195" s="243">
        <f>Q195*H195</f>
        <v>0</v>
      </c>
      <c r="S195" s="243">
        <v>0</v>
      </c>
      <c r="T195" s="24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5" t="s">
        <v>268</v>
      </c>
      <c r="AT195" s="245" t="s">
        <v>170</v>
      </c>
      <c r="AU195" s="245" t="s">
        <v>87</v>
      </c>
      <c r="AY195" s="14" t="s">
        <v>168</v>
      </c>
      <c r="BE195" s="246">
        <f>IF(N195="základná",J195,0)</f>
        <v>0</v>
      </c>
      <c r="BF195" s="246">
        <f>IF(N195="znížená",J195,0)</f>
        <v>0</v>
      </c>
      <c r="BG195" s="246">
        <f>IF(N195="zákl. prenesená",J195,0)</f>
        <v>0</v>
      </c>
      <c r="BH195" s="246">
        <f>IF(N195="zníž. prenesená",J195,0)</f>
        <v>0</v>
      </c>
      <c r="BI195" s="246">
        <f>IF(N195="nulová",J195,0)</f>
        <v>0</v>
      </c>
      <c r="BJ195" s="14" t="s">
        <v>87</v>
      </c>
      <c r="BK195" s="246">
        <f>ROUND(I195*H195,2)</f>
        <v>0</v>
      </c>
      <c r="BL195" s="14" t="s">
        <v>268</v>
      </c>
      <c r="BM195" s="245" t="s">
        <v>428</v>
      </c>
    </row>
    <row r="196" s="2" customFormat="1" ht="24.15" customHeight="1">
      <c r="A196" s="35"/>
      <c r="B196" s="36"/>
      <c r="C196" s="234" t="s">
        <v>449</v>
      </c>
      <c r="D196" s="234" t="s">
        <v>170</v>
      </c>
      <c r="E196" s="235" t="s">
        <v>430</v>
      </c>
      <c r="F196" s="236" t="s">
        <v>431</v>
      </c>
      <c r="G196" s="237" t="s">
        <v>267</v>
      </c>
      <c r="H196" s="238">
        <v>16</v>
      </c>
      <c r="I196" s="239"/>
      <c r="J196" s="238">
        <f>ROUND(I196*H196,2)</f>
        <v>0</v>
      </c>
      <c r="K196" s="240"/>
      <c r="L196" s="41"/>
      <c r="M196" s="241" t="s">
        <v>1</v>
      </c>
      <c r="N196" s="242" t="s">
        <v>41</v>
      </c>
      <c r="O196" s="94"/>
      <c r="P196" s="243">
        <f>O196*H196</f>
        <v>0</v>
      </c>
      <c r="Q196" s="243">
        <v>0</v>
      </c>
      <c r="R196" s="243">
        <f>Q196*H196</f>
        <v>0</v>
      </c>
      <c r="S196" s="243">
        <v>0</v>
      </c>
      <c r="T196" s="24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268</v>
      </c>
      <c r="AT196" s="245" t="s">
        <v>170</v>
      </c>
      <c r="AU196" s="245" t="s">
        <v>87</v>
      </c>
      <c r="AY196" s="14" t="s">
        <v>168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6">
        <f>ROUND(I196*H196,2)</f>
        <v>0</v>
      </c>
      <c r="BL196" s="14" t="s">
        <v>268</v>
      </c>
      <c r="BM196" s="245" t="s">
        <v>432</v>
      </c>
    </row>
    <row r="197" s="2" customFormat="1" ht="24.15" customHeight="1">
      <c r="A197" s="35"/>
      <c r="B197" s="36"/>
      <c r="C197" s="234" t="s">
        <v>453</v>
      </c>
      <c r="D197" s="234" t="s">
        <v>170</v>
      </c>
      <c r="E197" s="235" t="s">
        <v>434</v>
      </c>
      <c r="F197" s="236" t="s">
        <v>435</v>
      </c>
      <c r="G197" s="237" t="s">
        <v>177</v>
      </c>
      <c r="H197" s="238">
        <v>3.3599999999999999</v>
      </c>
      <c r="I197" s="239"/>
      <c r="J197" s="238">
        <f>ROUND(I197*H197,2)</f>
        <v>0</v>
      </c>
      <c r="K197" s="240"/>
      <c r="L197" s="41"/>
      <c r="M197" s="241" t="s">
        <v>1</v>
      </c>
      <c r="N197" s="242" t="s">
        <v>41</v>
      </c>
      <c r="O197" s="94"/>
      <c r="P197" s="243">
        <f>O197*H197</f>
        <v>0</v>
      </c>
      <c r="Q197" s="243">
        <v>0</v>
      </c>
      <c r="R197" s="243">
        <f>Q197*H197</f>
        <v>0</v>
      </c>
      <c r="S197" s="243">
        <v>0</v>
      </c>
      <c r="T197" s="244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5" t="s">
        <v>268</v>
      </c>
      <c r="AT197" s="245" t="s">
        <v>170</v>
      </c>
      <c r="AU197" s="245" t="s">
        <v>87</v>
      </c>
      <c r="AY197" s="14" t="s">
        <v>168</v>
      </c>
      <c r="BE197" s="246">
        <f>IF(N197="základná",J197,0)</f>
        <v>0</v>
      </c>
      <c r="BF197" s="246">
        <f>IF(N197="znížená",J197,0)</f>
        <v>0</v>
      </c>
      <c r="BG197" s="246">
        <f>IF(N197="zákl. prenesená",J197,0)</f>
        <v>0</v>
      </c>
      <c r="BH197" s="246">
        <f>IF(N197="zníž. prenesená",J197,0)</f>
        <v>0</v>
      </c>
      <c r="BI197" s="246">
        <f>IF(N197="nulová",J197,0)</f>
        <v>0</v>
      </c>
      <c r="BJ197" s="14" t="s">
        <v>87</v>
      </c>
      <c r="BK197" s="246">
        <f>ROUND(I197*H197,2)</f>
        <v>0</v>
      </c>
      <c r="BL197" s="14" t="s">
        <v>268</v>
      </c>
      <c r="BM197" s="245" t="s">
        <v>436</v>
      </c>
    </row>
    <row r="198" s="2" customFormat="1" ht="33" customHeight="1">
      <c r="A198" s="35"/>
      <c r="B198" s="36"/>
      <c r="C198" s="234" t="s">
        <v>457</v>
      </c>
      <c r="D198" s="234" t="s">
        <v>170</v>
      </c>
      <c r="E198" s="235" t="s">
        <v>438</v>
      </c>
      <c r="F198" s="236" t="s">
        <v>439</v>
      </c>
      <c r="G198" s="237" t="s">
        <v>267</v>
      </c>
      <c r="H198" s="238">
        <v>16</v>
      </c>
      <c r="I198" s="239"/>
      <c r="J198" s="238">
        <f>ROUND(I198*H198,2)</f>
        <v>0</v>
      </c>
      <c r="K198" s="240"/>
      <c r="L198" s="41"/>
      <c r="M198" s="241" t="s">
        <v>1</v>
      </c>
      <c r="N198" s="242" t="s">
        <v>41</v>
      </c>
      <c r="O198" s="94"/>
      <c r="P198" s="243">
        <f>O198*H198</f>
        <v>0</v>
      </c>
      <c r="Q198" s="243">
        <v>0</v>
      </c>
      <c r="R198" s="243">
        <f>Q198*H198</f>
        <v>0</v>
      </c>
      <c r="S198" s="243">
        <v>0</v>
      </c>
      <c r="T198" s="24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5" t="s">
        <v>268</v>
      </c>
      <c r="AT198" s="245" t="s">
        <v>170</v>
      </c>
      <c r="AU198" s="245" t="s">
        <v>87</v>
      </c>
      <c r="AY198" s="14" t="s">
        <v>168</v>
      </c>
      <c r="BE198" s="246">
        <f>IF(N198="základná",J198,0)</f>
        <v>0</v>
      </c>
      <c r="BF198" s="246">
        <f>IF(N198="znížená",J198,0)</f>
        <v>0</v>
      </c>
      <c r="BG198" s="246">
        <f>IF(N198="zákl. prenesená",J198,0)</f>
        <v>0</v>
      </c>
      <c r="BH198" s="246">
        <f>IF(N198="zníž. prenesená",J198,0)</f>
        <v>0</v>
      </c>
      <c r="BI198" s="246">
        <f>IF(N198="nulová",J198,0)</f>
        <v>0</v>
      </c>
      <c r="BJ198" s="14" t="s">
        <v>87</v>
      </c>
      <c r="BK198" s="246">
        <f>ROUND(I198*H198,2)</f>
        <v>0</v>
      </c>
      <c r="BL198" s="14" t="s">
        <v>268</v>
      </c>
      <c r="BM198" s="245" t="s">
        <v>440</v>
      </c>
    </row>
    <row r="199" s="2" customFormat="1" ht="16.5" customHeight="1">
      <c r="A199" s="35"/>
      <c r="B199" s="36"/>
      <c r="C199" s="247" t="s">
        <v>642</v>
      </c>
      <c r="D199" s="247" t="s">
        <v>212</v>
      </c>
      <c r="E199" s="248" t="s">
        <v>442</v>
      </c>
      <c r="F199" s="249" t="s">
        <v>443</v>
      </c>
      <c r="G199" s="250" t="s">
        <v>190</v>
      </c>
      <c r="H199" s="251">
        <v>1.3600000000000001</v>
      </c>
      <c r="I199" s="252"/>
      <c r="J199" s="251">
        <f>ROUND(I199*H199,2)</f>
        <v>0</v>
      </c>
      <c r="K199" s="253"/>
      <c r="L199" s="254"/>
      <c r="M199" s="255" t="s">
        <v>1</v>
      </c>
      <c r="N199" s="256" t="s">
        <v>41</v>
      </c>
      <c r="O199" s="94"/>
      <c r="P199" s="243">
        <f>O199*H199</f>
        <v>0</v>
      </c>
      <c r="Q199" s="243">
        <v>1</v>
      </c>
      <c r="R199" s="243">
        <f>Q199*H199</f>
        <v>1.3600000000000001</v>
      </c>
      <c r="S199" s="243">
        <v>0</v>
      </c>
      <c r="T199" s="244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5" t="s">
        <v>272</v>
      </c>
      <c r="AT199" s="245" t="s">
        <v>212</v>
      </c>
      <c r="AU199" s="245" t="s">
        <v>87</v>
      </c>
      <c r="AY199" s="14" t="s">
        <v>168</v>
      </c>
      <c r="BE199" s="246">
        <f>IF(N199="základná",J199,0)</f>
        <v>0</v>
      </c>
      <c r="BF199" s="246">
        <f>IF(N199="znížená",J199,0)</f>
        <v>0</v>
      </c>
      <c r="BG199" s="246">
        <f>IF(N199="zákl. prenesená",J199,0)</f>
        <v>0</v>
      </c>
      <c r="BH199" s="246">
        <f>IF(N199="zníž. prenesená",J199,0)</f>
        <v>0</v>
      </c>
      <c r="BI199" s="246">
        <f>IF(N199="nulová",J199,0)</f>
        <v>0</v>
      </c>
      <c r="BJ199" s="14" t="s">
        <v>87</v>
      </c>
      <c r="BK199" s="246">
        <f>ROUND(I199*H199,2)</f>
        <v>0</v>
      </c>
      <c r="BL199" s="14" t="s">
        <v>272</v>
      </c>
      <c r="BM199" s="245" t="s">
        <v>444</v>
      </c>
    </row>
    <row r="200" s="2" customFormat="1" ht="24.15" customHeight="1">
      <c r="A200" s="35"/>
      <c r="B200" s="36"/>
      <c r="C200" s="234" t="s">
        <v>646</v>
      </c>
      <c r="D200" s="234" t="s">
        <v>170</v>
      </c>
      <c r="E200" s="235" t="s">
        <v>446</v>
      </c>
      <c r="F200" s="236" t="s">
        <v>447</v>
      </c>
      <c r="G200" s="237" t="s">
        <v>267</v>
      </c>
      <c r="H200" s="238">
        <v>16</v>
      </c>
      <c r="I200" s="239"/>
      <c r="J200" s="238">
        <f>ROUND(I200*H200,2)</f>
        <v>0</v>
      </c>
      <c r="K200" s="240"/>
      <c r="L200" s="41"/>
      <c r="M200" s="241" t="s">
        <v>1</v>
      </c>
      <c r="N200" s="242" t="s">
        <v>41</v>
      </c>
      <c r="O200" s="94"/>
      <c r="P200" s="243">
        <f>O200*H200</f>
        <v>0</v>
      </c>
      <c r="Q200" s="243">
        <v>0</v>
      </c>
      <c r="R200" s="243">
        <f>Q200*H200</f>
        <v>0</v>
      </c>
      <c r="S200" s="243">
        <v>0</v>
      </c>
      <c r="T200" s="24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5" t="s">
        <v>268</v>
      </c>
      <c r="AT200" s="245" t="s">
        <v>170</v>
      </c>
      <c r="AU200" s="245" t="s">
        <v>87</v>
      </c>
      <c r="AY200" s="14" t="s">
        <v>168</v>
      </c>
      <c r="BE200" s="246">
        <f>IF(N200="základná",J200,0)</f>
        <v>0</v>
      </c>
      <c r="BF200" s="246">
        <f>IF(N200="znížená",J200,0)</f>
        <v>0</v>
      </c>
      <c r="BG200" s="246">
        <f>IF(N200="zákl. prenesená",J200,0)</f>
        <v>0</v>
      </c>
      <c r="BH200" s="246">
        <f>IF(N200="zníž. prenesená",J200,0)</f>
        <v>0</v>
      </c>
      <c r="BI200" s="246">
        <f>IF(N200="nulová",J200,0)</f>
        <v>0</v>
      </c>
      <c r="BJ200" s="14" t="s">
        <v>87</v>
      </c>
      <c r="BK200" s="246">
        <f>ROUND(I200*H200,2)</f>
        <v>0</v>
      </c>
      <c r="BL200" s="14" t="s">
        <v>268</v>
      </c>
      <c r="BM200" s="245" t="s">
        <v>448</v>
      </c>
    </row>
    <row r="201" s="2" customFormat="1" ht="24.15" customHeight="1">
      <c r="A201" s="35"/>
      <c r="B201" s="36"/>
      <c r="C201" s="247" t="s">
        <v>650</v>
      </c>
      <c r="D201" s="247" t="s">
        <v>212</v>
      </c>
      <c r="E201" s="248" t="s">
        <v>450</v>
      </c>
      <c r="F201" s="249" t="s">
        <v>451</v>
      </c>
      <c r="G201" s="250" t="s">
        <v>267</v>
      </c>
      <c r="H201" s="251">
        <v>30.800000000000001</v>
      </c>
      <c r="I201" s="252"/>
      <c r="J201" s="251">
        <f>ROUND(I201*H201,2)</f>
        <v>0</v>
      </c>
      <c r="K201" s="253"/>
      <c r="L201" s="254"/>
      <c r="M201" s="255" t="s">
        <v>1</v>
      </c>
      <c r="N201" s="256" t="s">
        <v>41</v>
      </c>
      <c r="O201" s="94"/>
      <c r="P201" s="243">
        <f>O201*H201</f>
        <v>0</v>
      </c>
      <c r="Q201" s="243">
        <v>0.00010000000000000001</v>
      </c>
      <c r="R201" s="243">
        <f>Q201*H201</f>
        <v>0.0030800000000000003</v>
      </c>
      <c r="S201" s="243">
        <v>0</v>
      </c>
      <c r="T201" s="244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5" t="s">
        <v>272</v>
      </c>
      <c r="AT201" s="245" t="s">
        <v>212</v>
      </c>
      <c r="AU201" s="245" t="s">
        <v>87</v>
      </c>
      <c r="AY201" s="14" t="s">
        <v>168</v>
      </c>
      <c r="BE201" s="246">
        <f>IF(N201="základná",J201,0)</f>
        <v>0</v>
      </c>
      <c r="BF201" s="246">
        <f>IF(N201="znížená",J201,0)</f>
        <v>0</v>
      </c>
      <c r="BG201" s="246">
        <f>IF(N201="zákl. prenesená",J201,0)</f>
        <v>0</v>
      </c>
      <c r="BH201" s="246">
        <f>IF(N201="zníž. prenesená",J201,0)</f>
        <v>0</v>
      </c>
      <c r="BI201" s="246">
        <f>IF(N201="nulová",J201,0)</f>
        <v>0</v>
      </c>
      <c r="BJ201" s="14" t="s">
        <v>87</v>
      </c>
      <c r="BK201" s="246">
        <f>ROUND(I201*H201,2)</f>
        <v>0</v>
      </c>
      <c r="BL201" s="14" t="s">
        <v>272</v>
      </c>
      <c r="BM201" s="245" t="s">
        <v>452</v>
      </c>
    </row>
    <row r="202" s="2" customFormat="1" ht="33" customHeight="1">
      <c r="A202" s="35"/>
      <c r="B202" s="36"/>
      <c r="C202" s="234" t="s">
        <v>268</v>
      </c>
      <c r="D202" s="234" t="s">
        <v>170</v>
      </c>
      <c r="E202" s="235" t="s">
        <v>454</v>
      </c>
      <c r="F202" s="236" t="s">
        <v>455</v>
      </c>
      <c r="G202" s="237" t="s">
        <v>267</v>
      </c>
      <c r="H202" s="238">
        <v>16</v>
      </c>
      <c r="I202" s="239"/>
      <c r="J202" s="238">
        <f>ROUND(I202*H202,2)</f>
        <v>0</v>
      </c>
      <c r="K202" s="240"/>
      <c r="L202" s="41"/>
      <c r="M202" s="241" t="s">
        <v>1</v>
      </c>
      <c r="N202" s="242" t="s">
        <v>41</v>
      </c>
      <c r="O202" s="94"/>
      <c r="P202" s="243">
        <f>O202*H202</f>
        <v>0</v>
      </c>
      <c r="Q202" s="243">
        <v>0</v>
      </c>
      <c r="R202" s="243">
        <f>Q202*H202</f>
        <v>0</v>
      </c>
      <c r="S202" s="243">
        <v>0</v>
      </c>
      <c r="T202" s="244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5" t="s">
        <v>268</v>
      </c>
      <c r="AT202" s="245" t="s">
        <v>170</v>
      </c>
      <c r="AU202" s="245" t="s">
        <v>87</v>
      </c>
      <c r="AY202" s="14" t="s">
        <v>168</v>
      </c>
      <c r="BE202" s="246">
        <f>IF(N202="základná",J202,0)</f>
        <v>0</v>
      </c>
      <c r="BF202" s="246">
        <f>IF(N202="znížená",J202,0)</f>
        <v>0</v>
      </c>
      <c r="BG202" s="246">
        <f>IF(N202="zákl. prenesená",J202,0)</f>
        <v>0</v>
      </c>
      <c r="BH202" s="246">
        <f>IF(N202="zníž. prenesená",J202,0)</f>
        <v>0</v>
      </c>
      <c r="BI202" s="246">
        <f>IF(N202="nulová",J202,0)</f>
        <v>0</v>
      </c>
      <c r="BJ202" s="14" t="s">
        <v>87</v>
      </c>
      <c r="BK202" s="246">
        <f>ROUND(I202*H202,2)</f>
        <v>0</v>
      </c>
      <c r="BL202" s="14" t="s">
        <v>268</v>
      </c>
      <c r="BM202" s="245" t="s">
        <v>456</v>
      </c>
    </row>
    <row r="203" s="2" customFormat="1" ht="16.5" customHeight="1">
      <c r="A203" s="35"/>
      <c r="B203" s="36"/>
      <c r="C203" s="234" t="s">
        <v>657</v>
      </c>
      <c r="D203" s="234" t="s">
        <v>170</v>
      </c>
      <c r="E203" s="235" t="s">
        <v>406</v>
      </c>
      <c r="F203" s="236" t="s">
        <v>407</v>
      </c>
      <c r="G203" s="237" t="s">
        <v>399</v>
      </c>
      <c r="H203" s="239"/>
      <c r="I203" s="239"/>
      <c r="J203" s="238">
        <f>ROUND(I203*H203,2)</f>
        <v>0</v>
      </c>
      <c r="K203" s="240"/>
      <c r="L203" s="41"/>
      <c r="M203" s="257" t="s">
        <v>1</v>
      </c>
      <c r="N203" s="258" t="s">
        <v>41</v>
      </c>
      <c r="O203" s="259"/>
      <c r="P203" s="260">
        <f>O203*H203</f>
        <v>0</v>
      </c>
      <c r="Q203" s="260">
        <v>0</v>
      </c>
      <c r="R203" s="260">
        <f>Q203*H203</f>
        <v>0</v>
      </c>
      <c r="S203" s="260">
        <v>0</v>
      </c>
      <c r="T203" s="261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5" t="s">
        <v>268</v>
      </c>
      <c r="AT203" s="245" t="s">
        <v>170</v>
      </c>
      <c r="AU203" s="245" t="s">
        <v>87</v>
      </c>
      <c r="AY203" s="14" t="s">
        <v>168</v>
      </c>
      <c r="BE203" s="246">
        <f>IF(N203="základná",J203,0)</f>
        <v>0</v>
      </c>
      <c r="BF203" s="246">
        <f>IF(N203="znížená",J203,0)</f>
        <v>0</v>
      </c>
      <c r="BG203" s="246">
        <f>IF(N203="zákl. prenesená",J203,0)</f>
        <v>0</v>
      </c>
      <c r="BH203" s="246">
        <f>IF(N203="zníž. prenesená",J203,0)</f>
        <v>0</v>
      </c>
      <c r="BI203" s="246">
        <f>IF(N203="nulová",J203,0)</f>
        <v>0</v>
      </c>
      <c r="BJ203" s="14" t="s">
        <v>87</v>
      </c>
      <c r="BK203" s="246">
        <f>ROUND(I203*H203,2)</f>
        <v>0</v>
      </c>
      <c r="BL203" s="14" t="s">
        <v>268</v>
      </c>
      <c r="BM203" s="245" t="s">
        <v>458</v>
      </c>
    </row>
    <row r="204" s="2" customFormat="1" ht="6.96" customHeight="1">
      <c r="A204" s="35"/>
      <c r="B204" s="69"/>
      <c r="C204" s="70"/>
      <c r="D204" s="70"/>
      <c r="E204" s="70"/>
      <c r="F204" s="70"/>
      <c r="G204" s="70"/>
      <c r="H204" s="70"/>
      <c r="I204" s="70"/>
      <c r="J204" s="70"/>
      <c r="K204" s="70"/>
      <c r="L204" s="41"/>
      <c r="M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</row>
  </sheetData>
  <sheetProtection sheet="1" autoFilter="0" formatColumns="0" formatRows="0" objects="1" scenarios="1" spinCount="100000" saltValue="nBewhuizIHh4WFrLXvGJm31qtJO7nMSwLsTTr9RSyM/w0/dGBDb+Dr8uygnfT7aapf8u5fsQKdEGlsLm6vf0Bw==" hashValue="ExNm5nt+pRceEEvBeJ2+71IVED6+gzy6XbRO8jtOcAV0q4gOgztuGc6A6gFVrg2fxwAVezUj7/hLEJE4cLjn2Q==" algorithmName="SHA-512" password="CC35"/>
  <autoFilter ref="C128:K20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132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1243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1244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ROUND((SUM(BE129:BE221)),  2)</f>
        <v>0</v>
      </c>
      <c r="G35" s="168"/>
      <c r="H35" s="168"/>
      <c r="I35" s="169">
        <v>0.20000000000000001</v>
      </c>
      <c r="J35" s="167">
        <f>ROUND(((SUM(BE129:BE221))*I35),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ROUND((SUM(BF129:BF221)),  2)</f>
        <v>0</v>
      </c>
      <c r="G36" s="168"/>
      <c r="H36" s="168"/>
      <c r="I36" s="169">
        <v>0.20000000000000001</v>
      </c>
      <c r="J36" s="167">
        <f>ROUND(((SUM(BF129:BF221))*I36),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ROUND((SUM(BG129:BG221)),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ROUND((SUM(BH129:BH221)),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ROUND((SUM(BI129:BI221)),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1243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101-06-01 -  Zastávka-Nástupište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MACURA M.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J130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J152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151</v>
      </c>
      <c r="E102" s="203"/>
      <c r="F102" s="203"/>
      <c r="G102" s="203"/>
      <c r="H102" s="203"/>
      <c r="I102" s="203"/>
      <c r="J102" s="204">
        <f>J156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152</v>
      </c>
      <c r="E103" s="203"/>
      <c r="F103" s="203"/>
      <c r="G103" s="203"/>
      <c r="H103" s="203"/>
      <c r="I103" s="203"/>
      <c r="J103" s="204">
        <f>J168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153</v>
      </c>
      <c r="E104" s="203"/>
      <c r="F104" s="203"/>
      <c r="G104" s="203"/>
      <c r="H104" s="203"/>
      <c r="I104" s="203"/>
      <c r="J104" s="204">
        <f>J202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239</v>
      </c>
      <c r="E105" s="198"/>
      <c r="F105" s="198"/>
      <c r="G105" s="198"/>
      <c r="H105" s="198"/>
      <c r="I105" s="198"/>
      <c r="J105" s="199">
        <f>J204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464</v>
      </c>
      <c r="E106" s="203"/>
      <c r="F106" s="203"/>
      <c r="G106" s="203"/>
      <c r="H106" s="203"/>
      <c r="I106" s="203"/>
      <c r="J106" s="204">
        <f>J205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241</v>
      </c>
      <c r="E107" s="203"/>
      <c r="F107" s="203"/>
      <c r="G107" s="203"/>
      <c r="H107" s="203"/>
      <c r="I107" s="203"/>
      <c r="J107" s="204">
        <f>J207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154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6.25" customHeight="1">
      <c r="A117" s="35"/>
      <c r="B117" s="36"/>
      <c r="C117" s="37"/>
      <c r="D117" s="37"/>
      <c r="E117" s="190" t="str">
        <f>E7</f>
        <v xml:space="preserve"> Modernizácia zastávok verejnej dopravy a informačných systémov, II. etapa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139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1243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141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9" t="str">
        <f>E11</f>
        <v xml:space="preserve">101-06-01 -  Zastávka-Nástupište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F14</f>
        <v>KOŠICE</v>
      </c>
      <c r="G123" s="37"/>
      <c r="H123" s="37"/>
      <c r="I123" s="29" t="s">
        <v>20</v>
      </c>
      <c r="J123" s="82" t="str">
        <f>IF(J14="","",J14)</f>
        <v>17. 1. 2022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22</v>
      </c>
      <c r="D125" s="37"/>
      <c r="E125" s="37"/>
      <c r="F125" s="24" t="str">
        <f>E17</f>
        <v>MESTO KOŠICE</v>
      </c>
      <c r="G125" s="37"/>
      <c r="H125" s="37"/>
      <c r="I125" s="29" t="s">
        <v>28</v>
      </c>
      <c r="J125" s="33" t="str">
        <f>E23</f>
        <v>ISPO spol. s r.o.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IF(E20="","",E20)</f>
        <v>Vyplň údaj</v>
      </c>
      <c r="G126" s="37"/>
      <c r="H126" s="37"/>
      <c r="I126" s="29" t="s">
        <v>32</v>
      </c>
      <c r="J126" s="33" t="str">
        <f>E26</f>
        <v>MACURA M.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155</v>
      </c>
      <c r="D128" s="209" t="s">
        <v>60</v>
      </c>
      <c r="E128" s="209" t="s">
        <v>56</v>
      </c>
      <c r="F128" s="209" t="s">
        <v>57</v>
      </c>
      <c r="G128" s="209" t="s">
        <v>156</v>
      </c>
      <c r="H128" s="209" t="s">
        <v>157</v>
      </c>
      <c r="I128" s="209" t="s">
        <v>158</v>
      </c>
      <c r="J128" s="210" t="s">
        <v>146</v>
      </c>
      <c r="K128" s="211" t="s">
        <v>159</v>
      </c>
      <c r="L128" s="212"/>
      <c r="M128" s="103" t="s">
        <v>1</v>
      </c>
      <c r="N128" s="104" t="s">
        <v>39</v>
      </c>
      <c r="O128" s="104" t="s">
        <v>160</v>
      </c>
      <c r="P128" s="104" t="s">
        <v>161</v>
      </c>
      <c r="Q128" s="104" t="s">
        <v>162</v>
      </c>
      <c r="R128" s="104" t="s">
        <v>163</v>
      </c>
      <c r="S128" s="104" t="s">
        <v>164</v>
      </c>
      <c r="T128" s="105" t="s">
        <v>165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147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P130+P204</f>
        <v>0</v>
      </c>
      <c r="Q129" s="107"/>
      <c r="R129" s="215">
        <f>R130+R204</f>
        <v>109.81522459999999</v>
      </c>
      <c r="S129" s="107"/>
      <c r="T129" s="216">
        <f>T130+T204</f>
        <v>87.125999999999991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148</v>
      </c>
      <c r="BK129" s="217">
        <f>BK130+BK204</f>
        <v>0</v>
      </c>
    </row>
    <row r="130" s="12" customFormat="1" ht="25.92" customHeight="1">
      <c r="A130" s="12"/>
      <c r="B130" s="218"/>
      <c r="C130" s="219"/>
      <c r="D130" s="220" t="s">
        <v>74</v>
      </c>
      <c r="E130" s="221" t="s">
        <v>166</v>
      </c>
      <c r="F130" s="221" t="s">
        <v>167</v>
      </c>
      <c r="G130" s="219"/>
      <c r="H130" s="219"/>
      <c r="I130" s="222"/>
      <c r="J130" s="223">
        <f>BK130</f>
        <v>0</v>
      </c>
      <c r="K130" s="219"/>
      <c r="L130" s="224"/>
      <c r="M130" s="225"/>
      <c r="N130" s="226"/>
      <c r="O130" s="226"/>
      <c r="P130" s="227">
        <f>P131+P152+P156+P168+P202</f>
        <v>0</v>
      </c>
      <c r="Q130" s="226"/>
      <c r="R130" s="227">
        <f>R131+R152+R156+R168+R202</f>
        <v>97.153264599999986</v>
      </c>
      <c r="S130" s="226"/>
      <c r="T130" s="228">
        <f>T131+T152+T156+T168+T202</f>
        <v>87.125999999999991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75</v>
      </c>
      <c r="AY130" s="229" t="s">
        <v>168</v>
      </c>
      <c r="BK130" s="231">
        <f>BK131+BK152+BK156+BK168+BK202</f>
        <v>0</v>
      </c>
    </row>
    <row r="131" s="12" customFormat="1" ht="22.8" customHeight="1">
      <c r="A131" s="12"/>
      <c r="B131" s="218"/>
      <c r="C131" s="219"/>
      <c r="D131" s="220" t="s">
        <v>74</v>
      </c>
      <c r="E131" s="232" t="s">
        <v>79</v>
      </c>
      <c r="F131" s="232" t="s">
        <v>169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SUM(P132:P151)</f>
        <v>0</v>
      </c>
      <c r="Q131" s="226"/>
      <c r="R131" s="227">
        <f>SUM(R132:R151)</f>
        <v>0.044910000000000005</v>
      </c>
      <c r="S131" s="226"/>
      <c r="T131" s="228">
        <f>SUM(T132:T151)</f>
        <v>80.450999999999993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79</v>
      </c>
      <c r="AT131" s="230" t="s">
        <v>74</v>
      </c>
      <c r="AU131" s="230" t="s">
        <v>79</v>
      </c>
      <c r="AY131" s="229" t="s">
        <v>168</v>
      </c>
      <c r="BK131" s="231">
        <f>SUM(BK132:BK151)</f>
        <v>0</v>
      </c>
    </row>
    <row r="132" s="2" customFormat="1" ht="33" customHeight="1">
      <c r="A132" s="35"/>
      <c r="B132" s="36"/>
      <c r="C132" s="234" t="s">
        <v>79</v>
      </c>
      <c r="D132" s="234" t="s">
        <v>170</v>
      </c>
      <c r="E132" s="235" t="s">
        <v>466</v>
      </c>
      <c r="F132" s="236" t="s">
        <v>467</v>
      </c>
      <c r="G132" s="237" t="s">
        <v>173</v>
      </c>
      <c r="H132" s="238">
        <v>44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0.23499999999999999</v>
      </c>
      <c r="T132" s="244">
        <f>S132*H132</f>
        <v>10.34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468</v>
      </c>
    </row>
    <row r="133" s="2" customFormat="1" ht="24.15" customHeight="1">
      <c r="A133" s="35"/>
      <c r="B133" s="36"/>
      <c r="C133" s="234" t="s">
        <v>87</v>
      </c>
      <c r="D133" s="234" t="s">
        <v>170</v>
      </c>
      <c r="E133" s="235" t="s">
        <v>469</v>
      </c>
      <c r="F133" s="236" t="s">
        <v>470</v>
      </c>
      <c r="G133" s="237" t="s">
        <v>173</v>
      </c>
      <c r="H133" s="238">
        <v>102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0.098000000000000004</v>
      </c>
      <c r="T133" s="244">
        <f>S133*H133</f>
        <v>9.9960000000000004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471</v>
      </c>
    </row>
    <row r="134" s="2" customFormat="1" ht="33" customHeight="1">
      <c r="A134" s="35"/>
      <c r="B134" s="36"/>
      <c r="C134" s="234" t="s">
        <v>102</v>
      </c>
      <c r="D134" s="234" t="s">
        <v>170</v>
      </c>
      <c r="E134" s="235" t="s">
        <v>475</v>
      </c>
      <c r="F134" s="236" t="s">
        <v>476</v>
      </c>
      <c r="G134" s="237" t="s">
        <v>267</v>
      </c>
      <c r="H134" s="238">
        <v>91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0.14499999999999999</v>
      </c>
      <c r="T134" s="244">
        <f>S134*H134</f>
        <v>13.194999999999999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477</v>
      </c>
    </row>
    <row r="135" s="2" customFormat="1" ht="33" customHeight="1">
      <c r="A135" s="35"/>
      <c r="B135" s="36"/>
      <c r="C135" s="234" t="s">
        <v>109</v>
      </c>
      <c r="D135" s="234" t="s">
        <v>170</v>
      </c>
      <c r="E135" s="235" t="s">
        <v>478</v>
      </c>
      <c r="F135" s="236" t="s">
        <v>479</v>
      </c>
      <c r="G135" s="237" t="s">
        <v>173</v>
      </c>
      <c r="H135" s="238">
        <v>102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0.23499999999999999</v>
      </c>
      <c r="T135" s="244">
        <f>S135*H135</f>
        <v>23.969999999999999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480</v>
      </c>
    </row>
    <row r="136" s="2" customFormat="1" ht="33" customHeight="1">
      <c r="A136" s="35"/>
      <c r="B136" s="36"/>
      <c r="C136" s="234" t="s">
        <v>120</v>
      </c>
      <c r="D136" s="234" t="s">
        <v>170</v>
      </c>
      <c r="E136" s="235" t="s">
        <v>484</v>
      </c>
      <c r="F136" s="236" t="s">
        <v>485</v>
      </c>
      <c r="G136" s="237" t="s">
        <v>173</v>
      </c>
      <c r="H136" s="238">
        <v>102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0.22500000000000001</v>
      </c>
      <c r="T136" s="244">
        <f>S136*H136</f>
        <v>22.949999999999999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486</v>
      </c>
    </row>
    <row r="137" s="2" customFormat="1" ht="33" customHeight="1">
      <c r="A137" s="35"/>
      <c r="B137" s="36"/>
      <c r="C137" s="234" t="s">
        <v>127</v>
      </c>
      <c r="D137" s="234" t="s">
        <v>170</v>
      </c>
      <c r="E137" s="235" t="s">
        <v>487</v>
      </c>
      <c r="F137" s="236" t="s">
        <v>488</v>
      </c>
      <c r="G137" s="237" t="s">
        <v>177</v>
      </c>
      <c r="H137" s="238">
        <v>8.3000000000000007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489</v>
      </c>
    </row>
    <row r="138" s="2" customFormat="1" ht="24.15" customHeight="1">
      <c r="A138" s="35"/>
      <c r="B138" s="36"/>
      <c r="C138" s="234" t="s">
        <v>192</v>
      </c>
      <c r="D138" s="234" t="s">
        <v>170</v>
      </c>
      <c r="E138" s="235" t="s">
        <v>1245</v>
      </c>
      <c r="F138" s="236" t="s">
        <v>1246</v>
      </c>
      <c r="G138" s="237" t="s">
        <v>177</v>
      </c>
      <c r="H138" s="238">
        <v>9</v>
      </c>
      <c r="I138" s="239"/>
      <c r="J138" s="238">
        <f>ROUND(I138*H138,2)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109</v>
      </c>
      <c r="AT138" s="245" t="s">
        <v>170</v>
      </c>
      <c r="AU138" s="245" t="s">
        <v>87</v>
      </c>
      <c r="AY138" s="14" t="s">
        <v>168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6">
        <f>ROUND(I138*H138,2)</f>
        <v>0</v>
      </c>
      <c r="BL138" s="14" t="s">
        <v>109</v>
      </c>
      <c r="BM138" s="245" t="s">
        <v>1247</v>
      </c>
    </row>
    <row r="139" s="2" customFormat="1" ht="24.15" customHeight="1">
      <c r="A139" s="35"/>
      <c r="B139" s="36"/>
      <c r="C139" s="234" t="s">
        <v>197</v>
      </c>
      <c r="D139" s="234" t="s">
        <v>170</v>
      </c>
      <c r="E139" s="235" t="s">
        <v>493</v>
      </c>
      <c r="F139" s="236" t="s">
        <v>494</v>
      </c>
      <c r="G139" s="237" t="s">
        <v>177</v>
      </c>
      <c r="H139" s="238">
        <v>2.7000000000000002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495</v>
      </c>
    </row>
    <row r="140" s="2" customFormat="1" ht="16.5" customHeight="1">
      <c r="A140" s="35"/>
      <c r="B140" s="36"/>
      <c r="C140" s="234" t="s">
        <v>201</v>
      </c>
      <c r="D140" s="234" t="s">
        <v>170</v>
      </c>
      <c r="E140" s="235" t="s">
        <v>502</v>
      </c>
      <c r="F140" s="236" t="s">
        <v>503</v>
      </c>
      <c r="G140" s="237" t="s">
        <v>177</v>
      </c>
      <c r="H140" s="238">
        <v>3.0899999999999999</v>
      </c>
      <c r="I140" s="239"/>
      <c r="J140" s="238">
        <f>ROUND(I140*H140,2)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109</v>
      </c>
      <c r="AT140" s="245" t="s">
        <v>170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109</v>
      </c>
      <c r="BM140" s="245" t="s">
        <v>1248</v>
      </c>
    </row>
    <row r="141" s="2" customFormat="1" ht="37.8" customHeight="1">
      <c r="A141" s="35"/>
      <c r="B141" s="36"/>
      <c r="C141" s="234" t="s">
        <v>206</v>
      </c>
      <c r="D141" s="234" t="s">
        <v>170</v>
      </c>
      <c r="E141" s="235" t="s">
        <v>1083</v>
      </c>
      <c r="F141" s="236" t="s">
        <v>506</v>
      </c>
      <c r="G141" s="237" t="s">
        <v>177</v>
      </c>
      <c r="H141" s="238">
        <v>0.93000000000000005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1249</v>
      </c>
    </row>
    <row r="142" s="2" customFormat="1" ht="33" customHeight="1">
      <c r="A142" s="35"/>
      <c r="B142" s="36"/>
      <c r="C142" s="234" t="s">
        <v>211</v>
      </c>
      <c r="D142" s="234" t="s">
        <v>170</v>
      </c>
      <c r="E142" s="235" t="s">
        <v>182</v>
      </c>
      <c r="F142" s="236" t="s">
        <v>183</v>
      </c>
      <c r="G142" s="237" t="s">
        <v>177</v>
      </c>
      <c r="H142" s="238">
        <v>12.09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109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510</v>
      </c>
    </row>
    <row r="143" s="2" customFormat="1" ht="37.8" customHeight="1">
      <c r="A143" s="35"/>
      <c r="B143" s="36"/>
      <c r="C143" s="234" t="s">
        <v>216</v>
      </c>
      <c r="D143" s="234" t="s">
        <v>170</v>
      </c>
      <c r="E143" s="235" t="s">
        <v>185</v>
      </c>
      <c r="F143" s="236" t="s">
        <v>186</v>
      </c>
      <c r="G143" s="237" t="s">
        <v>177</v>
      </c>
      <c r="H143" s="238">
        <v>84.599999999999994</v>
      </c>
      <c r="I143" s="239"/>
      <c r="J143" s="238">
        <f>ROUND(I143*H143,2)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109</v>
      </c>
      <c r="AT143" s="245" t="s">
        <v>170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109</v>
      </c>
      <c r="BM143" s="245" t="s">
        <v>513</v>
      </c>
    </row>
    <row r="144" s="2" customFormat="1" ht="16.5" customHeight="1">
      <c r="A144" s="35"/>
      <c r="B144" s="36"/>
      <c r="C144" s="234" t="s">
        <v>220</v>
      </c>
      <c r="D144" s="234" t="s">
        <v>170</v>
      </c>
      <c r="E144" s="235" t="s">
        <v>1250</v>
      </c>
      <c r="F144" s="236" t="s">
        <v>1251</v>
      </c>
      <c r="G144" s="237" t="s">
        <v>177</v>
      </c>
      <c r="H144" s="238">
        <v>12.09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516</v>
      </c>
    </row>
    <row r="145" s="2" customFormat="1" ht="24.15" customHeight="1">
      <c r="A145" s="35"/>
      <c r="B145" s="36"/>
      <c r="C145" s="234" t="s">
        <v>224</v>
      </c>
      <c r="D145" s="234" t="s">
        <v>170</v>
      </c>
      <c r="E145" s="235" t="s">
        <v>188</v>
      </c>
      <c r="F145" s="236" t="s">
        <v>189</v>
      </c>
      <c r="G145" s="237" t="s">
        <v>190</v>
      </c>
      <c r="H145" s="238">
        <v>52.439999999999998</v>
      </c>
      <c r="I145" s="239"/>
      <c r="J145" s="238">
        <f>ROUND(I145*H145,2)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109</v>
      </c>
      <c r="AT145" s="245" t="s">
        <v>170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517</v>
      </c>
    </row>
    <row r="146" s="2" customFormat="1" ht="21.75" customHeight="1">
      <c r="A146" s="35"/>
      <c r="B146" s="36"/>
      <c r="C146" s="234" t="s">
        <v>228</v>
      </c>
      <c r="D146" s="234" t="s">
        <v>170</v>
      </c>
      <c r="E146" s="235" t="s">
        <v>527</v>
      </c>
      <c r="F146" s="236" t="s">
        <v>528</v>
      </c>
      <c r="G146" s="237" t="s">
        <v>173</v>
      </c>
      <c r="H146" s="238">
        <v>65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529</v>
      </c>
    </row>
    <row r="147" s="2" customFormat="1" ht="21.75" customHeight="1">
      <c r="A147" s="35"/>
      <c r="B147" s="36"/>
      <c r="C147" s="234" t="s">
        <v>234</v>
      </c>
      <c r="D147" s="234" t="s">
        <v>170</v>
      </c>
      <c r="E147" s="235" t="s">
        <v>193</v>
      </c>
      <c r="F147" s="236" t="s">
        <v>194</v>
      </c>
      <c r="G147" s="237" t="s">
        <v>173</v>
      </c>
      <c r="H147" s="238">
        <v>153.80000000000001</v>
      </c>
      <c r="I147" s="239"/>
      <c r="J147" s="238">
        <f>ROUND(I147*H147,2)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109</v>
      </c>
      <c r="AT147" s="245" t="s">
        <v>170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530</v>
      </c>
    </row>
    <row r="148" s="2" customFormat="1" ht="24.15" customHeight="1">
      <c r="A148" s="35"/>
      <c r="B148" s="36"/>
      <c r="C148" s="234" t="s">
        <v>277</v>
      </c>
      <c r="D148" s="234" t="s">
        <v>170</v>
      </c>
      <c r="E148" s="235" t="s">
        <v>531</v>
      </c>
      <c r="F148" s="236" t="s">
        <v>532</v>
      </c>
      <c r="G148" s="237" t="s">
        <v>173</v>
      </c>
      <c r="H148" s="238">
        <v>65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533</v>
      </c>
    </row>
    <row r="149" s="2" customFormat="1" ht="16.5" customHeight="1">
      <c r="A149" s="35"/>
      <c r="B149" s="36"/>
      <c r="C149" s="234" t="s">
        <v>281</v>
      </c>
      <c r="D149" s="234" t="s">
        <v>170</v>
      </c>
      <c r="E149" s="235" t="s">
        <v>534</v>
      </c>
      <c r="F149" s="236" t="s">
        <v>535</v>
      </c>
      <c r="G149" s="237" t="s">
        <v>173</v>
      </c>
      <c r="H149" s="238">
        <v>65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0.00064000000000000005</v>
      </c>
      <c r="R149" s="243">
        <f>Q149*H149</f>
        <v>0.041600000000000005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109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109</v>
      </c>
      <c r="BM149" s="245" t="s">
        <v>536</v>
      </c>
    </row>
    <row r="150" s="2" customFormat="1" ht="16.5" customHeight="1">
      <c r="A150" s="35"/>
      <c r="B150" s="36"/>
      <c r="C150" s="247" t="s">
        <v>285</v>
      </c>
      <c r="D150" s="247" t="s">
        <v>212</v>
      </c>
      <c r="E150" s="248" t="s">
        <v>537</v>
      </c>
      <c r="F150" s="249" t="s">
        <v>538</v>
      </c>
      <c r="G150" s="250" t="s">
        <v>319</v>
      </c>
      <c r="H150" s="251">
        <v>2.0099999999999998</v>
      </c>
      <c r="I150" s="252"/>
      <c r="J150" s="251">
        <f>ROUND(I150*H150,2)</f>
        <v>0</v>
      </c>
      <c r="K150" s="253"/>
      <c r="L150" s="254"/>
      <c r="M150" s="255" t="s">
        <v>1</v>
      </c>
      <c r="N150" s="256" t="s">
        <v>41</v>
      </c>
      <c r="O150" s="94"/>
      <c r="P150" s="243">
        <f>O150*H150</f>
        <v>0</v>
      </c>
      <c r="Q150" s="243">
        <v>0.001</v>
      </c>
      <c r="R150" s="243">
        <f>Q150*H150</f>
        <v>0.0020099999999999996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197</v>
      </c>
      <c r="AT150" s="245" t="s">
        <v>212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109</v>
      </c>
      <c r="BM150" s="245" t="s">
        <v>539</v>
      </c>
    </row>
    <row r="151" s="2" customFormat="1" ht="24.15" customHeight="1">
      <c r="A151" s="35"/>
      <c r="B151" s="36"/>
      <c r="C151" s="234" t="s">
        <v>7</v>
      </c>
      <c r="D151" s="234" t="s">
        <v>170</v>
      </c>
      <c r="E151" s="235" t="s">
        <v>540</v>
      </c>
      <c r="F151" s="236" t="s">
        <v>541</v>
      </c>
      <c r="G151" s="237" t="s">
        <v>173</v>
      </c>
      <c r="H151" s="238">
        <v>65</v>
      </c>
      <c r="I151" s="239"/>
      <c r="J151" s="238">
        <f>ROUND(I151*H151,2)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2.0000000000000002E-05</v>
      </c>
      <c r="R151" s="243">
        <f>Q151*H151</f>
        <v>0.0013000000000000002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109</v>
      </c>
      <c r="AT151" s="245" t="s">
        <v>170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109</v>
      </c>
      <c r="BM151" s="245" t="s">
        <v>542</v>
      </c>
    </row>
    <row r="152" s="12" customFormat="1" ht="22.8" customHeight="1">
      <c r="A152" s="12"/>
      <c r="B152" s="218"/>
      <c r="C152" s="219"/>
      <c r="D152" s="220" t="s">
        <v>74</v>
      </c>
      <c r="E152" s="232" t="s">
        <v>87</v>
      </c>
      <c r="F152" s="232" t="s">
        <v>543</v>
      </c>
      <c r="G152" s="219"/>
      <c r="H152" s="219"/>
      <c r="I152" s="222"/>
      <c r="J152" s="233">
        <f>BK152</f>
        <v>0</v>
      </c>
      <c r="K152" s="219"/>
      <c r="L152" s="224"/>
      <c r="M152" s="225"/>
      <c r="N152" s="226"/>
      <c r="O152" s="226"/>
      <c r="P152" s="227">
        <f>SUM(P153:P155)</f>
        <v>0</v>
      </c>
      <c r="Q152" s="226"/>
      <c r="R152" s="227">
        <f>SUM(R153:R155)</f>
        <v>7.5086935999999991</v>
      </c>
      <c r="S152" s="226"/>
      <c r="T152" s="228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9" t="s">
        <v>79</v>
      </c>
      <c r="AT152" s="230" t="s">
        <v>74</v>
      </c>
      <c r="AU152" s="230" t="s">
        <v>79</v>
      </c>
      <c r="AY152" s="229" t="s">
        <v>168</v>
      </c>
      <c r="BK152" s="231">
        <f>SUM(BK153:BK155)</f>
        <v>0</v>
      </c>
    </row>
    <row r="153" s="2" customFormat="1" ht="16.5" customHeight="1">
      <c r="A153" s="35"/>
      <c r="B153" s="36"/>
      <c r="C153" s="234" t="s">
        <v>292</v>
      </c>
      <c r="D153" s="234" t="s">
        <v>170</v>
      </c>
      <c r="E153" s="235" t="s">
        <v>559</v>
      </c>
      <c r="F153" s="236" t="s">
        <v>560</v>
      </c>
      <c r="G153" s="237" t="s">
        <v>177</v>
      </c>
      <c r="H153" s="238">
        <v>3.0899999999999999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2.4157199999999999</v>
      </c>
      <c r="R153" s="243">
        <f>Q153*H153</f>
        <v>7.4645747999999994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109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109</v>
      </c>
      <c r="BM153" s="245" t="s">
        <v>1252</v>
      </c>
    </row>
    <row r="154" s="2" customFormat="1" ht="21.75" customHeight="1">
      <c r="A154" s="35"/>
      <c r="B154" s="36"/>
      <c r="C154" s="234" t="s">
        <v>296</v>
      </c>
      <c r="D154" s="234" t="s">
        <v>170</v>
      </c>
      <c r="E154" s="235" t="s">
        <v>562</v>
      </c>
      <c r="F154" s="236" t="s">
        <v>563</v>
      </c>
      <c r="G154" s="237" t="s">
        <v>173</v>
      </c>
      <c r="H154" s="238">
        <v>10.84</v>
      </c>
      <c r="I154" s="239"/>
      <c r="J154" s="238">
        <f>ROUND(I154*H154,2)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0.0040699999999999998</v>
      </c>
      <c r="R154" s="243">
        <f>Q154*H154</f>
        <v>0.0441188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109</v>
      </c>
      <c r="AT154" s="245" t="s">
        <v>170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109</v>
      </c>
      <c r="BM154" s="245" t="s">
        <v>1253</v>
      </c>
    </row>
    <row r="155" s="2" customFormat="1" ht="24.15" customHeight="1">
      <c r="A155" s="35"/>
      <c r="B155" s="36"/>
      <c r="C155" s="234" t="s">
        <v>300</v>
      </c>
      <c r="D155" s="234" t="s">
        <v>170</v>
      </c>
      <c r="E155" s="235" t="s">
        <v>565</v>
      </c>
      <c r="F155" s="236" t="s">
        <v>566</v>
      </c>
      <c r="G155" s="237" t="s">
        <v>173</v>
      </c>
      <c r="H155" s="238">
        <v>10.84</v>
      </c>
      <c r="I155" s="239"/>
      <c r="J155" s="238">
        <f>ROUND(I155*H155,2)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109</v>
      </c>
      <c r="AT155" s="245" t="s">
        <v>170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109</v>
      </c>
      <c r="BM155" s="245" t="s">
        <v>1254</v>
      </c>
    </row>
    <row r="156" s="12" customFormat="1" ht="22.8" customHeight="1">
      <c r="A156" s="12"/>
      <c r="B156" s="218"/>
      <c r="C156" s="219"/>
      <c r="D156" s="220" t="s">
        <v>74</v>
      </c>
      <c r="E156" s="232" t="s">
        <v>120</v>
      </c>
      <c r="F156" s="232" t="s">
        <v>196</v>
      </c>
      <c r="G156" s="219"/>
      <c r="H156" s="219"/>
      <c r="I156" s="222"/>
      <c r="J156" s="233">
        <f>BK156</f>
        <v>0</v>
      </c>
      <c r="K156" s="219"/>
      <c r="L156" s="224"/>
      <c r="M156" s="225"/>
      <c r="N156" s="226"/>
      <c r="O156" s="226"/>
      <c r="P156" s="227">
        <f>SUM(P157:P167)</f>
        <v>0</v>
      </c>
      <c r="Q156" s="226"/>
      <c r="R156" s="227">
        <f>SUM(R157:R167)</f>
        <v>74.077189999999987</v>
      </c>
      <c r="S156" s="226"/>
      <c r="T156" s="228">
        <f>SUM(T157:T167)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9" t="s">
        <v>79</v>
      </c>
      <c r="AT156" s="230" t="s">
        <v>74</v>
      </c>
      <c r="AU156" s="230" t="s">
        <v>79</v>
      </c>
      <c r="AY156" s="229" t="s">
        <v>168</v>
      </c>
      <c r="BK156" s="231">
        <f>SUM(BK157:BK167)</f>
        <v>0</v>
      </c>
    </row>
    <row r="157" s="2" customFormat="1" ht="33" customHeight="1">
      <c r="A157" s="35"/>
      <c r="B157" s="36"/>
      <c r="C157" s="234" t="s">
        <v>304</v>
      </c>
      <c r="D157" s="234" t="s">
        <v>170</v>
      </c>
      <c r="E157" s="235" t="s">
        <v>578</v>
      </c>
      <c r="F157" s="236" t="s">
        <v>579</v>
      </c>
      <c r="G157" s="237" t="s">
        <v>173</v>
      </c>
      <c r="H157" s="238">
        <v>109.8</v>
      </c>
      <c r="I157" s="239"/>
      <c r="J157" s="238">
        <f>ROUND(I157*H157,2)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0.29160000000000003</v>
      </c>
      <c r="R157" s="243">
        <f>Q157*H157</f>
        <v>32.017679999999999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109</v>
      </c>
      <c r="AT157" s="245" t="s">
        <v>170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109</v>
      </c>
      <c r="BM157" s="245" t="s">
        <v>580</v>
      </c>
    </row>
    <row r="158" s="2" customFormat="1" ht="33" customHeight="1">
      <c r="A158" s="35"/>
      <c r="B158" s="36"/>
      <c r="C158" s="234" t="s">
        <v>308</v>
      </c>
      <c r="D158" s="234" t="s">
        <v>170</v>
      </c>
      <c r="E158" s="235" t="s">
        <v>584</v>
      </c>
      <c r="F158" s="236" t="s">
        <v>585</v>
      </c>
      <c r="G158" s="237" t="s">
        <v>173</v>
      </c>
      <c r="H158" s="238">
        <v>15</v>
      </c>
      <c r="I158" s="239"/>
      <c r="J158" s="238">
        <f>ROUND(I158*H158,2)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0.44814999999999999</v>
      </c>
      <c r="R158" s="243">
        <f>Q158*H158</f>
        <v>6.7222499999999998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109</v>
      </c>
      <c r="AT158" s="245" t="s">
        <v>170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109</v>
      </c>
      <c r="BM158" s="245" t="s">
        <v>586</v>
      </c>
    </row>
    <row r="159" s="2" customFormat="1" ht="24.15" customHeight="1">
      <c r="A159" s="35"/>
      <c r="B159" s="36"/>
      <c r="C159" s="234" t="s">
        <v>312</v>
      </c>
      <c r="D159" s="234" t="s">
        <v>170</v>
      </c>
      <c r="E159" s="235" t="s">
        <v>590</v>
      </c>
      <c r="F159" s="236" t="s">
        <v>591</v>
      </c>
      <c r="G159" s="237" t="s">
        <v>173</v>
      </c>
      <c r="H159" s="238">
        <v>44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0.18906999999999999</v>
      </c>
      <c r="R159" s="243">
        <f>Q159*H159</f>
        <v>8.3190799999999996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109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109</v>
      </c>
      <c r="BM159" s="245" t="s">
        <v>592</v>
      </c>
    </row>
    <row r="160" s="2" customFormat="1" ht="33" customHeight="1">
      <c r="A160" s="35"/>
      <c r="B160" s="36"/>
      <c r="C160" s="234" t="s">
        <v>316</v>
      </c>
      <c r="D160" s="234" t="s">
        <v>170</v>
      </c>
      <c r="E160" s="235" t="s">
        <v>605</v>
      </c>
      <c r="F160" s="236" t="s">
        <v>606</v>
      </c>
      <c r="G160" s="237" t="s">
        <v>173</v>
      </c>
      <c r="H160" s="238">
        <v>15</v>
      </c>
      <c r="I160" s="239"/>
      <c r="J160" s="238">
        <f>ROUND(I160*H160,2)</f>
        <v>0</v>
      </c>
      <c r="K160" s="240"/>
      <c r="L160" s="41"/>
      <c r="M160" s="241" t="s">
        <v>1</v>
      </c>
      <c r="N160" s="242" t="s">
        <v>41</v>
      </c>
      <c r="O160" s="94"/>
      <c r="P160" s="243">
        <f>O160*H160</f>
        <v>0</v>
      </c>
      <c r="Q160" s="243">
        <v>0.0057099999999999998</v>
      </c>
      <c r="R160" s="243">
        <f>Q160*H160</f>
        <v>0.085650000000000004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109</v>
      </c>
      <c r="AT160" s="245" t="s">
        <v>170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109</v>
      </c>
      <c r="BM160" s="245" t="s">
        <v>1255</v>
      </c>
    </row>
    <row r="161" s="2" customFormat="1" ht="33" customHeight="1">
      <c r="A161" s="35"/>
      <c r="B161" s="36"/>
      <c r="C161" s="234" t="s">
        <v>321</v>
      </c>
      <c r="D161" s="234" t="s">
        <v>170</v>
      </c>
      <c r="E161" s="235" t="s">
        <v>611</v>
      </c>
      <c r="F161" s="236" t="s">
        <v>612</v>
      </c>
      <c r="G161" s="237" t="s">
        <v>173</v>
      </c>
      <c r="H161" s="238">
        <v>15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0.12966</v>
      </c>
      <c r="R161" s="243">
        <f>Q161*H161</f>
        <v>1.9449000000000001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109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109</v>
      </c>
      <c r="BM161" s="245" t="s">
        <v>1256</v>
      </c>
    </row>
    <row r="162" s="2" customFormat="1" ht="44.25" customHeight="1">
      <c r="A162" s="35"/>
      <c r="B162" s="36"/>
      <c r="C162" s="234" t="s">
        <v>325</v>
      </c>
      <c r="D162" s="234" t="s">
        <v>170</v>
      </c>
      <c r="E162" s="235" t="s">
        <v>623</v>
      </c>
      <c r="F162" s="236" t="s">
        <v>624</v>
      </c>
      <c r="G162" s="237" t="s">
        <v>173</v>
      </c>
      <c r="H162" s="238">
        <v>100</v>
      </c>
      <c r="I162" s="239"/>
      <c r="J162" s="238">
        <f>ROUND(I162*H162,2)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0.092499999999999999</v>
      </c>
      <c r="R162" s="243">
        <f>Q162*H162</f>
        <v>9.25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109</v>
      </c>
      <c r="AT162" s="245" t="s">
        <v>170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109</v>
      </c>
      <c r="BM162" s="245" t="s">
        <v>625</v>
      </c>
    </row>
    <row r="163" s="2" customFormat="1" ht="21.75" customHeight="1">
      <c r="A163" s="35"/>
      <c r="B163" s="36"/>
      <c r="C163" s="247" t="s">
        <v>329</v>
      </c>
      <c r="D163" s="247" t="s">
        <v>212</v>
      </c>
      <c r="E163" s="248" t="s">
        <v>626</v>
      </c>
      <c r="F163" s="249" t="s">
        <v>627</v>
      </c>
      <c r="G163" s="250" t="s">
        <v>173</v>
      </c>
      <c r="H163" s="251">
        <v>102</v>
      </c>
      <c r="I163" s="252"/>
      <c r="J163" s="251">
        <f>ROUND(I163*H163,2)</f>
        <v>0</v>
      </c>
      <c r="K163" s="253"/>
      <c r="L163" s="254"/>
      <c r="M163" s="255" t="s">
        <v>1</v>
      </c>
      <c r="N163" s="256" t="s">
        <v>41</v>
      </c>
      <c r="O163" s="94"/>
      <c r="P163" s="243">
        <f>O163*H163</f>
        <v>0</v>
      </c>
      <c r="Q163" s="243">
        <v>0.13</v>
      </c>
      <c r="R163" s="243">
        <f>Q163*H163</f>
        <v>13.26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197</v>
      </c>
      <c r="AT163" s="245" t="s">
        <v>212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109</v>
      </c>
      <c r="BM163" s="245" t="s">
        <v>628</v>
      </c>
    </row>
    <row r="164" s="2" customFormat="1" ht="24.15" customHeight="1">
      <c r="A164" s="35"/>
      <c r="B164" s="36"/>
      <c r="C164" s="234" t="s">
        <v>333</v>
      </c>
      <c r="D164" s="234" t="s">
        <v>170</v>
      </c>
      <c r="E164" s="235" t="s">
        <v>629</v>
      </c>
      <c r="F164" s="236" t="s">
        <v>630</v>
      </c>
      <c r="G164" s="237" t="s">
        <v>173</v>
      </c>
      <c r="H164" s="238">
        <v>9.8000000000000007</v>
      </c>
      <c r="I164" s="239"/>
      <c r="J164" s="238">
        <f>ROUND(I164*H164,2)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0.112</v>
      </c>
      <c r="R164" s="243">
        <f>Q164*H164</f>
        <v>1.0976000000000001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109</v>
      </c>
      <c r="AT164" s="245" t="s">
        <v>170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109</v>
      </c>
      <c r="BM164" s="245" t="s">
        <v>631</v>
      </c>
    </row>
    <row r="165" s="2" customFormat="1" ht="24.15" customHeight="1">
      <c r="A165" s="35"/>
      <c r="B165" s="36"/>
      <c r="C165" s="247" t="s">
        <v>337</v>
      </c>
      <c r="D165" s="247" t="s">
        <v>212</v>
      </c>
      <c r="E165" s="248" t="s">
        <v>632</v>
      </c>
      <c r="F165" s="249" t="s">
        <v>633</v>
      </c>
      <c r="G165" s="250" t="s">
        <v>173</v>
      </c>
      <c r="H165" s="251">
        <v>8.9800000000000004</v>
      </c>
      <c r="I165" s="252"/>
      <c r="J165" s="251">
        <f>ROUND(I165*H165,2)</f>
        <v>0</v>
      </c>
      <c r="K165" s="253"/>
      <c r="L165" s="254"/>
      <c r="M165" s="255" t="s">
        <v>1</v>
      </c>
      <c r="N165" s="256" t="s">
        <v>41</v>
      </c>
      <c r="O165" s="94"/>
      <c r="P165" s="243">
        <f>O165*H165</f>
        <v>0</v>
      </c>
      <c r="Q165" s="243">
        <v>0.13800000000000001</v>
      </c>
      <c r="R165" s="243">
        <f>Q165*H165</f>
        <v>1.2392400000000001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197</v>
      </c>
      <c r="AT165" s="245" t="s">
        <v>212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109</v>
      </c>
      <c r="BM165" s="245" t="s">
        <v>634</v>
      </c>
    </row>
    <row r="166" s="2" customFormat="1" ht="24.15" customHeight="1">
      <c r="A166" s="35"/>
      <c r="B166" s="36"/>
      <c r="C166" s="247" t="s">
        <v>341</v>
      </c>
      <c r="D166" s="247" t="s">
        <v>212</v>
      </c>
      <c r="E166" s="248" t="s">
        <v>635</v>
      </c>
      <c r="F166" s="249" t="s">
        <v>636</v>
      </c>
      <c r="G166" s="250" t="s">
        <v>173</v>
      </c>
      <c r="H166" s="251">
        <v>1.02</v>
      </c>
      <c r="I166" s="252"/>
      <c r="J166" s="251">
        <f>ROUND(I166*H166,2)</f>
        <v>0</v>
      </c>
      <c r="K166" s="253"/>
      <c r="L166" s="254"/>
      <c r="M166" s="255" t="s">
        <v>1</v>
      </c>
      <c r="N166" s="256" t="s">
        <v>41</v>
      </c>
      <c r="O166" s="94"/>
      <c r="P166" s="243">
        <f>O166*H166</f>
        <v>0</v>
      </c>
      <c r="Q166" s="243">
        <v>0.13800000000000001</v>
      </c>
      <c r="R166" s="243">
        <f>Q166*H166</f>
        <v>0.14076000000000002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197</v>
      </c>
      <c r="AT166" s="245" t="s">
        <v>212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109</v>
      </c>
      <c r="BM166" s="245" t="s">
        <v>637</v>
      </c>
    </row>
    <row r="167" s="2" customFormat="1" ht="21.75" customHeight="1">
      <c r="A167" s="35"/>
      <c r="B167" s="36"/>
      <c r="C167" s="234" t="s">
        <v>345</v>
      </c>
      <c r="D167" s="234" t="s">
        <v>170</v>
      </c>
      <c r="E167" s="235" t="s">
        <v>638</v>
      </c>
      <c r="F167" s="236" t="s">
        <v>639</v>
      </c>
      <c r="G167" s="237" t="s">
        <v>267</v>
      </c>
      <c r="H167" s="238">
        <v>3</v>
      </c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1.0000000000000001E-05</v>
      </c>
      <c r="R167" s="243">
        <f>Q167*H167</f>
        <v>3.0000000000000004E-05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109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109</v>
      </c>
      <c r="BM167" s="245" t="s">
        <v>640</v>
      </c>
    </row>
    <row r="168" s="12" customFormat="1" ht="22.8" customHeight="1">
      <c r="A168" s="12"/>
      <c r="B168" s="218"/>
      <c r="C168" s="219"/>
      <c r="D168" s="220" t="s">
        <v>74</v>
      </c>
      <c r="E168" s="232" t="s">
        <v>201</v>
      </c>
      <c r="F168" s="232" t="s">
        <v>205</v>
      </c>
      <c r="G168" s="219"/>
      <c r="H168" s="219"/>
      <c r="I168" s="222"/>
      <c r="J168" s="233">
        <f>BK168</f>
        <v>0</v>
      </c>
      <c r="K168" s="219"/>
      <c r="L168" s="224"/>
      <c r="M168" s="225"/>
      <c r="N168" s="226"/>
      <c r="O168" s="226"/>
      <c r="P168" s="227">
        <f>SUM(P169:P201)</f>
        <v>0</v>
      </c>
      <c r="Q168" s="226"/>
      <c r="R168" s="227">
        <f>SUM(R169:R201)</f>
        <v>15.522471</v>
      </c>
      <c r="S168" s="226"/>
      <c r="T168" s="228">
        <f>SUM(T169:T201)</f>
        <v>6.6750000000000007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9" t="s">
        <v>79</v>
      </c>
      <c r="AT168" s="230" t="s">
        <v>74</v>
      </c>
      <c r="AU168" s="230" t="s">
        <v>79</v>
      </c>
      <c r="AY168" s="229" t="s">
        <v>168</v>
      </c>
      <c r="BK168" s="231">
        <f>SUM(BK169:BK201)</f>
        <v>0</v>
      </c>
    </row>
    <row r="169" s="2" customFormat="1" ht="16.5" customHeight="1">
      <c r="A169" s="35"/>
      <c r="B169" s="36"/>
      <c r="C169" s="234" t="s">
        <v>350</v>
      </c>
      <c r="D169" s="234" t="s">
        <v>170</v>
      </c>
      <c r="E169" s="235" t="s">
        <v>702</v>
      </c>
      <c r="F169" s="236" t="s">
        <v>703</v>
      </c>
      <c r="G169" s="237" t="s">
        <v>209</v>
      </c>
      <c r="H169" s="238">
        <v>1</v>
      </c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0.2457</v>
      </c>
      <c r="R169" s="243">
        <f>Q169*H169</f>
        <v>0.2457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109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109</v>
      </c>
      <c r="BM169" s="245" t="s">
        <v>704</v>
      </c>
    </row>
    <row r="170" s="2" customFormat="1" ht="33" customHeight="1">
      <c r="A170" s="35"/>
      <c r="B170" s="36"/>
      <c r="C170" s="234" t="s">
        <v>354</v>
      </c>
      <c r="D170" s="234" t="s">
        <v>170</v>
      </c>
      <c r="E170" s="235" t="s">
        <v>722</v>
      </c>
      <c r="F170" s="236" t="s">
        <v>723</v>
      </c>
      <c r="G170" s="237" t="s">
        <v>267</v>
      </c>
      <c r="H170" s="238">
        <v>74</v>
      </c>
      <c r="I170" s="239"/>
      <c r="J170" s="238">
        <f>ROUND(I170*H170,2)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0.00011</v>
      </c>
      <c r="R170" s="243">
        <f>Q170*H170</f>
        <v>0.0081399999999999997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109</v>
      </c>
      <c r="AT170" s="245" t="s">
        <v>170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109</v>
      </c>
      <c r="BM170" s="245" t="s">
        <v>724</v>
      </c>
    </row>
    <row r="171" s="2" customFormat="1" ht="37.8" customHeight="1">
      <c r="A171" s="35"/>
      <c r="B171" s="36"/>
      <c r="C171" s="234" t="s">
        <v>358</v>
      </c>
      <c r="D171" s="234" t="s">
        <v>170</v>
      </c>
      <c r="E171" s="235" t="s">
        <v>734</v>
      </c>
      <c r="F171" s="236" t="s">
        <v>735</v>
      </c>
      <c r="G171" s="237" t="s">
        <v>173</v>
      </c>
      <c r="H171" s="238">
        <v>2</v>
      </c>
      <c r="I171" s="239"/>
      <c r="J171" s="238">
        <f>ROUND(I171*H171,2)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0.00089999999999999998</v>
      </c>
      <c r="R171" s="243">
        <f>Q171*H171</f>
        <v>0.0018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109</v>
      </c>
      <c r="AT171" s="245" t="s">
        <v>170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109</v>
      </c>
      <c r="BM171" s="245" t="s">
        <v>736</v>
      </c>
    </row>
    <row r="172" s="2" customFormat="1" ht="24.15" customHeight="1">
      <c r="A172" s="35"/>
      <c r="B172" s="36"/>
      <c r="C172" s="234" t="s">
        <v>362</v>
      </c>
      <c r="D172" s="234" t="s">
        <v>170</v>
      </c>
      <c r="E172" s="235" t="s">
        <v>738</v>
      </c>
      <c r="F172" s="236" t="s">
        <v>739</v>
      </c>
      <c r="G172" s="237" t="s">
        <v>267</v>
      </c>
      <c r="H172" s="238">
        <v>74</v>
      </c>
      <c r="I172" s="239"/>
      <c r="J172" s="238">
        <f>ROUND(I172*H172,2)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</v>
      </c>
      <c r="R172" s="243">
        <f>Q172*H172</f>
        <v>0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109</v>
      </c>
      <c r="AT172" s="245" t="s">
        <v>170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109</v>
      </c>
      <c r="BM172" s="245" t="s">
        <v>740</v>
      </c>
    </row>
    <row r="173" s="2" customFormat="1" ht="24.15" customHeight="1">
      <c r="A173" s="35"/>
      <c r="B173" s="36"/>
      <c r="C173" s="234" t="s">
        <v>366</v>
      </c>
      <c r="D173" s="234" t="s">
        <v>170</v>
      </c>
      <c r="E173" s="235" t="s">
        <v>742</v>
      </c>
      <c r="F173" s="236" t="s">
        <v>743</v>
      </c>
      <c r="G173" s="237" t="s">
        <v>173</v>
      </c>
      <c r="H173" s="238">
        <v>2</v>
      </c>
      <c r="I173" s="239"/>
      <c r="J173" s="238">
        <f>ROUND(I173*H173,2)</f>
        <v>0</v>
      </c>
      <c r="K173" s="240"/>
      <c r="L173" s="41"/>
      <c r="M173" s="241" t="s">
        <v>1</v>
      </c>
      <c r="N173" s="242" t="s">
        <v>41</v>
      </c>
      <c r="O173" s="94"/>
      <c r="P173" s="243">
        <f>O173*H173</f>
        <v>0</v>
      </c>
      <c r="Q173" s="243">
        <v>1.0000000000000001E-05</v>
      </c>
      <c r="R173" s="243">
        <f>Q173*H173</f>
        <v>2.0000000000000002E-05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109</v>
      </c>
      <c r="AT173" s="245" t="s">
        <v>170</v>
      </c>
      <c r="AU173" s="245" t="s">
        <v>87</v>
      </c>
      <c r="AY173" s="14" t="s">
        <v>168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6">
        <f>ROUND(I173*H173,2)</f>
        <v>0</v>
      </c>
      <c r="BL173" s="14" t="s">
        <v>109</v>
      </c>
      <c r="BM173" s="245" t="s">
        <v>744</v>
      </c>
    </row>
    <row r="174" s="2" customFormat="1" ht="37.8" customHeight="1">
      <c r="A174" s="35"/>
      <c r="B174" s="36"/>
      <c r="C174" s="234" t="s">
        <v>370</v>
      </c>
      <c r="D174" s="234" t="s">
        <v>170</v>
      </c>
      <c r="E174" s="235" t="s">
        <v>750</v>
      </c>
      <c r="F174" s="236" t="s">
        <v>751</v>
      </c>
      <c r="G174" s="237" t="s">
        <v>267</v>
      </c>
      <c r="H174" s="238">
        <v>32.700000000000003</v>
      </c>
      <c r="I174" s="239"/>
      <c r="J174" s="238">
        <f>ROUND(I174*H174,2)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0.098530000000000006</v>
      </c>
      <c r="R174" s="243">
        <f>Q174*H174</f>
        <v>3.2219310000000005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109</v>
      </c>
      <c r="AT174" s="245" t="s">
        <v>170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109</v>
      </c>
      <c r="BM174" s="245" t="s">
        <v>752</v>
      </c>
    </row>
    <row r="175" s="2" customFormat="1" ht="16.5" customHeight="1">
      <c r="A175" s="35"/>
      <c r="B175" s="36"/>
      <c r="C175" s="247" t="s">
        <v>374</v>
      </c>
      <c r="D175" s="247" t="s">
        <v>212</v>
      </c>
      <c r="E175" s="248" t="s">
        <v>754</v>
      </c>
      <c r="F175" s="249" t="s">
        <v>755</v>
      </c>
      <c r="G175" s="250" t="s">
        <v>209</v>
      </c>
      <c r="H175" s="251">
        <v>33.030000000000001</v>
      </c>
      <c r="I175" s="252"/>
      <c r="J175" s="251">
        <f>ROUND(I175*H175,2)</f>
        <v>0</v>
      </c>
      <c r="K175" s="253"/>
      <c r="L175" s="254"/>
      <c r="M175" s="255" t="s">
        <v>1</v>
      </c>
      <c r="N175" s="256" t="s">
        <v>41</v>
      </c>
      <c r="O175" s="94"/>
      <c r="P175" s="243">
        <f>O175*H175</f>
        <v>0</v>
      </c>
      <c r="Q175" s="243">
        <v>0.023</v>
      </c>
      <c r="R175" s="243">
        <f>Q175*H175</f>
        <v>0.75968999999999998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197</v>
      </c>
      <c r="AT175" s="245" t="s">
        <v>212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109</v>
      </c>
      <c r="BM175" s="245" t="s">
        <v>756</v>
      </c>
    </row>
    <row r="176" s="2" customFormat="1" ht="33" customHeight="1">
      <c r="A176" s="35"/>
      <c r="B176" s="36"/>
      <c r="C176" s="234" t="s">
        <v>378</v>
      </c>
      <c r="D176" s="234" t="s">
        <v>170</v>
      </c>
      <c r="E176" s="235" t="s">
        <v>758</v>
      </c>
      <c r="F176" s="236" t="s">
        <v>759</v>
      </c>
      <c r="G176" s="237" t="s">
        <v>267</v>
      </c>
      <c r="H176" s="238">
        <v>22</v>
      </c>
      <c r="I176" s="239"/>
      <c r="J176" s="238">
        <f>ROUND(I176*H176,2)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0.17015</v>
      </c>
      <c r="R176" s="243">
        <f>Q176*H176</f>
        <v>3.7433000000000001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109</v>
      </c>
      <c r="AT176" s="245" t="s">
        <v>170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109</v>
      </c>
      <c r="BM176" s="245" t="s">
        <v>760</v>
      </c>
    </row>
    <row r="177" s="2" customFormat="1" ht="16.5" customHeight="1">
      <c r="A177" s="35"/>
      <c r="B177" s="36"/>
      <c r="C177" s="247" t="s">
        <v>384</v>
      </c>
      <c r="D177" s="247" t="s">
        <v>212</v>
      </c>
      <c r="E177" s="248" t="s">
        <v>762</v>
      </c>
      <c r="F177" s="249" t="s">
        <v>763</v>
      </c>
      <c r="G177" s="250" t="s">
        <v>209</v>
      </c>
      <c r="H177" s="251">
        <v>20</v>
      </c>
      <c r="I177" s="252"/>
      <c r="J177" s="251">
        <f>ROUND(I177*H177,2)</f>
        <v>0</v>
      </c>
      <c r="K177" s="253"/>
      <c r="L177" s="254"/>
      <c r="M177" s="255" t="s">
        <v>1</v>
      </c>
      <c r="N177" s="256" t="s">
        <v>41</v>
      </c>
      <c r="O177" s="94"/>
      <c r="P177" s="243">
        <f>O177*H177</f>
        <v>0</v>
      </c>
      <c r="Q177" s="243">
        <v>0.248</v>
      </c>
      <c r="R177" s="243">
        <f>Q177*H177</f>
        <v>4.96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197</v>
      </c>
      <c r="AT177" s="245" t="s">
        <v>212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109</v>
      </c>
      <c r="BM177" s="245" t="s">
        <v>764</v>
      </c>
    </row>
    <row r="178" s="2" customFormat="1" ht="24.15" customHeight="1">
      <c r="A178" s="35"/>
      <c r="B178" s="36"/>
      <c r="C178" s="247" t="s">
        <v>388</v>
      </c>
      <c r="D178" s="247" t="s">
        <v>212</v>
      </c>
      <c r="E178" s="248" t="s">
        <v>766</v>
      </c>
      <c r="F178" s="249" t="s">
        <v>767</v>
      </c>
      <c r="G178" s="250" t="s">
        <v>209</v>
      </c>
      <c r="H178" s="251">
        <v>1</v>
      </c>
      <c r="I178" s="252"/>
      <c r="J178" s="251">
        <f>ROUND(I178*H178,2)</f>
        <v>0</v>
      </c>
      <c r="K178" s="253"/>
      <c r="L178" s="254"/>
      <c r="M178" s="255" t="s">
        <v>1</v>
      </c>
      <c r="N178" s="256" t="s">
        <v>41</v>
      </c>
      <c r="O178" s="94"/>
      <c r="P178" s="243">
        <f>O178*H178</f>
        <v>0</v>
      </c>
      <c r="Q178" s="243">
        <v>0.20699999999999999</v>
      </c>
      <c r="R178" s="243">
        <f>Q178*H178</f>
        <v>0.20699999999999999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197</v>
      </c>
      <c r="AT178" s="245" t="s">
        <v>212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109</v>
      </c>
      <c r="BM178" s="245" t="s">
        <v>768</v>
      </c>
    </row>
    <row r="179" s="2" customFormat="1" ht="24.15" customHeight="1">
      <c r="A179" s="35"/>
      <c r="B179" s="36"/>
      <c r="C179" s="247" t="s">
        <v>392</v>
      </c>
      <c r="D179" s="247" t="s">
        <v>212</v>
      </c>
      <c r="E179" s="248" t="s">
        <v>770</v>
      </c>
      <c r="F179" s="249" t="s">
        <v>771</v>
      </c>
      <c r="G179" s="250" t="s">
        <v>209</v>
      </c>
      <c r="H179" s="251">
        <v>1</v>
      </c>
      <c r="I179" s="252"/>
      <c r="J179" s="251">
        <f>ROUND(I179*H179,2)</f>
        <v>0</v>
      </c>
      <c r="K179" s="253"/>
      <c r="L179" s="254"/>
      <c r="M179" s="255" t="s">
        <v>1</v>
      </c>
      <c r="N179" s="256" t="s">
        <v>41</v>
      </c>
      <c r="O179" s="94"/>
      <c r="P179" s="243">
        <f>O179*H179</f>
        <v>0</v>
      </c>
      <c r="Q179" s="243">
        <v>0.20699999999999999</v>
      </c>
      <c r="R179" s="243">
        <f>Q179*H179</f>
        <v>0.20699999999999999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197</v>
      </c>
      <c r="AT179" s="245" t="s">
        <v>212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109</v>
      </c>
      <c r="BM179" s="245" t="s">
        <v>772</v>
      </c>
    </row>
    <row r="180" s="2" customFormat="1" ht="33" customHeight="1">
      <c r="A180" s="35"/>
      <c r="B180" s="36"/>
      <c r="C180" s="234" t="s">
        <v>396</v>
      </c>
      <c r="D180" s="234" t="s">
        <v>170</v>
      </c>
      <c r="E180" s="235" t="s">
        <v>774</v>
      </c>
      <c r="F180" s="236" t="s">
        <v>775</v>
      </c>
      <c r="G180" s="237" t="s">
        <v>267</v>
      </c>
      <c r="H180" s="238">
        <v>4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0.12662000000000001</v>
      </c>
      <c r="R180" s="243">
        <f>Q180*H180</f>
        <v>0.50648000000000004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109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109</v>
      </c>
      <c r="BM180" s="245" t="s">
        <v>776</v>
      </c>
    </row>
    <row r="181" s="2" customFormat="1" ht="21.75" customHeight="1">
      <c r="A181" s="35"/>
      <c r="B181" s="36"/>
      <c r="C181" s="247" t="s">
        <v>401</v>
      </c>
      <c r="D181" s="247" t="s">
        <v>212</v>
      </c>
      <c r="E181" s="248" t="s">
        <v>778</v>
      </c>
      <c r="F181" s="249" t="s">
        <v>779</v>
      </c>
      <c r="G181" s="250" t="s">
        <v>209</v>
      </c>
      <c r="H181" s="251">
        <v>4.04</v>
      </c>
      <c r="I181" s="252"/>
      <c r="J181" s="251">
        <f>ROUND(I181*H181,2)</f>
        <v>0</v>
      </c>
      <c r="K181" s="253"/>
      <c r="L181" s="254"/>
      <c r="M181" s="255" t="s">
        <v>1</v>
      </c>
      <c r="N181" s="256" t="s">
        <v>41</v>
      </c>
      <c r="O181" s="94"/>
      <c r="P181" s="243">
        <f>O181*H181</f>
        <v>0</v>
      </c>
      <c r="Q181" s="243">
        <v>0.081000000000000003</v>
      </c>
      <c r="R181" s="243">
        <f>Q181*H181</f>
        <v>0.32724000000000003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197</v>
      </c>
      <c r="AT181" s="245" t="s">
        <v>212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109</v>
      </c>
      <c r="BM181" s="245" t="s">
        <v>780</v>
      </c>
    </row>
    <row r="182" s="2" customFormat="1" ht="16.5" customHeight="1">
      <c r="A182" s="35"/>
      <c r="B182" s="36"/>
      <c r="C182" s="234" t="s">
        <v>405</v>
      </c>
      <c r="D182" s="234" t="s">
        <v>170</v>
      </c>
      <c r="E182" s="235" t="s">
        <v>797</v>
      </c>
      <c r="F182" s="236" t="s">
        <v>798</v>
      </c>
      <c r="G182" s="237" t="s">
        <v>267</v>
      </c>
      <c r="H182" s="238">
        <v>17</v>
      </c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2.0000000000000002E-05</v>
      </c>
      <c r="R182" s="243">
        <f>Q182*H182</f>
        <v>0.00034000000000000002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109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109</v>
      </c>
      <c r="BM182" s="245" t="s">
        <v>799</v>
      </c>
    </row>
    <row r="183" s="2" customFormat="1" ht="24.15" customHeight="1">
      <c r="A183" s="35"/>
      <c r="B183" s="36"/>
      <c r="C183" s="234" t="s">
        <v>411</v>
      </c>
      <c r="D183" s="234" t="s">
        <v>170</v>
      </c>
      <c r="E183" s="235" t="s">
        <v>805</v>
      </c>
      <c r="F183" s="236" t="s">
        <v>806</v>
      </c>
      <c r="G183" s="237" t="s">
        <v>267</v>
      </c>
      <c r="H183" s="238">
        <v>17</v>
      </c>
      <c r="I183" s="239"/>
      <c r="J183" s="238">
        <f>ROUND(I183*H183,2)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109</v>
      </c>
      <c r="AT183" s="245" t="s">
        <v>170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109</v>
      </c>
      <c r="BM183" s="245" t="s">
        <v>807</v>
      </c>
    </row>
    <row r="184" s="2" customFormat="1" ht="24.15" customHeight="1">
      <c r="A184" s="35"/>
      <c r="B184" s="36"/>
      <c r="C184" s="234" t="s">
        <v>416</v>
      </c>
      <c r="D184" s="234" t="s">
        <v>170</v>
      </c>
      <c r="E184" s="235" t="s">
        <v>1107</v>
      </c>
      <c r="F184" s="236" t="s">
        <v>814</v>
      </c>
      <c r="G184" s="237" t="s">
        <v>267</v>
      </c>
      <c r="H184" s="238">
        <v>17</v>
      </c>
      <c r="I184" s="239"/>
      <c r="J184" s="238">
        <f>ROUND(I184*H184,2)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1.0000000000000001E-05</v>
      </c>
      <c r="R184" s="243">
        <f>Q184*H184</f>
        <v>0.00017000000000000001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109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109</v>
      </c>
      <c r="BM184" s="245" t="s">
        <v>815</v>
      </c>
    </row>
    <row r="185" s="2" customFormat="1" ht="24.15" customHeight="1">
      <c r="A185" s="35"/>
      <c r="B185" s="36"/>
      <c r="C185" s="234" t="s">
        <v>420</v>
      </c>
      <c r="D185" s="234" t="s">
        <v>170</v>
      </c>
      <c r="E185" s="235" t="s">
        <v>821</v>
      </c>
      <c r="F185" s="236" t="s">
        <v>822</v>
      </c>
      <c r="G185" s="237" t="s">
        <v>209</v>
      </c>
      <c r="H185" s="238">
        <v>1</v>
      </c>
      <c r="I185" s="239"/>
      <c r="J185" s="238">
        <f>ROUND(I185*H185,2)</f>
        <v>0</v>
      </c>
      <c r="K185" s="240"/>
      <c r="L185" s="41"/>
      <c r="M185" s="241" t="s">
        <v>1</v>
      </c>
      <c r="N185" s="242" t="s">
        <v>41</v>
      </c>
      <c r="O185" s="94"/>
      <c r="P185" s="243">
        <f>O185*H185</f>
        <v>0</v>
      </c>
      <c r="Q185" s="243">
        <v>2.0000000000000002E-05</v>
      </c>
      <c r="R185" s="243">
        <f>Q185*H185</f>
        <v>2.0000000000000002E-05</v>
      </c>
      <c r="S185" s="243">
        <v>0</v>
      </c>
      <c r="T185" s="24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109</v>
      </c>
      <c r="AT185" s="245" t="s">
        <v>170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109</v>
      </c>
      <c r="BM185" s="245" t="s">
        <v>823</v>
      </c>
    </row>
    <row r="186" s="2" customFormat="1" ht="37.8" customHeight="1">
      <c r="A186" s="35"/>
      <c r="B186" s="36"/>
      <c r="C186" s="247" t="s">
        <v>425</v>
      </c>
      <c r="D186" s="247" t="s">
        <v>212</v>
      </c>
      <c r="E186" s="248" t="s">
        <v>825</v>
      </c>
      <c r="F186" s="249" t="s">
        <v>826</v>
      </c>
      <c r="G186" s="250" t="s">
        <v>209</v>
      </c>
      <c r="H186" s="251">
        <v>1</v>
      </c>
      <c r="I186" s="252"/>
      <c r="J186" s="251">
        <f>ROUND(I186*H186,2)</f>
        <v>0</v>
      </c>
      <c r="K186" s="253"/>
      <c r="L186" s="254"/>
      <c r="M186" s="255" t="s">
        <v>1</v>
      </c>
      <c r="N186" s="256" t="s">
        <v>41</v>
      </c>
      <c r="O186" s="94"/>
      <c r="P186" s="243">
        <f>O186*H186</f>
        <v>0</v>
      </c>
      <c r="Q186" s="243">
        <v>0.027</v>
      </c>
      <c r="R186" s="243">
        <f>Q186*H186</f>
        <v>0.027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197</v>
      </c>
      <c r="AT186" s="245" t="s">
        <v>212</v>
      </c>
      <c r="AU186" s="245" t="s">
        <v>87</v>
      </c>
      <c r="AY186" s="14" t="s">
        <v>168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6">
        <f>ROUND(I186*H186,2)</f>
        <v>0</v>
      </c>
      <c r="BL186" s="14" t="s">
        <v>109</v>
      </c>
      <c r="BM186" s="245" t="s">
        <v>827</v>
      </c>
    </row>
    <row r="187" s="2" customFormat="1" ht="16.5" customHeight="1">
      <c r="A187" s="35"/>
      <c r="B187" s="36"/>
      <c r="C187" s="234" t="s">
        <v>429</v>
      </c>
      <c r="D187" s="234" t="s">
        <v>170</v>
      </c>
      <c r="E187" s="235" t="s">
        <v>1205</v>
      </c>
      <c r="F187" s="236" t="s">
        <v>1206</v>
      </c>
      <c r="G187" s="237" t="s">
        <v>209</v>
      </c>
      <c r="H187" s="238">
        <v>1</v>
      </c>
      <c r="I187" s="239"/>
      <c r="J187" s="238">
        <f>ROUND(I187*H187,2)</f>
        <v>0</v>
      </c>
      <c r="K187" s="240"/>
      <c r="L187" s="41"/>
      <c r="M187" s="241" t="s">
        <v>1</v>
      </c>
      <c r="N187" s="242" t="s">
        <v>41</v>
      </c>
      <c r="O187" s="94"/>
      <c r="P187" s="243">
        <f>O187*H187</f>
        <v>0</v>
      </c>
      <c r="Q187" s="243">
        <v>0.00046999999999999999</v>
      </c>
      <c r="R187" s="243">
        <f>Q187*H187</f>
        <v>0.00046999999999999999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109</v>
      </c>
      <c r="AT187" s="245" t="s">
        <v>170</v>
      </c>
      <c r="AU187" s="245" t="s">
        <v>87</v>
      </c>
      <c r="AY187" s="14" t="s">
        <v>168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6">
        <f>ROUND(I187*H187,2)</f>
        <v>0</v>
      </c>
      <c r="BL187" s="14" t="s">
        <v>109</v>
      </c>
      <c r="BM187" s="245" t="s">
        <v>1207</v>
      </c>
    </row>
    <row r="188" s="2" customFormat="1" ht="49.05" customHeight="1">
      <c r="A188" s="35"/>
      <c r="B188" s="36"/>
      <c r="C188" s="247" t="s">
        <v>733</v>
      </c>
      <c r="D188" s="247" t="s">
        <v>212</v>
      </c>
      <c r="E188" s="248" t="s">
        <v>1208</v>
      </c>
      <c r="F188" s="249" t="s">
        <v>1209</v>
      </c>
      <c r="G188" s="250" t="s">
        <v>209</v>
      </c>
      <c r="H188" s="251">
        <v>1</v>
      </c>
      <c r="I188" s="252"/>
      <c r="J188" s="251">
        <f>ROUND(I188*H188,2)</f>
        <v>0</v>
      </c>
      <c r="K188" s="253"/>
      <c r="L188" s="254"/>
      <c r="M188" s="255" t="s">
        <v>1</v>
      </c>
      <c r="N188" s="256" t="s">
        <v>41</v>
      </c>
      <c r="O188" s="94"/>
      <c r="P188" s="243">
        <f>O188*H188</f>
        <v>0</v>
      </c>
      <c r="Q188" s="243">
        <v>0.021999999999999999</v>
      </c>
      <c r="R188" s="243">
        <f>Q188*H188</f>
        <v>0.021999999999999999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197</v>
      </c>
      <c r="AT188" s="245" t="s">
        <v>212</v>
      </c>
      <c r="AU188" s="245" t="s">
        <v>87</v>
      </c>
      <c r="AY188" s="14" t="s">
        <v>168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6">
        <f>ROUND(I188*H188,2)</f>
        <v>0</v>
      </c>
      <c r="BL188" s="14" t="s">
        <v>109</v>
      </c>
      <c r="BM188" s="245" t="s">
        <v>1257</v>
      </c>
    </row>
    <row r="189" s="2" customFormat="1" ht="16.5" customHeight="1">
      <c r="A189" s="35"/>
      <c r="B189" s="36"/>
      <c r="C189" s="234" t="s">
        <v>437</v>
      </c>
      <c r="D189" s="234" t="s">
        <v>170</v>
      </c>
      <c r="E189" s="235" t="s">
        <v>829</v>
      </c>
      <c r="F189" s="236" t="s">
        <v>830</v>
      </c>
      <c r="G189" s="237" t="s">
        <v>209</v>
      </c>
      <c r="H189" s="238">
        <v>1</v>
      </c>
      <c r="I189" s="239"/>
      <c r="J189" s="238">
        <f>ROUND(I189*H189,2)</f>
        <v>0</v>
      </c>
      <c r="K189" s="240"/>
      <c r="L189" s="41"/>
      <c r="M189" s="241" t="s">
        <v>1</v>
      </c>
      <c r="N189" s="242" t="s">
        <v>41</v>
      </c>
      <c r="O189" s="94"/>
      <c r="P189" s="243">
        <f>O189*H189</f>
        <v>0</v>
      </c>
      <c r="Q189" s="243">
        <v>0</v>
      </c>
      <c r="R189" s="243">
        <f>Q189*H189</f>
        <v>0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109</v>
      </c>
      <c r="AT189" s="245" t="s">
        <v>170</v>
      </c>
      <c r="AU189" s="245" t="s">
        <v>87</v>
      </c>
      <c r="AY189" s="14" t="s">
        <v>168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6">
        <f>ROUND(I189*H189,2)</f>
        <v>0</v>
      </c>
      <c r="BL189" s="14" t="s">
        <v>109</v>
      </c>
      <c r="BM189" s="245" t="s">
        <v>831</v>
      </c>
    </row>
    <row r="190" s="2" customFormat="1" ht="21.75" customHeight="1">
      <c r="A190" s="35"/>
      <c r="B190" s="36"/>
      <c r="C190" s="247" t="s">
        <v>441</v>
      </c>
      <c r="D190" s="247" t="s">
        <v>212</v>
      </c>
      <c r="E190" s="248" t="s">
        <v>1258</v>
      </c>
      <c r="F190" s="249" t="s">
        <v>834</v>
      </c>
      <c r="G190" s="250" t="s">
        <v>209</v>
      </c>
      <c r="H190" s="251">
        <v>1</v>
      </c>
      <c r="I190" s="252"/>
      <c r="J190" s="251">
        <f>ROUND(I190*H190,2)</f>
        <v>0</v>
      </c>
      <c r="K190" s="253"/>
      <c r="L190" s="254"/>
      <c r="M190" s="255" t="s">
        <v>1</v>
      </c>
      <c r="N190" s="256" t="s">
        <v>41</v>
      </c>
      <c r="O190" s="94"/>
      <c r="P190" s="243">
        <f>O190*H190</f>
        <v>0</v>
      </c>
      <c r="Q190" s="243">
        <v>1</v>
      </c>
      <c r="R190" s="243">
        <f>Q190*H190</f>
        <v>1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197</v>
      </c>
      <c r="AT190" s="245" t="s">
        <v>212</v>
      </c>
      <c r="AU190" s="245" t="s">
        <v>87</v>
      </c>
      <c r="AY190" s="14" t="s">
        <v>168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6">
        <f>ROUND(I190*H190,2)</f>
        <v>0</v>
      </c>
      <c r="BL190" s="14" t="s">
        <v>109</v>
      </c>
      <c r="BM190" s="245" t="s">
        <v>1259</v>
      </c>
    </row>
    <row r="191" s="2" customFormat="1" ht="16.5" customHeight="1">
      <c r="A191" s="35"/>
      <c r="B191" s="36"/>
      <c r="C191" s="234" t="s">
        <v>445</v>
      </c>
      <c r="D191" s="234" t="s">
        <v>170</v>
      </c>
      <c r="E191" s="235" t="s">
        <v>837</v>
      </c>
      <c r="F191" s="236" t="s">
        <v>838</v>
      </c>
      <c r="G191" s="237" t="s">
        <v>209</v>
      </c>
      <c r="H191" s="238">
        <v>1</v>
      </c>
      <c r="I191" s="239"/>
      <c r="J191" s="238">
        <f>ROUND(I191*H191,2)</f>
        <v>0</v>
      </c>
      <c r="K191" s="240"/>
      <c r="L191" s="41"/>
      <c r="M191" s="241" t="s">
        <v>1</v>
      </c>
      <c r="N191" s="242" t="s">
        <v>41</v>
      </c>
      <c r="O191" s="94"/>
      <c r="P191" s="243">
        <f>O191*H191</f>
        <v>0</v>
      </c>
      <c r="Q191" s="243">
        <v>0.23915</v>
      </c>
      <c r="R191" s="243">
        <f>Q191*H191</f>
        <v>0.23915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109</v>
      </c>
      <c r="AT191" s="245" t="s">
        <v>170</v>
      </c>
      <c r="AU191" s="245" t="s">
        <v>87</v>
      </c>
      <c r="AY191" s="14" t="s">
        <v>168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6">
        <f>ROUND(I191*H191,2)</f>
        <v>0</v>
      </c>
      <c r="BL191" s="14" t="s">
        <v>109</v>
      </c>
      <c r="BM191" s="245" t="s">
        <v>839</v>
      </c>
    </row>
    <row r="192" s="2" customFormat="1" ht="16.5" customHeight="1">
      <c r="A192" s="35"/>
      <c r="B192" s="36"/>
      <c r="C192" s="247" t="s">
        <v>449</v>
      </c>
      <c r="D192" s="247" t="s">
        <v>212</v>
      </c>
      <c r="E192" s="248" t="s">
        <v>841</v>
      </c>
      <c r="F192" s="249" t="s">
        <v>842</v>
      </c>
      <c r="G192" s="250" t="s">
        <v>209</v>
      </c>
      <c r="H192" s="251">
        <v>1</v>
      </c>
      <c r="I192" s="252"/>
      <c r="J192" s="251">
        <f>ROUND(I192*H192,2)</f>
        <v>0</v>
      </c>
      <c r="K192" s="253"/>
      <c r="L192" s="254"/>
      <c r="M192" s="255" t="s">
        <v>1</v>
      </c>
      <c r="N192" s="256" t="s">
        <v>41</v>
      </c>
      <c r="O192" s="94"/>
      <c r="P192" s="243">
        <f>O192*H192</f>
        <v>0</v>
      </c>
      <c r="Q192" s="243">
        <v>0.044999999999999998</v>
      </c>
      <c r="R192" s="243">
        <f>Q192*H192</f>
        <v>0.044999999999999998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197</v>
      </c>
      <c r="AT192" s="245" t="s">
        <v>212</v>
      </c>
      <c r="AU192" s="245" t="s">
        <v>87</v>
      </c>
      <c r="AY192" s="14" t="s">
        <v>168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6">
        <f>ROUND(I192*H192,2)</f>
        <v>0</v>
      </c>
      <c r="BL192" s="14" t="s">
        <v>109</v>
      </c>
      <c r="BM192" s="245" t="s">
        <v>843</v>
      </c>
    </row>
    <row r="193" s="2" customFormat="1" ht="37.8" customHeight="1">
      <c r="A193" s="35"/>
      <c r="B193" s="36"/>
      <c r="C193" s="234" t="s">
        <v>453</v>
      </c>
      <c r="D193" s="234" t="s">
        <v>170</v>
      </c>
      <c r="E193" s="235" t="s">
        <v>845</v>
      </c>
      <c r="F193" s="236" t="s">
        <v>846</v>
      </c>
      <c r="G193" s="237" t="s">
        <v>177</v>
      </c>
      <c r="H193" s="238">
        <v>3</v>
      </c>
      <c r="I193" s="239"/>
      <c r="J193" s="238">
        <f>ROUND(I193*H193,2)</f>
        <v>0</v>
      </c>
      <c r="K193" s="240"/>
      <c r="L193" s="41"/>
      <c r="M193" s="241" t="s">
        <v>1</v>
      </c>
      <c r="N193" s="242" t="s">
        <v>41</v>
      </c>
      <c r="O193" s="94"/>
      <c r="P193" s="243">
        <f>O193*H193</f>
        <v>0</v>
      </c>
      <c r="Q193" s="243">
        <v>0</v>
      </c>
      <c r="R193" s="243">
        <f>Q193*H193</f>
        <v>0</v>
      </c>
      <c r="S193" s="243">
        <v>2.2000000000000002</v>
      </c>
      <c r="T193" s="244">
        <f>S193*H193</f>
        <v>6.6000000000000005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109</v>
      </c>
      <c r="AT193" s="245" t="s">
        <v>170</v>
      </c>
      <c r="AU193" s="245" t="s">
        <v>87</v>
      </c>
      <c r="AY193" s="14" t="s">
        <v>168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6">
        <f>ROUND(I193*H193,2)</f>
        <v>0</v>
      </c>
      <c r="BL193" s="14" t="s">
        <v>109</v>
      </c>
      <c r="BM193" s="245" t="s">
        <v>1260</v>
      </c>
    </row>
    <row r="194" s="2" customFormat="1" ht="16.5" customHeight="1">
      <c r="A194" s="35"/>
      <c r="B194" s="36"/>
      <c r="C194" s="234" t="s">
        <v>457</v>
      </c>
      <c r="D194" s="234" t="s">
        <v>170</v>
      </c>
      <c r="E194" s="235" t="s">
        <v>849</v>
      </c>
      <c r="F194" s="236" t="s">
        <v>850</v>
      </c>
      <c r="G194" s="237" t="s">
        <v>209</v>
      </c>
      <c r="H194" s="238">
        <v>1</v>
      </c>
      <c r="I194" s="239"/>
      <c r="J194" s="238">
        <f>ROUND(I194*H194,2)</f>
        <v>0</v>
      </c>
      <c r="K194" s="240"/>
      <c r="L194" s="41"/>
      <c r="M194" s="241" t="s">
        <v>1</v>
      </c>
      <c r="N194" s="242" t="s">
        <v>41</v>
      </c>
      <c r="O194" s="94"/>
      <c r="P194" s="243">
        <f>O194*H194</f>
        <v>0</v>
      </c>
      <c r="Q194" s="243">
        <v>0</v>
      </c>
      <c r="R194" s="243">
        <f>Q194*H194</f>
        <v>0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109</v>
      </c>
      <c r="AT194" s="245" t="s">
        <v>170</v>
      </c>
      <c r="AU194" s="245" t="s">
        <v>87</v>
      </c>
      <c r="AY194" s="14" t="s">
        <v>168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6">
        <f>ROUND(I194*H194,2)</f>
        <v>0</v>
      </c>
      <c r="BL194" s="14" t="s">
        <v>109</v>
      </c>
      <c r="BM194" s="245" t="s">
        <v>851</v>
      </c>
    </row>
    <row r="195" s="2" customFormat="1" ht="24.15" customHeight="1">
      <c r="A195" s="35"/>
      <c r="B195" s="36"/>
      <c r="C195" s="234" t="s">
        <v>642</v>
      </c>
      <c r="D195" s="234" t="s">
        <v>170</v>
      </c>
      <c r="E195" s="235" t="s">
        <v>853</v>
      </c>
      <c r="F195" s="236" t="s">
        <v>854</v>
      </c>
      <c r="G195" s="237" t="s">
        <v>209</v>
      </c>
      <c r="H195" s="238">
        <v>1</v>
      </c>
      <c r="I195" s="239"/>
      <c r="J195" s="238">
        <f>ROUND(I195*H195,2)</f>
        <v>0</v>
      </c>
      <c r="K195" s="240"/>
      <c r="L195" s="41"/>
      <c r="M195" s="241" t="s">
        <v>1</v>
      </c>
      <c r="N195" s="242" t="s">
        <v>41</v>
      </c>
      <c r="O195" s="94"/>
      <c r="P195" s="243">
        <f>O195*H195</f>
        <v>0</v>
      </c>
      <c r="Q195" s="243">
        <v>0</v>
      </c>
      <c r="R195" s="243">
        <f>Q195*H195</f>
        <v>0</v>
      </c>
      <c r="S195" s="243">
        <v>0.074999999999999997</v>
      </c>
      <c r="T195" s="244">
        <f>S195*H195</f>
        <v>0.074999999999999997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5" t="s">
        <v>109</v>
      </c>
      <c r="AT195" s="245" t="s">
        <v>170</v>
      </c>
      <c r="AU195" s="245" t="s">
        <v>87</v>
      </c>
      <c r="AY195" s="14" t="s">
        <v>168</v>
      </c>
      <c r="BE195" s="246">
        <f>IF(N195="základná",J195,0)</f>
        <v>0</v>
      </c>
      <c r="BF195" s="246">
        <f>IF(N195="znížená",J195,0)</f>
        <v>0</v>
      </c>
      <c r="BG195" s="246">
        <f>IF(N195="zákl. prenesená",J195,0)</f>
        <v>0</v>
      </c>
      <c r="BH195" s="246">
        <f>IF(N195="zníž. prenesená",J195,0)</f>
        <v>0</v>
      </c>
      <c r="BI195" s="246">
        <f>IF(N195="nulová",J195,0)</f>
        <v>0</v>
      </c>
      <c r="BJ195" s="14" t="s">
        <v>87</v>
      </c>
      <c r="BK195" s="246">
        <f>ROUND(I195*H195,2)</f>
        <v>0</v>
      </c>
      <c r="BL195" s="14" t="s">
        <v>109</v>
      </c>
      <c r="BM195" s="245" t="s">
        <v>855</v>
      </c>
    </row>
    <row r="196" s="2" customFormat="1" ht="24.15" customHeight="1">
      <c r="A196" s="35"/>
      <c r="B196" s="36"/>
      <c r="C196" s="234" t="s">
        <v>646</v>
      </c>
      <c r="D196" s="234" t="s">
        <v>170</v>
      </c>
      <c r="E196" s="235" t="s">
        <v>861</v>
      </c>
      <c r="F196" s="236" t="s">
        <v>862</v>
      </c>
      <c r="G196" s="237" t="s">
        <v>267</v>
      </c>
      <c r="H196" s="238">
        <v>74</v>
      </c>
      <c r="I196" s="239"/>
      <c r="J196" s="238">
        <f>ROUND(I196*H196,2)</f>
        <v>0</v>
      </c>
      <c r="K196" s="240"/>
      <c r="L196" s="41"/>
      <c r="M196" s="241" t="s">
        <v>1</v>
      </c>
      <c r="N196" s="242" t="s">
        <v>41</v>
      </c>
      <c r="O196" s="94"/>
      <c r="P196" s="243">
        <f>O196*H196</f>
        <v>0</v>
      </c>
      <c r="Q196" s="243">
        <v>0</v>
      </c>
      <c r="R196" s="243">
        <f>Q196*H196</f>
        <v>0</v>
      </c>
      <c r="S196" s="243">
        <v>0</v>
      </c>
      <c r="T196" s="24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109</v>
      </c>
      <c r="AT196" s="245" t="s">
        <v>170</v>
      </c>
      <c r="AU196" s="245" t="s">
        <v>87</v>
      </c>
      <c r="AY196" s="14" t="s">
        <v>168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6">
        <f>ROUND(I196*H196,2)</f>
        <v>0</v>
      </c>
      <c r="BL196" s="14" t="s">
        <v>109</v>
      </c>
      <c r="BM196" s="245" t="s">
        <v>863</v>
      </c>
    </row>
    <row r="197" s="2" customFormat="1" ht="24.15" customHeight="1">
      <c r="A197" s="35"/>
      <c r="B197" s="36"/>
      <c r="C197" s="234" t="s">
        <v>650</v>
      </c>
      <c r="D197" s="234" t="s">
        <v>170</v>
      </c>
      <c r="E197" s="235" t="s">
        <v>865</v>
      </c>
      <c r="F197" s="236" t="s">
        <v>866</v>
      </c>
      <c r="G197" s="237" t="s">
        <v>173</v>
      </c>
      <c r="H197" s="238">
        <v>2</v>
      </c>
      <c r="I197" s="239"/>
      <c r="J197" s="238">
        <f>ROUND(I197*H197,2)</f>
        <v>0</v>
      </c>
      <c r="K197" s="240"/>
      <c r="L197" s="41"/>
      <c r="M197" s="241" t="s">
        <v>1</v>
      </c>
      <c r="N197" s="242" t="s">
        <v>41</v>
      </c>
      <c r="O197" s="94"/>
      <c r="P197" s="243">
        <f>O197*H197</f>
        <v>0</v>
      </c>
      <c r="Q197" s="243">
        <v>1.0000000000000001E-05</v>
      </c>
      <c r="R197" s="243">
        <f>Q197*H197</f>
        <v>2.0000000000000002E-05</v>
      </c>
      <c r="S197" s="243">
        <v>0</v>
      </c>
      <c r="T197" s="244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5" t="s">
        <v>109</v>
      </c>
      <c r="AT197" s="245" t="s">
        <v>170</v>
      </c>
      <c r="AU197" s="245" t="s">
        <v>87</v>
      </c>
      <c r="AY197" s="14" t="s">
        <v>168</v>
      </c>
      <c r="BE197" s="246">
        <f>IF(N197="základná",J197,0)</f>
        <v>0</v>
      </c>
      <c r="BF197" s="246">
        <f>IF(N197="znížená",J197,0)</f>
        <v>0</v>
      </c>
      <c r="BG197" s="246">
        <f>IF(N197="zákl. prenesená",J197,0)</f>
        <v>0</v>
      </c>
      <c r="BH197" s="246">
        <f>IF(N197="zníž. prenesená",J197,0)</f>
        <v>0</v>
      </c>
      <c r="BI197" s="246">
        <f>IF(N197="nulová",J197,0)</f>
        <v>0</v>
      </c>
      <c r="BJ197" s="14" t="s">
        <v>87</v>
      </c>
      <c r="BK197" s="246">
        <f>ROUND(I197*H197,2)</f>
        <v>0</v>
      </c>
      <c r="BL197" s="14" t="s">
        <v>109</v>
      </c>
      <c r="BM197" s="245" t="s">
        <v>867</v>
      </c>
    </row>
    <row r="198" s="2" customFormat="1" ht="24.15" customHeight="1">
      <c r="A198" s="35"/>
      <c r="B198" s="36"/>
      <c r="C198" s="234" t="s">
        <v>268</v>
      </c>
      <c r="D198" s="234" t="s">
        <v>170</v>
      </c>
      <c r="E198" s="235" t="s">
        <v>881</v>
      </c>
      <c r="F198" s="236" t="s">
        <v>882</v>
      </c>
      <c r="G198" s="237" t="s">
        <v>190</v>
      </c>
      <c r="H198" s="238">
        <v>87.060000000000002</v>
      </c>
      <c r="I198" s="239"/>
      <c r="J198" s="238">
        <f>ROUND(I198*H198,2)</f>
        <v>0</v>
      </c>
      <c r="K198" s="240"/>
      <c r="L198" s="41"/>
      <c r="M198" s="241" t="s">
        <v>1</v>
      </c>
      <c r="N198" s="242" t="s">
        <v>41</v>
      </c>
      <c r="O198" s="94"/>
      <c r="P198" s="243">
        <f>O198*H198</f>
        <v>0</v>
      </c>
      <c r="Q198" s="243">
        <v>0</v>
      </c>
      <c r="R198" s="243">
        <f>Q198*H198</f>
        <v>0</v>
      </c>
      <c r="S198" s="243">
        <v>0</v>
      </c>
      <c r="T198" s="24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5" t="s">
        <v>109</v>
      </c>
      <c r="AT198" s="245" t="s">
        <v>170</v>
      </c>
      <c r="AU198" s="245" t="s">
        <v>87</v>
      </c>
      <c r="AY198" s="14" t="s">
        <v>168</v>
      </c>
      <c r="BE198" s="246">
        <f>IF(N198="základná",J198,0)</f>
        <v>0</v>
      </c>
      <c r="BF198" s="246">
        <f>IF(N198="znížená",J198,0)</f>
        <v>0</v>
      </c>
      <c r="BG198" s="246">
        <f>IF(N198="zákl. prenesená",J198,0)</f>
        <v>0</v>
      </c>
      <c r="BH198" s="246">
        <f>IF(N198="zníž. prenesená",J198,0)</f>
        <v>0</v>
      </c>
      <c r="BI198" s="246">
        <f>IF(N198="nulová",J198,0)</f>
        <v>0</v>
      </c>
      <c r="BJ198" s="14" t="s">
        <v>87</v>
      </c>
      <c r="BK198" s="246">
        <f>ROUND(I198*H198,2)</f>
        <v>0</v>
      </c>
      <c r="BL198" s="14" t="s">
        <v>109</v>
      </c>
      <c r="BM198" s="245" t="s">
        <v>883</v>
      </c>
    </row>
    <row r="199" s="2" customFormat="1" ht="24.15" customHeight="1">
      <c r="A199" s="35"/>
      <c r="B199" s="36"/>
      <c r="C199" s="234" t="s">
        <v>657</v>
      </c>
      <c r="D199" s="234" t="s">
        <v>170</v>
      </c>
      <c r="E199" s="235" t="s">
        <v>885</v>
      </c>
      <c r="F199" s="236" t="s">
        <v>886</v>
      </c>
      <c r="G199" s="237" t="s">
        <v>190</v>
      </c>
      <c r="H199" s="238">
        <v>783.46000000000004</v>
      </c>
      <c r="I199" s="239"/>
      <c r="J199" s="238">
        <f>ROUND(I199*H199,2)</f>
        <v>0</v>
      </c>
      <c r="K199" s="240"/>
      <c r="L199" s="41"/>
      <c r="M199" s="241" t="s">
        <v>1</v>
      </c>
      <c r="N199" s="242" t="s">
        <v>41</v>
      </c>
      <c r="O199" s="94"/>
      <c r="P199" s="243">
        <f>O199*H199</f>
        <v>0</v>
      </c>
      <c r="Q199" s="243">
        <v>0</v>
      </c>
      <c r="R199" s="243">
        <f>Q199*H199</f>
        <v>0</v>
      </c>
      <c r="S199" s="243">
        <v>0</v>
      </c>
      <c r="T199" s="244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5" t="s">
        <v>109</v>
      </c>
      <c r="AT199" s="245" t="s">
        <v>170</v>
      </c>
      <c r="AU199" s="245" t="s">
        <v>87</v>
      </c>
      <c r="AY199" s="14" t="s">
        <v>168</v>
      </c>
      <c r="BE199" s="246">
        <f>IF(N199="základná",J199,0)</f>
        <v>0</v>
      </c>
      <c r="BF199" s="246">
        <f>IF(N199="znížená",J199,0)</f>
        <v>0</v>
      </c>
      <c r="BG199" s="246">
        <f>IF(N199="zákl. prenesená",J199,0)</f>
        <v>0</v>
      </c>
      <c r="BH199" s="246">
        <f>IF(N199="zníž. prenesená",J199,0)</f>
        <v>0</v>
      </c>
      <c r="BI199" s="246">
        <f>IF(N199="nulová",J199,0)</f>
        <v>0</v>
      </c>
      <c r="BJ199" s="14" t="s">
        <v>87</v>
      </c>
      <c r="BK199" s="246">
        <f>ROUND(I199*H199,2)</f>
        <v>0</v>
      </c>
      <c r="BL199" s="14" t="s">
        <v>109</v>
      </c>
      <c r="BM199" s="245" t="s">
        <v>887</v>
      </c>
    </row>
    <row r="200" s="2" customFormat="1" ht="24.15" customHeight="1">
      <c r="A200" s="35"/>
      <c r="B200" s="36"/>
      <c r="C200" s="234" t="s">
        <v>661</v>
      </c>
      <c r="D200" s="234" t="s">
        <v>170</v>
      </c>
      <c r="E200" s="235" t="s">
        <v>889</v>
      </c>
      <c r="F200" s="236" t="s">
        <v>890</v>
      </c>
      <c r="G200" s="237" t="s">
        <v>190</v>
      </c>
      <c r="H200" s="238">
        <v>42.75</v>
      </c>
      <c r="I200" s="239"/>
      <c r="J200" s="238">
        <f>ROUND(I200*H200,2)</f>
        <v>0</v>
      </c>
      <c r="K200" s="240"/>
      <c r="L200" s="41"/>
      <c r="M200" s="241" t="s">
        <v>1</v>
      </c>
      <c r="N200" s="242" t="s">
        <v>41</v>
      </c>
      <c r="O200" s="94"/>
      <c r="P200" s="243">
        <f>O200*H200</f>
        <v>0</v>
      </c>
      <c r="Q200" s="243">
        <v>0</v>
      </c>
      <c r="R200" s="243">
        <f>Q200*H200</f>
        <v>0</v>
      </c>
      <c r="S200" s="243">
        <v>0</v>
      </c>
      <c r="T200" s="24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5" t="s">
        <v>109</v>
      </c>
      <c r="AT200" s="245" t="s">
        <v>170</v>
      </c>
      <c r="AU200" s="245" t="s">
        <v>87</v>
      </c>
      <c r="AY200" s="14" t="s">
        <v>168</v>
      </c>
      <c r="BE200" s="246">
        <f>IF(N200="základná",J200,0)</f>
        <v>0</v>
      </c>
      <c r="BF200" s="246">
        <f>IF(N200="znížená",J200,0)</f>
        <v>0</v>
      </c>
      <c r="BG200" s="246">
        <f>IF(N200="zákl. prenesená",J200,0)</f>
        <v>0</v>
      </c>
      <c r="BH200" s="246">
        <f>IF(N200="zníž. prenesená",J200,0)</f>
        <v>0</v>
      </c>
      <c r="BI200" s="246">
        <f>IF(N200="nulová",J200,0)</f>
        <v>0</v>
      </c>
      <c r="BJ200" s="14" t="s">
        <v>87</v>
      </c>
      <c r="BK200" s="246">
        <f>ROUND(I200*H200,2)</f>
        <v>0</v>
      </c>
      <c r="BL200" s="14" t="s">
        <v>109</v>
      </c>
      <c r="BM200" s="245" t="s">
        <v>891</v>
      </c>
    </row>
    <row r="201" s="2" customFormat="1" ht="24.15" customHeight="1">
      <c r="A201" s="35"/>
      <c r="B201" s="36"/>
      <c r="C201" s="234" t="s">
        <v>665</v>
      </c>
      <c r="D201" s="234" t="s">
        <v>170</v>
      </c>
      <c r="E201" s="235" t="s">
        <v>893</v>
      </c>
      <c r="F201" s="236" t="s">
        <v>894</v>
      </c>
      <c r="G201" s="237" t="s">
        <v>190</v>
      </c>
      <c r="H201" s="238">
        <v>10</v>
      </c>
      <c r="I201" s="239"/>
      <c r="J201" s="238">
        <f>ROUND(I201*H201,2)</f>
        <v>0</v>
      </c>
      <c r="K201" s="240"/>
      <c r="L201" s="41"/>
      <c r="M201" s="241" t="s">
        <v>1</v>
      </c>
      <c r="N201" s="242" t="s">
        <v>41</v>
      </c>
      <c r="O201" s="94"/>
      <c r="P201" s="243">
        <f>O201*H201</f>
        <v>0</v>
      </c>
      <c r="Q201" s="243">
        <v>0</v>
      </c>
      <c r="R201" s="243">
        <f>Q201*H201</f>
        <v>0</v>
      </c>
      <c r="S201" s="243">
        <v>0</v>
      </c>
      <c r="T201" s="244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5" t="s">
        <v>109</v>
      </c>
      <c r="AT201" s="245" t="s">
        <v>170</v>
      </c>
      <c r="AU201" s="245" t="s">
        <v>87</v>
      </c>
      <c r="AY201" s="14" t="s">
        <v>168</v>
      </c>
      <c r="BE201" s="246">
        <f>IF(N201="základná",J201,0)</f>
        <v>0</v>
      </c>
      <c r="BF201" s="246">
        <f>IF(N201="znížená",J201,0)</f>
        <v>0</v>
      </c>
      <c r="BG201" s="246">
        <f>IF(N201="zákl. prenesená",J201,0)</f>
        <v>0</v>
      </c>
      <c r="BH201" s="246">
        <f>IF(N201="zníž. prenesená",J201,0)</f>
        <v>0</v>
      </c>
      <c r="BI201" s="246">
        <f>IF(N201="nulová",J201,0)</f>
        <v>0</v>
      </c>
      <c r="BJ201" s="14" t="s">
        <v>87</v>
      </c>
      <c r="BK201" s="246">
        <f>ROUND(I201*H201,2)</f>
        <v>0</v>
      </c>
      <c r="BL201" s="14" t="s">
        <v>109</v>
      </c>
      <c r="BM201" s="245" t="s">
        <v>895</v>
      </c>
    </row>
    <row r="202" s="12" customFormat="1" ht="22.8" customHeight="1">
      <c r="A202" s="12"/>
      <c r="B202" s="218"/>
      <c r="C202" s="219"/>
      <c r="D202" s="220" t="s">
        <v>74</v>
      </c>
      <c r="E202" s="232" t="s">
        <v>232</v>
      </c>
      <c r="F202" s="232" t="s">
        <v>233</v>
      </c>
      <c r="G202" s="219"/>
      <c r="H202" s="219"/>
      <c r="I202" s="222"/>
      <c r="J202" s="233">
        <f>BK202</f>
        <v>0</v>
      </c>
      <c r="K202" s="219"/>
      <c r="L202" s="224"/>
      <c r="M202" s="225"/>
      <c r="N202" s="226"/>
      <c r="O202" s="226"/>
      <c r="P202" s="227">
        <f>P203</f>
        <v>0</v>
      </c>
      <c r="Q202" s="226"/>
      <c r="R202" s="227">
        <f>R203</f>
        <v>0</v>
      </c>
      <c r="S202" s="226"/>
      <c r="T202" s="228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9" t="s">
        <v>79</v>
      </c>
      <c r="AT202" s="230" t="s">
        <v>74</v>
      </c>
      <c r="AU202" s="230" t="s">
        <v>79</v>
      </c>
      <c r="AY202" s="229" t="s">
        <v>168</v>
      </c>
      <c r="BK202" s="231">
        <f>BK203</f>
        <v>0</v>
      </c>
    </row>
    <row r="203" s="2" customFormat="1" ht="33" customHeight="1">
      <c r="A203" s="35"/>
      <c r="B203" s="36"/>
      <c r="C203" s="234" t="s">
        <v>669</v>
      </c>
      <c r="D203" s="234" t="s">
        <v>170</v>
      </c>
      <c r="E203" s="235" t="s">
        <v>260</v>
      </c>
      <c r="F203" s="236" t="s">
        <v>236</v>
      </c>
      <c r="G203" s="237" t="s">
        <v>190</v>
      </c>
      <c r="H203" s="238">
        <v>97.150000000000006</v>
      </c>
      <c r="I203" s="239"/>
      <c r="J203" s="238">
        <f>ROUND(I203*H203,2)</f>
        <v>0</v>
      </c>
      <c r="K203" s="240"/>
      <c r="L203" s="41"/>
      <c r="M203" s="241" t="s">
        <v>1</v>
      </c>
      <c r="N203" s="242" t="s">
        <v>41</v>
      </c>
      <c r="O203" s="94"/>
      <c r="P203" s="243">
        <f>O203*H203</f>
        <v>0</v>
      </c>
      <c r="Q203" s="243">
        <v>0</v>
      </c>
      <c r="R203" s="243">
        <f>Q203*H203</f>
        <v>0</v>
      </c>
      <c r="S203" s="243">
        <v>0</v>
      </c>
      <c r="T203" s="244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5" t="s">
        <v>109</v>
      </c>
      <c r="AT203" s="245" t="s">
        <v>170</v>
      </c>
      <c r="AU203" s="245" t="s">
        <v>87</v>
      </c>
      <c r="AY203" s="14" t="s">
        <v>168</v>
      </c>
      <c r="BE203" s="246">
        <f>IF(N203="základná",J203,0)</f>
        <v>0</v>
      </c>
      <c r="BF203" s="246">
        <f>IF(N203="znížená",J203,0)</f>
        <v>0</v>
      </c>
      <c r="BG203" s="246">
        <f>IF(N203="zákl. prenesená",J203,0)</f>
        <v>0</v>
      </c>
      <c r="BH203" s="246">
        <f>IF(N203="zníž. prenesená",J203,0)</f>
        <v>0</v>
      </c>
      <c r="BI203" s="246">
        <f>IF(N203="nulová",J203,0)</f>
        <v>0</v>
      </c>
      <c r="BJ203" s="14" t="s">
        <v>87</v>
      </c>
      <c r="BK203" s="246">
        <f>ROUND(I203*H203,2)</f>
        <v>0</v>
      </c>
      <c r="BL203" s="14" t="s">
        <v>109</v>
      </c>
      <c r="BM203" s="245" t="s">
        <v>897</v>
      </c>
    </row>
    <row r="204" s="12" customFormat="1" ht="25.92" customHeight="1">
      <c r="A204" s="12"/>
      <c r="B204" s="218"/>
      <c r="C204" s="219"/>
      <c r="D204" s="220" t="s">
        <v>74</v>
      </c>
      <c r="E204" s="221" t="s">
        <v>212</v>
      </c>
      <c r="F204" s="221" t="s">
        <v>262</v>
      </c>
      <c r="G204" s="219"/>
      <c r="H204" s="219"/>
      <c r="I204" s="222"/>
      <c r="J204" s="223">
        <f>BK204</f>
        <v>0</v>
      </c>
      <c r="K204" s="219"/>
      <c r="L204" s="224"/>
      <c r="M204" s="225"/>
      <c r="N204" s="226"/>
      <c r="O204" s="226"/>
      <c r="P204" s="227">
        <f>P205+P207</f>
        <v>0</v>
      </c>
      <c r="Q204" s="226"/>
      <c r="R204" s="227">
        <f>R205+R207</f>
        <v>12.661960000000001</v>
      </c>
      <c r="S204" s="226"/>
      <c r="T204" s="228">
        <f>T205+T207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9" t="s">
        <v>102</v>
      </c>
      <c r="AT204" s="230" t="s">
        <v>74</v>
      </c>
      <c r="AU204" s="230" t="s">
        <v>75</v>
      </c>
      <c r="AY204" s="229" t="s">
        <v>168</v>
      </c>
      <c r="BK204" s="231">
        <f>BK205+BK207</f>
        <v>0</v>
      </c>
    </row>
    <row r="205" s="12" customFormat="1" ht="22.8" customHeight="1">
      <c r="A205" s="12"/>
      <c r="B205" s="218"/>
      <c r="C205" s="219"/>
      <c r="D205" s="220" t="s">
        <v>74</v>
      </c>
      <c r="E205" s="232" t="s">
        <v>898</v>
      </c>
      <c r="F205" s="232" t="s">
        <v>899</v>
      </c>
      <c r="G205" s="219"/>
      <c r="H205" s="219"/>
      <c r="I205" s="222"/>
      <c r="J205" s="233">
        <f>BK205</f>
        <v>0</v>
      </c>
      <c r="K205" s="219"/>
      <c r="L205" s="224"/>
      <c r="M205" s="225"/>
      <c r="N205" s="226"/>
      <c r="O205" s="226"/>
      <c r="P205" s="227">
        <f>P206</f>
        <v>0</v>
      </c>
      <c r="Q205" s="226"/>
      <c r="R205" s="227">
        <f>R206</f>
        <v>0</v>
      </c>
      <c r="S205" s="226"/>
      <c r="T205" s="228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29" t="s">
        <v>102</v>
      </c>
      <c r="AT205" s="230" t="s">
        <v>74</v>
      </c>
      <c r="AU205" s="230" t="s">
        <v>79</v>
      </c>
      <c r="AY205" s="229" t="s">
        <v>168</v>
      </c>
      <c r="BK205" s="231">
        <f>BK206</f>
        <v>0</v>
      </c>
    </row>
    <row r="206" s="2" customFormat="1" ht="24.15" customHeight="1">
      <c r="A206" s="35"/>
      <c r="B206" s="36"/>
      <c r="C206" s="234" t="s">
        <v>673</v>
      </c>
      <c r="D206" s="234" t="s">
        <v>170</v>
      </c>
      <c r="E206" s="235" t="s">
        <v>901</v>
      </c>
      <c r="F206" s="236" t="s">
        <v>902</v>
      </c>
      <c r="G206" s="237" t="s">
        <v>267</v>
      </c>
      <c r="H206" s="238">
        <v>72</v>
      </c>
      <c r="I206" s="239"/>
      <c r="J206" s="238">
        <f>ROUND(I206*H206,2)</f>
        <v>0</v>
      </c>
      <c r="K206" s="240"/>
      <c r="L206" s="41"/>
      <c r="M206" s="241" t="s">
        <v>1</v>
      </c>
      <c r="N206" s="242" t="s">
        <v>41</v>
      </c>
      <c r="O206" s="94"/>
      <c r="P206" s="243">
        <f>O206*H206</f>
        <v>0</v>
      </c>
      <c r="Q206" s="243">
        <v>0</v>
      </c>
      <c r="R206" s="243">
        <f>Q206*H206</f>
        <v>0</v>
      </c>
      <c r="S206" s="243">
        <v>0</v>
      </c>
      <c r="T206" s="244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5" t="s">
        <v>268</v>
      </c>
      <c r="AT206" s="245" t="s">
        <v>170</v>
      </c>
      <c r="AU206" s="245" t="s">
        <v>87</v>
      </c>
      <c r="AY206" s="14" t="s">
        <v>168</v>
      </c>
      <c r="BE206" s="246">
        <f>IF(N206="základná",J206,0)</f>
        <v>0</v>
      </c>
      <c r="BF206" s="246">
        <f>IF(N206="znížená",J206,0)</f>
        <v>0</v>
      </c>
      <c r="BG206" s="246">
        <f>IF(N206="zákl. prenesená",J206,0)</f>
        <v>0</v>
      </c>
      <c r="BH206" s="246">
        <f>IF(N206="zníž. prenesená",J206,0)</f>
        <v>0</v>
      </c>
      <c r="BI206" s="246">
        <f>IF(N206="nulová",J206,0)</f>
        <v>0</v>
      </c>
      <c r="BJ206" s="14" t="s">
        <v>87</v>
      </c>
      <c r="BK206" s="246">
        <f>ROUND(I206*H206,2)</f>
        <v>0</v>
      </c>
      <c r="BL206" s="14" t="s">
        <v>268</v>
      </c>
      <c r="BM206" s="245" t="s">
        <v>903</v>
      </c>
    </row>
    <row r="207" s="12" customFormat="1" ht="22.8" customHeight="1">
      <c r="A207" s="12"/>
      <c r="B207" s="218"/>
      <c r="C207" s="219"/>
      <c r="D207" s="220" t="s">
        <v>74</v>
      </c>
      <c r="E207" s="232" t="s">
        <v>409</v>
      </c>
      <c r="F207" s="232" t="s">
        <v>410</v>
      </c>
      <c r="G207" s="219"/>
      <c r="H207" s="219"/>
      <c r="I207" s="222"/>
      <c r="J207" s="233">
        <f>BK207</f>
        <v>0</v>
      </c>
      <c r="K207" s="219"/>
      <c r="L207" s="224"/>
      <c r="M207" s="225"/>
      <c r="N207" s="226"/>
      <c r="O207" s="226"/>
      <c r="P207" s="227">
        <f>SUM(P208:P221)</f>
        <v>0</v>
      </c>
      <c r="Q207" s="226"/>
      <c r="R207" s="227">
        <f>SUM(R208:R221)</f>
        <v>12.661960000000001</v>
      </c>
      <c r="S207" s="226"/>
      <c r="T207" s="228">
        <f>SUM(T208:T221)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29" t="s">
        <v>102</v>
      </c>
      <c r="AT207" s="230" t="s">
        <v>74</v>
      </c>
      <c r="AU207" s="230" t="s">
        <v>79</v>
      </c>
      <c r="AY207" s="229" t="s">
        <v>168</v>
      </c>
      <c r="BK207" s="231">
        <f>SUM(BK208:BK221)</f>
        <v>0</v>
      </c>
    </row>
    <row r="208" s="2" customFormat="1" ht="24.15" customHeight="1">
      <c r="A208" s="35"/>
      <c r="B208" s="36"/>
      <c r="C208" s="234" t="s">
        <v>677</v>
      </c>
      <c r="D208" s="234" t="s">
        <v>170</v>
      </c>
      <c r="E208" s="235" t="s">
        <v>412</v>
      </c>
      <c r="F208" s="236" t="s">
        <v>413</v>
      </c>
      <c r="G208" s="237" t="s">
        <v>1211</v>
      </c>
      <c r="H208" s="238">
        <v>0.070000000000000007</v>
      </c>
      <c r="I208" s="239"/>
      <c r="J208" s="238">
        <f>ROUND(I208*H208,2)</f>
        <v>0</v>
      </c>
      <c r="K208" s="240"/>
      <c r="L208" s="41"/>
      <c r="M208" s="241" t="s">
        <v>1</v>
      </c>
      <c r="N208" s="242" t="s">
        <v>41</v>
      </c>
      <c r="O208" s="94"/>
      <c r="P208" s="243">
        <f>O208*H208</f>
        <v>0</v>
      </c>
      <c r="Q208" s="243">
        <v>0</v>
      </c>
      <c r="R208" s="243">
        <f>Q208*H208</f>
        <v>0</v>
      </c>
      <c r="S208" s="243">
        <v>0</v>
      </c>
      <c r="T208" s="244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5" t="s">
        <v>268</v>
      </c>
      <c r="AT208" s="245" t="s">
        <v>170</v>
      </c>
      <c r="AU208" s="245" t="s">
        <v>87</v>
      </c>
      <c r="AY208" s="14" t="s">
        <v>168</v>
      </c>
      <c r="BE208" s="246">
        <f>IF(N208="základná",J208,0)</f>
        <v>0</v>
      </c>
      <c r="BF208" s="246">
        <f>IF(N208="znížená",J208,0)</f>
        <v>0</v>
      </c>
      <c r="BG208" s="246">
        <f>IF(N208="zákl. prenesená",J208,0)</f>
        <v>0</v>
      </c>
      <c r="BH208" s="246">
        <f>IF(N208="zníž. prenesená",J208,0)</f>
        <v>0</v>
      </c>
      <c r="BI208" s="246">
        <f>IF(N208="nulová",J208,0)</f>
        <v>0</v>
      </c>
      <c r="BJ208" s="14" t="s">
        <v>87</v>
      </c>
      <c r="BK208" s="246">
        <f>ROUND(I208*H208,2)</f>
        <v>0</v>
      </c>
      <c r="BL208" s="14" t="s">
        <v>268</v>
      </c>
      <c r="BM208" s="245" t="s">
        <v>1212</v>
      </c>
    </row>
    <row r="209" s="2" customFormat="1" ht="16.5" customHeight="1">
      <c r="A209" s="35"/>
      <c r="B209" s="36"/>
      <c r="C209" s="247" t="s">
        <v>681</v>
      </c>
      <c r="D209" s="247" t="s">
        <v>212</v>
      </c>
      <c r="E209" s="248" t="s">
        <v>1213</v>
      </c>
      <c r="F209" s="249" t="s">
        <v>1214</v>
      </c>
      <c r="G209" s="250" t="s">
        <v>319</v>
      </c>
      <c r="H209" s="251">
        <v>0.040000000000000001</v>
      </c>
      <c r="I209" s="252"/>
      <c r="J209" s="251">
        <f>ROUND(I209*H209,2)</f>
        <v>0</v>
      </c>
      <c r="K209" s="253"/>
      <c r="L209" s="254"/>
      <c r="M209" s="255" t="s">
        <v>1</v>
      </c>
      <c r="N209" s="256" t="s">
        <v>41</v>
      </c>
      <c r="O209" s="94"/>
      <c r="P209" s="243">
        <f>O209*H209</f>
        <v>0</v>
      </c>
      <c r="Q209" s="243">
        <v>0.001</v>
      </c>
      <c r="R209" s="243">
        <f>Q209*H209</f>
        <v>4.0000000000000003E-05</v>
      </c>
      <c r="S209" s="243">
        <v>0</v>
      </c>
      <c r="T209" s="24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5" t="s">
        <v>272</v>
      </c>
      <c r="AT209" s="245" t="s">
        <v>212</v>
      </c>
      <c r="AU209" s="245" t="s">
        <v>87</v>
      </c>
      <c r="AY209" s="14" t="s">
        <v>168</v>
      </c>
      <c r="BE209" s="246">
        <f>IF(N209="základná",J209,0)</f>
        <v>0</v>
      </c>
      <c r="BF209" s="246">
        <f>IF(N209="znížená",J209,0)</f>
        <v>0</v>
      </c>
      <c r="BG209" s="246">
        <f>IF(N209="zákl. prenesená",J209,0)</f>
        <v>0</v>
      </c>
      <c r="BH209" s="246">
        <f>IF(N209="zníž. prenesená",J209,0)</f>
        <v>0</v>
      </c>
      <c r="BI209" s="246">
        <f>IF(N209="nulová",J209,0)</f>
        <v>0</v>
      </c>
      <c r="BJ209" s="14" t="s">
        <v>87</v>
      </c>
      <c r="BK209" s="246">
        <f>ROUND(I209*H209,2)</f>
        <v>0</v>
      </c>
      <c r="BL209" s="14" t="s">
        <v>272</v>
      </c>
      <c r="BM209" s="245" t="s">
        <v>1215</v>
      </c>
    </row>
    <row r="210" s="2" customFormat="1" ht="16.5" customHeight="1">
      <c r="A210" s="35"/>
      <c r="B210" s="36"/>
      <c r="C210" s="247" t="s">
        <v>685</v>
      </c>
      <c r="D210" s="247" t="s">
        <v>212</v>
      </c>
      <c r="E210" s="248" t="s">
        <v>421</v>
      </c>
      <c r="F210" s="249" t="s">
        <v>422</v>
      </c>
      <c r="G210" s="250" t="s">
        <v>423</v>
      </c>
      <c r="H210" s="251">
        <v>0.71999999999999997</v>
      </c>
      <c r="I210" s="252"/>
      <c r="J210" s="251">
        <f>ROUND(I210*H210,2)</f>
        <v>0</v>
      </c>
      <c r="K210" s="253"/>
      <c r="L210" s="254"/>
      <c r="M210" s="255" t="s">
        <v>1</v>
      </c>
      <c r="N210" s="256" t="s">
        <v>41</v>
      </c>
      <c r="O210" s="94"/>
      <c r="P210" s="243">
        <f>O210*H210</f>
        <v>0</v>
      </c>
      <c r="Q210" s="243">
        <v>0.025000000000000001</v>
      </c>
      <c r="R210" s="243">
        <f>Q210*H210</f>
        <v>0.017999999999999999</v>
      </c>
      <c r="S210" s="243">
        <v>0</v>
      </c>
      <c r="T210" s="24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5" t="s">
        <v>272</v>
      </c>
      <c r="AT210" s="245" t="s">
        <v>212</v>
      </c>
      <c r="AU210" s="245" t="s">
        <v>87</v>
      </c>
      <c r="AY210" s="14" t="s">
        <v>168</v>
      </c>
      <c r="BE210" s="246">
        <f>IF(N210="základná",J210,0)</f>
        <v>0</v>
      </c>
      <c r="BF210" s="246">
        <f>IF(N210="znížená",J210,0)</f>
        <v>0</v>
      </c>
      <c r="BG210" s="246">
        <f>IF(N210="zákl. prenesená",J210,0)</f>
        <v>0</v>
      </c>
      <c r="BH210" s="246">
        <f>IF(N210="zníž. prenesená",J210,0)</f>
        <v>0</v>
      </c>
      <c r="BI210" s="246">
        <f>IF(N210="nulová",J210,0)</f>
        <v>0</v>
      </c>
      <c r="BJ210" s="14" t="s">
        <v>87</v>
      </c>
      <c r="BK210" s="246">
        <f>ROUND(I210*H210,2)</f>
        <v>0</v>
      </c>
      <c r="BL210" s="14" t="s">
        <v>272</v>
      </c>
      <c r="BM210" s="245" t="s">
        <v>1216</v>
      </c>
    </row>
    <row r="211" s="2" customFormat="1" ht="24.15" customHeight="1">
      <c r="A211" s="35"/>
      <c r="B211" s="36"/>
      <c r="C211" s="234" t="s">
        <v>689</v>
      </c>
      <c r="D211" s="234" t="s">
        <v>170</v>
      </c>
      <c r="E211" s="235" t="s">
        <v>905</v>
      </c>
      <c r="F211" s="236" t="s">
        <v>906</v>
      </c>
      <c r="G211" s="237" t="s">
        <v>267</v>
      </c>
      <c r="H211" s="238">
        <v>72</v>
      </c>
      <c r="I211" s="239"/>
      <c r="J211" s="238">
        <f>ROUND(I211*H211,2)</f>
        <v>0</v>
      </c>
      <c r="K211" s="240"/>
      <c r="L211" s="41"/>
      <c r="M211" s="241" t="s">
        <v>1</v>
      </c>
      <c r="N211" s="242" t="s">
        <v>41</v>
      </c>
      <c r="O211" s="94"/>
      <c r="P211" s="243">
        <f>O211*H211</f>
        <v>0</v>
      </c>
      <c r="Q211" s="243">
        <v>0</v>
      </c>
      <c r="R211" s="243">
        <f>Q211*H211</f>
        <v>0</v>
      </c>
      <c r="S211" s="243">
        <v>0</v>
      </c>
      <c r="T211" s="244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5" t="s">
        <v>268</v>
      </c>
      <c r="AT211" s="245" t="s">
        <v>170</v>
      </c>
      <c r="AU211" s="245" t="s">
        <v>87</v>
      </c>
      <c r="AY211" s="14" t="s">
        <v>168</v>
      </c>
      <c r="BE211" s="246">
        <f>IF(N211="základná",J211,0)</f>
        <v>0</v>
      </c>
      <c r="BF211" s="246">
        <f>IF(N211="znížená",J211,0)</f>
        <v>0</v>
      </c>
      <c r="BG211" s="246">
        <f>IF(N211="zákl. prenesená",J211,0)</f>
        <v>0</v>
      </c>
      <c r="BH211" s="246">
        <f>IF(N211="zníž. prenesená",J211,0)</f>
        <v>0</v>
      </c>
      <c r="BI211" s="246">
        <f>IF(N211="nulová",J211,0)</f>
        <v>0</v>
      </c>
      <c r="BJ211" s="14" t="s">
        <v>87</v>
      </c>
      <c r="BK211" s="246">
        <f>ROUND(I211*H211,2)</f>
        <v>0</v>
      </c>
      <c r="BL211" s="14" t="s">
        <v>268</v>
      </c>
      <c r="BM211" s="245" t="s">
        <v>907</v>
      </c>
    </row>
    <row r="212" s="2" customFormat="1" ht="33" customHeight="1">
      <c r="A212" s="35"/>
      <c r="B212" s="36"/>
      <c r="C212" s="234" t="s">
        <v>693</v>
      </c>
      <c r="D212" s="234" t="s">
        <v>170</v>
      </c>
      <c r="E212" s="235" t="s">
        <v>438</v>
      </c>
      <c r="F212" s="236" t="s">
        <v>439</v>
      </c>
      <c r="G212" s="237" t="s">
        <v>267</v>
      </c>
      <c r="H212" s="238">
        <v>72</v>
      </c>
      <c r="I212" s="239"/>
      <c r="J212" s="238">
        <f>ROUND(I212*H212,2)</f>
        <v>0</v>
      </c>
      <c r="K212" s="240"/>
      <c r="L212" s="41"/>
      <c r="M212" s="241" t="s">
        <v>1</v>
      </c>
      <c r="N212" s="242" t="s">
        <v>41</v>
      </c>
      <c r="O212" s="94"/>
      <c r="P212" s="243">
        <f>O212*H212</f>
        <v>0</v>
      </c>
      <c r="Q212" s="243">
        <v>0</v>
      </c>
      <c r="R212" s="243">
        <f>Q212*H212</f>
        <v>0</v>
      </c>
      <c r="S212" s="243">
        <v>0</v>
      </c>
      <c r="T212" s="24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5" t="s">
        <v>268</v>
      </c>
      <c r="AT212" s="245" t="s">
        <v>170</v>
      </c>
      <c r="AU212" s="245" t="s">
        <v>87</v>
      </c>
      <c r="AY212" s="14" t="s">
        <v>168</v>
      </c>
      <c r="BE212" s="246">
        <f>IF(N212="základná",J212,0)</f>
        <v>0</v>
      </c>
      <c r="BF212" s="246">
        <f>IF(N212="znížená",J212,0)</f>
        <v>0</v>
      </c>
      <c r="BG212" s="246">
        <f>IF(N212="zákl. prenesená",J212,0)</f>
        <v>0</v>
      </c>
      <c r="BH212" s="246">
        <f>IF(N212="zníž. prenesená",J212,0)</f>
        <v>0</v>
      </c>
      <c r="BI212" s="246">
        <f>IF(N212="nulová",J212,0)</f>
        <v>0</v>
      </c>
      <c r="BJ212" s="14" t="s">
        <v>87</v>
      </c>
      <c r="BK212" s="246">
        <f>ROUND(I212*H212,2)</f>
        <v>0</v>
      </c>
      <c r="BL212" s="14" t="s">
        <v>268</v>
      </c>
      <c r="BM212" s="245" t="s">
        <v>908</v>
      </c>
    </row>
    <row r="213" s="2" customFormat="1" ht="16.5" customHeight="1">
      <c r="A213" s="35"/>
      <c r="B213" s="36"/>
      <c r="C213" s="247" t="s">
        <v>697</v>
      </c>
      <c r="D213" s="247" t="s">
        <v>212</v>
      </c>
      <c r="E213" s="248" t="s">
        <v>442</v>
      </c>
      <c r="F213" s="249" t="s">
        <v>443</v>
      </c>
      <c r="G213" s="250" t="s">
        <v>190</v>
      </c>
      <c r="H213" s="251">
        <v>6.1200000000000001</v>
      </c>
      <c r="I213" s="252"/>
      <c r="J213" s="251">
        <f>ROUND(I213*H213,2)</f>
        <v>0</v>
      </c>
      <c r="K213" s="253"/>
      <c r="L213" s="254"/>
      <c r="M213" s="255" t="s">
        <v>1</v>
      </c>
      <c r="N213" s="256" t="s">
        <v>41</v>
      </c>
      <c r="O213" s="94"/>
      <c r="P213" s="243">
        <f>O213*H213</f>
        <v>0</v>
      </c>
      <c r="Q213" s="243">
        <v>1</v>
      </c>
      <c r="R213" s="243">
        <f>Q213*H213</f>
        <v>6.1200000000000001</v>
      </c>
      <c r="S213" s="243">
        <v>0</v>
      </c>
      <c r="T213" s="244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45" t="s">
        <v>272</v>
      </c>
      <c r="AT213" s="245" t="s">
        <v>212</v>
      </c>
      <c r="AU213" s="245" t="s">
        <v>87</v>
      </c>
      <c r="AY213" s="14" t="s">
        <v>168</v>
      </c>
      <c r="BE213" s="246">
        <f>IF(N213="základná",J213,0)</f>
        <v>0</v>
      </c>
      <c r="BF213" s="246">
        <f>IF(N213="znížená",J213,0)</f>
        <v>0</v>
      </c>
      <c r="BG213" s="246">
        <f>IF(N213="zákl. prenesená",J213,0)</f>
        <v>0</v>
      </c>
      <c r="BH213" s="246">
        <f>IF(N213="zníž. prenesená",J213,0)</f>
        <v>0</v>
      </c>
      <c r="BI213" s="246">
        <f>IF(N213="nulová",J213,0)</f>
        <v>0</v>
      </c>
      <c r="BJ213" s="14" t="s">
        <v>87</v>
      </c>
      <c r="BK213" s="246">
        <f>ROUND(I213*H213,2)</f>
        <v>0</v>
      </c>
      <c r="BL213" s="14" t="s">
        <v>272</v>
      </c>
      <c r="BM213" s="245" t="s">
        <v>910</v>
      </c>
    </row>
    <row r="214" s="2" customFormat="1" ht="24.15" customHeight="1">
      <c r="A214" s="35"/>
      <c r="B214" s="36"/>
      <c r="C214" s="234" t="s">
        <v>701</v>
      </c>
      <c r="D214" s="234" t="s">
        <v>170</v>
      </c>
      <c r="E214" s="235" t="s">
        <v>446</v>
      </c>
      <c r="F214" s="236" t="s">
        <v>447</v>
      </c>
      <c r="G214" s="237" t="s">
        <v>267</v>
      </c>
      <c r="H214" s="238">
        <v>72</v>
      </c>
      <c r="I214" s="239"/>
      <c r="J214" s="238">
        <f>ROUND(I214*H214,2)</f>
        <v>0</v>
      </c>
      <c r="K214" s="240"/>
      <c r="L214" s="41"/>
      <c r="M214" s="241" t="s">
        <v>1</v>
      </c>
      <c r="N214" s="242" t="s">
        <v>41</v>
      </c>
      <c r="O214" s="94"/>
      <c r="P214" s="243">
        <f>O214*H214</f>
        <v>0</v>
      </c>
      <c r="Q214" s="243">
        <v>0</v>
      </c>
      <c r="R214" s="243">
        <f>Q214*H214</f>
        <v>0</v>
      </c>
      <c r="S214" s="243">
        <v>0</v>
      </c>
      <c r="T214" s="244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5" t="s">
        <v>268</v>
      </c>
      <c r="AT214" s="245" t="s">
        <v>170</v>
      </c>
      <c r="AU214" s="245" t="s">
        <v>87</v>
      </c>
      <c r="AY214" s="14" t="s">
        <v>168</v>
      </c>
      <c r="BE214" s="246">
        <f>IF(N214="základná",J214,0)</f>
        <v>0</v>
      </c>
      <c r="BF214" s="246">
        <f>IF(N214="znížená",J214,0)</f>
        <v>0</v>
      </c>
      <c r="BG214" s="246">
        <f>IF(N214="zákl. prenesená",J214,0)</f>
        <v>0</v>
      </c>
      <c r="BH214" s="246">
        <f>IF(N214="zníž. prenesená",J214,0)</f>
        <v>0</v>
      </c>
      <c r="BI214" s="246">
        <f>IF(N214="nulová",J214,0)</f>
        <v>0</v>
      </c>
      <c r="BJ214" s="14" t="s">
        <v>87</v>
      </c>
      <c r="BK214" s="246">
        <f>ROUND(I214*H214,2)</f>
        <v>0</v>
      </c>
      <c r="BL214" s="14" t="s">
        <v>268</v>
      </c>
      <c r="BM214" s="245" t="s">
        <v>912</v>
      </c>
    </row>
    <row r="215" s="2" customFormat="1" ht="24.15" customHeight="1">
      <c r="A215" s="35"/>
      <c r="B215" s="36"/>
      <c r="C215" s="247" t="s">
        <v>705</v>
      </c>
      <c r="D215" s="247" t="s">
        <v>212</v>
      </c>
      <c r="E215" s="248" t="s">
        <v>450</v>
      </c>
      <c r="F215" s="249" t="s">
        <v>451</v>
      </c>
      <c r="G215" s="250" t="s">
        <v>267</v>
      </c>
      <c r="H215" s="251">
        <v>79.200000000000003</v>
      </c>
      <c r="I215" s="252"/>
      <c r="J215" s="251">
        <f>ROUND(I215*H215,2)</f>
        <v>0</v>
      </c>
      <c r="K215" s="253"/>
      <c r="L215" s="254"/>
      <c r="M215" s="255" t="s">
        <v>1</v>
      </c>
      <c r="N215" s="256" t="s">
        <v>41</v>
      </c>
      <c r="O215" s="94"/>
      <c r="P215" s="243">
        <f>O215*H215</f>
        <v>0</v>
      </c>
      <c r="Q215" s="243">
        <v>0.00010000000000000001</v>
      </c>
      <c r="R215" s="243">
        <f>Q215*H215</f>
        <v>0.00792</v>
      </c>
      <c r="S215" s="243">
        <v>0</v>
      </c>
      <c r="T215" s="244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5" t="s">
        <v>272</v>
      </c>
      <c r="AT215" s="245" t="s">
        <v>212</v>
      </c>
      <c r="AU215" s="245" t="s">
        <v>87</v>
      </c>
      <c r="AY215" s="14" t="s">
        <v>168</v>
      </c>
      <c r="BE215" s="246">
        <f>IF(N215="základná",J215,0)</f>
        <v>0</v>
      </c>
      <c r="BF215" s="246">
        <f>IF(N215="znížená",J215,0)</f>
        <v>0</v>
      </c>
      <c r="BG215" s="246">
        <f>IF(N215="zákl. prenesená",J215,0)</f>
        <v>0</v>
      </c>
      <c r="BH215" s="246">
        <f>IF(N215="zníž. prenesená",J215,0)</f>
        <v>0</v>
      </c>
      <c r="BI215" s="246">
        <f>IF(N215="nulová",J215,0)</f>
        <v>0</v>
      </c>
      <c r="BJ215" s="14" t="s">
        <v>87</v>
      </c>
      <c r="BK215" s="246">
        <f>ROUND(I215*H215,2)</f>
        <v>0</v>
      </c>
      <c r="BL215" s="14" t="s">
        <v>272</v>
      </c>
      <c r="BM215" s="245" t="s">
        <v>914</v>
      </c>
    </row>
    <row r="216" s="2" customFormat="1" ht="24.15" customHeight="1">
      <c r="A216" s="35"/>
      <c r="B216" s="36"/>
      <c r="C216" s="234" t="s">
        <v>709</v>
      </c>
      <c r="D216" s="234" t="s">
        <v>170</v>
      </c>
      <c r="E216" s="235" t="s">
        <v>916</v>
      </c>
      <c r="F216" s="236" t="s">
        <v>917</v>
      </c>
      <c r="G216" s="237" t="s">
        <v>267</v>
      </c>
      <c r="H216" s="238">
        <v>72</v>
      </c>
      <c r="I216" s="239"/>
      <c r="J216" s="238">
        <f>ROUND(I216*H216,2)</f>
        <v>0</v>
      </c>
      <c r="K216" s="240"/>
      <c r="L216" s="41"/>
      <c r="M216" s="241" t="s">
        <v>1</v>
      </c>
      <c r="N216" s="242" t="s">
        <v>41</v>
      </c>
      <c r="O216" s="94"/>
      <c r="P216" s="243">
        <f>O216*H216</f>
        <v>0</v>
      </c>
      <c r="Q216" s="243">
        <v>0</v>
      </c>
      <c r="R216" s="243">
        <f>Q216*H216</f>
        <v>0</v>
      </c>
      <c r="S216" s="243">
        <v>0</v>
      </c>
      <c r="T216" s="244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5" t="s">
        <v>268</v>
      </c>
      <c r="AT216" s="245" t="s">
        <v>170</v>
      </c>
      <c r="AU216" s="245" t="s">
        <v>87</v>
      </c>
      <c r="AY216" s="14" t="s">
        <v>168</v>
      </c>
      <c r="BE216" s="246">
        <f>IF(N216="základná",J216,0)</f>
        <v>0</v>
      </c>
      <c r="BF216" s="246">
        <f>IF(N216="znížená",J216,0)</f>
        <v>0</v>
      </c>
      <c r="BG216" s="246">
        <f>IF(N216="zákl. prenesená",J216,0)</f>
        <v>0</v>
      </c>
      <c r="BH216" s="246">
        <f>IF(N216="zníž. prenesená",J216,0)</f>
        <v>0</v>
      </c>
      <c r="BI216" s="246">
        <f>IF(N216="nulová",J216,0)</f>
        <v>0</v>
      </c>
      <c r="BJ216" s="14" t="s">
        <v>87</v>
      </c>
      <c r="BK216" s="246">
        <f>ROUND(I216*H216,2)</f>
        <v>0</v>
      </c>
      <c r="BL216" s="14" t="s">
        <v>268</v>
      </c>
      <c r="BM216" s="245" t="s">
        <v>918</v>
      </c>
    </row>
    <row r="217" s="2" customFormat="1" ht="24.15" customHeight="1">
      <c r="A217" s="35"/>
      <c r="B217" s="36"/>
      <c r="C217" s="247" t="s">
        <v>713</v>
      </c>
      <c r="D217" s="247" t="s">
        <v>212</v>
      </c>
      <c r="E217" s="248" t="s">
        <v>920</v>
      </c>
      <c r="F217" s="249" t="s">
        <v>921</v>
      </c>
      <c r="G217" s="250" t="s">
        <v>267</v>
      </c>
      <c r="H217" s="251">
        <v>72</v>
      </c>
      <c r="I217" s="252"/>
      <c r="J217" s="251">
        <f>ROUND(I217*H217,2)</f>
        <v>0</v>
      </c>
      <c r="K217" s="253"/>
      <c r="L217" s="254"/>
      <c r="M217" s="255" t="s">
        <v>1</v>
      </c>
      <c r="N217" s="256" t="s">
        <v>41</v>
      </c>
      <c r="O217" s="94"/>
      <c r="P217" s="243">
        <f>O217*H217</f>
        <v>0</v>
      </c>
      <c r="Q217" s="243">
        <v>0.0054999999999999997</v>
      </c>
      <c r="R217" s="243">
        <f>Q217*H217</f>
        <v>0.39599999999999996</v>
      </c>
      <c r="S217" s="243">
        <v>0</v>
      </c>
      <c r="T217" s="244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45" t="s">
        <v>272</v>
      </c>
      <c r="AT217" s="245" t="s">
        <v>212</v>
      </c>
      <c r="AU217" s="245" t="s">
        <v>87</v>
      </c>
      <c r="AY217" s="14" t="s">
        <v>168</v>
      </c>
      <c r="BE217" s="246">
        <f>IF(N217="základná",J217,0)</f>
        <v>0</v>
      </c>
      <c r="BF217" s="246">
        <f>IF(N217="znížená",J217,0)</f>
        <v>0</v>
      </c>
      <c r="BG217" s="246">
        <f>IF(N217="zákl. prenesená",J217,0)</f>
        <v>0</v>
      </c>
      <c r="BH217" s="246">
        <f>IF(N217="zníž. prenesená",J217,0)</f>
        <v>0</v>
      </c>
      <c r="BI217" s="246">
        <f>IF(N217="nulová",J217,0)</f>
        <v>0</v>
      </c>
      <c r="BJ217" s="14" t="s">
        <v>87</v>
      </c>
      <c r="BK217" s="246">
        <f>ROUND(I217*H217,2)</f>
        <v>0</v>
      </c>
      <c r="BL217" s="14" t="s">
        <v>272</v>
      </c>
      <c r="BM217" s="245" t="s">
        <v>922</v>
      </c>
    </row>
    <row r="218" s="2" customFormat="1" ht="33" customHeight="1">
      <c r="A218" s="35"/>
      <c r="B218" s="36"/>
      <c r="C218" s="234" t="s">
        <v>717</v>
      </c>
      <c r="D218" s="234" t="s">
        <v>170</v>
      </c>
      <c r="E218" s="235" t="s">
        <v>924</v>
      </c>
      <c r="F218" s="236" t="s">
        <v>925</v>
      </c>
      <c r="G218" s="237" t="s">
        <v>267</v>
      </c>
      <c r="H218" s="238">
        <v>72</v>
      </c>
      <c r="I218" s="239"/>
      <c r="J218" s="238">
        <f>ROUND(I218*H218,2)</f>
        <v>0</v>
      </c>
      <c r="K218" s="240"/>
      <c r="L218" s="41"/>
      <c r="M218" s="241" t="s">
        <v>1</v>
      </c>
      <c r="N218" s="242" t="s">
        <v>41</v>
      </c>
      <c r="O218" s="94"/>
      <c r="P218" s="243">
        <f>O218*H218</f>
        <v>0</v>
      </c>
      <c r="Q218" s="243">
        <v>0</v>
      </c>
      <c r="R218" s="243">
        <f>Q218*H218</f>
        <v>0</v>
      </c>
      <c r="S218" s="243">
        <v>0</v>
      </c>
      <c r="T218" s="244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45" t="s">
        <v>268</v>
      </c>
      <c r="AT218" s="245" t="s">
        <v>170</v>
      </c>
      <c r="AU218" s="245" t="s">
        <v>87</v>
      </c>
      <c r="AY218" s="14" t="s">
        <v>168</v>
      </c>
      <c r="BE218" s="246">
        <f>IF(N218="základná",J218,0)</f>
        <v>0</v>
      </c>
      <c r="BF218" s="246">
        <f>IF(N218="znížená",J218,0)</f>
        <v>0</v>
      </c>
      <c r="BG218" s="246">
        <f>IF(N218="zákl. prenesená",J218,0)</f>
        <v>0</v>
      </c>
      <c r="BH218" s="246">
        <f>IF(N218="zníž. prenesená",J218,0)</f>
        <v>0</v>
      </c>
      <c r="BI218" s="246">
        <f>IF(N218="nulová",J218,0)</f>
        <v>0</v>
      </c>
      <c r="BJ218" s="14" t="s">
        <v>87</v>
      </c>
      <c r="BK218" s="246">
        <f>ROUND(I218*H218,2)</f>
        <v>0</v>
      </c>
      <c r="BL218" s="14" t="s">
        <v>268</v>
      </c>
      <c r="BM218" s="245" t="s">
        <v>926</v>
      </c>
    </row>
    <row r="219" s="2" customFormat="1" ht="16.5" customHeight="1">
      <c r="A219" s="35"/>
      <c r="B219" s="36"/>
      <c r="C219" s="247" t="s">
        <v>721</v>
      </c>
      <c r="D219" s="247" t="s">
        <v>212</v>
      </c>
      <c r="E219" s="248" t="s">
        <v>928</v>
      </c>
      <c r="F219" s="249" t="s">
        <v>929</v>
      </c>
      <c r="G219" s="250" t="s">
        <v>190</v>
      </c>
      <c r="H219" s="251">
        <v>6.1200000000000001</v>
      </c>
      <c r="I219" s="252"/>
      <c r="J219" s="251">
        <f>ROUND(I219*H219,2)</f>
        <v>0</v>
      </c>
      <c r="K219" s="253"/>
      <c r="L219" s="254"/>
      <c r="M219" s="255" t="s">
        <v>1</v>
      </c>
      <c r="N219" s="256" t="s">
        <v>41</v>
      </c>
      <c r="O219" s="94"/>
      <c r="P219" s="243">
        <f>O219*H219</f>
        <v>0</v>
      </c>
      <c r="Q219" s="243">
        <v>1</v>
      </c>
      <c r="R219" s="243">
        <f>Q219*H219</f>
        <v>6.1200000000000001</v>
      </c>
      <c r="S219" s="243">
        <v>0</v>
      </c>
      <c r="T219" s="244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5" t="s">
        <v>272</v>
      </c>
      <c r="AT219" s="245" t="s">
        <v>212</v>
      </c>
      <c r="AU219" s="245" t="s">
        <v>87</v>
      </c>
      <c r="AY219" s="14" t="s">
        <v>168</v>
      </c>
      <c r="BE219" s="246">
        <f>IF(N219="základná",J219,0)</f>
        <v>0</v>
      </c>
      <c r="BF219" s="246">
        <f>IF(N219="znížená",J219,0)</f>
        <v>0</v>
      </c>
      <c r="BG219" s="246">
        <f>IF(N219="zákl. prenesená",J219,0)</f>
        <v>0</v>
      </c>
      <c r="BH219" s="246">
        <f>IF(N219="zníž. prenesená",J219,0)</f>
        <v>0</v>
      </c>
      <c r="BI219" s="246">
        <f>IF(N219="nulová",J219,0)</f>
        <v>0</v>
      </c>
      <c r="BJ219" s="14" t="s">
        <v>87</v>
      </c>
      <c r="BK219" s="246">
        <f>ROUND(I219*H219,2)</f>
        <v>0</v>
      </c>
      <c r="BL219" s="14" t="s">
        <v>272</v>
      </c>
      <c r="BM219" s="245" t="s">
        <v>930</v>
      </c>
    </row>
    <row r="220" s="2" customFormat="1" ht="24.15" customHeight="1">
      <c r="A220" s="35"/>
      <c r="B220" s="36"/>
      <c r="C220" s="234" t="s">
        <v>725</v>
      </c>
      <c r="D220" s="234" t="s">
        <v>170</v>
      </c>
      <c r="E220" s="235" t="s">
        <v>932</v>
      </c>
      <c r="F220" s="236" t="s">
        <v>933</v>
      </c>
      <c r="G220" s="237" t="s">
        <v>177</v>
      </c>
      <c r="H220" s="238">
        <v>14.4</v>
      </c>
      <c r="I220" s="239"/>
      <c r="J220" s="238">
        <f>ROUND(I220*H220,2)</f>
        <v>0</v>
      </c>
      <c r="K220" s="240"/>
      <c r="L220" s="41"/>
      <c r="M220" s="241" t="s">
        <v>1</v>
      </c>
      <c r="N220" s="242" t="s">
        <v>41</v>
      </c>
      <c r="O220" s="94"/>
      <c r="P220" s="243">
        <f>O220*H220</f>
        <v>0</v>
      </c>
      <c r="Q220" s="243">
        <v>0</v>
      </c>
      <c r="R220" s="243">
        <f>Q220*H220</f>
        <v>0</v>
      </c>
      <c r="S220" s="243">
        <v>0</v>
      </c>
      <c r="T220" s="244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5" t="s">
        <v>268</v>
      </c>
      <c r="AT220" s="245" t="s">
        <v>170</v>
      </c>
      <c r="AU220" s="245" t="s">
        <v>87</v>
      </c>
      <c r="AY220" s="14" t="s">
        <v>168</v>
      </c>
      <c r="BE220" s="246">
        <f>IF(N220="základná",J220,0)</f>
        <v>0</v>
      </c>
      <c r="BF220" s="246">
        <f>IF(N220="znížená",J220,0)</f>
        <v>0</v>
      </c>
      <c r="BG220" s="246">
        <f>IF(N220="zákl. prenesená",J220,0)</f>
        <v>0</v>
      </c>
      <c r="BH220" s="246">
        <f>IF(N220="zníž. prenesená",J220,0)</f>
        <v>0</v>
      </c>
      <c r="BI220" s="246">
        <f>IF(N220="nulová",J220,0)</f>
        <v>0</v>
      </c>
      <c r="BJ220" s="14" t="s">
        <v>87</v>
      </c>
      <c r="BK220" s="246">
        <f>ROUND(I220*H220,2)</f>
        <v>0</v>
      </c>
      <c r="BL220" s="14" t="s">
        <v>268</v>
      </c>
      <c r="BM220" s="245" t="s">
        <v>934</v>
      </c>
    </row>
    <row r="221" s="2" customFormat="1" ht="24.15" customHeight="1">
      <c r="A221" s="35"/>
      <c r="B221" s="36"/>
      <c r="C221" s="234" t="s">
        <v>729</v>
      </c>
      <c r="D221" s="234" t="s">
        <v>170</v>
      </c>
      <c r="E221" s="235" t="s">
        <v>936</v>
      </c>
      <c r="F221" s="236" t="s">
        <v>937</v>
      </c>
      <c r="G221" s="237" t="s">
        <v>177</v>
      </c>
      <c r="H221" s="238">
        <v>129.59999999999999</v>
      </c>
      <c r="I221" s="239"/>
      <c r="J221" s="238">
        <f>ROUND(I221*H221,2)</f>
        <v>0</v>
      </c>
      <c r="K221" s="240"/>
      <c r="L221" s="41"/>
      <c r="M221" s="257" t="s">
        <v>1</v>
      </c>
      <c r="N221" s="258" t="s">
        <v>41</v>
      </c>
      <c r="O221" s="259"/>
      <c r="P221" s="260">
        <f>O221*H221</f>
        <v>0</v>
      </c>
      <c r="Q221" s="260">
        <v>0</v>
      </c>
      <c r="R221" s="260">
        <f>Q221*H221</f>
        <v>0</v>
      </c>
      <c r="S221" s="260">
        <v>0</v>
      </c>
      <c r="T221" s="261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5" t="s">
        <v>268</v>
      </c>
      <c r="AT221" s="245" t="s">
        <v>170</v>
      </c>
      <c r="AU221" s="245" t="s">
        <v>87</v>
      </c>
      <c r="AY221" s="14" t="s">
        <v>168</v>
      </c>
      <c r="BE221" s="246">
        <f>IF(N221="základná",J221,0)</f>
        <v>0</v>
      </c>
      <c r="BF221" s="246">
        <f>IF(N221="znížená",J221,0)</f>
        <v>0</v>
      </c>
      <c r="BG221" s="246">
        <f>IF(N221="zákl. prenesená",J221,0)</f>
        <v>0</v>
      </c>
      <c r="BH221" s="246">
        <f>IF(N221="zníž. prenesená",J221,0)</f>
        <v>0</v>
      </c>
      <c r="BI221" s="246">
        <f>IF(N221="nulová",J221,0)</f>
        <v>0</v>
      </c>
      <c r="BJ221" s="14" t="s">
        <v>87</v>
      </c>
      <c r="BK221" s="246">
        <f>ROUND(I221*H221,2)</f>
        <v>0</v>
      </c>
      <c r="BL221" s="14" t="s">
        <v>268</v>
      </c>
      <c r="BM221" s="245" t="s">
        <v>938</v>
      </c>
    </row>
    <row r="222" s="2" customFormat="1" ht="6.96" customHeight="1">
      <c r="A222" s="35"/>
      <c r="B222" s="69"/>
      <c r="C222" s="70"/>
      <c r="D222" s="70"/>
      <c r="E222" s="70"/>
      <c r="F222" s="70"/>
      <c r="G222" s="70"/>
      <c r="H222" s="70"/>
      <c r="I222" s="70"/>
      <c r="J222" s="70"/>
      <c r="K222" s="70"/>
      <c r="L222" s="41"/>
      <c r="M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</row>
  </sheetData>
  <sheetProtection sheet="1" autoFilter="0" formatColumns="0" formatRows="0" objects="1" scenarios="1" spinCount="100000" saltValue="cxzaK6amJbieOtr7O/GyLfFvyILTo39VwSSeO96S+d/4yi02SaA/1GSJXs2vqfxVCzsL7vYJM3lpA1RqrGHT/g==" hashValue="rfHrtOqX+KMbMyHxNgXx1QpHSxE3GjrIkPgYMfL9q/6ltNlCNi/9aadCyXH3IQFs5SGvoTPfmeM391+hWM9J7Q==" algorithmName="SHA-512" password="CC35"/>
  <autoFilter ref="C128:K22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135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1243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1261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ROUND(J126,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ROUND((SUM(BE126:BE171)),  2)</f>
        <v>0</v>
      </c>
      <c r="G35" s="168"/>
      <c r="H35" s="168"/>
      <c r="I35" s="169">
        <v>0.20000000000000001</v>
      </c>
      <c r="J35" s="167">
        <f>ROUND(((SUM(BE126:BE171))*I35),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ROUND((SUM(BF126:BF171)),  2)</f>
        <v>0</v>
      </c>
      <c r="G36" s="168"/>
      <c r="H36" s="168"/>
      <c r="I36" s="169">
        <v>0.20000000000000001</v>
      </c>
      <c r="J36" s="167">
        <f>ROUND(((SUM(BF126:BF171))*I36),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ROUND((SUM(BG126:BG171)),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ROUND((SUM(BH126:BH171)),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ROUND((SUM(BI126:BI171)),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1243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101-06-02 -  Zastávka-Nika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MACURA M.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J126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J127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J128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J138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151</v>
      </c>
      <c r="E102" s="203"/>
      <c r="F102" s="203"/>
      <c r="G102" s="203"/>
      <c r="H102" s="203"/>
      <c r="I102" s="203"/>
      <c r="J102" s="204">
        <f>J142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152</v>
      </c>
      <c r="E103" s="203"/>
      <c r="F103" s="203"/>
      <c r="G103" s="203"/>
      <c r="H103" s="203"/>
      <c r="I103" s="203"/>
      <c r="J103" s="204">
        <f>J155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153</v>
      </c>
      <c r="E104" s="203"/>
      <c r="F104" s="203"/>
      <c r="G104" s="203"/>
      <c r="H104" s="203"/>
      <c r="I104" s="203"/>
      <c r="J104" s="204">
        <f>J170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154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6.25" customHeight="1">
      <c r="A114" s="35"/>
      <c r="B114" s="36"/>
      <c r="C114" s="37"/>
      <c r="D114" s="37"/>
      <c r="E114" s="190" t="str">
        <f>E7</f>
        <v xml:space="preserve"> Modernizácia zastávok verejnej dopravy a informačných systémov, II. etapa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8"/>
      <c r="C115" s="29" t="s">
        <v>139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="2" customFormat="1" ht="16.5" customHeight="1">
      <c r="A116" s="35"/>
      <c r="B116" s="36"/>
      <c r="C116" s="37"/>
      <c r="D116" s="37"/>
      <c r="E116" s="190" t="s">
        <v>1243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141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E11</f>
        <v xml:space="preserve">101-06-02 -  Zastávka-Nika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18</v>
      </c>
      <c r="D120" s="37"/>
      <c r="E120" s="37"/>
      <c r="F120" s="24" t="str">
        <f>F14</f>
        <v>KOŠICE</v>
      </c>
      <c r="G120" s="37"/>
      <c r="H120" s="37"/>
      <c r="I120" s="29" t="s">
        <v>20</v>
      </c>
      <c r="J120" s="82" t="str">
        <f>IF(J14="","",J14)</f>
        <v>17. 1. 2022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22</v>
      </c>
      <c r="D122" s="37"/>
      <c r="E122" s="37"/>
      <c r="F122" s="24" t="str">
        <f>E17</f>
        <v>MESTO KOŠICE</v>
      </c>
      <c r="G122" s="37"/>
      <c r="H122" s="37"/>
      <c r="I122" s="29" t="s">
        <v>28</v>
      </c>
      <c r="J122" s="33" t="str">
        <f>E23</f>
        <v>ISPO spol. s r.o.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26</v>
      </c>
      <c r="D123" s="37"/>
      <c r="E123" s="37"/>
      <c r="F123" s="24" t="str">
        <f>IF(E20="","",E20)</f>
        <v>Vyplň údaj</v>
      </c>
      <c r="G123" s="37"/>
      <c r="H123" s="37"/>
      <c r="I123" s="29" t="s">
        <v>32</v>
      </c>
      <c r="J123" s="33" t="str">
        <f>E26</f>
        <v>MACURA M.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206"/>
      <c r="B125" s="207"/>
      <c r="C125" s="208" t="s">
        <v>155</v>
      </c>
      <c r="D125" s="209" t="s">
        <v>60</v>
      </c>
      <c r="E125" s="209" t="s">
        <v>56</v>
      </c>
      <c r="F125" s="209" t="s">
        <v>57</v>
      </c>
      <c r="G125" s="209" t="s">
        <v>156</v>
      </c>
      <c r="H125" s="209" t="s">
        <v>157</v>
      </c>
      <c r="I125" s="209" t="s">
        <v>158</v>
      </c>
      <c r="J125" s="210" t="s">
        <v>146</v>
      </c>
      <c r="K125" s="211" t="s">
        <v>159</v>
      </c>
      <c r="L125" s="212"/>
      <c r="M125" s="103" t="s">
        <v>1</v>
      </c>
      <c r="N125" s="104" t="s">
        <v>39</v>
      </c>
      <c r="O125" s="104" t="s">
        <v>160</v>
      </c>
      <c r="P125" s="104" t="s">
        <v>161</v>
      </c>
      <c r="Q125" s="104" t="s">
        <v>162</v>
      </c>
      <c r="R125" s="104" t="s">
        <v>163</v>
      </c>
      <c r="S125" s="104" t="s">
        <v>164</v>
      </c>
      <c r="T125" s="105" t="s">
        <v>165</v>
      </c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</row>
    <row r="126" s="2" customFormat="1" ht="22.8" customHeight="1">
      <c r="A126" s="35"/>
      <c r="B126" s="36"/>
      <c r="C126" s="110" t="s">
        <v>147</v>
      </c>
      <c r="D126" s="37"/>
      <c r="E126" s="37"/>
      <c r="F126" s="37"/>
      <c r="G126" s="37"/>
      <c r="H126" s="37"/>
      <c r="I126" s="37"/>
      <c r="J126" s="213">
        <f>BK126</f>
        <v>0</v>
      </c>
      <c r="K126" s="37"/>
      <c r="L126" s="41"/>
      <c r="M126" s="106"/>
      <c r="N126" s="214"/>
      <c r="O126" s="107"/>
      <c r="P126" s="215">
        <f>P127</f>
        <v>0</v>
      </c>
      <c r="Q126" s="107"/>
      <c r="R126" s="215">
        <f>R127</f>
        <v>259.08063149999998</v>
      </c>
      <c r="S126" s="107"/>
      <c r="T126" s="216">
        <f>T127</f>
        <v>101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74</v>
      </c>
      <c r="AU126" s="14" t="s">
        <v>148</v>
      </c>
      <c r="BK126" s="217">
        <f>BK127</f>
        <v>0</v>
      </c>
    </row>
    <row r="127" s="12" customFormat="1" ht="25.92" customHeight="1">
      <c r="A127" s="12"/>
      <c r="B127" s="218"/>
      <c r="C127" s="219"/>
      <c r="D127" s="220" t="s">
        <v>74</v>
      </c>
      <c r="E127" s="221" t="s">
        <v>166</v>
      </c>
      <c r="F127" s="221" t="s">
        <v>167</v>
      </c>
      <c r="G127" s="219"/>
      <c r="H127" s="219"/>
      <c r="I127" s="222"/>
      <c r="J127" s="223">
        <f>BK127</f>
        <v>0</v>
      </c>
      <c r="K127" s="219"/>
      <c r="L127" s="224"/>
      <c r="M127" s="225"/>
      <c r="N127" s="226"/>
      <c r="O127" s="226"/>
      <c r="P127" s="227">
        <f>P128+P138+P142+P155+P170</f>
        <v>0</v>
      </c>
      <c r="Q127" s="226"/>
      <c r="R127" s="227">
        <f>R128+R138+R142+R155+R170</f>
        <v>259.08063149999998</v>
      </c>
      <c r="S127" s="226"/>
      <c r="T127" s="228">
        <f>T128+T138+T142+T155+T170</f>
        <v>101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79</v>
      </c>
      <c r="AT127" s="230" t="s">
        <v>74</v>
      </c>
      <c r="AU127" s="230" t="s">
        <v>75</v>
      </c>
      <c r="AY127" s="229" t="s">
        <v>168</v>
      </c>
      <c r="BK127" s="231">
        <f>BK128+BK138+BK142+BK155+BK170</f>
        <v>0</v>
      </c>
    </row>
    <row r="128" s="12" customFormat="1" ht="22.8" customHeight="1">
      <c r="A128" s="12"/>
      <c r="B128" s="218"/>
      <c r="C128" s="219"/>
      <c r="D128" s="220" t="s">
        <v>74</v>
      </c>
      <c r="E128" s="232" t="s">
        <v>79</v>
      </c>
      <c r="F128" s="232" t="s">
        <v>169</v>
      </c>
      <c r="G128" s="219"/>
      <c r="H128" s="219"/>
      <c r="I128" s="222"/>
      <c r="J128" s="233">
        <f>BK128</f>
        <v>0</v>
      </c>
      <c r="K128" s="219"/>
      <c r="L128" s="224"/>
      <c r="M128" s="225"/>
      <c r="N128" s="226"/>
      <c r="O128" s="226"/>
      <c r="P128" s="227">
        <f>SUM(P129:P137)</f>
        <v>0</v>
      </c>
      <c r="Q128" s="226"/>
      <c r="R128" s="227">
        <f>SUM(R129:R137)</f>
        <v>0</v>
      </c>
      <c r="S128" s="226"/>
      <c r="T128" s="228">
        <f>SUM(T129:T137)</f>
        <v>101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9" t="s">
        <v>79</v>
      </c>
      <c r="AT128" s="230" t="s">
        <v>74</v>
      </c>
      <c r="AU128" s="230" t="s">
        <v>79</v>
      </c>
      <c r="AY128" s="229" t="s">
        <v>168</v>
      </c>
      <c r="BK128" s="231">
        <f>SUM(BK129:BK137)</f>
        <v>0</v>
      </c>
    </row>
    <row r="129" s="2" customFormat="1" ht="24.15" customHeight="1">
      <c r="A129" s="35"/>
      <c r="B129" s="36"/>
      <c r="C129" s="234" t="s">
        <v>79</v>
      </c>
      <c r="D129" s="234" t="s">
        <v>170</v>
      </c>
      <c r="E129" s="235" t="s">
        <v>472</v>
      </c>
      <c r="F129" s="236" t="s">
        <v>473</v>
      </c>
      <c r="G129" s="237" t="s">
        <v>173</v>
      </c>
      <c r="H129" s="238">
        <v>100</v>
      </c>
      <c r="I129" s="239"/>
      <c r="J129" s="238">
        <f>ROUND(I129*H129,2)</f>
        <v>0</v>
      </c>
      <c r="K129" s="240"/>
      <c r="L129" s="41"/>
      <c r="M129" s="241" t="s">
        <v>1</v>
      </c>
      <c r="N129" s="242" t="s">
        <v>41</v>
      </c>
      <c r="O129" s="94"/>
      <c r="P129" s="243">
        <f>O129*H129</f>
        <v>0</v>
      </c>
      <c r="Q129" s="243">
        <v>0</v>
      </c>
      <c r="R129" s="243">
        <f>Q129*H129</f>
        <v>0</v>
      </c>
      <c r="S129" s="243">
        <v>0.45000000000000001</v>
      </c>
      <c r="T129" s="244">
        <f>S129*H129</f>
        <v>45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5" t="s">
        <v>109</v>
      </c>
      <c r="AT129" s="245" t="s">
        <v>170</v>
      </c>
      <c r="AU129" s="245" t="s">
        <v>87</v>
      </c>
      <c r="AY129" s="14" t="s">
        <v>168</v>
      </c>
      <c r="BE129" s="246">
        <f>IF(N129="základná",J129,0)</f>
        <v>0</v>
      </c>
      <c r="BF129" s="246">
        <f>IF(N129="znížená",J129,0)</f>
        <v>0</v>
      </c>
      <c r="BG129" s="246">
        <f>IF(N129="zákl. prenesená",J129,0)</f>
        <v>0</v>
      </c>
      <c r="BH129" s="246">
        <f>IF(N129="zníž. prenesená",J129,0)</f>
        <v>0</v>
      </c>
      <c r="BI129" s="246">
        <f>IF(N129="nulová",J129,0)</f>
        <v>0</v>
      </c>
      <c r="BJ129" s="14" t="s">
        <v>87</v>
      </c>
      <c r="BK129" s="246">
        <f>ROUND(I129*H129,2)</f>
        <v>0</v>
      </c>
      <c r="BL129" s="14" t="s">
        <v>109</v>
      </c>
      <c r="BM129" s="245" t="s">
        <v>474</v>
      </c>
    </row>
    <row r="130" s="2" customFormat="1" ht="33" customHeight="1">
      <c r="A130" s="35"/>
      <c r="B130" s="36"/>
      <c r="C130" s="234" t="s">
        <v>87</v>
      </c>
      <c r="D130" s="234" t="s">
        <v>170</v>
      </c>
      <c r="E130" s="235" t="s">
        <v>481</v>
      </c>
      <c r="F130" s="236" t="s">
        <v>482</v>
      </c>
      <c r="G130" s="237" t="s">
        <v>173</v>
      </c>
      <c r="H130" s="238">
        <v>100</v>
      </c>
      <c r="I130" s="239"/>
      <c r="J130" s="238">
        <f>ROUND(I130*H130,2)</f>
        <v>0</v>
      </c>
      <c r="K130" s="240"/>
      <c r="L130" s="41"/>
      <c r="M130" s="241" t="s">
        <v>1</v>
      </c>
      <c r="N130" s="242" t="s">
        <v>41</v>
      </c>
      <c r="O130" s="94"/>
      <c r="P130" s="243">
        <f>O130*H130</f>
        <v>0</v>
      </c>
      <c r="Q130" s="243">
        <v>0</v>
      </c>
      <c r="R130" s="243">
        <f>Q130*H130</f>
        <v>0</v>
      </c>
      <c r="S130" s="243">
        <v>0.56000000000000005</v>
      </c>
      <c r="T130" s="244">
        <f>S130*H130</f>
        <v>56.000000000000007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5" t="s">
        <v>109</v>
      </c>
      <c r="AT130" s="245" t="s">
        <v>170</v>
      </c>
      <c r="AU130" s="245" t="s">
        <v>87</v>
      </c>
      <c r="AY130" s="14" t="s">
        <v>168</v>
      </c>
      <c r="BE130" s="246">
        <f>IF(N130="základná",J130,0)</f>
        <v>0</v>
      </c>
      <c r="BF130" s="246">
        <f>IF(N130="znížená",J130,0)</f>
        <v>0</v>
      </c>
      <c r="BG130" s="246">
        <f>IF(N130="zákl. prenesená",J130,0)</f>
        <v>0</v>
      </c>
      <c r="BH130" s="246">
        <f>IF(N130="zníž. prenesená",J130,0)</f>
        <v>0</v>
      </c>
      <c r="BI130" s="246">
        <f>IF(N130="nulová",J130,0)</f>
        <v>0</v>
      </c>
      <c r="BJ130" s="14" t="s">
        <v>87</v>
      </c>
      <c r="BK130" s="246">
        <f>ROUND(I130*H130,2)</f>
        <v>0</v>
      </c>
      <c r="BL130" s="14" t="s">
        <v>109</v>
      </c>
      <c r="BM130" s="245" t="s">
        <v>483</v>
      </c>
    </row>
    <row r="131" s="2" customFormat="1" ht="24.15" customHeight="1">
      <c r="A131" s="35"/>
      <c r="B131" s="36"/>
      <c r="C131" s="234" t="s">
        <v>102</v>
      </c>
      <c r="D131" s="234" t="s">
        <v>170</v>
      </c>
      <c r="E131" s="235" t="s">
        <v>1245</v>
      </c>
      <c r="F131" s="236" t="s">
        <v>1246</v>
      </c>
      <c r="G131" s="237" t="s">
        <v>177</v>
      </c>
      <c r="H131" s="238">
        <v>67.319999999999993</v>
      </c>
      <c r="I131" s="239"/>
      <c r="J131" s="238">
        <f>ROUND(I131*H131,2)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109</v>
      </c>
      <c r="AT131" s="245" t="s">
        <v>170</v>
      </c>
      <c r="AU131" s="245" t="s">
        <v>87</v>
      </c>
      <c r="AY131" s="14" t="s">
        <v>168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6">
        <f>ROUND(I131*H131,2)</f>
        <v>0</v>
      </c>
      <c r="BL131" s="14" t="s">
        <v>109</v>
      </c>
      <c r="BM131" s="245" t="s">
        <v>492</v>
      </c>
    </row>
    <row r="132" s="2" customFormat="1" ht="24.15" customHeight="1">
      <c r="A132" s="35"/>
      <c r="B132" s="36"/>
      <c r="C132" s="234" t="s">
        <v>109</v>
      </c>
      <c r="D132" s="234" t="s">
        <v>170</v>
      </c>
      <c r="E132" s="235" t="s">
        <v>493</v>
      </c>
      <c r="F132" s="236" t="s">
        <v>494</v>
      </c>
      <c r="G132" s="237" t="s">
        <v>177</v>
      </c>
      <c r="H132" s="238">
        <v>20.199999999999999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495</v>
      </c>
    </row>
    <row r="133" s="2" customFormat="1" ht="33" customHeight="1">
      <c r="A133" s="35"/>
      <c r="B133" s="36"/>
      <c r="C133" s="234" t="s">
        <v>120</v>
      </c>
      <c r="D133" s="234" t="s">
        <v>170</v>
      </c>
      <c r="E133" s="235" t="s">
        <v>182</v>
      </c>
      <c r="F133" s="236" t="s">
        <v>183</v>
      </c>
      <c r="G133" s="237" t="s">
        <v>177</v>
      </c>
      <c r="H133" s="238">
        <v>67.319999999999993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510</v>
      </c>
    </row>
    <row r="134" s="2" customFormat="1" ht="37.8" customHeight="1">
      <c r="A134" s="35"/>
      <c r="B134" s="36"/>
      <c r="C134" s="234" t="s">
        <v>127</v>
      </c>
      <c r="D134" s="234" t="s">
        <v>170</v>
      </c>
      <c r="E134" s="235" t="s">
        <v>185</v>
      </c>
      <c r="F134" s="236" t="s">
        <v>186</v>
      </c>
      <c r="G134" s="237" t="s">
        <v>177</v>
      </c>
      <c r="H134" s="238">
        <v>471.24000000000001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513</v>
      </c>
    </row>
    <row r="135" s="2" customFormat="1" ht="16.5" customHeight="1">
      <c r="A135" s="35"/>
      <c r="B135" s="36"/>
      <c r="C135" s="234" t="s">
        <v>192</v>
      </c>
      <c r="D135" s="234" t="s">
        <v>170</v>
      </c>
      <c r="E135" s="235" t="s">
        <v>1250</v>
      </c>
      <c r="F135" s="236" t="s">
        <v>1251</v>
      </c>
      <c r="G135" s="237" t="s">
        <v>177</v>
      </c>
      <c r="H135" s="238">
        <v>67.319999999999993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516</v>
      </c>
    </row>
    <row r="136" s="2" customFormat="1" ht="24.15" customHeight="1">
      <c r="A136" s="35"/>
      <c r="B136" s="36"/>
      <c r="C136" s="234" t="s">
        <v>197</v>
      </c>
      <c r="D136" s="234" t="s">
        <v>170</v>
      </c>
      <c r="E136" s="235" t="s">
        <v>188</v>
      </c>
      <c r="F136" s="236" t="s">
        <v>189</v>
      </c>
      <c r="G136" s="237" t="s">
        <v>190</v>
      </c>
      <c r="H136" s="238">
        <v>156.97999999999999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517</v>
      </c>
    </row>
    <row r="137" s="2" customFormat="1" ht="21.75" customHeight="1">
      <c r="A137" s="35"/>
      <c r="B137" s="36"/>
      <c r="C137" s="234" t="s">
        <v>201</v>
      </c>
      <c r="D137" s="234" t="s">
        <v>170</v>
      </c>
      <c r="E137" s="235" t="s">
        <v>193</v>
      </c>
      <c r="F137" s="236" t="s">
        <v>194</v>
      </c>
      <c r="G137" s="237" t="s">
        <v>173</v>
      </c>
      <c r="H137" s="238">
        <v>106.15000000000001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1262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87</v>
      </c>
      <c r="F138" s="232" t="s">
        <v>543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SUM(P139:P141)</f>
        <v>0</v>
      </c>
      <c r="Q138" s="226"/>
      <c r="R138" s="227">
        <f>SUM(R139:R141)</f>
        <v>1.7849880000000002</v>
      </c>
      <c r="S138" s="226"/>
      <c r="T138" s="228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SUM(BK139:BK141)</f>
        <v>0</v>
      </c>
    </row>
    <row r="139" s="2" customFormat="1" ht="16.5" customHeight="1">
      <c r="A139" s="35"/>
      <c r="B139" s="36"/>
      <c r="C139" s="234" t="s">
        <v>206</v>
      </c>
      <c r="D139" s="234" t="s">
        <v>170</v>
      </c>
      <c r="E139" s="235" t="s">
        <v>556</v>
      </c>
      <c r="F139" s="236" t="s">
        <v>557</v>
      </c>
      <c r="G139" s="237" t="s">
        <v>190</v>
      </c>
      <c r="H139" s="238">
        <v>1.6399999999999999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1.0530600000000001</v>
      </c>
      <c r="R139" s="243">
        <f>Q139*H139</f>
        <v>1.7270184000000002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558</v>
      </c>
    </row>
    <row r="140" s="2" customFormat="1" ht="24.15" customHeight="1">
      <c r="A140" s="35"/>
      <c r="B140" s="36"/>
      <c r="C140" s="234" t="s">
        <v>211</v>
      </c>
      <c r="D140" s="234" t="s">
        <v>170</v>
      </c>
      <c r="E140" s="235" t="s">
        <v>568</v>
      </c>
      <c r="F140" s="236" t="s">
        <v>569</v>
      </c>
      <c r="G140" s="237" t="s">
        <v>173</v>
      </c>
      <c r="H140" s="238">
        <v>112.2</v>
      </c>
      <c r="I140" s="239"/>
      <c r="J140" s="238">
        <f>ROUND(I140*H140,2)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0.00025999999999999998</v>
      </c>
      <c r="R140" s="243">
        <f>Q140*H140</f>
        <v>0.029171999999999997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109</v>
      </c>
      <c r="AT140" s="245" t="s">
        <v>170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109</v>
      </c>
      <c r="BM140" s="245" t="s">
        <v>1087</v>
      </c>
    </row>
    <row r="141" s="2" customFormat="1" ht="24.15" customHeight="1">
      <c r="A141" s="35"/>
      <c r="B141" s="36"/>
      <c r="C141" s="234" t="s">
        <v>216</v>
      </c>
      <c r="D141" s="234" t="s">
        <v>170</v>
      </c>
      <c r="E141" s="235" t="s">
        <v>571</v>
      </c>
      <c r="F141" s="236" t="s">
        <v>572</v>
      </c>
      <c r="G141" s="237" t="s">
        <v>173</v>
      </c>
      <c r="H141" s="238">
        <v>110.76000000000001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0.00025999999999999998</v>
      </c>
      <c r="R141" s="243">
        <f>Q141*H141</f>
        <v>0.0287976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573</v>
      </c>
    </row>
    <row r="142" s="12" customFormat="1" ht="22.8" customHeight="1">
      <c r="A142" s="12"/>
      <c r="B142" s="218"/>
      <c r="C142" s="219"/>
      <c r="D142" s="220" t="s">
        <v>74</v>
      </c>
      <c r="E142" s="232" t="s">
        <v>120</v>
      </c>
      <c r="F142" s="232" t="s">
        <v>196</v>
      </c>
      <c r="G142" s="219"/>
      <c r="H142" s="219"/>
      <c r="I142" s="222"/>
      <c r="J142" s="233">
        <f>BK142</f>
        <v>0</v>
      </c>
      <c r="K142" s="219"/>
      <c r="L142" s="224"/>
      <c r="M142" s="225"/>
      <c r="N142" s="226"/>
      <c r="O142" s="226"/>
      <c r="P142" s="227">
        <f>SUM(P143:P154)</f>
        <v>0</v>
      </c>
      <c r="Q142" s="226"/>
      <c r="R142" s="227">
        <f>SUM(R143:R154)</f>
        <v>257.17055349999998</v>
      </c>
      <c r="S142" s="226"/>
      <c r="T142" s="228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9" t="s">
        <v>79</v>
      </c>
      <c r="AT142" s="230" t="s">
        <v>74</v>
      </c>
      <c r="AU142" s="230" t="s">
        <v>79</v>
      </c>
      <c r="AY142" s="229" t="s">
        <v>168</v>
      </c>
      <c r="BK142" s="231">
        <f>SUM(BK143:BK154)</f>
        <v>0</v>
      </c>
    </row>
    <row r="143" s="2" customFormat="1" ht="33" customHeight="1">
      <c r="A143" s="35"/>
      <c r="B143" s="36"/>
      <c r="C143" s="234" t="s">
        <v>220</v>
      </c>
      <c r="D143" s="234" t="s">
        <v>170</v>
      </c>
      <c r="E143" s="235" t="s">
        <v>581</v>
      </c>
      <c r="F143" s="236" t="s">
        <v>582</v>
      </c>
      <c r="G143" s="237" t="s">
        <v>173</v>
      </c>
      <c r="H143" s="238">
        <v>101.53</v>
      </c>
      <c r="I143" s="239"/>
      <c r="J143" s="238">
        <f>ROUND(I143*H143,2)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0.38624999999999998</v>
      </c>
      <c r="R143" s="243">
        <f>Q143*H143</f>
        <v>39.215962499999996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109</v>
      </c>
      <c r="AT143" s="245" t="s">
        <v>170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109</v>
      </c>
      <c r="BM143" s="245" t="s">
        <v>583</v>
      </c>
    </row>
    <row r="144" s="2" customFormat="1" ht="24.15" customHeight="1">
      <c r="A144" s="35"/>
      <c r="B144" s="36"/>
      <c r="C144" s="234" t="s">
        <v>224</v>
      </c>
      <c r="D144" s="234" t="s">
        <v>170</v>
      </c>
      <c r="E144" s="235" t="s">
        <v>587</v>
      </c>
      <c r="F144" s="236" t="s">
        <v>588</v>
      </c>
      <c r="G144" s="237" t="s">
        <v>177</v>
      </c>
      <c r="H144" s="238">
        <v>61.200000000000003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1.9312499999999999</v>
      </c>
      <c r="R144" s="243">
        <f>Q144*H144</f>
        <v>118.1925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589</v>
      </c>
    </row>
    <row r="145" s="2" customFormat="1" ht="33" customHeight="1">
      <c r="A145" s="35"/>
      <c r="B145" s="36"/>
      <c r="C145" s="234" t="s">
        <v>228</v>
      </c>
      <c r="D145" s="234" t="s">
        <v>170</v>
      </c>
      <c r="E145" s="235" t="s">
        <v>593</v>
      </c>
      <c r="F145" s="236" t="s">
        <v>594</v>
      </c>
      <c r="G145" s="237" t="s">
        <v>173</v>
      </c>
      <c r="H145" s="238">
        <v>66.299999999999997</v>
      </c>
      <c r="I145" s="239"/>
      <c r="J145" s="238">
        <f>ROUND(I145*H145,2)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0.10548</v>
      </c>
      <c r="R145" s="243">
        <f>Q145*H145</f>
        <v>6.9933240000000003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109</v>
      </c>
      <c r="AT145" s="245" t="s">
        <v>170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595</v>
      </c>
    </row>
    <row r="146" s="2" customFormat="1" ht="33" customHeight="1">
      <c r="A146" s="35"/>
      <c r="B146" s="36"/>
      <c r="C146" s="234" t="s">
        <v>234</v>
      </c>
      <c r="D146" s="234" t="s">
        <v>170</v>
      </c>
      <c r="E146" s="235" t="s">
        <v>596</v>
      </c>
      <c r="F146" s="236" t="s">
        <v>597</v>
      </c>
      <c r="G146" s="237" t="s">
        <v>173</v>
      </c>
      <c r="H146" s="238">
        <v>26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0.23737</v>
      </c>
      <c r="R146" s="243">
        <f>Q146*H146</f>
        <v>6.1716199999999999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598</v>
      </c>
    </row>
    <row r="147" s="2" customFormat="1" ht="37.8" customHeight="1">
      <c r="A147" s="35"/>
      <c r="B147" s="36"/>
      <c r="C147" s="234" t="s">
        <v>277</v>
      </c>
      <c r="D147" s="234" t="s">
        <v>170</v>
      </c>
      <c r="E147" s="235" t="s">
        <v>599</v>
      </c>
      <c r="F147" s="236" t="s">
        <v>600</v>
      </c>
      <c r="G147" s="237" t="s">
        <v>173</v>
      </c>
      <c r="H147" s="238">
        <v>66.299999999999997</v>
      </c>
      <c r="I147" s="239"/>
      <c r="J147" s="238">
        <f>ROUND(I147*H147,2)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0.42405999999999999</v>
      </c>
      <c r="R147" s="243">
        <f>Q147*H147</f>
        <v>28.115177999999997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109</v>
      </c>
      <c r="AT147" s="245" t="s">
        <v>170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601</v>
      </c>
    </row>
    <row r="148" s="2" customFormat="1" ht="37.8" customHeight="1">
      <c r="A148" s="35"/>
      <c r="B148" s="36"/>
      <c r="C148" s="234" t="s">
        <v>281</v>
      </c>
      <c r="D148" s="234" t="s">
        <v>170</v>
      </c>
      <c r="E148" s="235" t="s">
        <v>602</v>
      </c>
      <c r="F148" s="236" t="s">
        <v>603</v>
      </c>
      <c r="G148" s="237" t="s">
        <v>173</v>
      </c>
      <c r="H148" s="238">
        <v>26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0.51829000000000003</v>
      </c>
      <c r="R148" s="243">
        <f>Q148*H148</f>
        <v>13.475540000000001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604</v>
      </c>
    </row>
    <row r="149" s="2" customFormat="1" ht="33" customHeight="1">
      <c r="A149" s="35"/>
      <c r="B149" s="36"/>
      <c r="C149" s="234" t="s">
        <v>285</v>
      </c>
      <c r="D149" s="234" t="s">
        <v>170</v>
      </c>
      <c r="E149" s="235" t="s">
        <v>605</v>
      </c>
      <c r="F149" s="236" t="s">
        <v>606</v>
      </c>
      <c r="G149" s="237" t="s">
        <v>173</v>
      </c>
      <c r="H149" s="238">
        <v>92.299999999999997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0.0057099999999999998</v>
      </c>
      <c r="R149" s="243">
        <f>Q149*H149</f>
        <v>0.52703299999999997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109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109</v>
      </c>
      <c r="BM149" s="245" t="s">
        <v>607</v>
      </c>
    </row>
    <row r="150" s="2" customFormat="1" ht="33" customHeight="1">
      <c r="A150" s="35"/>
      <c r="B150" s="36"/>
      <c r="C150" s="234" t="s">
        <v>7</v>
      </c>
      <c r="D150" s="234" t="s">
        <v>170</v>
      </c>
      <c r="E150" s="235" t="s">
        <v>608</v>
      </c>
      <c r="F150" s="236" t="s">
        <v>609</v>
      </c>
      <c r="G150" s="237" t="s">
        <v>173</v>
      </c>
      <c r="H150" s="238">
        <v>52</v>
      </c>
      <c r="I150" s="239"/>
      <c r="J150" s="238">
        <f>ROUND(I150*H150,2)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0.00051000000000000004</v>
      </c>
      <c r="R150" s="243">
        <f>Q150*H150</f>
        <v>0.026520000000000002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109</v>
      </c>
      <c r="AT150" s="245" t="s">
        <v>170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109</v>
      </c>
      <c r="BM150" s="245" t="s">
        <v>610</v>
      </c>
    </row>
    <row r="151" s="2" customFormat="1" ht="33" customHeight="1">
      <c r="A151" s="35"/>
      <c r="B151" s="36"/>
      <c r="C151" s="234" t="s">
        <v>292</v>
      </c>
      <c r="D151" s="234" t="s">
        <v>170</v>
      </c>
      <c r="E151" s="235" t="s">
        <v>611</v>
      </c>
      <c r="F151" s="236" t="s">
        <v>612</v>
      </c>
      <c r="G151" s="237" t="s">
        <v>173</v>
      </c>
      <c r="H151" s="238">
        <v>26</v>
      </c>
      <c r="I151" s="239"/>
      <c r="J151" s="238">
        <f>ROUND(I151*H151,2)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0.12966</v>
      </c>
      <c r="R151" s="243">
        <f>Q151*H151</f>
        <v>3.3711599999999997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109</v>
      </c>
      <c r="AT151" s="245" t="s">
        <v>170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109</v>
      </c>
      <c r="BM151" s="245" t="s">
        <v>613</v>
      </c>
    </row>
    <row r="152" s="2" customFormat="1" ht="37.8" customHeight="1">
      <c r="A152" s="35"/>
      <c r="B152" s="36"/>
      <c r="C152" s="234" t="s">
        <v>296</v>
      </c>
      <c r="D152" s="234" t="s">
        <v>170</v>
      </c>
      <c r="E152" s="235" t="s">
        <v>614</v>
      </c>
      <c r="F152" s="236" t="s">
        <v>615</v>
      </c>
      <c r="G152" s="237" t="s">
        <v>173</v>
      </c>
      <c r="H152" s="238">
        <v>26</v>
      </c>
      <c r="I152" s="239"/>
      <c r="J152" s="238">
        <f>ROUND(I152*H152,2)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0.18151999999999999</v>
      </c>
      <c r="R152" s="243">
        <f>Q152*H152</f>
        <v>4.7195199999999993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109</v>
      </c>
      <c r="AT152" s="245" t="s">
        <v>170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109</v>
      </c>
      <c r="BM152" s="245" t="s">
        <v>616</v>
      </c>
    </row>
    <row r="153" s="2" customFormat="1" ht="21.75" customHeight="1">
      <c r="A153" s="35"/>
      <c r="B153" s="36"/>
      <c r="C153" s="234" t="s">
        <v>300</v>
      </c>
      <c r="D153" s="234" t="s">
        <v>170</v>
      </c>
      <c r="E153" s="235" t="s">
        <v>617</v>
      </c>
      <c r="F153" s="236" t="s">
        <v>618</v>
      </c>
      <c r="G153" s="237" t="s">
        <v>173</v>
      </c>
      <c r="H153" s="238">
        <v>26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0.0089999999999999993</v>
      </c>
      <c r="R153" s="243">
        <f>Q153*H153</f>
        <v>0.23399999999999999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109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109</v>
      </c>
      <c r="BM153" s="245" t="s">
        <v>619</v>
      </c>
    </row>
    <row r="154" s="2" customFormat="1" ht="33" customHeight="1">
      <c r="A154" s="35"/>
      <c r="B154" s="36"/>
      <c r="C154" s="234" t="s">
        <v>304</v>
      </c>
      <c r="D154" s="234" t="s">
        <v>170</v>
      </c>
      <c r="E154" s="235" t="s">
        <v>620</v>
      </c>
      <c r="F154" s="236" t="s">
        <v>621</v>
      </c>
      <c r="G154" s="237" t="s">
        <v>173</v>
      </c>
      <c r="H154" s="238">
        <v>66.299999999999997</v>
      </c>
      <c r="I154" s="239"/>
      <c r="J154" s="238">
        <f>ROUND(I154*H154,2)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0.54491999999999996</v>
      </c>
      <c r="R154" s="243">
        <f>Q154*H154</f>
        <v>36.128195999999996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109</v>
      </c>
      <c r="AT154" s="245" t="s">
        <v>170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109</v>
      </c>
      <c r="BM154" s="245" t="s">
        <v>622</v>
      </c>
    </row>
    <row r="155" s="12" customFormat="1" ht="22.8" customHeight="1">
      <c r="A155" s="12"/>
      <c r="B155" s="218"/>
      <c r="C155" s="219"/>
      <c r="D155" s="220" t="s">
        <v>74</v>
      </c>
      <c r="E155" s="232" t="s">
        <v>201</v>
      </c>
      <c r="F155" s="232" t="s">
        <v>205</v>
      </c>
      <c r="G155" s="219"/>
      <c r="H155" s="219"/>
      <c r="I155" s="222"/>
      <c r="J155" s="233">
        <f>BK155</f>
        <v>0</v>
      </c>
      <c r="K155" s="219"/>
      <c r="L155" s="224"/>
      <c r="M155" s="225"/>
      <c r="N155" s="226"/>
      <c r="O155" s="226"/>
      <c r="P155" s="227">
        <f>SUM(P156:P169)</f>
        <v>0</v>
      </c>
      <c r="Q155" s="226"/>
      <c r="R155" s="227">
        <f>SUM(R156:R169)</f>
        <v>0.12509000000000001</v>
      </c>
      <c r="S155" s="226"/>
      <c r="T155" s="228">
        <f>SUM(T156:T169)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9" t="s">
        <v>79</v>
      </c>
      <c r="AT155" s="230" t="s">
        <v>74</v>
      </c>
      <c r="AU155" s="230" t="s">
        <v>79</v>
      </c>
      <c r="AY155" s="229" t="s">
        <v>168</v>
      </c>
      <c r="BK155" s="231">
        <f>SUM(BK156:BK169)</f>
        <v>0</v>
      </c>
    </row>
    <row r="156" s="2" customFormat="1" ht="37.8" customHeight="1">
      <c r="A156" s="35"/>
      <c r="B156" s="36"/>
      <c r="C156" s="234" t="s">
        <v>308</v>
      </c>
      <c r="D156" s="234" t="s">
        <v>170</v>
      </c>
      <c r="E156" s="235" t="s">
        <v>718</v>
      </c>
      <c r="F156" s="236" t="s">
        <v>719</v>
      </c>
      <c r="G156" s="237" t="s">
        <v>267</v>
      </c>
      <c r="H156" s="238">
        <v>54.5</v>
      </c>
      <c r="I156" s="239"/>
      <c r="J156" s="238">
        <f>ROUND(I156*H156,2)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0.00011</v>
      </c>
      <c r="R156" s="243">
        <f>Q156*H156</f>
        <v>0.0059950000000000003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109</v>
      </c>
      <c r="AT156" s="245" t="s">
        <v>170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109</v>
      </c>
      <c r="BM156" s="245" t="s">
        <v>720</v>
      </c>
    </row>
    <row r="157" s="2" customFormat="1" ht="37.8" customHeight="1">
      <c r="A157" s="35"/>
      <c r="B157" s="36"/>
      <c r="C157" s="234" t="s">
        <v>312</v>
      </c>
      <c r="D157" s="234" t="s">
        <v>170</v>
      </c>
      <c r="E157" s="235" t="s">
        <v>730</v>
      </c>
      <c r="F157" s="236" t="s">
        <v>731</v>
      </c>
      <c r="G157" s="237" t="s">
        <v>173</v>
      </c>
      <c r="H157" s="238">
        <v>2</v>
      </c>
      <c r="I157" s="239"/>
      <c r="J157" s="238">
        <f>ROUND(I157*H157,2)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0.00089999999999999998</v>
      </c>
      <c r="R157" s="243">
        <f>Q157*H157</f>
        <v>0.0018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109</v>
      </c>
      <c r="AT157" s="245" t="s">
        <v>170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109</v>
      </c>
      <c r="BM157" s="245" t="s">
        <v>732</v>
      </c>
    </row>
    <row r="158" s="2" customFormat="1" ht="24.15" customHeight="1">
      <c r="A158" s="35"/>
      <c r="B158" s="36"/>
      <c r="C158" s="234" t="s">
        <v>316</v>
      </c>
      <c r="D158" s="234" t="s">
        <v>170</v>
      </c>
      <c r="E158" s="235" t="s">
        <v>738</v>
      </c>
      <c r="F158" s="236" t="s">
        <v>739</v>
      </c>
      <c r="G158" s="237" t="s">
        <v>267</v>
      </c>
      <c r="H158" s="238">
        <v>54.5</v>
      </c>
      <c r="I158" s="239"/>
      <c r="J158" s="238">
        <f>ROUND(I158*H158,2)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109</v>
      </c>
      <c r="AT158" s="245" t="s">
        <v>170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109</v>
      </c>
      <c r="BM158" s="245" t="s">
        <v>1263</v>
      </c>
    </row>
    <row r="159" s="2" customFormat="1" ht="24.15" customHeight="1">
      <c r="A159" s="35"/>
      <c r="B159" s="36"/>
      <c r="C159" s="234" t="s">
        <v>321</v>
      </c>
      <c r="D159" s="234" t="s">
        <v>170</v>
      </c>
      <c r="E159" s="235" t="s">
        <v>742</v>
      </c>
      <c r="F159" s="236" t="s">
        <v>743</v>
      </c>
      <c r="G159" s="237" t="s">
        <v>173</v>
      </c>
      <c r="H159" s="238">
        <v>2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1.0000000000000001E-05</v>
      </c>
      <c r="R159" s="243">
        <f>Q159*H159</f>
        <v>2.0000000000000002E-05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109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109</v>
      </c>
      <c r="BM159" s="245" t="s">
        <v>744</v>
      </c>
    </row>
    <row r="160" s="2" customFormat="1" ht="37.8" customHeight="1">
      <c r="A160" s="35"/>
      <c r="B160" s="36"/>
      <c r="C160" s="234" t="s">
        <v>325</v>
      </c>
      <c r="D160" s="234" t="s">
        <v>170</v>
      </c>
      <c r="E160" s="235" t="s">
        <v>782</v>
      </c>
      <c r="F160" s="236" t="s">
        <v>783</v>
      </c>
      <c r="G160" s="237" t="s">
        <v>173</v>
      </c>
      <c r="H160" s="238">
        <v>26</v>
      </c>
      <c r="I160" s="239"/>
      <c r="J160" s="238">
        <f>ROUND(I160*H160,2)</f>
        <v>0</v>
      </c>
      <c r="K160" s="240"/>
      <c r="L160" s="41"/>
      <c r="M160" s="241" t="s">
        <v>1</v>
      </c>
      <c r="N160" s="242" t="s">
        <v>41</v>
      </c>
      <c r="O160" s="94"/>
      <c r="P160" s="243">
        <f>O160*H160</f>
        <v>0</v>
      </c>
      <c r="Q160" s="243">
        <v>0.00382</v>
      </c>
      <c r="R160" s="243">
        <f>Q160*H160</f>
        <v>0.099320000000000006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109</v>
      </c>
      <c r="AT160" s="245" t="s">
        <v>170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109</v>
      </c>
      <c r="BM160" s="245" t="s">
        <v>784</v>
      </c>
    </row>
    <row r="161" s="2" customFormat="1" ht="24.15" customHeight="1">
      <c r="A161" s="35"/>
      <c r="B161" s="36"/>
      <c r="C161" s="234" t="s">
        <v>329</v>
      </c>
      <c r="D161" s="234" t="s">
        <v>170</v>
      </c>
      <c r="E161" s="235" t="s">
        <v>786</v>
      </c>
      <c r="F161" s="236" t="s">
        <v>787</v>
      </c>
      <c r="G161" s="237" t="s">
        <v>267</v>
      </c>
      <c r="H161" s="238">
        <v>15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1.0000000000000001E-05</v>
      </c>
      <c r="R161" s="243">
        <f>Q161*H161</f>
        <v>0.00015000000000000001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109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109</v>
      </c>
      <c r="BM161" s="245" t="s">
        <v>788</v>
      </c>
    </row>
    <row r="162" s="2" customFormat="1" ht="33" customHeight="1">
      <c r="A162" s="35"/>
      <c r="B162" s="36"/>
      <c r="C162" s="234" t="s">
        <v>333</v>
      </c>
      <c r="D162" s="234" t="s">
        <v>170</v>
      </c>
      <c r="E162" s="235" t="s">
        <v>790</v>
      </c>
      <c r="F162" s="236" t="s">
        <v>791</v>
      </c>
      <c r="G162" s="237" t="s">
        <v>267</v>
      </c>
      <c r="H162" s="238">
        <v>15</v>
      </c>
      <c r="I162" s="239"/>
      <c r="J162" s="238">
        <f>ROUND(I162*H162,2)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2.0000000000000002E-05</v>
      </c>
      <c r="R162" s="243">
        <f>Q162*H162</f>
        <v>0.00030000000000000003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109</v>
      </c>
      <c r="AT162" s="245" t="s">
        <v>170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109</v>
      </c>
      <c r="BM162" s="245" t="s">
        <v>792</v>
      </c>
    </row>
    <row r="163" s="2" customFormat="1" ht="16.5" customHeight="1">
      <c r="A163" s="35"/>
      <c r="B163" s="36"/>
      <c r="C163" s="247" t="s">
        <v>337</v>
      </c>
      <c r="D163" s="247" t="s">
        <v>212</v>
      </c>
      <c r="E163" s="248" t="s">
        <v>793</v>
      </c>
      <c r="F163" s="249" t="s">
        <v>794</v>
      </c>
      <c r="G163" s="250" t="s">
        <v>319</v>
      </c>
      <c r="H163" s="251">
        <v>13.130000000000001</v>
      </c>
      <c r="I163" s="252"/>
      <c r="J163" s="251">
        <f>ROUND(I163*H163,2)</f>
        <v>0</v>
      </c>
      <c r="K163" s="253"/>
      <c r="L163" s="254"/>
      <c r="M163" s="255" t="s">
        <v>1</v>
      </c>
      <c r="N163" s="256" t="s">
        <v>41</v>
      </c>
      <c r="O163" s="94"/>
      <c r="P163" s="243">
        <f>O163*H163</f>
        <v>0</v>
      </c>
      <c r="Q163" s="243">
        <v>0.001</v>
      </c>
      <c r="R163" s="243">
        <f>Q163*H163</f>
        <v>0.013130000000000001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197</v>
      </c>
      <c r="AT163" s="245" t="s">
        <v>212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109</v>
      </c>
      <c r="BM163" s="245" t="s">
        <v>795</v>
      </c>
    </row>
    <row r="164" s="2" customFormat="1" ht="16.5" customHeight="1">
      <c r="A164" s="35"/>
      <c r="B164" s="36"/>
      <c r="C164" s="234" t="s">
        <v>341</v>
      </c>
      <c r="D164" s="234" t="s">
        <v>170</v>
      </c>
      <c r="E164" s="235" t="s">
        <v>797</v>
      </c>
      <c r="F164" s="236" t="s">
        <v>798</v>
      </c>
      <c r="G164" s="237" t="s">
        <v>267</v>
      </c>
      <c r="H164" s="238">
        <v>33.5</v>
      </c>
      <c r="I164" s="239"/>
      <c r="J164" s="238">
        <f>ROUND(I164*H164,2)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2.0000000000000002E-05</v>
      </c>
      <c r="R164" s="243">
        <f>Q164*H164</f>
        <v>0.00067000000000000002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109</v>
      </c>
      <c r="AT164" s="245" t="s">
        <v>170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109</v>
      </c>
      <c r="BM164" s="245" t="s">
        <v>1264</v>
      </c>
    </row>
    <row r="165" s="2" customFormat="1" ht="33" customHeight="1">
      <c r="A165" s="35"/>
      <c r="B165" s="36"/>
      <c r="C165" s="234" t="s">
        <v>345</v>
      </c>
      <c r="D165" s="234" t="s">
        <v>170</v>
      </c>
      <c r="E165" s="235" t="s">
        <v>801</v>
      </c>
      <c r="F165" s="236" t="s">
        <v>802</v>
      </c>
      <c r="G165" s="237" t="s">
        <v>267</v>
      </c>
      <c r="H165" s="238">
        <v>28.5</v>
      </c>
      <c r="I165" s="239"/>
      <c r="J165" s="238">
        <f>ROUND(I165*H165,2)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0.00012999999999999999</v>
      </c>
      <c r="R165" s="243">
        <f>Q165*H165</f>
        <v>0.0037049999999999995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109</v>
      </c>
      <c r="AT165" s="245" t="s">
        <v>170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109</v>
      </c>
      <c r="BM165" s="245" t="s">
        <v>803</v>
      </c>
    </row>
    <row r="166" s="2" customFormat="1" ht="24.15" customHeight="1">
      <c r="A166" s="35"/>
      <c r="B166" s="36"/>
      <c r="C166" s="234" t="s">
        <v>350</v>
      </c>
      <c r="D166" s="234" t="s">
        <v>170</v>
      </c>
      <c r="E166" s="235" t="s">
        <v>809</v>
      </c>
      <c r="F166" s="236" t="s">
        <v>810</v>
      </c>
      <c r="G166" s="237" t="s">
        <v>267</v>
      </c>
      <c r="H166" s="238">
        <v>33.5</v>
      </c>
      <c r="I166" s="239"/>
      <c r="J166" s="238">
        <f>ROUND(I166*H166,2)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109</v>
      </c>
      <c r="AT166" s="245" t="s">
        <v>170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109</v>
      </c>
      <c r="BM166" s="245" t="s">
        <v>811</v>
      </c>
    </row>
    <row r="167" s="2" customFormat="1" ht="24.15" customHeight="1">
      <c r="A167" s="35"/>
      <c r="B167" s="36"/>
      <c r="C167" s="234" t="s">
        <v>354</v>
      </c>
      <c r="D167" s="234" t="s">
        <v>170</v>
      </c>
      <c r="E167" s="235" t="s">
        <v>881</v>
      </c>
      <c r="F167" s="236" t="s">
        <v>882</v>
      </c>
      <c r="G167" s="237" t="s">
        <v>190</v>
      </c>
      <c r="H167" s="238">
        <v>101</v>
      </c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</v>
      </c>
      <c r="R167" s="243">
        <f>Q167*H167</f>
        <v>0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109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109</v>
      </c>
      <c r="BM167" s="245" t="s">
        <v>883</v>
      </c>
    </row>
    <row r="168" s="2" customFormat="1" ht="24.15" customHeight="1">
      <c r="A168" s="35"/>
      <c r="B168" s="36"/>
      <c r="C168" s="234" t="s">
        <v>358</v>
      </c>
      <c r="D168" s="234" t="s">
        <v>170</v>
      </c>
      <c r="E168" s="235" t="s">
        <v>885</v>
      </c>
      <c r="F168" s="236" t="s">
        <v>886</v>
      </c>
      <c r="G168" s="237" t="s">
        <v>190</v>
      </c>
      <c r="H168" s="238">
        <v>909</v>
      </c>
      <c r="I168" s="239"/>
      <c r="J168" s="238">
        <f>ROUND(I168*H168,2)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109</v>
      </c>
      <c r="AT168" s="245" t="s">
        <v>170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109</v>
      </c>
      <c r="BM168" s="245" t="s">
        <v>887</v>
      </c>
    </row>
    <row r="169" s="2" customFormat="1" ht="24.15" customHeight="1">
      <c r="A169" s="35"/>
      <c r="B169" s="36"/>
      <c r="C169" s="234" t="s">
        <v>362</v>
      </c>
      <c r="D169" s="234" t="s">
        <v>170</v>
      </c>
      <c r="E169" s="235" t="s">
        <v>893</v>
      </c>
      <c r="F169" s="236" t="s">
        <v>894</v>
      </c>
      <c r="G169" s="237" t="s">
        <v>190</v>
      </c>
      <c r="H169" s="238">
        <v>45</v>
      </c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109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109</v>
      </c>
      <c r="BM169" s="245" t="s">
        <v>895</v>
      </c>
    </row>
    <row r="170" s="12" customFormat="1" ht="22.8" customHeight="1">
      <c r="A170" s="12"/>
      <c r="B170" s="218"/>
      <c r="C170" s="219"/>
      <c r="D170" s="220" t="s">
        <v>74</v>
      </c>
      <c r="E170" s="232" t="s">
        <v>232</v>
      </c>
      <c r="F170" s="232" t="s">
        <v>233</v>
      </c>
      <c r="G170" s="219"/>
      <c r="H170" s="219"/>
      <c r="I170" s="222"/>
      <c r="J170" s="233">
        <f>BK170</f>
        <v>0</v>
      </c>
      <c r="K170" s="219"/>
      <c r="L170" s="224"/>
      <c r="M170" s="225"/>
      <c r="N170" s="226"/>
      <c r="O170" s="226"/>
      <c r="P170" s="227">
        <f>P171</f>
        <v>0</v>
      </c>
      <c r="Q170" s="226"/>
      <c r="R170" s="227">
        <f>R171</f>
        <v>0</v>
      </c>
      <c r="S170" s="226"/>
      <c r="T170" s="228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9" t="s">
        <v>79</v>
      </c>
      <c r="AT170" s="230" t="s">
        <v>74</v>
      </c>
      <c r="AU170" s="230" t="s">
        <v>79</v>
      </c>
      <c r="AY170" s="229" t="s">
        <v>168</v>
      </c>
      <c r="BK170" s="231">
        <f>BK171</f>
        <v>0</v>
      </c>
    </row>
    <row r="171" s="2" customFormat="1" ht="33" customHeight="1">
      <c r="A171" s="35"/>
      <c r="B171" s="36"/>
      <c r="C171" s="234" t="s">
        <v>366</v>
      </c>
      <c r="D171" s="234" t="s">
        <v>170</v>
      </c>
      <c r="E171" s="235" t="s">
        <v>260</v>
      </c>
      <c r="F171" s="236" t="s">
        <v>236</v>
      </c>
      <c r="G171" s="237" t="s">
        <v>190</v>
      </c>
      <c r="H171" s="238">
        <v>259.07999999999998</v>
      </c>
      <c r="I171" s="239"/>
      <c r="J171" s="238">
        <f>ROUND(I171*H171,2)</f>
        <v>0</v>
      </c>
      <c r="K171" s="240"/>
      <c r="L171" s="41"/>
      <c r="M171" s="257" t="s">
        <v>1</v>
      </c>
      <c r="N171" s="258" t="s">
        <v>41</v>
      </c>
      <c r="O171" s="259"/>
      <c r="P171" s="260">
        <f>O171*H171</f>
        <v>0</v>
      </c>
      <c r="Q171" s="260">
        <v>0</v>
      </c>
      <c r="R171" s="260">
        <f>Q171*H171</f>
        <v>0</v>
      </c>
      <c r="S171" s="260">
        <v>0</v>
      </c>
      <c r="T171" s="26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109</v>
      </c>
      <c r="AT171" s="245" t="s">
        <v>170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109</v>
      </c>
      <c r="BM171" s="245" t="s">
        <v>897</v>
      </c>
    </row>
    <row r="172" s="2" customFormat="1" ht="6.96" customHeight="1">
      <c r="A172" s="35"/>
      <c r="B172" s="69"/>
      <c r="C172" s="70"/>
      <c r="D172" s="70"/>
      <c r="E172" s="70"/>
      <c r="F172" s="70"/>
      <c r="G172" s="70"/>
      <c r="H172" s="70"/>
      <c r="I172" s="70"/>
      <c r="J172" s="70"/>
      <c r="K172" s="70"/>
      <c r="L172" s="41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</sheetData>
  <sheetProtection sheet="1" autoFilter="0" formatColumns="0" formatRows="0" objects="1" scenarios="1" spinCount="100000" saltValue="71AylcEt9nRYGN0cWmLmrIImQUvHp7HTiUPlWPO6lVe2yt66MpERKFpoeL4Og6MiZMv/2NyO8+gHr8cFtM/y5A==" hashValue="DMTBjhEh5Y7gVNMIk9cl1xUdtMduO3UA3IUijv4dXkM87Mn+D+3+xA3w8igaz+KgRifDMHQhb/GafbvE58LliQ==" algorithmName="SHA-512" password="CC35"/>
  <autoFilter ref="C125:K17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137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1243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30" customHeight="1">
      <c r="A11" s="35"/>
      <c r="B11" s="41"/>
      <c r="C11" s="35"/>
      <c r="D11" s="35"/>
      <c r="E11" s="155" t="s">
        <v>1265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ROUND((SUM(BE129:BE196)),  2)</f>
        <v>0</v>
      </c>
      <c r="G35" s="168"/>
      <c r="H35" s="168"/>
      <c r="I35" s="169">
        <v>0.20000000000000001</v>
      </c>
      <c r="J35" s="167">
        <f>ROUND(((SUM(BE129:BE196))*I35),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ROUND((SUM(BF129:BF196)),  2)</f>
        <v>0</v>
      </c>
      <c r="G36" s="168"/>
      <c r="H36" s="168"/>
      <c r="I36" s="169">
        <v>0.20000000000000001</v>
      </c>
      <c r="J36" s="167">
        <f>ROUND(((SUM(BF129:BF196))*I36),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ROUND((SUM(BG129:BG196)),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ROUND((SUM(BH129:BH196)),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ROUND((SUM(BI129:BI196)),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1243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30" customHeight="1">
      <c r="A89" s="35"/>
      <c r="B89" s="36"/>
      <c r="C89" s="37"/>
      <c r="D89" s="37"/>
      <c r="E89" s="79" t="str">
        <f>E11</f>
        <v>101-06-05 - Elektrická prípojka pre napájanie informačnej tabule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J130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J138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151</v>
      </c>
      <c r="E102" s="203"/>
      <c r="F102" s="203"/>
      <c r="G102" s="203"/>
      <c r="H102" s="203"/>
      <c r="I102" s="203"/>
      <c r="J102" s="204">
        <f>J140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152</v>
      </c>
      <c r="E103" s="203"/>
      <c r="F103" s="203"/>
      <c r="G103" s="203"/>
      <c r="H103" s="203"/>
      <c r="I103" s="203"/>
      <c r="J103" s="204">
        <f>J143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153</v>
      </c>
      <c r="E104" s="203"/>
      <c r="F104" s="203"/>
      <c r="G104" s="203"/>
      <c r="H104" s="203"/>
      <c r="I104" s="203"/>
      <c r="J104" s="204">
        <f>J149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239</v>
      </c>
      <c r="E105" s="198"/>
      <c r="F105" s="198"/>
      <c r="G105" s="198"/>
      <c r="H105" s="198"/>
      <c r="I105" s="198"/>
      <c r="J105" s="199">
        <f>J151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240</v>
      </c>
      <c r="E106" s="203"/>
      <c r="F106" s="203"/>
      <c r="G106" s="203"/>
      <c r="H106" s="203"/>
      <c r="I106" s="203"/>
      <c r="J106" s="204">
        <f>J152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241</v>
      </c>
      <c r="E107" s="203"/>
      <c r="F107" s="203"/>
      <c r="G107" s="203"/>
      <c r="H107" s="203"/>
      <c r="I107" s="203"/>
      <c r="J107" s="204">
        <f>J184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154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6.25" customHeight="1">
      <c r="A117" s="35"/>
      <c r="B117" s="36"/>
      <c r="C117" s="37"/>
      <c r="D117" s="37"/>
      <c r="E117" s="190" t="str">
        <f>E7</f>
        <v xml:space="preserve"> Modernizácia zastávok verejnej dopravy a informačných systémov, II. etapa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139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1243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141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30" customHeight="1">
      <c r="A121" s="35"/>
      <c r="B121" s="36"/>
      <c r="C121" s="37"/>
      <c r="D121" s="37"/>
      <c r="E121" s="79" t="str">
        <f>E11</f>
        <v>101-06-05 - Elektrická prípojka pre napájanie informačnej tabule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F14</f>
        <v>KOŠICE</v>
      </c>
      <c r="G123" s="37"/>
      <c r="H123" s="37"/>
      <c r="I123" s="29" t="s">
        <v>20</v>
      </c>
      <c r="J123" s="82" t="str">
        <f>IF(J14="","",J14)</f>
        <v>17. 1. 2022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22</v>
      </c>
      <c r="D125" s="37"/>
      <c r="E125" s="37"/>
      <c r="F125" s="24" t="str">
        <f>E17</f>
        <v>MESTO KOŠICE</v>
      </c>
      <c r="G125" s="37"/>
      <c r="H125" s="37"/>
      <c r="I125" s="29" t="s">
        <v>28</v>
      </c>
      <c r="J125" s="33" t="str">
        <f>E23</f>
        <v>ISPO spol. s r.o.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IF(E20="","",E20)</f>
        <v>Vyplň údaj</v>
      </c>
      <c r="G126" s="37"/>
      <c r="H126" s="37"/>
      <c r="I126" s="29" t="s">
        <v>32</v>
      </c>
      <c r="J126" s="33" t="str">
        <f>E26</f>
        <v>Ing. Čurlík Ján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155</v>
      </c>
      <c r="D128" s="209" t="s">
        <v>60</v>
      </c>
      <c r="E128" s="209" t="s">
        <v>56</v>
      </c>
      <c r="F128" s="209" t="s">
        <v>57</v>
      </c>
      <c r="G128" s="209" t="s">
        <v>156</v>
      </c>
      <c r="H128" s="209" t="s">
        <v>157</v>
      </c>
      <c r="I128" s="209" t="s">
        <v>158</v>
      </c>
      <c r="J128" s="210" t="s">
        <v>146</v>
      </c>
      <c r="K128" s="211" t="s">
        <v>159</v>
      </c>
      <c r="L128" s="212"/>
      <c r="M128" s="103" t="s">
        <v>1</v>
      </c>
      <c r="N128" s="104" t="s">
        <v>39</v>
      </c>
      <c r="O128" s="104" t="s">
        <v>160</v>
      </c>
      <c r="P128" s="104" t="s">
        <v>161</v>
      </c>
      <c r="Q128" s="104" t="s">
        <v>162</v>
      </c>
      <c r="R128" s="104" t="s">
        <v>163</v>
      </c>
      <c r="S128" s="104" t="s">
        <v>164</v>
      </c>
      <c r="T128" s="105" t="s">
        <v>165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147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P130+P151</f>
        <v>0</v>
      </c>
      <c r="Q129" s="107"/>
      <c r="R129" s="215">
        <f>R130+R151</f>
        <v>2.3264299999999998</v>
      </c>
      <c r="S129" s="107"/>
      <c r="T129" s="216">
        <f>T130+T151</f>
        <v>0.00125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148</v>
      </c>
      <c r="BK129" s="217">
        <f>BK130+BK151</f>
        <v>0</v>
      </c>
    </row>
    <row r="130" s="12" customFormat="1" ht="25.92" customHeight="1">
      <c r="A130" s="12"/>
      <c r="B130" s="218"/>
      <c r="C130" s="219"/>
      <c r="D130" s="220" t="s">
        <v>74</v>
      </c>
      <c r="E130" s="221" t="s">
        <v>166</v>
      </c>
      <c r="F130" s="221" t="s">
        <v>167</v>
      </c>
      <c r="G130" s="219"/>
      <c r="H130" s="219"/>
      <c r="I130" s="222"/>
      <c r="J130" s="223">
        <f>BK130</f>
        <v>0</v>
      </c>
      <c r="K130" s="219"/>
      <c r="L130" s="224"/>
      <c r="M130" s="225"/>
      <c r="N130" s="226"/>
      <c r="O130" s="226"/>
      <c r="P130" s="227">
        <f>P131+P138+P140+P143+P149</f>
        <v>0</v>
      </c>
      <c r="Q130" s="226"/>
      <c r="R130" s="227">
        <f>R131+R138+R140+R143+R149</f>
        <v>2.0377399999999999</v>
      </c>
      <c r="S130" s="226"/>
      <c r="T130" s="228">
        <f>T131+T138+T140+T143+T149</f>
        <v>0.00125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75</v>
      </c>
      <c r="AY130" s="229" t="s">
        <v>168</v>
      </c>
      <c r="BK130" s="231">
        <f>BK131+BK138+BK140+BK143+BK149</f>
        <v>0</v>
      </c>
    </row>
    <row r="131" s="12" customFormat="1" ht="22.8" customHeight="1">
      <c r="A131" s="12"/>
      <c r="B131" s="218"/>
      <c r="C131" s="219"/>
      <c r="D131" s="220" t="s">
        <v>74</v>
      </c>
      <c r="E131" s="232" t="s">
        <v>79</v>
      </c>
      <c r="F131" s="232" t="s">
        <v>169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SUM(P132:P137)</f>
        <v>0</v>
      </c>
      <c r="Q131" s="226"/>
      <c r="R131" s="227">
        <f>SUM(R132:R137)</f>
        <v>0</v>
      </c>
      <c r="S131" s="226"/>
      <c r="T131" s="228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79</v>
      </c>
      <c r="AT131" s="230" t="s">
        <v>74</v>
      </c>
      <c r="AU131" s="230" t="s">
        <v>79</v>
      </c>
      <c r="AY131" s="229" t="s">
        <v>168</v>
      </c>
      <c r="BK131" s="231">
        <f>SUM(BK132:BK137)</f>
        <v>0</v>
      </c>
    </row>
    <row r="132" s="2" customFormat="1" ht="21.75" customHeight="1">
      <c r="A132" s="35"/>
      <c r="B132" s="36"/>
      <c r="C132" s="234" t="s">
        <v>79</v>
      </c>
      <c r="D132" s="234" t="s">
        <v>170</v>
      </c>
      <c r="E132" s="235" t="s">
        <v>175</v>
      </c>
      <c r="F132" s="236" t="s">
        <v>176</v>
      </c>
      <c r="G132" s="237" t="s">
        <v>177</v>
      </c>
      <c r="H132" s="238">
        <v>1.1299999999999999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940</v>
      </c>
    </row>
    <row r="133" s="2" customFormat="1" ht="24.15" customHeight="1">
      <c r="A133" s="35"/>
      <c r="B133" s="36"/>
      <c r="C133" s="234" t="s">
        <v>87</v>
      </c>
      <c r="D133" s="234" t="s">
        <v>170</v>
      </c>
      <c r="E133" s="235" t="s">
        <v>179</v>
      </c>
      <c r="F133" s="236" t="s">
        <v>180</v>
      </c>
      <c r="G133" s="237" t="s">
        <v>177</v>
      </c>
      <c r="H133" s="238">
        <v>0.34000000000000002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244</v>
      </c>
    </row>
    <row r="134" s="2" customFormat="1" ht="33" customHeight="1">
      <c r="A134" s="35"/>
      <c r="B134" s="36"/>
      <c r="C134" s="234" t="s">
        <v>102</v>
      </c>
      <c r="D134" s="234" t="s">
        <v>170</v>
      </c>
      <c r="E134" s="235" t="s">
        <v>182</v>
      </c>
      <c r="F134" s="236" t="s">
        <v>183</v>
      </c>
      <c r="G134" s="237" t="s">
        <v>177</v>
      </c>
      <c r="H134" s="238">
        <v>1.1299999999999999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245</v>
      </c>
    </row>
    <row r="135" s="2" customFormat="1" ht="37.8" customHeight="1">
      <c r="A135" s="35"/>
      <c r="B135" s="36"/>
      <c r="C135" s="234" t="s">
        <v>109</v>
      </c>
      <c r="D135" s="234" t="s">
        <v>170</v>
      </c>
      <c r="E135" s="235" t="s">
        <v>185</v>
      </c>
      <c r="F135" s="236" t="s">
        <v>186</v>
      </c>
      <c r="G135" s="237" t="s">
        <v>177</v>
      </c>
      <c r="H135" s="238">
        <v>7.9100000000000001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246</v>
      </c>
    </row>
    <row r="136" s="2" customFormat="1" ht="24.15" customHeight="1">
      <c r="A136" s="35"/>
      <c r="B136" s="36"/>
      <c r="C136" s="234" t="s">
        <v>120</v>
      </c>
      <c r="D136" s="234" t="s">
        <v>170</v>
      </c>
      <c r="E136" s="235" t="s">
        <v>188</v>
      </c>
      <c r="F136" s="236" t="s">
        <v>189</v>
      </c>
      <c r="G136" s="237" t="s">
        <v>190</v>
      </c>
      <c r="H136" s="238">
        <v>1.9199999999999999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247</v>
      </c>
    </row>
    <row r="137" s="2" customFormat="1" ht="21.75" customHeight="1">
      <c r="A137" s="35"/>
      <c r="B137" s="36"/>
      <c r="C137" s="234" t="s">
        <v>127</v>
      </c>
      <c r="D137" s="234" t="s">
        <v>170</v>
      </c>
      <c r="E137" s="235" t="s">
        <v>193</v>
      </c>
      <c r="F137" s="236" t="s">
        <v>194</v>
      </c>
      <c r="G137" s="237" t="s">
        <v>173</v>
      </c>
      <c r="H137" s="238">
        <v>2.52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248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87</v>
      </c>
      <c r="F138" s="232" t="s">
        <v>543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P139</f>
        <v>0</v>
      </c>
      <c r="Q138" s="226"/>
      <c r="R138" s="227">
        <f>R139</f>
        <v>0.78659999999999997</v>
      </c>
      <c r="S138" s="226"/>
      <c r="T138" s="228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BK139</f>
        <v>0</v>
      </c>
    </row>
    <row r="139" s="2" customFormat="1" ht="24.15" customHeight="1">
      <c r="A139" s="35"/>
      <c r="B139" s="36"/>
      <c r="C139" s="234" t="s">
        <v>192</v>
      </c>
      <c r="D139" s="234" t="s">
        <v>170</v>
      </c>
      <c r="E139" s="235" t="s">
        <v>941</v>
      </c>
      <c r="F139" s="236" t="s">
        <v>942</v>
      </c>
      <c r="G139" s="237" t="s">
        <v>177</v>
      </c>
      <c r="H139" s="238">
        <v>0.38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2.0699999999999998</v>
      </c>
      <c r="R139" s="243">
        <f>Q139*H139</f>
        <v>0.78659999999999997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943</v>
      </c>
    </row>
    <row r="140" s="12" customFormat="1" ht="22.8" customHeight="1">
      <c r="A140" s="12"/>
      <c r="B140" s="218"/>
      <c r="C140" s="219"/>
      <c r="D140" s="220" t="s">
        <v>74</v>
      </c>
      <c r="E140" s="232" t="s">
        <v>120</v>
      </c>
      <c r="F140" s="232" t="s">
        <v>196</v>
      </c>
      <c r="G140" s="219"/>
      <c r="H140" s="219"/>
      <c r="I140" s="222"/>
      <c r="J140" s="233">
        <f>BK140</f>
        <v>0</v>
      </c>
      <c r="K140" s="219"/>
      <c r="L140" s="224"/>
      <c r="M140" s="225"/>
      <c r="N140" s="226"/>
      <c r="O140" s="226"/>
      <c r="P140" s="227">
        <f>SUM(P141:P142)</f>
        <v>0</v>
      </c>
      <c r="Q140" s="226"/>
      <c r="R140" s="227">
        <f>SUM(R141:R142)</f>
        <v>1.0627500000000001</v>
      </c>
      <c r="S140" s="226"/>
      <c r="T140" s="228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9" t="s">
        <v>79</v>
      </c>
      <c r="AT140" s="230" t="s">
        <v>74</v>
      </c>
      <c r="AU140" s="230" t="s">
        <v>79</v>
      </c>
      <c r="AY140" s="229" t="s">
        <v>168</v>
      </c>
      <c r="BK140" s="231">
        <f>SUM(BK141:BK142)</f>
        <v>0</v>
      </c>
    </row>
    <row r="141" s="2" customFormat="1" ht="33" customHeight="1">
      <c r="A141" s="35"/>
      <c r="B141" s="36"/>
      <c r="C141" s="234" t="s">
        <v>197</v>
      </c>
      <c r="D141" s="234" t="s">
        <v>170</v>
      </c>
      <c r="E141" s="235" t="s">
        <v>944</v>
      </c>
      <c r="F141" s="236" t="s">
        <v>945</v>
      </c>
      <c r="G141" s="237" t="s">
        <v>173</v>
      </c>
      <c r="H141" s="238">
        <v>1.5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0.083500000000000005</v>
      </c>
      <c r="R141" s="243">
        <f>Q141*H141</f>
        <v>0.12525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946</v>
      </c>
    </row>
    <row r="142" s="2" customFormat="1" ht="16.5" customHeight="1">
      <c r="A142" s="35"/>
      <c r="B142" s="36"/>
      <c r="C142" s="247" t="s">
        <v>201</v>
      </c>
      <c r="D142" s="247" t="s">
        <v>212</v>
      </c>
      <c r="E142" s="248" t="s">
        <v>947</v>
      </c>
      <c r="F142" s="249" t="s">
        <v>948</v>
      </c>
      <c r="G142" s="250" t="s">
        <v>209</v>
      </c>
      <c r="H142" s="251">
        <v>1</v>
      </c>
      <c r="I142" s="252"/>
      <c r="J142" s="251">
        <f>ROUND(I142*H142,2)</f>
        <v>0</v>
      </c>
      <c r="K142" s="253"/>
      <c r="L142" s="254"/>
      <c r="M142" s="255" t="s">
        <v>1</v>
      </c>
      <c r="N142" s="256" t="s">
        <v>41</v>
      </c>
      <c r="O142" s="94"/>
      <c r="P142" s="243">
        <f>O142*H142</f>
        <v>0</v>
      </c>
      <c r="Q142" s="243">
        <v>0.9375</v>
      </c>
      <c r="R142" s="243">
        <f>Q142*H142</f>
        <v>0.9375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197</v>
      </c>
      <c r="AT142" s="245" t="s">
        <v>212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949</v>
      </c>
    </row>
    <row r="143" s="12" customFormat="1" ht="22.8" customHeight="1">
      <c r="A143" s="12"/>
      <c r="B143" s="218"/>
      <c r="C143" s="219"/>
      <c r="D143" s="220" t="s">
        <v>74</v>
      </c>
      <c r="E143" s="232" t="s">
        <v>201</v>
      </c>
      <c r="F143" s="232" t="s">
        <v>205</v>
      </c>
      <c r="G143" s="219"/>
      <c r="H143" s="219"/>
      <c r="I143" s="222"/>
      <c r="J143" s="233">
        <f>BK143</f>
        <v>0</v>
      </c>
      <c r="K143" s="219"/>
      <c r="L143" s="224"/>
      <c r="M143" s="225"/>
      <c r="N143" s="226"/>
      <c r="O143" s="226"/>
      <c r="P143" s="227">
        <f>SUM(P144:P148)</f>
        <v>0</v>
      </c>
      <c r="Q143" s="226"/>
      <c r="R143" s="227">
        <f>SUM(R144:R148)</f>
        <v>0.18839</v>
      </c>
      <c r="S143" s="226"/>
      <c r="T143" s="228">
        <f>SUM(T144:T148)</f>
        <v>0.00125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9" t="s">
        <v>79</v>
      </c>
      <c r="AT143" s="230" t="s">
        <v>74</v>
      </c>
      <c r="AU143" s="230" t="s">
        <v>79</v>
      </c>
      <c r="AY143" s="229" t="s">
        <v>168</v>
      </c>
      <c r="BK143" s="231">
        <f>SUM(BK144:BK148)</f>
        <v>0</v>
      </c>
    </row>
    <row r="144" s="2" customFormat="1" ht="16.5" customHeight="1">
      <c r="A144" s="35"/>
      <c r="B144" s="36"/>
      <c r="C144" s="234" t="s">
        <v>206</v>
      </c>
      <c r="D144" s="234" t="s">
        <v>170</v>
      </c>
      <c r="E144" s="235" t="s">
        <v>950</v>
      </c>
      <c r="F144" s="236" t="s">
        <v>951</v>
      </c>
      <c r="G144" s="237" t="s">
        <v>209</v>
      </c>
      <c r="H144" s="238">
        <v>1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0.071739999999999998</v>
      </c>
      <c r="R144" s="243">
        <f>Q144*H144</f>
        <v>0.071739999999999998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952</v>
      </c>
    </row>
    <row r="145" s="2" customFormat="1" ht="16.5" customHeight="1">
      <c r="A145" s="35"/>
      <c r="B145" s="36"/>
      <c r="C145" s="247" t="s">
        <v>211</v>
      </c>
      <c r="D145" s="247" t="s">
        <v>212</v>
      </c>
      <c r="E145" s="248" t="s">
        <v>953</v>
      </c>
      <c r="F145" s="249" t="s">
        <v>954</v>
      </c>
      <c r="G145" s="250" t="s">
        <v>209</v>
      </c>
      <c r="H145" s="251">
        <v>1</v>
      </c>
      <c r="I145" s="252"/>
      <c r="J145" s="251">
        <f>ROUND(I145*H145,2)</f>
        <v>0</v>
      </c>
      <c r="K145" s="253"/>
      <c r="L145" s="254"/>
      <c r="M145" s="255" t="s">
        <v>1</v>
      </c>
      <c r="N145" s="256" t="s">
        <v>41</v>
      </c>
      <c r="O145" s="94"/>
      <c r="P145" s="243">
        <f>O145*H145</f>
        <v>0</v>
      </c>
      <c r="Q145" s="243">
        <v>0.044999999999999998</v>
      </c>
      <c r="R145" s="243">
        <f>Q145*H145</f>
        <v>0.044999999999999998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197</v>
      </c>
      <c r="AT145" s="245" t="s">
        <v>212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955</v>
      </c>
    </row>
    <row r="146" s="2" customFormat="1" ht="24.15" customHeight="1">
      <c r="A146" s="35"/>
      <c r="B146" s="36"/>
      <c r="C146" s="234" t="s">
        <v>216</v>
      </c>
      <c r="D146" s="234" t="s">
        <v>170</v>
      </c>
      <c r="E146" s="235" t="s">
        <v>251</v>
      </c>
      <c r="F146" s="236" t="s">
        <v>252</v>
      </c>
      <c r="G146" s="237" t="s">
        <v>209</v>
      </c>
      <c r="H146" s="238">
        <v>1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0.0014</v>
      </c>
      <c r="R146" s="243">
        <f>Q146*H146</f>
        <v>0.0014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253</v>
      </c>
    </row>
    <row r="147" s="2" customFormat="1" ht="37.8" customHeight="1">
      <c r="A147" s="35"/>
      <c r="B147" s="36"/>
      <c r="C147" s="247" t="s">
        <v>220</v>
      </c>
      <c r="D147" s="247" t="s">
        <v>212</v>
      </c>
      <c r="E147" s="248" t="s">
        <v>257</v>
      </c>
      <c r="F147" s="249" t="s">
        <v>258</v>
      </c>
      <c r="G147" s="250" t="s">
        <v>209</v>
      </c>
      <c r="H147" s="251">
        <v>1</v>
      </c>
      <c r="I147" s="252"/>
      <c r="J147" s="251">
        <f>ROUND(I147*H147,2)</f>
        <v>0</v>
      </c>
      <c r="K147" s="253"/>
      <c r="L147" s="254"/>
      <c r="M147" s="255" t="s">
        <v>1</v>
      </c>
      <c r="N147" s="256" t="s">
        <v>41</v>
      </c>
      <c r="O147" s="94"/>
      <c r="P147" s="243">
        <f>O147*H147</f>
        <v>0</v>
      </c>
      <c r="Q147" s="243">
        <v>0.070000000000000007</v>
      </c>
      <c r="R147" s="243">
        <f>Q147*H147</f>
        <v>0.070000000000000007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197</v>
      </c>
      <c r="AT147" s="245" t="s">
        <v>212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259</v>
      </c>
    </row>
    <row r="148" s="2" customFormat="1" ht="24.15" customHeight="1">
      <c r="A148" s="35"/>
      <c r="B148" s="36"/>
      <c r="C148" s="234" t="s">
        <v>224</v>
      </c>
      <c r="D148" s="234" t="s">
        <v>170</v>
      </c>
      <c r="E148" s="235" t="s">
        <v>956</v>
      </c>
      <c r="F148" s="236" t="s">
        <v>957</v>
      </c>
      <c r="G148" s="237" t="s">
        <v>958</v>
      </c>
      <c r="H148" s="238">
        <v>25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1.0000000000000001E-05</v>
      </c>
      <c r="R148" s="243">
        <f>Q148*H148</f>
        <v>0.00025000000000000001</v>
      </c>
      <c r="S148" s="243">
        <v>5.0000000000000002E-05</v>
      </c>
      <c r="T148" s="244">
        <f>S148*H148</f>
        <v>0.00125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959</v>
      </c>
    </row>
    <row r="149" s="12" customFormat="1" ht="22.8" customHeight="1">
      <c r="A149" s="12"/>
      <c r="B149" s="218"/>
      <c r="C149" s="219"/>
      <c r="D149" s="220" t="s">
        <v>74</v>
      </c>
      <c r="E149" s="232" t="s">
        <v>232</v>
      </c>
      <c r="F149" s="232" t="s">
        <v>233</v>
      </c>
      <c r="G149" s="219"/>
      <c r="H149" s="219"/>
      <c r="I149" s="222"/>
      <c r="J149" s="233">
        <f>BK149</f>
        <v>0</v>
      </c>
      <c r="K149" s="219"/>
      <c r="L149" s="224"/>
      <c r="M149" s="225"/>
      <c r="N149" s="226"/>
      <c r="O149" s="226"/>
      <c r="P149" s="227">
        <f>P150</f>
        <v>0</v>
      </c>
      <c r="Q149" s="226"/>
      <c r="R149" s="227">
        <f>R150</f>
        <v>0</v>
      </c>
      <c r="S149" s="226"/>
      <c r="T149" s="228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9" t="s">
        <v>79</v>
      </c>
      <c r="AT149" s="230" t="s">
        <v>74</v>
      </c>
      <c r="AU149" s="230" t="s">
        <v>79</v>
      </c>
      <c r="AY149" s="229" t="s">
        <v>168</v>
      </c>
      <c r="BK149" s="231">
        <f>BK150</f>
        <v>0</v>
      </c>
    </row>
    <row r="150" s="2" customFormat="1" ht="33" customHeight="1">
      <c r="A150" s="35"/>
      <c r="B150" s="36"/>
      <c r="C150" s="234" t="s">
        <v>228</v>
      </c>
      <c r="D150" s="234" t="s">
        <v>170</v>
      </c>
      <c r="E150" s="235" t="s">
        <v>260</v>
      </c>
      <c r="F150" s="236" t="s">
        <v>236</v>
      </c>
      <c r="G150" s="237" t="s">
        <v>190</v>
      </c>
      <c r="H150" s="238">
        <v>2.04</v>
      </c>
      <c r="I150" s="239"/>
      <c r="J150" s="238">
        <f>ROUND(I150*H150,2)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109</v>
      </c>
      <c r="AT150" s="245" t="s">
        <v>170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109</v>
      </c>
      <c r="BM150" s="245" t="s">
        <v>261</v>
      </c>
    </row>
    <row r="151" s="12" customFormat="1" ht="25.92" customHeight="1">
      <c r="A151" s="12"/>
      <c r="B151" s="218"/>
      <c r="C151" s="219"/>
      <c r="D151" s="220" t="s">
        <v>74</v>
      </c>
      <c r="E151" s="221" t="s">
        <v>212</v>
      </c>
      <c r="F151" s="221" t="s">
        <v>262</v>
      </c>
      <c r="G151" s="219"/>
      <c r="H151" s="219"/>
      <c r="I151" s="222"/>
      <c r="J151" s="223">
        <f>BK151</f>
        <v>0</v>
      </c>
      <c r="K151" s="219"/>
      <c r="L151" s="224"/>
      <c r="M151" s="225"/>
      <c r="N151" s="226"/>
      <c r="O151" s="226"/>
      <c r="P151" s="227">
        <f>P152+P184</f>
        <v>0</v>
      </c>
      <c r="Q151" s="226"/>
      <c r="R151" s="227">
        <f>R152+R184</f>
        <v>0.28869</v>
      </c>
      <c r="S151" s="226"/>
      <c r="T151" s="228">
        <f>T152+T184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9" t="s">
        <v>102</v>
      </c>
      <c r="AT151" s="230" t="s">
        <v>74</v>
      </c>
      <c r="AU151" s="230" t="s">
        <v>75</v>
      </c>
      <c r="AY151" s="229" t="s">
        <v>168</v>
      </c>
      <c r="BK151" s="231">
        <f>BK152+BK184</f>
        <v>0</v>
      </c>
    </row>
    <row r="152" s="12" customFormat="1" ht="22.8" customHeight="1">
      <c r="A152" s="12"/>
      <c r="B152" s="218"/>
      <c r="C152" s="219"/>
      <c r="D152" s="220" t="s">
        <v>74</v>
      </c>
      <c r="E152" s="232" t="s">
        <v>263</v>
      </c>
      <c r="F152" s="232" t="s">
        <v>264</v>
      </c>
      <c r="G152" s="219"/>
      <c r="H152" s="219"/>
      <c r="I152" s="222"/>
      <c r="J152" s="233">
        <f>BK152</f>
        <v>0</v>
      </c>
      <c r="K152" s="219"/>
      <c r="L152" s="224"/>
      <c r="M152" s="225"/>
      <c r="N152" s="226"/>
      <c r="O152" s="226"/>
      <c r="P152" s="227">
        <f>SUM(P153:P183)</f>
        <v>0</v>
      </c>
      <c r="Q152" s="226"/>
      <c r="R152" s="227">
        <f>SUM(R153:R183)</f>
        <v>0.01308</v>
      </c>
      <c r="S152" s="226"/>
      <c r="T152" s="228">
        <f>SUM(T153:T183)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9" t="s">
        <v>102</v>
      </c>
      <c r="AT152" s="230" t="s">
        <v>74</v>
      </c>
      <c r="AU152" s="230" t="s">
        <v>79</v>
      </c>
      <c r="AY152" s="229" t="s">
        <v>168</v>
      </c>
      <c r="BK152" s="231">
        <f>SUM(BK153:BK183)</f>
        <v>0</v>
      </c>
    </row>
    <row r="153" s="2" customFormat="1" ht="24.15" customHeight="1">
      <c r="A153" s="35"/>
      <c r="B153" s="36"/>
      <c r="C153" s="234" t="s">
        <v>234</v>
      </c>
      <c r="D153" s="234" t="s">
        <v>170</v>
      </c>
      <c r="E153" s="235" t="s">
        <v>265</v>
      </c>
      <c r="F153" s="236" t="s">
        <v>266</v>
      </c>
      <c r="G153" s="237" t="s">
        <v>267</v>
      </c>
      <c r="H153" s="238">
        <v>3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268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268</v>
      </c>
      <c r="BM153" s="245" t="s">
        <v>269</v>
      </c>
    </row>
    <row r="154" s="2" customFormat="1" ht="24.15" customHeight="1">
      <c r="A154" s="35"/>
      <c r="B154" s="36"/>
      <c r="C154" s="247" t="s">
        <v>277</v>
      </c>
      <c r="D154" s="247" t="s">
        <v>212</v>
      </c>
      <c r="E154" s="248" t="s">
        <v>274</v>
      </c>
      <c r="F154" s="249" t="s">
        <v>275</v>
      </c>
      <c r="G154" s="250" t="s">
        <v>267</v>
      </c>
      <c r="H154" s="251">
        <v>3</v>
      </c>
      <c r="I154" s="252"/>
      <c r="J154" s="251">
        <f>ROUND(I154*H154,2)</f>
        <v>0</v>
      </c>
      <c r="K154" s="253"/>
      <c r="L154" s="254"/>
      <c r="M154" s="255" t="s">
        <v>1</v>
      </c>
      <c r="N154" s="256" t="s">
        <v>41</v>
      </c>
      <c r="O154" s="94"/>
      <c r="P154" s="243">
        <f>O154*H154</f>
        <v>0</v>
      </c>
      <c r="Q154" s="243">
        <v>0.00011</v>
      </c>
      <c r="R154" s="243">
        <f>Q154*H154</f>
        <v>0.00033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272</v>
      </c>
      <c r="AT154" s="245" t="s">
        <v>212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272</v>
      </c>
      <c r="BM154" s="245" t="s">
        <v>276</v>
      </c>
    </row>
    <row r="155" s="2" customFormat="1" ht="24.15" customHeight="1">
      <c r="A155" s="35"/>
      <c r="B155" s="36"/>
      <c r="C155" s="234" t="s">
        <v>281</v>
      </c>
      <c r="D155" s="234" t="s">
        <v>170</v>
      </c>
      <c r="E155" s="235" t="s">
        <v>278</v>
      </c>
      <c r="F155" s="236" t="s">
        <v>279</v>
      </c>
      <c r="G155" s="237" t="s">
        <v>267</v>
      </c>
      <c r="H155" s="238">
        <v>2</v>
      </c>
      <c r="I155" s="239"/>
      <c r="J155" s="238">
        <f>ROUND(I155*H155,2)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268</v>
      </c>
      <c r="AT155" s="245" t="s">
        <v>170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268</v>
      </c>
      <c r="BM155" s="245" t="s">
        <v>280</v>
      </c>
    </row>
    <row r="156" s="2" customFormat="1" ht="24.15" customHeight="1">
      <c r="A156" s="35"/>
      <c r="B156" s="36"/>
      <c r="C156" s="247" t="s">
        <v>285</v>
      </c>
      <c r="D156" s="247" t="s">
        <v>212</v>
      </c>
      <c r="E156" s="248" t="s">
        <v>282</v>
      </c>
      <c r="F156" s="249" t="s">
        <v>283</v>
      </c>
      <c r="G156" s="250" t="s">
        <v>267</v>
      </c>
      <c r="H156" s="251">
        <v>2</v>
      </c>
      <c r="I156" s="252"/>
      <c r="J156" s="251">
        <f>ROUND(I156*H156,2)</f>
        <v>0</v>
      </c>
      <c r="K156" s="253"/>
      <c r="L156" s="254"/>
      <c r="M156" s="255" t="s">
        <v>1</v>
      </c>
      <c r="N156" s="256" t="s">
        <v>41</v>
      </c>
      <c r="O156" s="94"/>
      <c r="P156" s="243">
        <f>O156*H156</f>
        <v>0</v>
      </c>
      <c r="Q156" s="243">
        <v>0.00029999999999999997</v>
      </c>
      <c r="R156" s="243">
        <f>Q156*H156</f>
        <v>0.00059999999999999995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272</v>
      </c>
      <c r="AT156" s="245" t="s">
        <v>212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272</v>
      </c>
      <c r="BM156" s="245" t="s">
        <v>284</v>
      </c>
    </row>
    <row r="157" s="2" customFormat="1" ht="21.75" customHeight="1">
      <c r="A157" s="35"/>
      <c r="B157" s="36"/>
      <c r="C157" s="234" t="s">
        <v>7</v>
      </c>
      <c r="D157" s="234" t="s">
        <v>170</v>
      </c>
      <c r="E157" s="235" t="s">
        <v>286</v>
      </c>
      <c r="F157" s="236" t="s">
        <v>287</v>
      </c>
      <c r="G157" s="237" t="s">
        <v>209</v>
      </c>
      <c r="H157" s="238">
        <v>1</v>
      </c>
      <c r="I157" s="239"/>
      <c r="J157" s="238">
        <f>ROUND(I157*H157,2)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268</v>
      </c>
      <c r="AT157" s="245" t="s">
        <v>170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268</v>
      </c>
      <c r="BM157" s="245" t="s">
        <v>288</v>
      </c>
    </row>
    <row r="158" s="2" customFormat="1" ht="24.15" customHeight="1">
      <c r="A158" s="35"/>
      <c r="B158" s="36"/>
      <c r="C158" s="247" t="s">
        <v>292</v>
      </c>
      <c r="D158" s="247" t="s">
        <v>212</v>
      </c>
      <c r="E158" s="248" t="s">
        <v>289</v>
      </c>
      <c r="F158" s="249" t="s">
        <v>290</v>
      </c>
      <c r="G158" s="250" t="s">
        <v>209</v>
      </c>
      <c r="H158" s="251">
        <v>1</v>
      </c>
      <c r="I158" s="252"/>
      <c r="J158" s="251">
        <f>ROUND(I158*H158,2)</f>
        <v>0</v>
      </c>
      <c r="K158" s="253"/>
      <c r="L158" s="254"/>
      <c r="M158" s="255" t="s">
        <v>1</v>
      </c>
      <c r="N158" s="256" t="s">
        <v>41</v>
      </c>
      <c r="O158" s="94"/>
      <c r="P158" s="243">
        <f>O158*H158</f>
        <v>0</v>
      </c>
      <c r="Q158" s="243">
        <v>0.00027999999999999998</v>
      </c>
      <c r="R158" s="243">
        <f>Q158*H158</f>
        <v>0.00027999999999999998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272</v>
      </c>
      <c r="AT158" s="245" t="s">
        <v>212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272</v>
      </c>
      <c r="BM158" s="245" t="s">
        <v>291</v>
      </c>
    </row>
    <row r="159" s="2" customFormat="1" ht="24.15" customHeight="1">
      <c r="A159" s="35"/>
      <c r="B159" s="36"/>
      <c r="C159" s="234" t="s">
        <v>296</v>
      </c>
      <c r="D159" s="234" t="s">
        <v>170</v>
      </c>
      <c r="E159" s="235" t="s">
        <v>301</v>
      </c>
      <c r="F159" s="236" t="s">
        <v>302</v>
      </c>
      <c r="G159" s="237" t="s">
        <v>209</v>
      </c>
      <c r="H159" s="238">
        <v>1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268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268</v>
      </c>
      <c r="BM159" s="245" t="s">
        <v>303</v>
      </c>
    </row>
    <row r="160" s="2" customFormat="1" ht="24.15" customHeight="1">
      <c r="A160" s="35"/>
      <c r="B160" s="36"/>
      <c r="C160" s="247" t="s">
        <v>300</v>
      </c>
      <c r="D160" s="247" t="s">
        <v>212</v>
      </c>
      <c r="E160" s="248" t="s">
        <v>305</v>
      </c>
      <c r="F160" s="249" t="s">
        <v>306</v>
      </c>
      <c r="G160" s="250" t="s">
        <v>209</v>
      </c>
      <c r="H160" s="251">
        <v>1</v>
      </c>
      <c r="I160" s="252"/>
      <c r="J160" s="251">
        <f>ROUND(I160*H160,2)</f>
        <v>0</v>
      </c>
      <c r="K160" s="253"/>
      <c r="L160" s="254"/>
      <c r="M160" s="255" t="s">
        <v>1</v>
      </c>
      <c r="N160" s="256" t="s">
        <v>41</v>
      </c>
      <c r="O160" s="94"/>
      <c r="P160" s="243">
        <f>O160*H160</f>
        <v>0</v>
      </c>
      <c r="Q160" s="243">
        <v>0.0050000000000000001</v>
      </c>
      <c r="R160" s="243">
        <f>Q160*H160</f>
        <v>0.0050000000000000001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272</v>
      </c>
      <c r="AT160" s="245" t="s">
        <v>212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272</v>
      </c>
      <c r="BM160" s="245" t="s">
        <v>307</v>
      </c>
    </row>
    <row r="161" s="2" customFormat="1" ht="16.5" customHeight="1">
      <c r="A161" s="35"/>
      <c r="B161" s="36"/>
      <c r="C161" s="247" t="s">
        <v>304</v>
      </c>
      <c r="D161" s="247" t="s">
        <v>212</v>
      </c>
      <c r="E161" s="248" t="s">
        <v>309</v>
      </c>
      <c r="F161" s="249" t="s">
        <v>310</v>
      </c>
      <c r="G161" s="250" t="s">
        <v>209</v>
      </c>
      <c r="H161" s="251">
        <v>1</v>
      </c>
      <c r="I161" s="252"/>
      <c r="J161" s="251">
        <f>ROUND(I161*H161,2)</f>
        <v>0</v>
      </c>
      <c r="K161" s="253"/>
      <c r="L161" s="254"/>
      <c r="M161" s="255" t="s">
        <v>1</v>
      </c>
      <c r="N161" s="256" t="s">
        <v>41</v>
      </c>
      <c r="O161" s="94"/>
      <c r="P161" s="243">
        <f>O161*H161</f>
        <v>0</v>
      </c>
      <c r="Q161" s="243">
        <v>0.00029999999999999997</v>
      </c>
      <c r="R161" s="243">
        <f>Q161*H161</f>
        <v>0.00029999999999999997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272</v>
      </c>
      <c r="AT161" s="245" t="s">
        <v>212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272</v>
      </c>
      <c r="BM161" s="245" t="s">
        <v>311</v>
      </c>
    </row>
    <row r="162" s="2" customFormat="1" ht="16.5" customHeight="1">
      <c r="A162" s="35"/>
      <c r="B162" s="36"/>
      <c r="C162" s="234" t="s">
        <v>308</v>
      </c>
      <c r="D162" s="234" t="s">
        <v>170</v>
      </c>
      <c r="E162" s="235" t="s">
        <v>313</v>
      </c>
      <c r="F162" s="236" t="s">
        <v>314</v>
      </c>
      <c r="G162" s="237" t="s">
        <v>267</v>
      </c>
      <c r="H162" s="238">
        <v>1</v>
      </c>
      <c r="I162" s="239"/>
      <c r="J162" s="238">
        <f>ROUND(I162*H162,2)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</v>
      </c>
      <c r="R162" s="243">
        <f>Q162*H162</f>
        <v>0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268</v>
      </c>
      <c r="AT162" s="245" t="s">
        <v>170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268</v>
      </c>
      <c r="BM162" s="245" t="s">
        <v>315</v>
      </c>
    </row>
    <row r="163" s="2" customFormat="1" ht="24.15" customHeight="1">
      <c r="A163" s="35"/>
      <c r="B163" s="36"/>
      <c r="C163" s="247" t="s">
        <v>312</v>
      </c>
      <c r="D163" s="247" t="s">
        <v>212</v>
      </c>
      <c r="E163" s="248" t="s">
        <v>317</v>
      </c>
      <c r="F163" s="249" t="s">
        <v>318</v>
      </c>
      <c r="G163" s="250" t="s">
        <v>319</v>
      </c>
      <c r="H163" s="251">
        <v>1</v>
      </c>
      <c r="I163" s="252"/>
      <c r="J163" s="251">
        <f>ROUND(I163*H163,2)</f>
        <v>0</v>
      </c>
      <c r="K163" s="253"/>
      <c r="L163" s="254"/>
      <c r="M163" s="255" t="s">
        <v>1</v>
      </c>
      <c r="N163" s="256" t="s">
        <v>41</v>
      </c>
      <c r="O163" s="94"/>
      <c r="P163" s="243">
        <f>O163*H163</f>
        <v>0</v>
      </c>
      <c r="Q163" s="243">
        <v>0.001</v>
      </c>
      <c r="R163" s="243">
        <f>Q163*H163</f>
        <v>0.001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272</v>
      </c>
      <c r="AT163" s="245" t="s">
        <v>212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272</v>
      </c>
      <c r="BM163" s="245" t="s">
        <v>320</v>
      </c>
    </row>
    <row r="164" s="2" customFormat="1" ht="24.15" customHeight="1">
      <c r="A164" s="35"/>
      <c r="B164" s="36"/>
      <c r="C164" s="234" t="s">
        <v>316</v>
      </c>
      <c r="D164" s="234" t="s">
        <v>170</v>
      </c>
      <c r="E164" s="235" t="s">
        <v>322</v>
      </c>
      <c r="F164" s="236" t="s">
        <v>323</v>
      </c>
      <c r="G164" s="237" t="s">
        <v>267</v>
      </c>
      <c r="H164" s="238">
        <v>0.5</v>
      </c>
      <c r="I164" s="239"/>
      <c r="J164" s="238">
        <f>ROUND(I164*H164,2)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0</v>
      </c>
      <c r="R164" s="243">
        <f>Q164*H164</f>
        <v>0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268</v>
      </c>
      <c r="AT164" s="245" t="s">
        <v>170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268</v>
      </c>
      <c r="BM164" s="245" t="s">
        <v>324</v>
      </c>
    </row>
    <row r="165" s="2" customFormat="1" ht="21.75" customHeight="1">
      <c r="A165" s="35"/>
      <c r="B165" s="36"/>
      <c r="C165" s="247" t="s">
        <v>321</v>
      </c>
      <c r="D165" s="247" t="s">
        <v>212</v>
      </c>
      <c r="E165" s="248" t="s">
        <v>326</v>
      </c>
      <c r="F165" s="249" t="s">
        <v>327</v>
      </c>
      <c r="G165" s="250" t="s">
        <v>319</v>
      </c>
      <c r="H165" s="251">
        <v>0.01</v>
      </c>
      <c r="I165" s="252"/>
      <c r="J165" s="251">
        <f>ROUND(I165*H165,2)</f>
        <v>0</v>
      </c>
      <c r="K165" s="253"/>
      <c r="L165" s="254"/>
      <c r="M165" s="255" t="s">
        <v>1</v>
      </c>
      <c r="N165" s="256" t="s">
        <v>41</v>
      </c>
      <c r="O165" s="94"/>
      <c r="P165" s="243">
        <f>O165*H165</f>
        <v>0</v>
      </c>
      <c r="Q165" s="243">
        <v>0.001</v>
      </c>
      <c r="R165" s="243">
        <f>Q165*H165</f>
        <v>1.0000000000000001E-05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272</v>
      </c>
      <c r="AT165" s="245" t="s">
        <v>212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272</v>
      </c>
      <c r="BM165" s="245" t="s">
        <v>328</v>
      </c>
    </row>
    <row r="166" s="2" customFormat="1" ht="21.75" customHeight="1">
      <c r="A166" s="35"/>
      <c r="B166" s="36"/>
      <c r="C166" s="247" t="s">
        <v>325</v>
      </c>
      <c r="D166" s="247" t="s">
        <v>212</v>
      </c>
      <c r="E166" s="248" t="s">
        <v>330</v>
      </c>
      <c r="F166" s="249" t="s">
        <v>331</v>
      </c>
      <c r="G166" s="250" t="s">
        <v>319</v>
      </c>
      <c r="H166" s="251">
        <v>0.01</v>
      </c>
      <c r="I166" s="252"/>
      <c r="J166" s="251">
        <f>ROUND(I166*H166,2)</f>
        <v>0</v>
      </c>
      <c r="K166" s="253"/>
      <c r="L166" s="254"/>
      <c r="M166" s="255" t="s">
        <v>1</v>
      </c>
      <c r="N166" s="256" t="s">
        <v>41</v>
      </c>
      <c r="O166" s="94"/>
      <c r="P166" s="243">
        <f>O166*H166</f>
        <v>0</v>
      </c>
      <c r="Q166" s="243">
        <v>0.001</v>
      </c>
      <c r="R166" s="243">
        <f>Q166*H166</f>
        <v>1.0000000000000001E-05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272</v>
      </c>
      <c r="AT166" s="245" t="s">
        <v>212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272</v>
      </c>
      <c r="BM166" s="245" t="s">
        <v>332</v>
      </c>
    </row>
    <row r="167" s="2" customFormat="1" ht="16.5" customHeight="1">
      <c r="A167" s="35"/>
      <c r="B167" s="36"/>
      <c r="C167" s="247" t="s">
        <v>329</v>
      </c>
      <c r="D167" s="247" t="s">
        <v>212</v>
      </c>
      <c r="E167" s="248" t="s">
        <v>334</v>
      </c>
      <c r="F167" s="249" t="s">
        <v>335</v>
      </c>
      <c r="G167" s="250" t="s">
        <v>319</v>
      </c>
      <c r="H167" s="251">
        <v>0.01</v>
      </c>
      <c r="I167" s="252"/>
      <c r="J167" s="251">
        <f>ROUND(I167*H167,2)</f>
        <v>0</v>
      </c>
      <c r="K167" s="253"/>
      <c r="L167" s="254"/>
      <c r="M167" s="255" t="s">
        <v>1</v>
      </c>
      <c r="N167" s="256" t="s">
        <v>41</v>
      </c>
      <c r="O167" s="94"/>
      <c r="P167" s="243">
        <f>O167*H167</f>
        <v>0</v>
      </c>
      <c r="Q167" s="243">
        <v>0.001</v>
      </c>
      <c r="R167" s="243">
        <f>Q167*H167</f>
        <v>1.0000000000000001E-05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272</v>
      </c>
      <c r="AT167" s="245" t="s">
        <v>212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272</v>
      </c>
      <c r="BM167" s="245" t="s">
        <v>336</v>
      </c>
    </row>
    <row r="168" s="2" customFormat="1" ht="33" customHeight="1">
      <c r="A168" s="35"/>
      <c r="B168" s="36"/>
      <c r="C168" s="234" t="s">
        <v>333</v>
      </c>
      <c r="D168" s="234" t="s">
        <v>170</v>
      </c>
      <c r="E168" s="235" t="s">
        <v>338</v>
      </c>
      <c r="F168" s="236" t="s">
        <v>339</v>
      </c>
      <c r="G168" s="237" t="s">
        <v>267</v>
      </c>
      <c r="H168" s="238">
        <v>3</v>
      </c>
      <c r="I168" s="239"/>
      <c r="J168" s="238">
        <f>ROUND(I168*H168,2)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268</v>
      </c>
      <c r="AT168" s="245" t="s">
        <v>170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268</v>
      </c>
      <c r="BM168" s="245" t="s">
        <v>340</v>
      </c>
    </row>
    <row r="169" s="2" customFormat="1" ht="16.5" customHeight="1">
      <c r="A169" s="35"/>
      <c r="B169" s="36"/>
      <c r="C169" s="247" t="s">
        <v>337</v>
      </c>
      <c r="D169" s="247" t="s">
        <v>212</v>
      </c>
      <c r="E169" s="248" t="s">
        <v>342</v>
      </c>
      <c r="F169" s="249" t="s">
        <v>343</v>
      </c>
      <c r="G169" s="250" t="s">
        <v>319</v>
      </c>
      <c r="H169" s="251">
        <v>2.8199999999999998</v>
      </c>
      <c r="I169" s="252"/>
      <c r="J169" s="251">
        <f>ROUND(I169*H169,2)</f>
        <v>0</v>
      </c>
      <c r="K169" s="253"/>
      <c r="L169" s="254"/>
      <c r="M169" s="255" t="s">
        <v>1</v>
      </c>
      <c r="N169" s="256" t="s">
        <v>41</v>
      </c>
      <c r="O169" s="94"/>
      <c r="P169" s="243">
        <f>O169*H169</f>
        <v>0</v>
      </c>
      <c r="Q169" s="243">
        <v>0.001</v>
      </c>
      <c r="R169" s="243">
        <f>Q169*H169</f>
        <v>0.00282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272</v>
      </c>
      <c r="AT169" s="245" t="s">
        <v>212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272</v>
      </c>
      <c r="BM169" s="245" t="s">
        <v>344</v>
      </c>
    </row>
    <row r="170" s="2" customFormat="1" ht="16.5" customHeight="1">
      <c r="A170" s="35"/>
      <c r="B170" s="36"/>
      <c r="C170" s="234" t="s">
        <v>341</v>
      </c>
      <c r="D170" s="234" t="s">
        <v>170</v>
      </c>
      <c r="E170" s="235" t="s">
        <v>346</v>
      </c>
      <c r="F170" s="236" t="s">
        <v>347</v>
      </c>
      <c r="G170" s="237" t="s">
        <v>348</v>
      </c>
      <c r="H170" s="238">
        <v>5</v>
      </c>
      <c r="I170" s="239"/>
      <c r="J170" s="238">
        <f>ROUND(I170*H170,2)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0</v>
      </c>
      <c r="R170" s="243">
        <f>Q170*H170</f>
        <v>0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268</v>
      </c>
      <c r="AT170" s="245" t="s">
        <v>170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268</v>
      </c>
      <c r="BM170" s="245" t="s">
        <v>349</v>
      </c>
    </row>
    <row r="171" s="2" customFormat="1" ht="24.15" customHeight="1">
      <c r="A171" s="35"/>
      <c r="B171" s="36"/>
      <c r="C171" s="247" t="s">
        <v>345</v>
      </c>
      <c r="D171" s="247" t="s">
        <v>212</v>
      </c>
      <c r="E171" s="248" t="s">
        <v>351</v>
      </c>
      <c r="F171" s="249" t="s">
        <v>352</v>
      </c>
      <c r="G171" s="250" t="s">
        <v>209</v>
      </c>
      <c r="H171" s="251">
        <v>2</v>
      </c>
      <c r="I171" s="252"/>
      <c r="J171" s="251">
        <f>ROUND(I171*H171,2)</f>
        <v>0</v>
      </c>
      <c r="K171" s="253"/>
      <c r="L171" s="254"/>
      <c r="M171" s="255" t="s">
        <v>1</v>
      </c>
      <c r="N171" s="256" t="s">
        <v>41</v>
      </c>
      <c r="O171" s="94"/>
      <c r="P171" s="243">
        <f>O171*H171</f>
        <v>0</v>
      </c>
      <c r="Q171" s="243">
        <v>0.00022000000000000001</v>
      </c>
      <c r="R171" s="243">
        <f>Q171*H171</f>
        <v>0.00044000000000000002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272</v>
      </c>
      <c r="AT171" s="245" t="s">
        <v>212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272</v>
      </c>
      <c r="BM171" s="245" t="s">
        <v>353</v>
      </c>
    </row>
    <row r="172" s="2" customFormat="1" ht="16.5" customHeight="1">
      <c r="A172" s="35"/>
      <c r="B172" s="36"/>
      <c r="C172" s="247" t="s">
        <v>350</v>
      </c>
      <c r="D172" s="247" t="s">
        <v>212</v>
      </c>
      <c r="E172" s="248" t="s">
        <v>355</v>
      </c>
      <c r="F172" s="249" t="s">
        <v>356</v>
      </c>
      <c r="G172" s="250" t="s">
        <v>209</v>
      </c>
      <c r="H172" s="251">
        <v>2</v>
      </c>
      <c r="I172" s="252"/>
      <c r="J172" s="251">
        <f>ROUND(I172*H172,2)</f>
        <v>0</v>
      </c>
      <c r="K172" s="253"/>
      <c r="L172" s="254"/>
      <c r="M172" s="255" t="s">
        <v>1</v>
      </c>
      <c r="N172" s="256" t="s">
        <v>41</v>
      </c>
      <c r="O172" s="94"/>
      <c r="P172" s="243">
        <f>O172*H172</f>
        <v>0</v>
      </c>
      <c r="Q172" s="243">
        <v>0.00021000000000000001</v>
      </c>
      <c r="R172" s="243">
        <f>Q172*H172</f>
        <v>0.00042000000000000002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272</v>
      </c>
      <c r="AT172" s="245" t="s">
        <v>212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272</v>
      </c>
      <c r="BM172" s="245" t="s">
        <v>357</v>
      </c>
    </row>
    <row r="173" s="2" customFormat="1" ht="16.5" customHeight="1">
      <c r="A173" s="35"/>
      <c r="B173" s="36"/>
      <c r="C173" s="247" t="s">
        <v>354</v>
      </c>
      <c r="D173" s="247" t="s">
        <v>212</v>
      </c>
      <c r="E173" s="248" t="s">
        <v>359</v>
      </c>
      <c r="F173" s="249" t="s">
        <v>360</v>
      </c>
      <c r="G173" s="250" t="s">
        <v>209</v>
      </c>
      <c r="H173" s="251">
        <v>1</v>
      </c>
      <c r="I173" s="252"/>
      <c r="J173" s="251">
        <f>ROUND(I173*H173,2)</f>
        <v>0</v>
      </c>
      <c r="K173" s="253"/>
      <c r="L173" s="254"/>
      <c r="M173" s="255" t="s">
        <v>1</v>
      </c>
      <c r="N173" s="256" t="s">
        <v>41</v>
      </c>
      <c r="O173" s="94"/>
      <c r="P173" s="243">
        <f>O173*H173</f>
        <v>0</v>
      </c>
      <c r="Q173" s="243">
        <v>0.00014999999999999999</v>
      </c>
      <c r="R173" s="243">
        <f>Q173*H173</f>
        <v>0.00014999999999999999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272</v>
      </c>
      <c r="AT173" s="245" t="s">
        <v>212</v>
      </c>
      <c r="AU173" s="245" t="s">
        <v>87</v>
      </c>
      <c r="AY173" s="14" t="s">
        <v>168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6">
        <f>ROUND(I173*H173,2)</f>
        <v>0</v>
      </c>
      <c r="BL173" s="14" t="s">
        <v>272</v>
      </c>
      <c r="BM173" s="245" t="s">
        <v>361</v>
      </c>
    </row>
    <row r="174" s="2" customFormat="1" ht="21.75" customHeight="1">
      <c r="A174" s="35"/>
      <c r="B174" s="36"/>
      <c r="C174" s="234" t="s">
        <v>358</v>
      </c>
      <c r="D174" s="234" t="s">
        <v>170</v>
      </c>
      <c r="E174" s="235" t="s">
        <v>363</v>
      </c>
      <c r="F174" s="236" t="s">
        <v>364</v>
      </c>
      <c r="G174" s="237" t="s">
        <v>267</v>
      </c>
      <c r="H174" s="238">
        <v>9</v>
      </c>
      <c r="I174" s="239"/>
      <c r="J174" s="238">
        <f>ROUND(I174*H174,2)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0</v>
      </c>
      <c r="R174" s="243">
        <f>Q174*H174</f>
        <v>0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268</v>
      </c>
      <c r="AT174" s="245" t="s">
        <v>170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268</v>
      </c>
      <c r="BM174" s="245" t="s">
        <v>365</v>
      </c>
    </row>
    <row r="175" s="2" customFormat="1" ht="16.5" customHeight="1">
      <c r="A175" s="35"/>
      <c r="B175" s="36"/>
      <c r="C175" s="247" t="s">
        <v>362</v>
      </c>
      <c r="D175" s="247" t="s">
        <v>212</v>
      </c>
      <c r="E175" s="248" t="s">
        <v>367</v>
      </c>
      <c r="F175" s="249" t="s">
        <v>368</v>
      </c>
      <c r="G175" s="250" t="s">
        <v>267</v>
      </c>
      <c r="H175" s="251">
        <v>9</v>
      </c>
      <c r="I175" s="252"/>
      <c r="J175" s="251">
        <f>ROUND(I175*H175,2)</f>
        <v>0</v>
      </c>
      <c r="K175" s="253"/>
      <c r="L175" s="254"/>
      <c r="M175" s="255" t="s">
        <v>1</v>
      </c>
      <c r="N175" s="256" t="s">
        <v>41</v>
      </c>
      <c r="O175" s="94"/>
      <c r="P175" s="243">
        <f>O175*H175</f>
        <v>0</v>
      </c>
      <c r="Q175" s="243">
        <v>0.00019000000000000001</v>
      </c>
      <c r="R175" s="243">
        <f>Q175*H175</f>
        <v>0.0017100000000000002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272</v>
      </c>
      <c r="AT175" s="245" t="s">
        <v>212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272</v>
      </c>
      <c r="BM175" s="245" t="s">
        <v>369</v>
      </c>
    </row>
    <row r="176" s="2" customFormat="1" ht="21.75" customHeight="1">
      <c r="A176" s="35"/>
      <c r="B176" s="36"/>
      <c r="C176" s="234" t="s">
        <v>366</v>
      </c>
      <c r="D176" s="234" t="s">
        <v>170</v>
      </c>
      <c r="E176" s="235" t="s">
        <v>371</v>
      </c>
      <c r="F176" s="236" t="s">
        <v>372</v>
      </c>
      <c r="G176" s="237" t="s">
        <v>267</v>
      </c>
      <c r="H176" s="238">
        <v>3</v>
      </c>
      <c r="I176" s="239"/>
      <c r="J176" s="238">
        <f>ROUND(I176*H176,2)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268</v>
      </c>
      <c r="AT176" s="245" t="s">
        <v>170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268</v>
      </c>
      <c r="BM176" s="245" t="s">
        <v>373</v>
      </c>
    </row>
    <row r="177" s="2" customFormat="1" ht="16.5" customHeight="1">
      <c r="A177" s="35"/>
      <c r="B177" s="36"/>
      <c r="C177" s="234" t="s">
        <v>370</v>
      </c>
      <c r="D177" s="234" t="s">
        <v>170</v>
      </c>
      <c r="E177" s="235" t="s">
        <v>379</v>
      </c>
      <c r="F177" s="236" t="s">
        <v>380</v>
      </c>
      <c r="G177" s="237" t="s">
        <v>381</v>
      </c>
      <c r="H177" s="238">
        <v>2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</v>
      </c>
      <c r="R177" s="243">
        <f>Q177*H177</f>
        <v>0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382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382</v>
      </c>
      <c r="BM177" s="245" t="s">
        <v>383</v>
      </c>
    </row>
    <row r="178" s="2" customFormat="1" ht="16.5" customHeight="1">
      <c r="A178" s="35"/>
      <c r="B178" s="36"/>
      <c r="C178" s="234" t="s">
        <v>374</v>
      </c>
      <c r="D178" s="234" t="s">
        <v>170</v>
      </c>
      <c r="E178" s="235" t="s">
        <v>385</v>
      </c>
      <c r="F178" s="236" t="s">
        <v>386</v>
      </c>
      <c r="G178" s="237" t="s">
        <v>381</v>
      </c>
      <c r="H178" s="238">
        <v>1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382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382</v>
      </c>
      <c r="BM178" s="245" t="s">
        <v>387</v>
      </c>
    </row>
    <row r="179" s="2" customFormat="1" ht="16.5" customHeight="1">
      <c r="A179" s="35"/>
      <c r="B179" s="36"/>
      <c r="C179" s="234" t="s">
        <v>378</v>
      </c>
      <c r="D179" s="234" t="s">
        <v>170</v>
      </c>
      <c r="E179" s="235" t="s">
        <v>389</v>
      </c>
      <c r="F179" s="236" t="s">
        <v>390</v>
      </c>
      <c r="G179" s="237" t="s">
        <v>381</v>
      </c>
      <c r="H179" s="238">
        <v>1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382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382</v>
      </c>
      <c r="BM179" s="245" t="s">
        <v>391</v>
      </c>
    </row>
    <row r="180" s="2" customFormat="1" ht="16.5" customHeight="1">
      <c r="A180" s="35"/>
      <c r="B180" s="36"/>
      <c r="C180" s="234" t="s">
        <v>384</v>
      </c>
      <c r="D180" s="234" t="s">
        <v>170</v>
      </c>
      <c r="E180" s="235" t="s">
        <v>393</v>
      </c>
      <c r="F180" s="236" t="s">
        <v>394</v>
      </c>
      <c r="G180" s="237" t="s">
        <v>381</v>
      </c>
      <c r="H180" s="238">
        <v>5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382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382</v>
      </c>
      <c r="BM180" s="245" t="s">
        <v>395</v>
      </c>
    </row>
    <row r="181" s="2" customFormat="1" ht="16.5" customHeight="1">
      <c r="A181" s="35"/>
      <c r="B181" s="36"/>
      <c r="C181" s="234" t="s">
        <v>388</v>
      </c>
      <c r="D181" s="234" t="s">
        <v>170</v>
      </c>
      <c r="E181" s="235" t="s">
        <v>397</v>
      </c>
      <c r="F181" s="236" t="s">
        <v>398</v>
      </c>
      <c r="G181" s="237" t="s">
        <v>399</v>
      </c>
      <c r="H181" s="239"/>
      <c r="I181" s="239"/>
      <c r="J181" s="238">
        <f>ROUND(I181*H181,2)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268</v>
      </c>
      <c r="AT181" s="245" t="s">
        <v>170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268</v>
      </c>
      <c r="BM181" s="245" t="s">
        <v>400</v>
      </c>
    </row>
    <row r="182" s="2" customFormat="1" ht="16.5" customHeight="1">
      <c r="A182" s="35"/>
      <c r="B182" s="36"/>
      <c r="C182" s="234" t="s">
        <v>392</v>
      </c>
      <c r="D182" s="234" t="s">
        <v>170</v>
      </c>
      <c r="E182" s="235" t="s">
        <v>402</v>
      </c>
      <c r="F182" s="236" t="s">
        <v>403</v>
      </c>
      <c r="G182" s="237" t="s">
        <v>399</v>
      </c>
      <c r="H182" s="239"/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272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272</v>
      </c>
      <c r="BM182" s="245" t="s">
        <v>404</v>
      </c>
    </row>
    <row r="183" s="2" customFormat="1" ht="16.5" customHeight="1">
      <c r="A183" s="35"/>
      <c r="B183" s="36"/>
      <c r="C183" s="234" t="s">
        <v>396</v>
      </c>
      <c r="D183" s="234" t="s">
        <v>170</v>
      </c>
      <c r="E183" s="235" t="s">
        <v>406</v>
      </c>
      <c r="F183" s="236" t="s">
        <v>407</v>
      </c>
      <c r="G183" s="237" t="s">
        <v>399</v>
      </c>
      <c r="H183" s="239"/>
      <c r="I183" s="239"/>
      <c r="J183" s="238">
        <f>ROUND(I183*H183,2)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268</v>
      </c>
      <c r="AT183" s="245" t="s">
        <v>170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268</v>
      </c>
      <c r="BM183" s="245" t="s">
        <v>408</v>
      </c>
    </row>
    <row r="184" s="12" customFormat="1" ht="22.8" customHeight="1">
      <c r="A184" s="12"/>
      <c r="B184" s="218"/>
      <c r="C184" s="219"/>
      <c r="D184" s="220" t="s">
        <v>74</v>
      </c>
      <c r="E184" s="232" t="s">
        <v>409</v>
      </c>
      <c r="F184" s="232" t="s">
        <v>410</v>
      </c>
      <c r="G184" s="219"/>
      <c r="H184" s="219"/>
      <c r="I184" s="222"/>
      <c r="J184" s="233">
        <f>BK184</f>
        <v>0</v>
      </c>
      <c r="K184" s="219"/>
      <c r="L184" s="224"/>
      <c r="M184" s="225"/>
      <c r="N184" s="226"/>
      <c r="O184" s="226"/>
      <c r="P184" s="227">
        <f>SUM(P185:P196)</f>
        <v>0</v>
      </c>
      <c r="Q184" s="226"/>
      <c r="R184" s="227">
        <f>SUM(R185:R196)</f>
        <v>0.27561000000000002</v>
      </c>
      <c r="S184" s="226"/>
      <c r="T184" s="228">
        <f>SUM(T185:T196)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9" t="s">
        <v>102</v>
      </c>
      <c r="AT184" s="230" t="s">
        <v>74</v>
      </c>
      <c r="AU184" s="230" t="s">
        <v>79</v>
      </c>
      <c r="AY184" s="229" t="s">
        <v>168</v>
      </c>
      <c r="BK184" s="231">
        <f>SUM(BK185:BK196)</f>
        <v>0</v>
      </c>
    </row>
    <row r="185" s="2" customFormat="1" ht="24.15" customHeight="1">
      <c r="A185" s="35"/>
      <c r="B185" s="36"/>
      <c r="C185" s="234" t="s">
        <v>401</v>
      </c>
      <c r="D185" s="234" t="s">
        <v>170</v>
      </c>
      <c r="E185" s="235" t="s">
        <v>412</v>
      </c>
      <c r="F185" s="236" t="s">
        <v>413</v>
      </c>
      <c r="G185" s="237" t="s">
        <v>414</v>
      </c>
      <c r="H185" s="238">
        <v>0.050000000000000003</v>
      </c>
      <c r="I185" s="239"/>
      <c r="J185" s="238">
        <f>ROUND(I185*H185,2)</f>
        <v>0</v>
      </c>
      <c r="K185" s="240"/>
      <c r="L185" s="41"/>
      <c r="M185" s="241" t="s">
        <v>1</v>
      </c>
      <c r="N185" s="242" t="s">
        <v>41</v>
      </c>
      <c r="O185" s="94"/>
      <c r="P185" s="243">
        <f>O185*H185</f>
        <v>0</v>
      </c>
      <c r="Q185" s="243">
        <v>0</v>
      </c>
      <c r="R185" s="243">
        <f>Q185*H185</f>
        <v>0</v>
      </c>
      <c r="S185" s="243">
        <v>0</v>
      </c>
      <c r="T185" s="24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268</v>
      </c>
      <c r="AT185" s="245" t="s">
        <v>170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268</v>
      </c>
      <c r="BM185" s="245" t="s">
        <v>415</v>
      </c>
    </row>
    <row r="186" s="2" customFormat="1" ht="16.5" customHeight="1">
      <c r="A186" s="35"/>
      <c r="B186" s="36"/>
      <c r="C186" s="247" t="s">
        <v>405</v>
      </c>
      <c r="D186" s="247" t="s">
        <v>212</v>
      </c>
      <c r="E186" s="248" t="s">
        <v>417</v>
      </c>
      <c r="F186" s="249" t="s">
        <v>418</v>
      </c>
      <c r="G186" s="250" t="s">
        <v>319</v>
      </c>
      <c r="H186" s="251">
        <v>0.029999999999999999</v>
      </c>
      <c r="I186" s="252"/>
      <c r="J186" s="251">
        <f>ROUND(I186*H186,2)</f>
        <v>0</v>
      </c>
      <c r="K186" s="253"/>
      <c r="L186" s="254"/>
      <c r="M186" s="255" t="s">
        <v>1</v>
      </c>
      <c r="N186" s="256" t="s">
        <v>41</v>
      </c>
      <c r="O186" s="94"/>
      <c r="P186" s="243">
        <f>O186*H186</f>
        <v>0</v>
      </c>
      <c r="Q186" s="243">
        <v>0.001</v>
      </c>
      <c r="R186" s="243">
        <f>Q186*H186</f>
        <v>3.0000000000000001E-05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272</v>
      </c>
      <c r="AT186" s="245" t="s">
        <v>212</v>
      </c>
      <c r="AU186" s="245" t="s">
        <v>87</v>
      </c>
      <c r="AY186" s="14" t="s">
        <v>168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6">
        <f>ROUND(I186*H186,2)</f>
        <v>0</v>
      </c>
      <c r="BL186" s="14" t="s">
        <v>272</v>
      </c>
      <c r="BM186" s="245" t="s">
        <v>419</v>
      </c>
    </row>
    <row r="187" s="2" customFormat="1" ht="16.5" customHeight="1">
      <c r="A187" s="35"/>
      <c r="B187" s="36"/>
      <c r="C187" s="247" t="s">
        <v>411</v>
      </c>
      <c r="D187" s="247" t="s">
        <v>212</v>
      </c>
      <c r="E187" s="248" t="s">
        <v>421</v>
      </c>
      <c r="F187" s="249" t="s">
        <v>422</v>
      </c>
      <c r="G187" s="250" t="s">
        <v>423</v>
      </c>
      <c r="H187" s="251">
        <v>0.5</v>
      </c>
      <c r="I187" s="252"/>
      <c r="J187" s="251">
        <f>ROUND(I187*H187,2)</f>
        <v>0</v>
      </c>
      <c r="K187" s="253"/>
      <c r="L187" s="254"/>
      <c r="M187" s="255" t="s">
        <v>1</v>
      </c>
      <c r="N187" s="256" t="s">
        <v>41</v>
      </c>
      <c r="O187" s="94"/>
      <c r="P187" s="243">
        <f>O187*H187</f>
        <v>0</v>
      </c>
      <c r="Q187" s="243">
        <v>0.025000000000000001</v>
      </c>
      <c r="R187" s="243">
        <f>Q187*H187</f>
        <v>0.012500000000000001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272</v>
      </c>
      <c r="AT187" s="245" t="s">
        <v>212</v>
      </c>
      <c r="AU187" s="245" t="s">
        <v>87</v>
      </c>
      <c r="AY187" s="14" t="s">
        <v>168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6">
        <f>ROUND(I187*H187,2)</f>
        <v>0</v>
      </c>
      <c r="BL187" s="14" t="s">
        <v>272</v>
      </c>
      <c r="BM187" s="245" t="s">
        <v>424</v>
      </c>
    </row>
    <row r="188" s="2" customFormat="1" ht="24.15" customHeight="1">
      <c r="A188" s="35"/>
      <c r="B188" s="36"/>
      <c r="C188" s="234" t="s">
        <v>416</v>
      </c>
      <c r="D188" s="234" t="s">
        <v>170</v>
      </c>
      <c r="E188" s="235" t="s">
        <v>426</v>
      </c>
      <c r="F188" s="236" t="s">
        <v>427</v>
      </c>
      <c r="G188" s="237" t="s">
        <v>177</v>
      </c>
      <c r="H188" s="238">
        <v>0.32000000000000001</v>
      </c>
      <c r="I188" s="239"/>
      <c r="J188" s="238">
        <f>ROUND(I188*H188,2)</f>
        <v>0</v>
      </c>
      <c r="K188" s="240"/>
      <c r="L188" s="41"/>
      <c r="M188" s="241" t="s">
        <v>1</v>
      </c>
      <c r="N188" s="242" t="s">
        <v>41</v>
      </c>
      <c r="O188" s="94"/>
      <c r="P188" s="243">
        <f>O188*H188</f>
        <v>0</v>
      </c>
      <c r="Q188" s="243">
        <v>0</v>
      </c>
      <c r="R188" s="243">
        <f>Q188*H188</f>
        <v>0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268</v>
      </c>
      <c r="AT188" s="245" t="s">
        <v>170</v>
      </c>
      <c r="AU188" s="245" t="s">
        <v>87</v>
      </c>
      <c r="AY188" s="14" t="s">
        <v>168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6">
        <f>ROUND(I188*H188,2)</f>
        <v>0</v>
      </c>
      <c r="BL188" s="14" t="s">
        <v>268</v>
      </c>
      <c r="BM188" s="245" t="s">
        <v>428</v>
      </c>
    </row>
    <row r="189" s="2" customFormat="1" ht="24.15" customHeight="1">
      <c r="A189" s="35"/>
      <c r="B189" s="36"/>
      <c r="C189" s="234" t="s">
        <v>420</v>
      </c>
      <c r="D189" s="234" t="s">
        <v>170</v>
      </c>
      <c r="E189" s="235" t="s">
        <v>430</v>
      </c>
      <c r="F189" s="236" t="s">
        <v>431</v>
      </c>
      <c r="G189" s="237" t="s">
        <v>267</v>
      </c>
      <c r="H189" s="238">
        <v>3</v>
      </c>
      <c r="I189" s="239"/>
      <c r="J189" s="238">
        <f>ROUND(I189*H189,2)</f>
        <v>0</v>
      </c>
      <c r="K189" s="240"/>
      <c r="L189" s="41"/>
      <c r="M189" s="241" t="s">
        <v>1</v>
      </c>
      <c r="N189" s="242" t="s">
        <v>41</v>
      </c>
      <c r="O189" s="94"/>
      <c r="P189" s="243">
        <f>O189*H189</f>
        <v>0</v>
      </c>
      <c r="Q189" s="243">
        <v>0</v>
      </c>
      <c r="R189" s="243">
        <f>Q189*H189</f>
        <v>0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268</v>
      </c>
      <c r="AT189" s="245" t="s">
        <v>170</v>
      </c>
      <c r="AU189" s="245" t="s">
        <v>87</v>
      </c>
      <c r="AY189" s="14" t="s">
        <v>168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6">
        <f>ROUND(I189*H189,2)</f>
        <v>0</v>
      </c>
      <c r="BL189" s="14" t="s">
        <v>268</v>
      </c>
      <c r="BM189" s="245" t="s">
        <v>432</v>
      </c>
    </row>
    <row r="190" s="2" customFormat="1" ht="24.15" customHeight="1">
      <c r="A190" s="35"/>
      <c r="B190" s="36"/>
      <c r="C190" s="234" t="s">
        <v>425</v>
      </c>
      <c r="D190" s="234" t="s">
        <v>170</v>
      </c>
      <c r="E190" s="235" t="s">
        <v>434</v>
      </c>
      <c r="F190" s="236" t="s">
        <v>435</v>
      </c>
      <c r="G190" s="237" t="s">
        <v>177</v>
      </c>
      <c r="H190" s="238">
        <v>0.63</v>
      </c>
      <c r="I190" s="239"/>
      <c r="J190" s="238">
        <f>ROUND(I190*H190,2)</f>
        <v>0</v>
      </c>
      <c r="K190" s="240"/>
      <c r="L190" s="41"/>
      <c r="M190" s="241" t="s">
        <v>1</v>
      </c>
      <c r="N190" s="242" t="s">
        <v>41</v>
      </c>
      <c r="O190" s="94"/>
      <c r="P190" s="243">
        <f>O190*H190</f>
        <v>0</v>
      </c>
      <c r="Q190" s="243">
        <v>0</v>
      </c>
      <c r="R190" s="243">
        <f>Q190*H190</f>
        <v>0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268</v>
      </c>
      <c r="AT190" s="245" t="s">
        <v>170</v>
      </c>
      <c r="AU190" s="245" t="s">
        <v>87</v>
      </c>
      <c r="AY190" s="14" t="s">
        <v>168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6">
        <f>ROUND(I190*H190,2)</f>
        <v>0</v>
      </c>
      <c r="BL190" s="14" t="s">
        <v>268</v>
      </c>
      <c r="BM190" s="245" t="s">
        <v>436</v>
      </c>
    </row>
    <row r="191" s="2" customFormat="1" ht="33" customHeight="1">
      <c r="A191" s="35"/>
      <c r="B191" s="36"/>
      <c r="C191" s="234" t="s">
        <v>429</v>
      </c>
      <c r="D191" s="234" t="s">
        <v>170</v>
      </c>
      <c r="E191" s="235" t="s">
        <v>438</v>
      </c>
      <c r="F191" s="236" t="s">
        <v>439</v>
      </c>
      <c r="G191" s="237" t="s">
        <v>267</v>
      </c>
      <c r="H191" s="238">
        <v>3</v>
      </c>
      <c r="I191" s="239"/>
      <c r="J191" s="238">
        <f>ROUND(I191*H191,2)</f>
        <v>0</v>
      </c>
      <c r="K191" s="240"/>
      <c r="L191" s="41"/>
      <c r="M191" s="241" t="s">
        <v>1</v>
      </c>
      <c r="N191" s="242" t="s">
        <v>41</v>
      </c>
      <c r="O191" s="94"/>
      <c r="P191" s="243">
        <f>O191*H191</f>
        <v>0</v>
      </c>
      <c r="Q191" s="243">
        <v>0</v>
      </c>
      <c r="R191" s="243">
        <f>Q191*H191</f>
        <v>0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268</v>
      </c>
      <c r="AT191" s="245" t="s">
        <v>170</v>
      </c>
      <c r="AU191" s="245" t="s">
        <v>87</v>
      </c>
      <c r="AY191" s="14" t="s">
        <v>168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6">
        <f>ROUND(I191*H191,2)</f>
        <v>0</v>
      </c>
      <c r="BL191" s="14" t="s">
        <v>268</v>
      </c>
      <c r="BM191" s="245" t="s">
        <v>440</v>
      </c>
    </row>
    <row r="192" s="2" customFormat="1" ht="16.5" customHeight="1">
      <c r="A192" s="35"/>
      <c r="B192" s="36"/>
      <c r="C192" s="247" t="s">
        <v>433</v>
      </c>
      <c r="D192" s="247" t="s">
        <v>212</v>
      </c>
      <c r="E192" s="248" t="s">
        <v>442</v>
      </c>
      <c r="F192" s="249" t="s">
        <v>443</v>
      </c>
      <c r="G192" s="250" t="s">
        <v>190</v>
      </c>
      <c r="H192" s="251">
        <v>0.26000000000000001</v>
      </c>
      <c r="I192" s="252"/>
      <c r="J192" s="251">
        <f>ROUND(I192*H192,2)</f>
        <v>0</v>
      </c>
      <c r="K192" s="253"/>
      <c r="L192" s="254"/>
      <c r="M192" s="255" t="s">
        <v>1</v>
      </c>
      <c r="N192" s="256" t="s">
        <v>41</v>
      </c>
      <c r="O192" s="94"/>
      <c r="P192" s="243">
        <f>O192*H192</f>
        <v>0</v>
      </c>
      <c r="Q192" s="243">
        <v>1</v>
      </c>
      <c r="R192" s="243">
        <f>Q192*H192</f>
        <v>0.26000000000000001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272</v>
      </c>
      <c r="AT192" s="245" t="s">
        <v>212</v>
      </c>
      <c r="AU192" s="245" t="s">
        <v>87</v>
      </c>
      <c r="AY192" s="14" t="s">
        <v>168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6">
        <f>ROUND(I192*H192,2)</f>
        <v>0</v>
      </c>
      <c r="BL192" s="14" t="s">
        <v>272</v>
      </c>
      <c r="BM192" s="245" t="s">
        <v>444</v>
      </c>
    </row>
    <row r="193" s="2" customFormat="1" ht="24.15" customHeight="1">
      <c r="A193" s="35"/>
      <c r="B193" s="36"/>
      <c r="C193" s="234" t="s">
        <v>437</v>
      </c>
      <c r="D193" s="234" t="s">
        <v>170</v>
      </c>
      <c r="E193" s="235" t="s">
        <v>446</v>
      </c>
      <c r="F193" s="236" t="s">
        <v>447</v>
      </c>
      <c r="G193" s="237" t="s">
        <v>267</v>
      </c>
      <c r="H193" s="238">
        <v>3</v>
      </c>
      <c r="I193" s="239"/>
      <c r="J193" s="238">
        <f>ROUND(I193*H193,2)</f>
        <v>0</v>
      </c>
      <c r="K193" s="240"/>
      <c r="L193" s="41"/>
      <c r="M193" s="241" t="s">
        <v>1</v>
      </c>
      <c r="N193" s="242" t="s">
        <v>41</v>
      </c>
      <c r="O193" s="94"/>
      <c r="P193" s="243">
        <f>O193*H193</f>
        <v>0</v>
      </c>
      <c r="Q193" s="243">
        <v>0</v>
      </c>
      <c r="R193" s="243">
        <f>Q193*H193</f>
        <v>0</v>
      </c>
      <c r="S193" s="243">
        <v>0</v>
      </c>
      <c r="T193" s="24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268</v>
      </c>
      <c r="AT193" s="245" t="s">
        <v>170</v>
      </c>
      <c r="AU193" s="245" t="s">
        <v>87</v>
      </c>
      <c r="AY193" s="14" t="s">
        <v>168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6">
        <f>ROUND(I193*H193,2)</f>
        <v>0</v>
      </c>
      <c r="BL193" s="14" t="s">
        <v>268</v>
      </c>
      <c r="BM193" s="245" t="s">
        <v>448</v>
      </c>
    </row>
    <row r="194" s="2" customFormat="1" ht="24.15" customHeight="1">
      <c r="A194" s="35"/>
      <c r="B194" s="36"/>
      <c r="C194" s="247" t="s">
        <v>441</v>
      </c>
      <c r="D194" s="247" t="s">
        <v>212</v>
      </c>
      <c r="E194" s="248" t="s">
        <v>450</v>
      </c>
      <c r="F194" s="249" t="s">
        <v>451</v>
      </c>
      <c r="G194" s="250" t="s">
        <v>267</v>
      </c>
      <c r="H194" s="251">
        <v>30.800000000000001</v>
      </c>
      <c r="I194" s="252"/>
      <c r="J194" s="251">
        <f>ROUND(I194*H194,2)</f>
        <v>0</v>
      </c>
      <c r="K194" s="253"/>
      <c r="L194" s="254"/>
      <c r="M194" s="255" t="s">
        <v>1</v>
      </c>
      <c r="N194" s="256" t="s">
        <v>41</v>
      </c>
      <c r="O194" s="94"/>
      <c r="P194" s="243">
        <f>O194*H194</f>
        <v>0</v>
      </c>
      <c r="Q194" s="243">
        <v>0.00010000000000000001</v>
      </c>
      <c r="R194" s="243">
        <f>Q194*H194</f>
        <v>0.0030800000000000003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272</v>
      </c>
      <c r="AT194" s="245" t="s">
        <v>212</v>
      </c>
      <c r="AU194" s="245" t="s">
        <v>87</v>
      </c>
      <c r="AY194" s="14" t="s">
        <v>168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6">
        <f>ROUND(I194*H194,2)</f>
        <v>0</v>
      </c>
      <c r="BL194" s="14" t="s">
        <v>272</v>
      </c>
      <c r="BM194" s="245" t="s">
        <v>452</v>
      </c>
    </row>
    <row r="195" s="2" customFormat="1" ht="33" customHeight="1">
      <c r="A195" s="35"/>
      <c r="B195" s="36"/>
      <c r="C195" s="234" t="s">
        <v>445</v>
      </c>
      <c r="D195" s="234" t="s">
        <v>170</v>
      </c>
      <c r="E195" s="235" t="s">
        <v>454</v>
      </c>
      <c r="F195" s="236" t="s">
        <v>455</v>
      </c>
      <c r="G195" s="237" t="s">
        <v>267</v>
      </c>
      <c r="H195" s="238">
        <v>3</v>
      </c>
      <c r="I195" s="239"/>
      <c r="J195" s="238">
        <f>ROUND(I195*H195,2)</f>
        <v>0</v>
      </c>
      <c r="K195" s="240"/>
      <c r="L195" s="41"/>
      <c r="M195" s="241" t="s">
        <v>1</v>
      </c>
      <c r="N195" s="242" t="s">
        <v>41</v>
      </c>
      <c r="O195" s="94"/>
      <c r="P195" s="243">
        <f>O195*H195</f>
        <v>0</v>
      </c>
      <c r="Q195" s="243">
        <v>0</v>
      </c>
      <c r="R195" s="243">
        <f>Q195*H195</f>
        <v>0</v>
      </c>
      <c r="S195" s="243">
        <v>0</v>
      </c>
      <c r="T195" s="24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5" t="s">
        <v>268</v>
      </c>
      <c r="AT195" s="245" t="s">
        <v>170</v>
      </c>
      <c r="AU195" s="245" t="s">
        <v>87</v>
      </c>
      <c r="AY195" s="14" t="s">
        <v>168</v>
      </c>
      <c r="BE195" s="246">
        <f>IF(N195="základná",J195,0)</f>
        <v>0</v>
      </c>
      <c r="BF195" s="246">
        <f>IF(N195="znížená",J195,0)</f>
        <v>0</v>
      </c>
      <c r="BG195" s="246">
        <f>IF(N195="zákl. prenesená",J195,0)</f>
        <v>0</v>
      </c>
      <c r="BH195" s="246">
        <f>IF(N195="zníž. prenesená",J195,0)</f>
        <v>0</v>
      </c>
      <c r="BI195" s="246">
        <f>IF(N195="nulová",J195,0)</f>
        <v>0</v>
      </c>
      <c r="BJ195" s="14" t="s">
        <v>87</v>
      </c>
      <c r="BK195" s="246">
        <f>ROUND(I195*H195,2)</f>
        <v>0</v>
      </c>
      <c r="BL195" s="14" t="s">
        <v>268</v>
      </c>
      <c r="BM195" s="245" t="s">
        <v>456</v>
      </c>
    </row>
    <row r="196" s="2" customFormat="1" ht="16.5" customHeight="1">
      <c r="A196" s="35"/>
      <c r="B196" s="36"/>
      <c r="C196" s="234" t="s">
        <v>449</v>
      </c>
      <c r="D196" s="234" t="s">
        <v>170</v>
      </c>
      <c r="E196" s="235" t="s">
        <v>406</v>
      </c>
      <c r="F196" s="236" t="s">
        <v>407</v>
      </c>
      <c r="G196" s="237" t="s">
        <v>399</v>
      </c>
      <c r="H196" s="239"/>
      <c r="I196" s="239"/>
      <c r="J196" s="238">
        <f>ROUND(I196*H196,2)</f>
        <v>0</v>
      </c>
      <c r="K196" s="240"/>
      <c r="L196" s="41"/>
      <c r="M196" s="257" t="s">
        <v>1</v>
      </c>
      <c r="N196" s="258" t="s">
        <v>41</v>
      </c>
      <c r="O196" s="259"/>
      <c r="P196" s="260">
        <f>O196*H196</f>
        <v>0</v>
      </c>
      <c r="Q196" s="260">
        <v>0</v>
      </c>
      <c r="R196" s="260">
        <f>Q196*H196</f>
        <v>0</v>
      </c>
      <c r="S196" s="260">
        <v>0</v>
      </c>
      <c r="T196" s="26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268</v>
      </c>
      <c r="AT196" s="245" t="s">
        <v>170</v>
      </c>
      <c r="AU196" s="245" t="s">
        <v>87</v>
      </c>
      <c r="AY196" s="14" t="s">
        <v>168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6">
        <f>ROUND(I196*H196,2)</f>
        <v>0</v>
      </c>
      <c r="BL196" s="14" t="s">
        <v>268</v>
      </c>
      <c r="BM196" s="245" t="s">
        <v>458</v>
      </c>
    </row>
    <row r="197" s="2" customFormat="1" ht="6.96" customHeight="1">
      <c r="A197" s="35"/>
      <c r="B197" s="69"/>
      <c r="C197" s="70"/>
      <c r="D197" s="70"/>
      <c r="E197" s="70"/>
      <c r="F197" s="70"/>
      <c r="G197" s="70"/>
      <c r="H197" s="70"/>
      <c r="I197" s="70"/>
      <c r="J197" s="70"/>
      <c r="K197" s="70"/>
      <c r="L197" s="41"/>
      <c r="M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</row>
  </sheetData>
  <sheetProtection sheet="1" autoFilter="0" formatColumns="0" formatRows="0" objects="1" scenarios="1" spinCount="100000" saltValue="WFEwuvxfaU6E0S7altO4hi5yI+ARRo+diNwpjFYtR1beU4dtTHotr3bOmIFuKJeQtnVrfV6PmD76qVv7a7/mQQ==" hashValue="2Ot+Wn8RcvcOSJ6Jj//kj0FnwL3r5v+BSZVmB2WggHKxOeeg4I2VcSzfiWucX7byQqbD7k/qAMpKqZS6zx59+w==" algorithmName="SHA-512" password="CC35"/>
  <autoFilter ref="C128:K1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140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142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ROUND(J125,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ROUND((SUM(BE125:BE146)),  2)</f>
        <v>0</v>
      </c>
      <c r="G35" s="168"/>
      <c r="H35" s="168"/>
      <c r="I35" s="169">
        <v>0.20000000000000001</v>
      </c>
      <c r="J35" s="167">
        <f>ROUND(((SUM(BE125:BE146))*I35),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ROUND((SUM(BF125:BF146)),  2)</f>
        <v>0</v>
      </c>
      <c r="G36" s="168"/>
      <c r="H36" s="168"/>
      <c r="I36" s="169">
        <v>0.20000000000000001</v>
      </c>
      <c r="J36" s="167">
        <f>ROUND(((SUM(BF125:BF146))*I36),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ROUND((SUM(BG125:BG146)),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ROUND((SUM(BH125:BH146)),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ROUND((SUM(BI125:BI146)),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140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101-01-01 - Zastávka 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J125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J126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J127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151</v>
      </c>
      <c r="E101" s="203"/>
      <c r="F101" s="203"/>
      <c r="G101" s="203"/>
      <c r="H101" s="203"/>
      <c r="I101" s="203"/>
      <c r="J101" s="204">
        <f>J135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152</v>
      </c>
      <c r="E102" s="203"/>
      <c r="F102" s="203"/>
      <c r="G102" s="203"/>
      <c r="H102" s="203"/>
      <c r="I102" s="203"/>
      <c r="J102" s="204">
        <f>J138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153</v>
      </c>
      <c r="E103" s="203"/>
      <c r="F103" s="203"/>
      <c r="G103" s="203"/>
      <c r="H103" s="203"/>
      <c r="I103" s="203"/>
      <c r="J103" s="204">
        <f>J145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154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14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6.25" customHeight="1">
      <c r="A113" s="35"/>
      <c r="B113" s="36"/>
      <c r="C113" s="37"/>
      <c r="D113" s="37"/>
      <c r="E113" s="190" t="str">
        <f>E7</f>
        <v xml:space="preserve"> Modernizácia zastávok verejnej dopravy a informačných systémov, II. etapa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1" customFormat="1" ht="12" customHeight="1">
      <c r="B114" s="18"/>
      <c r="C114" s="29" t="s">
        <v>139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="2" customFormat="1" ht="16.5" customHeight="1">
      <c r="A115" s="35"/>
      <c r="B115" s="36"/>
      <c r="C115" s="37"/>
      <c r="D115" s="37"/>
      <c r="E115" s="190" t="s">
        <v>140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141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79" t="str">
        <f>E11</f>
        <v xml:space="preserve">101-01-01 - Zastávka 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18</v>
      </c>
      <c r="D119" s="37"/>
      <c r="E119" s="37"/>
      <c r="F119" s="24" t="str">
        <f>F14</f>
        <v>KOŠICE</v>
      </c>
      <c r="G119" s="37"/>
      <c r="H119" s="37"/>
      <c r="I119" s="29" t="s">
        <v>20</v>
      </c>
      <c r="J119" s="82" t="str">
        <f>IF(J14="","",J14)</f>
        <v>17. 1. 2022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22</v>
      </c>
      <c r="D121" s="37"/>
      <c r="E121" s="37"/>
      <c r="F121" s="24" t="str">
        <f>E17</f>
        <v>MESTO KOŠICE</v>
      </c>
      <c r="G121" s="37"/>
      <c r="H121" s="37"/>
      <c r="I121" s="29" t="s">
        <v>28</v>
      </c>
      <c r="J121" s="33" t="str">
        <f>E23</f>
        <v>ISPO spol. s r.o.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26</v>
      </c>
      <c r="D122" s="37"/>
      <c r="E122" s="37"/>
      <c r="F122" s="24" t="str">
        <f>IF(E20="","",E20)</f>
        <v>Vyplň údaj</v>
      </c>
      <c r="G122" s="37"/>
      <c r="H122" s="37"/>
      <c r="I122" s="29" t="s">
        <v>32</v>
      </c>
      <c r="J122" s="33" t="str">
        <f>E26</f>
        <v>Ing. Čurlík Ján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206"/>
      <c r="B124" s="207"/>
      <c r="C124" s="208" t="s">
        <v>155</v>
      </c>
      <c r="D124" s="209" t="s">
        <v>60</v>
      </c>
      <c r="E124" s="209" t="s">
        <v>56</v>
      </c>
      <c r="F124" s="209" t="s">
        <v>57</v>
      </c>
      <c r="G124" s="209" t="s">
        <v>156</v>
      </c>
      <c r="H124" s="209" t="s">
        <v>157</v>
      </c>
      <c r="I124" s="209" t="s">
        <v>158</v>
      </c>
      <c r="J124" s="210" t="s">
        <v>146</v>
      </c>
      <c r="K124" s="211" t="s">
        <v>159</v>
      </c>
      <c r="L124" s="212"/>
      <c r="M124" s="103" t="s">
        <v>1</v>
      </c>
      <c r="N124" s="104" t="s">
        <v>39</v>
      </c>
      <c r="O124" s="104" t="s">
        <v>160</v>
      </c>
      <c r="P124" s="104" t="s">
        <v>161</v>
      </c>
      <c r="Q124" s="104" t="s">
        <v>162</v>
      </c>
      <c r="R124" s="104" t="s">
        <v>163</v>
      </c>
      <c r="S124" s="104" t="s">
        <v>164</v>
      </c>
      <c r="T124" s="105" t="s">
        <v>165</v>
      </c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</row>
    <row r="125" s="2" customFormat="1" ht="22.8" customHeight="1">
      <c r="A125" s="35"/>
      <c r="B125" s="36"/>
      <c r="C125" s="110" t="s">
        <v>147</v>
      </c>
      <c r="D125" s="37"/>
      <c r="E125" s="37"/>
      <c r="F125" s="37"/>
      <c r="G125" s="37"/>
      <c r="H125" s="37"/>
      <c r="I125" s="37"/>
      <c r="J125" s="213">
        <f>BK125</f>
        <v>0</v>
      </c>
      <c r="K125" s="37"/>
      <c r="L125" s="41"/>
      <c r="M125" s="106"/>
      <c r="N125" s="214"/>
      <c r="O125" s="107"/>
      <c r="P125" s="215">
        <f>P126</f>
        <v>0</v>
      </c>
      <c r="Q125" s="107"/>
      <c r="R125" s="215">
        <f>R126</f>
        <v>3.2730381200000007</v>
      </c>
      <c r="S125" s="107"/>
      <c r="T125" s="216">
        <f>T126</f>
        <v>2.6000000000000001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148</v>
      </c>
      <c r="BK125" s="217">
        <f>BK126</f>
        <v>0</v>
      </c>
    </row>
    <row r="126" s="12" customFormat="1" ht="25.92" customHeight="1">
      <c r="A126" s="12"/>
      <c r="B126" s="218"/>
      <c r="C126" s="219"/>
      <c r="D126" s="220" t="s">
        <v>74</v>
      </c>
      <c r="E126" s="221" t="s">
        <v>166</v>
      </c>
      <c r="F126" s="221" t="s">
        <v>167</v>
      </c>
      <c r="G126" s="219"/>
      <c r="H126" s="219"/>
      <c r="I126" s="222"/>
      <c r="J126" s="223">
        <f>BK126</f>
        <v>0</v>
      </c>
      <c r="K126" s="219"/>
      <c r="L126" s="224"/>
      <c r="M126" s="225"/>
      <c r="N126" s="226"/>
      <c r="O126" s="226"/>
      <c r="P126" s="227">
        <f>P127+P135+P138+P145</f>
        <v>0</v>
      </c>
      <c r="Q126" s="226"/>
      <c r="R126" s="227">
        <f>R127+R135+R138+R145</f>
        <v>3.2730381200000007</v>
      </c>
      <c r="S126" s="226"/>
      <c r="T126" s="228">
        <f>T127+T135+T138+T145</f>
        <v>2.6000000000000001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9" t="s">
        <v>79</v>
      </c>
      <c r="AT126" s="230" t="s">
        <v>74</v>
      </c>
      <c r="AU126" s="230" t="s">
        <v>75</v>
      </c>
      <c r="AY126" s="229" t="s">
        <v>168</v>
      </c>
      <c r="BK126" s="231">
        <f>BK127+BK135+BK138+BK145</f>
        <v>0</v>
      </c>
    </row>
    <row r="127" s="12" customFormat="1" ht="22.8" customHeight="1">
      <c r="A127" s="12"/>
      <c r="B127" s="218"/>
      <c r="C127" s="219"/>
      <c r="D127" s="220" t="s">
        <v>74</v>
      </c>
      <c r="E127" s="232" t="s">
        <v>79</v>
      </c>
      <c r="F127" s="232" t="s">
        <v>169</v>
      </c>
      <c r="G127" s="219"/>
      <c r="H127" s="219"/>
      <c r="I127" s="222"/>
      <c r="J127" s="233">
        <f>BK127</f>
        <v>0</v>
      </c>
      <c r="K127" s="219"/>
      <c r="L127" s="224"/>
      <c r="M127" s="225"/>
      <c r="N127" s="226"/>
      <c r="O127" s="226"/>
      <c r="P127" s="227">
        <f>SUM(P128:P134)</f>
        <v>0</v>
      </c>
      <c r="Q127" s="226"/>
      <c r="R127" s="227">
        <f>SUM(R128:R134)</f>
        <v>0</v>
      </c>
      <c r="S127" s="226"/>
      <c r="T127" s="228">
        <f>SUM(T128:T134)</f>
        <v>2.6000000000000001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79</v>
      </c>
      <c r="AT127" s="230" t="s">
        <v>74</v>
      </c>
      <c r="AU127" s="230" t="s">
        <v>79</v>
      </c>
      <c r="AY127" s="229" t="s">
        <v>168</v>
      </c>
      <c r="BK127" s="231">
        <f>SUM(BK128:BK134)</f>
        <v>0</v>
      </c>
    </row>
    <row r="128" s="2" customFormat="1" ht="24.15" customHeight="1">
      <c r="A128" s="35"/>
      <c r="B128" s="36"/>
      <c r="C128" s="234" t="s">
        <v>79</v>
      </c>
      <c r="D128" s="234" t="s">
        <v>170</v>
      </c>
      <c r="E128" s="235" t="s">
        <v>171</v>
      </c>
      <c r="F128" s="236" t="s">
        <v>172</v>
      </c>
      <c r="G128" s="237" t="s">
        <v>173</v>
      </c>
      <c r="H128" s="238">
        <v>10</v>
      </c>
      <c r="I128" s="239"/>
      <c r="J128" s="238">
        <f>ROUND(I128*H128,2)</f>
        <v>0</v>
      </c>
      <c r="K128" s="240"/>
      <c r="L128" s="41"/>
      <c r="M128" s="241" t="s">
        <v>1</v>
      </c>
      <c r="N128" s="242" t="s">
        <v>41</v>
      </c>
      <c r="O128" s="94"/>
      <c r="P128" s="243">
        <f>O128*H128</f>
        <v>0</v>
      </c>
      <c r="Q128" s="243">
        <v>0</v>
      </c>
      <c r="R128" s="243">
        <f>Q128*H128</f>
        <v>0</v>
      </c>
      <c r="S128" s="243">
        <v>0.26000000000000001</v>
      </c>
      <c r="T128" s="244">
        <f>S128*H128</f>
        <v>2.6000000000000001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5" t="s">
        <v>109</v>
      </c>
      <c r="AT128" s="245" t="s">
        <v>170</v>
      </c>
      <c r="AU128" s="245" t="s">
        <v>87</v>
      </c>
      <c r="AY128" s="14" t="s">
        <v>168</v>
      </c>
      <c r="BE128" s="246">
        <f>IF(N128="základná",J128,0)</f>
        <v>0</v>
      </c>
      <c r="BF128" s="246">
        <f>IF(N128="znížená",J128,0)</f>
        <v>0</v>
      </c>
      <c r="BG128" s="246">
        <f>IF(N128="zákl. prenesená",J128,0)</f>
        <v>0</v>
      </c>
      <c r="BH128" s="246">
        <f>IF(N128="zníž. prenesená",J128,0)</f>
        <v>0</v>
      </c>
      <c r="BI128" s="246">
        <f>IF(N128="nulová",J128,0)</f>
        <v>0</v>
      </c>
      <c r="BJ128" s="14" t="s">
        <v>87</v>
      </c>
      <c r="BK128" s="246">
        <f>ROUND(I128*H128,2)</f>
        <v>0</v>
      </c>
      <c r="BL128" s="14" t="s">
        <v>109</v>
      </c>
      <c r="BM128" s="245" t="s">
        <v>174</v>
      </c>
    </row>
    <row r="129" s="2" customFormat="1" ht="21.75" customHeight="1">
      <c r="A129" s="35"/>
      <c r="B129" s="36"/>
      <c r="C129" s="234" t="s">
        <v>87</v>
      </c>
      <c r="D129" s="234" t="s">
        <v>170</v>
      </c>
      <c r="E129" s="235" t="s">
        <v>175</v>
      </c>
      <c r="F129" s="236" t="s">
        <v>176</v>
      </c>
      <c r="G129" s="237" t="s">
        <v>177</v>
      </c>
      <c r="H129" s="238">
        <v>0.37</v>
      </c>
      <c r="I129" s="239"/>
      <c r="J129" s="238">
        <f>ROUND(I129*H129,2)</f>
        <v>0</v>
      </c>
      <c r="K129" s="240"/>
      <c r="L129" s="41"/>
      <c r="M129" s="241" t="s">
        <v>1</v>
      </c>
      <c r="N129" s="242" t="s">
        <v>41</v>
      </c>
      <c r="O129" s="94"/>
      <c r="P129" s="243">
        <f>O129*H129</f>
        <v>0</v>
      </c>
      <c r="Q129" s="243">
        <v>0</v>
      </c>
      <c r="R129" s="243">
        <f>Q129*H129</f>
        <v>0</v>
      </c>
      <c r="S129" s="243">
        <v>0</v>
      </c>
      <c r="T129" s="24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5" t="s">
        <v>109</v>
      </c>
      <c r="AT129" s="245" t="s">
        <v>170</v>
      </c>
      <c r="AU129" s="245" t="s">
        <v>87</v>
      </c>
      <c r="AY129" s="14" t="s">
        <v>168</v>
      </c>
      <c r="BE129" s="246">
        <f>IF(N129="základná",J129,0)</f>
        <v>0</v>
      </c>
      <c r="BF129" s="246">
        <f>IF(N129="znížená",J129,0)</f>
        <v>0</v>
      </c>
      <c r="BG129" s="246">
        <f>IF(N129="zákl. prenesená",J129,0)</f>
        <v>0</v>
      </c>
      <c r="BH129" s="246">
        <f>IF(N129="zníž. prenesená",J129,0)</f>
        <v>0</v>
      </c>
      <c r="BI129" s="246">
        <f>IF(N129="nulová",J129,0)</f>
        <v>0</v>
      </c>
      <c r="BJ129" s="14" t="s">
        <v>87</v>
      </c>
      <c r="BK129" s="246">
        <f>ROUND(I129*H129,2)</f>
        <v>0</v>
      </c>
      <c r="BL129" s="14" t="s">
        <v>109</v>
      </c>
      <c r="BM129" s="245" t="s">
        <v>178</v>
      </c>
    </row>
    <row r="130" s="2" customFormat="1" ht="24.15" customHeight="1">
      <c r="A130" s="35"/>
      <c r="B130" s="36"/>
      <c r="C130" s="234" t="s">
        <v>102</v>
      </c>
      <c r="D130" s="234" t="s">
        <v>170</v>
      </c>
      <c r="E130" s="235" t="s">
        <v>179</v>
      </c>
      <c r="F130" s="236" t="s">
        <v>180</v>
      </c>
      <c r="G130" s="237" t="s">
        <v>177</v>
      </c>
      <c r="H130" s="238">
        <v>0.11</v>
      </c>
      <c r="I130" s="239"/>
      <c r="J130" s="238">
        <f>ROUND(I130*H130,2)</f>
        <v>0</v>
      </c>
      <c r="K130" s="240"/>
      <c r="L130" s="41"/>
      <c r="M130" s="241" t="s">
        <v>1</v>
      </c>
      <c r="N130" s="242" t="s">
        <v>41</v>
      </c>
      <c r="O130" s="94"/>
      <c r="P130" s="243">
        <f>O130*H130</f>
        <v>0</v>
      </c>
      <c r="Q130" s="243">
        <v>0</v>
      </c>
      <c r="R130" s="243">
        <f>Q130*H130</f>
        <v>0</v>
      </c>
      <c r="S130" s="243">
        <v>0</v>
      </c>
      <c r="T130" s="24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5" t="s">
        <v>109</v>
      </c>
      <c r="AT130" s="245" t="s">
        <v>170</v>
      </c>
      <c r="AU130" s="245" t="s">
        <v>87</v>
      </c>
      <c r="AY130" s="14" t="s">
        <v>168</v>
      </c>
      <c r="BE130" s="246">
        <f>IF(N130="základná",J130,0)</f>
        <v>0</v>
      </c>
      <c r="BF130" s="246">
        <f>IF(N130="znížená",J130,0)</f>
        <v>0</v>
      </c>
      <c r="BG130" s="246">
        <f>IF(N130="zákl. prenesená",J130,0)</f>
        <v>0</v>
      </c>
      <c r="BH130" s="246">
        <f>IF(N130="zníž. prenesená",J130,0)</f>
        <v>0</v>
      </c>
      <c r="BI130" s="246">
        <f>IF(N130="nulová",J130,0)</f>
        <v>0</v>
      </c>
      <c r="BJ130" s="14" t="s">
        <v>87</v>
      </c>
      <c r="BK130" s="246">
        <f>ROUND(I130*H130,2)</f>
        <v>0</v>
      </c>
      <c r="BL130" s="14" t="s">
        <v>109</v>
      </c>
      <c r="BM130" s="245" t="s">
        <v>181</v>
      </c>
    </row>
    <row r="131" s="2" customFormat="1" ht="33" customHeight="1">
      <c r="A131" s="35"/>
      <c r="B131" s="36"/>
      <c r="C131" s="234" t="s">
        <v>109</v>
      </c>
      <c r="D131" s="234" t="s">
        <v>170</v>
      </c>
      <c r="E131" s="235" t="s">
        <v>182</v>
      </c>
      <c r="F131" s="236" t="s">
        <v>183</v>
      </c>
      <c r="G131" s="237" t="s">
        <v>177</v>
      </c>
      <c r="H131" s="238">
        <v>0.37</v>
      </c>
      <c r="I131" s="239"/>
      <c r="J131" s="238">
        <f>ROUND(I131*H131,2)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109</v>
      </c>
      <c r="AT131" s="245" t="s">
        <v>170</v>
      </c>
      <c r="AU131" s="245" t="s">
        <v>87</v>
      </c>
      <c r="AY131" s="14" t="s">
        <v>168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6">
        <f>ROUND(I131*H131,2)</f>
        <v>0</v>
      </c>
      <c r="BL131" s="14" t="s">
        <v>109</v>
      </c>
      <c r="BM131" s="245" t="s">
        <v>184</v>
      </c>
    </row>
    <row r="132" s="2" customFormat="1" ht="37.8" customHeight="1">
      <c r="A132" s="35"/>
      <c r="B132" s="36"/>
      <c r="C132" s="234" t="s">
        <v>120</v>
      </c>
      <c r="D132" s="234" t="s">
        <v>170</v>
      </c>
      <c r="E132" s="235" t="s">
        <v>185</v>
      </c>
      <c r="F132" s="236" t="s">
        <v>186</v>
      </c>
      <c r="G132" s="237" t="s">
        <v>177</v>
      </c>
      <c r="H132" s="238">
        <v>2.5899999999999999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187</v>
      </c>
    </row>
    <row r="133" s="2" customFormat="1" ht="24.15" customHeight="1">
      <c r="A133" s="35"/>
      <c r="B133" s="36"/>
      <c r="C133" s="234" t="s">
        <v>127</v>
      </c>
      <c r="D133" s="234" t="s">
        <v>170</v>
      </c>
      <c r="E133" s="235" t="s">
        <v>188</v>
      </c>
      <c r="F133" s="236" t="s">
        <v>189</v>
      </c>
      <c r="G133" s="237" t="s">
        <v>190</v>
      </c>
      <c r="H133" s="238">
        <v>0.63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191</v>
      </c>
    </row>
    <row r="134" s="2" customFormat="1" ht="21.75" customHeight="1">
      <c r="A134" s="35"/>
      <c r="B134" s="36"/>
      <c r="C134" s="234" t="s">
        <v>192</v>
      </c>
      <c r="D134" s="234" t="s">
        <v>170</v>
      </c>
      <c r="E134" s="235" t="s">
        <v>193</v>
      </c>
      <c r="F134" s="236" t="s">
        <v>194</v>
      </c>
      <c r="G134" s="237" t="s">
        <v>173</v>
      </c>
      <c r="H134" s="238">
        <v>1.6200000000000001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195</v>
      </c>
    </row>
    <row r="135" s="12" customFormat="1" ht="22.8" customHeight="1">
      <c r="A135" s="12"/>
      <c r="B135" s="218"/>
      <c r="C135" s="219"/>
      <c r="D135" s="220" t="s">
        <v>74</v>
      </c>
      <c r="E135" s="232" t="s">
        <v>120</v>
      </c>
      <c r="F135" s="232" t="s">
        <v>196</v>
      </c>
      <c r="G135" s="219"/>
      <c r="H135" s="219"/>
      <c r="I135" s="222"/>
      <c r="J135" s="233">
        <f>BK135</f>
        <v>0</v>
      </c>
      <c r="K135" s="219"/>
      <c r="L135" s="224"/>
      <c r="M135" s="225"/>
      <c r="N135" s="226"/>
      <c r="O135" s="226"/>
      <c r="P135" s="227">
        <f>SUM(P136:P137)</f>
        <v>0</v>
      </c>
      <c r="Q135" s="226"/>
      <c r="R135" s="227">
        <f>SUM(R136:R137)</f>
        <v>3.1210472000000005</v>
      </c>
      <c r="S135" s="226"/>
      <c r="T135" s="228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9" t="s">
        <v>79</v>
      </c>
      <c r="AT135" s="230" t="s">
        <v>74</v>
      </c>
      <c r="AU135" s="230" t="s">
        <v>79</v>
      </c>
      <c r="AY135" s="229" t="s">
        <v>168</v>
      </c>
      <c r="BK135" s="231">
        <f>SUM(BK136:BK137)</f>
        <v>0</v>
      </c>
    </row>
    <row r="136" s="2" customFormat="1" ht="24.15" customHeight="1">
      <c r="A136" s="35"/>
      <c r="B136" s="36"/>
      <c r="C136" s="234" t="s">
        <v>197</v>
      </c>
      <c r="D136" s="234" t="s">
        <v>170</v>
      </c>
      <c r="E136" s="235" t="s">
        <v>198</v>
      </c>
      <c r="F136" s="236" t="s">
        <v>199</v>
      </c>
      <c r="G136" s="237" t="s">
        <v>173</v>
      </c>
      <c r="H136" s="238">
        <v>8.3800000000000008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0.27994000000000002</v>
      </c>
      <c r="R136" s="243">
        <f>Q136*H136</f>
        <v>2.3458972000000005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200</v>
      </c>
    </row>
    <row r="137" s="2" customFormat="1" ht="37.8" customHeight="1">
      <c r="A137" s="35"/>
      <c r="B137" s="36"/>
      <c r="C137" s="234" t="s">
        <v>201</v>
      </c>
      <c r="D137" s="234" t="s">
        <v>170</v>
      </c>
      <c r="E137" s="235" t="s">
        <v>202</v>
      </c>
      <c r="F137" s="236" t="s">
        <v>203</v>
      </c>
      <c r="G137" s="237" t="s">
        <v>173</v>
      </c>
      <c r="H137" s="238">
        <v>8.3800000000000008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0.092499999999999999</v>
      </c>
      <c r="R137" s="243">
        <f>Q137*H137</f>
        <v>0.77515000000000012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204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201</v>
      </c>
      <c r="F138" s="232" t="s">
        <v>205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SUM(P139:P144)</f>
        <v>0</v>
      </c>
      <c r="Q138" s="226"/>
      <c r="R138" s="227">
        <f>SUM(R139:R144)</f>
        <v>0.15199092000000003</v>
      </c>
      <c r="S138" s="226"/>
      <c r="T138" s="228">
        <f>SUM(T139:T144)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SUM(BK139:BK144)</f>
        <v>0</v>
      </c>
    </row>
    <row r="139" s="2" customFormat="1" ht="24.15" customHeight="1">
      <c r="A139" s="35"/>
      <c r="B139" s="36"/>
      <c r="C139" s="234" t="s">
        <v>206</v>
      </c>
      <c r="D139" s="234" t="s">
        <v>170</v>
      </c>
      <c r="E139" s="235" t="s">
        <v>207</v>
      </c>
      <c r="F139" s="236" t="s">
        <v>208</v>
      </c>
      <c r="G139" s="237" t="s">
        <v>209</v>
      </c>
      <c r="H139" s="238">
        <v>2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0.00053169999999999997</v>
      </c>
      <c r="R139" s="243">
        <f>Q139*H139</f>
        <v>0.0010633999999999999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210</v>
      </c>
    </row>
    <row r="140" s="2" customFormat="1" ht="49.05" customHeight="1">
      <c r="A140" s="35"/>
      <c r="B140" s="36"/>
      <c r="C140" s="247" t="s">
        <v>211</v>
      </c>
      <c r="D140" s="247" t="s">
        <v>212</v>
      </c>
      <c r="E140" s="248" t="s">
        <v>213</v>
      </c>
      <c r="F140" s="249" t="s">
        <v>214</v>
      </c>
      <c r="G140" s="250" t="s">
        <v>209</v>
      </c>
      <c r="H140" s="251">
        <v>2</v>
      </c>
      <c r="I140" s="252"/>
      <c r="J140" s="251">
        <f>ROUND(I140*H140,2)</f>
        <v>0</v>
      </c>
      <c r="K140" s="253"/>
      <c r="L140" s="254"/>
      <c r="M140" s="255" t="s">
        <v>1</v>
      </c>
      <c r="N140" s="256" t="s">
        <v>41</v>
      </c>
      <c r="O140" s="94"/>
      <c r="P140" s="243">
        <f>O140*H140</f>
        <v>0</v>
      </c>
      <c r="Q140" s="243">
        <v>0.029000000000000001</v>
      </c>
      <c r="R140" s="243">
        <f>Q140*H140</f>
        <v>0.058000000000000003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197</v>
      </c>
      <c r="AT140" s="245" t="s">
        <v>212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109</v>
      </c>
      <c r="BM140" s="245" t="s">
        <v>215</v>
      </c>
    </row>
    <row r="141" s="2" customFormat="1" ht="24.15" customHeight="1">
      <c r="A141" s="35"/>
      <c r="B141" s="36"/>
      <c r="C141" s="234" t="s">
        <v>216</v>
      </c>
      <c r="D141" s="234" t="s">
        <v>170</v>
      </c>
      <c r="E141" s="235" t="s">
        <v>217</v>
      </c>
      <c r="F141" s="236" t="s">
        <v>218</v>
      </c>
      <c r="G141" s="237" t="s">
        <v>209</v>
      </c>
      <c r="H141" s="238">
        <v>4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0.00049187999999999999</v>
      </c>
      <c r="R141" s="243">
        <f>Q141*H141</f>
        <v>0.0019675199999999999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219</v>
      </c>
    </row>
    <row r="142" s="2" customFormat="1" ht="66.75" customHeight="1">
      <c r="A142" s="35"/>
      <c r="B142" s="36"/>
      <c r="C142" s="247" t="s">
        <v>220</v>
      </c>
      <c r="D142" s="247" t="s">
        <v>212</v>
      </c>
      <c r="E142" s="248" t="s">
        <v>221</v>
      </c>
      <c r="F142" s="249" t="s">
        <v>222</v>
      </c>
      <c r="G142" s="250" t="s">
        <v>209</v>
      </c>
      <c r="H142" s="251">
        <v>4</v>
      </c>
      <c r="I142" s="252"/>
      <c r="J142" s="251">
        <f>ROUND(I142*H142,2)</f>
        <v>0</v>
      </c>
      <c r="K142" s="253"/>
      <c r="L142" s="254"/>
      <c r="M142" s="255" t="s">
        <v>1</v>
      </c>
      <c r="N142" s="256" t="s">
        <v>41</v>
      </c>
      <c r="O142" s="94"/>
      <c r="P142" s="243">
        <f>O142*H142</f>
        <v>0</v>
      </c>
      <c r="Q142" s="243">
        <v>0.021999999999999999</v>
      </c>
      <c r="R142" s="243">
        <f>Q142*H142</f>
        <v>0.087999999999999995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197</v>
      </c>
      <c r="AT142" s="245" t="s">
        <v>212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223</v>
      </c>
    </row>
    <row r="143" s="2" customFormat="1" ht="37.8" customHeight="1">
      <c r="A143" s="35"/>
      <c r="B143" s="36"/>
      <c r="C143" s="234" t="s">
        <v>224</v>
      </c>
      <c r="D143" s="234" t="s">
        <v>170</v>
      </c>
      <c r="E143" s="235" t="s">
        <v>225</v>
      </c>
      <c r="F143" s="236" t="s">
        <v>226</v>
      </c>
      <c r="G143" s="237" t="s">
        <v>209</v>
      </c>
      <c r="H143" s="238">
        <v>16</v>
      </c>
      <c r="I143" s="239"/>
      <c r="J143" s="238">
        <f>ROUND(I143*H143,2)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0.00012</v>
      </c>
      <c r="R143" s="243">
        <f>Q143*H143</f>
        <v>0.0019200000000000001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109</v>
      </c>
      <c r="AT143" s="245" t="s">
        <v>170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109</v>
      </c>
      <c r="BM143" s="245" t="s">
        <v>227</v>
      </c>
    </row>
    <row r="144" s="2" customFormat="1" ht="37.8" customHeight="1">
      <c r="A144" s="35"/>
      <c r="B144" s="36"/>
      <c r="C144" s="234" t="s">
        <v>228</v>
      </c>
      <c r="D144" s="234" t="s">
        <v>170</v>
      </c>
      <c r="E144" s="235" t="s">
        <v>229</v>
      </c>
      <c r="F144" s="236" t="s">
        <v>230</v>
      </c>
      <c r="G144" s="237" t="s">
        <v>209</v>
      </c>
      <c r="H144" s="238">
        <v>8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0.00012999999999999999</v>
      </c>
      <c r="R144" s="243">
        <f>Q144*H144</f>
        <v>0.0010399999999999999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231</v>
      </c>
    </row>
    <row r="145" s="12" customFormat="1" ht="22.8" customHeight="1">
      <c r="A145" s="12"/>
      <c r="B145" s="218"/>
      <c r="C145" s="219"/>
      <c r="D145" s="220" t="s">
        <v>74</v>
      </c>
      <c r="E145" s="232" t="s">
        <v>232</v>
      </c>
      <c r="F145" s="232" t="s">
        <v>233</v>
      </c>
      <c r="G145" s="219"/>
      <c r="H145" s="219"/>
      <c r="I145" s="222"/>
      <c r="J145" s="233">
        <f>BK145</f>
        <v>0</v>
      </c>
      <c r="K145" s="219"/>
      <c r="L145" s="224"/>
      <c r="M145" s="225"/>
      <c r="N145" s="226"/>
      <c r="O145" s="226"/>
      <c r="P145" s="227">
        <f>P146</f>
        <v>0</v>
      </c>
      <c r="Q145" s="226"/>
      <c r="R145" s="227">
        <f>R146</f>
        <v>0</v>
      </c>
      <c r="S145" s="226"/>
      <c r="T145" s="228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9" t="s">
        <v>79</v>
      </c>
      <c r="AT145" s="230" t="s">
        <v>74</v>
      </c>
      <c r="AU145" s="230" t="s">
        <v>79</v>
      </c>
      <c r="AY145" s="229" t="s">
        <v>168</v>
      </c>
      <c r="BK145" s="231">
        <f>BK146</f>
        <v>0</v>
      </c>
    </row>
    <row r="146" s="2" customFormat="1" ht="33" customHeight="1">
      <c r="A146" s="35"/>
      <c r="B146" s="36"/>
      <c r="C146" s="234" t="s">
        <v>234</v>
      </c>
      <c r="D146" s="234" t="s">
        <v>170</v>
      </c>
      <c r="E146" s="235" t="s">
        <v>235</v>
      </c>
      <c r="F146" s="236" t="s">
        <v>236</v>
      </c>
      <c r="G146" s="237" t="s">
        <v>190</v>
      </c>
      <c r="H146" s="238">
        <v>3.27</v>
      </c>
      <c r="I146" s="239"/>
      <c r="J146" s="238">
        <f>ROUND(I146*H146,2)</f>
        <v>0</v>
      </c>
      <c r="K146" s="240"/>
      <c r="L146" s="41"/>
      <c r="M146" s="257" t="s">
        <v>1</v>
      </c>
      <c r="N146" s="258" t="s">
        <v>41</v>
      </c>
      <c r="O146" s="259"/>
      <c r="P146" s="260">
        <f>O146*H146</f>
        <v>0</v>
      </c>
      <c r="Q146" s="260">
        <v>0</v>
      </c>
      <c r="R146" s="260">
        <f>Q146*H146</f>
        <v>0</v>
      </c>
      <c r="S146" s="260">
        <v>0</v>
      </c>
      <c r="T146" s="261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237</v>
      </c>
    </row>
    <row r="147" s="2" customFormat="1" ht="6.96" customHeight="1">
      <c r="A147" s="35"/>
      <c r="B147" s="69"/>
      <c r="C147" s="70"/>
      <c r="D147" s="70"/>
      <c r="E147" s="70"/>
      <c r="F147" s="70"/>
      <c r="G147" s="70"/>
      <c r="H147" s="70"/>
      <c r="I147" s="70"/>
      <c r="J147" s="70"/>
      <c r="K147" s="70"/>
      <c r="L147" s="41"/>
      <c r="M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</row>
  </sheetData>
  <sheetProtection sheet="1" autoFilter="0" formatColumns="0" formatRows="0" objects="1" scenarios="1" spinCount="100000" saltValue="kkp3DbMIO0iKoBrXVI8WGLQORo0DmyPZXkiPWd/uQqUJ/9bXSEqkWDAjhxfryJR6GPlhH0cl04pSpscXjVMR7Q==" hashValue="EeQocF3Xo8oIVIJMwVYp7pAAUjPadchdCkECqYw3L3Hes0B5VdfPBVDR58Z336zUSUj7UJGkLLUjeDa08u2OZw==" algorithmName="SHA-512" password="CC35"/>
  <autoFilter ref="C124:K14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140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30" customHeight="1">
      <c r="A11" s="35"/>
      <c r="B11" s="41"/>
      <c r="C11" s="35"/>
      <c r="D11" s="35"/>
      <c r="E11" s="155" t="s">
        <v>238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ROUND(J128,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ROUND((SUM(BE128:BE196)),  2)</f>
        <v>0</v>
      </c>
      <c r="G35" s="168"/>
      <c r="H35" s="168"/>
      <c r="I35" s="169">
        <v>0.20000000000000001</v>
      </c>
      <c r="J35" s="167">
        <f>ROUND(((SUM(BE128:BE196))*I35),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ROUND((SUM(BF128:BF196)),  2)</f>
        <v>0</v>
      </c>
      <c r="G36" s="168"/>
      <c r="H36" s="168"/>
      <c r="I36" s="169">
        <v>0.20000000000000001</v>
      </c>
      <c r="J36" s="167">
        <f>ROUND(((SUM(BF128:BF196))*I36),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ROUND((SUM(BG128:BG196)),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ROUND((SUM(BH128:BH196)),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ROUND((SUM(BI128:BI196)),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140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30" customHeight="1">
      <c r="A89" s="35"/>
      <c r="B89" s="36"/>
      <c r="C89" s="37"/>
      <c r="D89" s="37"/>
      <c r="E89" s="79" t="str">
        <f>E11</f>
        <v>101-01-05 - Elektrická prípojka pre napájanie informačnej tabule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J128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J129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J130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151</v>
      </c>
      <c r="E101" s="203"/>
      <c r="F101" s="203"/>
      <c r="G101" s="203"/>
      <c r="H101" s="203"/>
      <c r="I101" s="203"/>
      <c r="J101" s="204">
        <f>J138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152</v>
      </c>
      <c r="E102" s="203"/>
      <c r="F102" s="203"/>
      <c r="G102" s="203"/>
      <c r="H102" s="203"/>
      <c r="I102" s="203"/>
      <c r="J102" s="204">
        <f>J141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153</v>
      </c>
      <c r="E103" s="203"/>
      <c r="F103" s="203"/>
      <c r="G103" s="203"/>
      <c r="H103" s="203"/>
      <c r="I103" s="203"/>
      <c r="J103" s="204">
        <f>J145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5"/>
      <c r="C104" s="196"/>
      <c r="D104" s="197" t="s">
        <v>239</v>
      </c>
      <c r="E104" s="198"/>
      <c r="F104" s="198"/>
      <c r="G104" s="198"/>
      <c r="H104" s="198"/>
      <c r="I104" s="198"/>
      <c r="J104" s="199">
        <f>J147</f>
        <v>0</v>
      </c>
      <c r="K104" s="196"/>
      <c r="L104" s="20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1"/>
      <c r="C105" s="136"/>
      <c r="D105" s="202" t="s">
        <v>240</v>
      </c>
      <c r="E105" s="203"/>
      <c r="F105" s="203"/>
      <c r="G105" s="203"/>
      <c r="H105" s="203"/>
      <c r="I105" s="203"/>
      <c r="J105" s="204">
        <f>J148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241</v>
      </c>
      <c r="E106" s="203"/>
      <c r="F106" s="203"/>
      <c r="G106" s="203"/>
      <c r="H106" s="203"/>
      <c r="I106" s="203"/>
      <c r="J106" s="204">
        <f>J184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154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6.25" customHeight="1">
      <c r="A116" s="35"/>
      <c r="B116" s="36"/>
      <c r="C116" s="37"/>
      <c r="D116" s="37"/>
      <c r="E116" s="190" t="str">
        <f>E7</f>
        <v xml:space="preserve"> Modernizácia zastávok verejnej dopravy a informačných systémov, II. etapa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139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190" t="s">
        <v>140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141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30" customHeight="1">
      <c r="A120" s="35"/>
      <c r="B120" s="36"/>
      <c r="C120" s="37"/>
      <c r="D120" s="37"/>
      <c r="E120" s="79" t="str">
        <f>E11</f>
        <v>101-01-05 - Elektrická prípojka pre napájanie informačnej tabule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F14</f>
        <v>KOŠICE</v>
      </c>
      <c r="G122" s="37"/>
      <c r="H122" s="37"/>
      <c r="I122" s="29" t="s">
        <v>20</v>
      </c>
      <c r="J122" s="82" t="str">
        <f>IF(J14="","",J14)</f>
        <v>17. 1. 2022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22</v>
      </c>
      <c r="D124" s="37"/>
      <c r="E124" s="37"/>
      <c r="F124" s="24" t="str">
        <f>E17</f>
        <v>MESTO KOŠICE</v>
      </c>
      <c r="G124" s="37"/>
      <c r="H124" s="37"/>
      <c r="I124" s="29" t="s">
        <v>28</v>
      </c>
      <c r="J124" s="33" t="str">
        <f>E23</f>
        <v>ISPO spol. s r.o.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IF(E20="","",E20)</f>
        <v>Vyplň údaj</v>
      </c>
      <c r="G125" s="37"/>
      <c r="H125" s="37"/>
      <c r="I125" s="29" t="s">
        <v>32</v>
      </c>
      <c r="J125" s="33" t="str">
        <f>E26</f>
        <v>Ing. Čurlík Ján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06"/>
      <c r="B127" s="207"/>
      <c r="C127" s="208" t="s">
        <v>155</v>
      </c>
      <c r="D127" s="209" t="s">
        <v>60</v>
      </c>
      <c r="E127" s="209" t="s">
        <v>56</v>
      </c>
      <c r="F127" s="209" t="s">
        <v>57</v>
      </c>
      <c r="G127" s="209" t="s">
        <v>156</v>
      </c>
      <c r="H127" s="209" t="s">
        <v>157</v>
      </c>
      <c r="I127" s="209" t="s">
        <v>158</v>
      </c>
      <c r="J127" s="210" t="s">
        <v>146</v>
      </c>
      <c r="K127" s="211" t="s">
        <v>159</v>
      </c>
      <c r="L127" s="212"/>
      <c r="M127" s="103" t="s">
        <v>1</v>
      </c>
      <c r="N127" s="104" t="s">
        <v>39</v>
      </c>
      <c r="O127" s="104" t="s">
        <v>160</v>
      </c>
      <c r="P127" s="104" t="s">
        <v>161</v>
      </c>
      <c r="Q127" s="104" t="s">
        <v>162</v>
      </c>
      <c r="R127" s="104" t="s">
        <v>163</v>
      </c>
      <c r="S127" s="104" t="s">
        <v>164</v>
      </c>
      <c r="T127" s="105" t="s">
        <v>165</v>
      </c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</row>
    <row r="128" s="2" customFormat="1" ht="22.8" customHeight="1">
      <c r="A128" s="35"/>
      <c r="B128" s="36"/>
      <c r="C128" s="110" t="s">
        <v>147</v>
      </c>
      <c r="D128" s="37"/>
      <c r="E128" s="37"/>
      <c r="F128" s="37"/>
      <c r="G128" s="37"/>
      <c r="H128" s="37"/>
      <c r="I128" s="37"/>
      <c r="J128" s="213">
        <f>BK128</f>
        <v>0</v>
      </c>
      <c r="K128" s="37"/>
      <c r="L128" s="41"/>
      <c r="M128" s="106"/>
      <c r="N128" s="214"/>
      <c r="O128" s="107"/>
      <c r="P128" s="215">
        <f>P129+P147</f>
        <v>0</v>
      </c>
      <c r="Q128" s="107"/>
      <c r="R128" s="215">
        <f>R129+R147</f>
        <v>10.6973</v>
      </c>
      <c r="S128" s="107"/>
      <c r="T128" s="216">
        <f>T129+T147</f>
        <v>4.9400000000000004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74</v>
      </c>
      <c r="AU128" s="14" t="s">
        <v>148</v>
      </c>
      <c r="BK128" s="217">
        <f>BK129+BK147</f>
        <v>0</v>
      </c>
    </row>
    <row r="129" s="12" customFormat="1" ht="25.92" customHeight="1">
      <c r="A129" s="12"/>
      <c r="B129" s="218"/>
      <c r="C129" s="219"/>
      <c r="D129" s="220" t="s">
        <v>74</v>
      </c>
      <c r="E129" s="221" t="s">
        <v>166</v>
      </c>
      <c r="F129" s="221" t="s">
        <v>167</v>
      </c>
      <c r="G129" s="219"/>
      <c r="H129" s="219"/>
      <c r="I129" s="222"/>
      <c r="J129" s="223">
        <f>BK129</f>
        <v>0</v>
      </c>
      <c r="K129" s="219"/>
      <c r="L129" s="224"/>
      <c r="M129" s="225"/>
      <c r="N129" s="226"/>
      <c r="O129" s="226"/>
      <c r="P129" s="227">
        <f>P130+P138+P141+P145</f>
        <v>0</v>
      </c>
      <c r="Q129" s="226"/>
      <c r="R129" s="227">
        <f>R130+R138+R141+R145</f>
        <v>7.3619600000000007</v>
      </c>
      <c r="S129" s="226"/>
      <c r="T129" s="228">
        <f>T130+T138+T141+T145</f>
        <v>4.9400000000000004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9" t="s">
        <v>79</v>
      </c>
      <c r="AT129" s="230" t="s">
        <v>74</v>
      </c>
      <c r="AU129" s="230" t="s">
        <v>75</v>
      </c>
      <c r="AY129" s="229" t="s">
        <v>168</v>
      </c>
      <c r="BK129" s="231">
        <f>BK130+BK138+BK141+BK145</f>
        <v>0</v>
      </c>
    </row>
    <row r="130" s="12" customFormat="1" ht="22.8" customHeight="1">
      <c r="A130" s="12"/>
      <c r="B130" s="218"/>
      <c r="C130" s="219"/>
      <c r="D130" s="220" t="s">
        <v>74</v>
      </c>
      <c r="E130" s="232" t="s">
        <v>79</v>
      </c>
      <c r="F130" s="232" t="s">
        <v>169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SUM(P131:P137)</f>
        <v>0</v>
      </c>
      <c r="Q130" s="226"/>
      <c r="R130" s="227">
        <f>SUM(R131:R137)</f>
        <v>0</v>
      </c>
      <c r="S130" s="226"/>
      <c r="T130" s="228">
        <f>SUM(T131:T137)</f>
        <v>4.9400000000000004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79</v>
      </c>
      <c r="AY130" s="229" t="s">
        <v>168</v>
      </c>
      <c r="BK130" s="231">
        <f>SUM(BK131:BK137)</f>
        <v>0</v>
      </c>
    </row>
    <row r="131" s="2" customFormat="1" ht="24.15" customHeight="1">
      <c r="A131" s="35"/>
      <c r="B131" s="36"/>
      <c r="C131" s="234" t="s">
        <v>79</v>
      </c>
      <c r="D131" s="234" t="s">
        <v>170</v>
      </c>
      <c r="E131" s="235" t="s">
        <v>171</v>
      </c>
      <c r="F131" s="236" t="s">
        <v>172</v>
      </c>
      <c r="G131" s="237" t="s">
        <v>173</v>
      </c>
      <c r="H131" s="238">
        <v>19</v>
      </c>
      <c r="I131" s="239"/>
      <c r="J131" s="238">
        <f>ROUND(I131*H131,2)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0.26000000000000001</v>
      </c>
      <c r="T131" s="244">
        <f>S131*H131</f>
        <v>4.9400000000000004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109</v>
      </c>
      <c r="AT131" s="245" t="s">
        <v>170</v>
      </c>
      <c r="AU131" s="245" t="s">
        <v>87</v>
      </c>
      <c r="AY131" s="14" t="s">
        <v>168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6">
        <f>ROUND(I131*H131,2)</f>
        <v>0</v>
      </c>
      <c r="BL131" s="14" t="s">
        <v>109</v>
      </c>
      <c r="BM131" s="245" t="s">
        <v>242</v>
      </c>
    </row>
    <row r="132" s="2" customFormat="1" ht="21.75" customHeight="1">
      <c r="A132" s="35"/>
      <c r="B132" s="36"/>
      <c r="C132" s="234" t="s">
        <v>87</v>
      </c>
      <c r="D132" s="234" t="s">
        <v>170</v>
      </c>
      <c r="E132" s="235" t="s">
        <v>175</v>
      </c>
      <c r="F132" s="236" t="s">
        <v>176</v>
      </c>
      <c r="G132" s="237" t="s">
        <v>177</v>
      </c>
      <c r="H132" s="238">
        <v>0.14999999999999999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243</v>
      </c>
    </row>
    <row r="133" s="2" customFormat="1" ht="24.15" customHeight="1">
      <c r="A133" s="35"/>
      <c r="B133" s="36"/>
      <c r="C133" s="234" t="s">
        <v>102</v>
      </c>
      <c r="D133" s="234" t="s">
        <v>170</v>
      </c>
      <c r="E133" s="235" t="s">
        <v>179</v>
      </c>
      <c r="F133" s="236" t="s">
        <v>180</v>
      </c>
      <c r="G133" s="237" t="s">
        <v>177</v>
      </c>
      <c r="H133" s="238">
        <v>0.050000000000000003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244</v>
      </c>
    </row>
    <row r="134" s="2" customFormat="1" ht="33" customHeight="1">
      <c r="A134" s="35"/>
      <c r="B134" s="36"/>
      <c r="C134" s="234" t="s">
        <v>109</v>
      </c>
      <c r="D134" s="234" t="s">
        <v>170</v>
      </c>
      <c r="E134" s="235" t="s">
        <v>182</v>
      </c>
      <c r="F134" s="236" t="s">
        <v>183</v>
      </c>
      <c r="G134" s="237" t="s">
        <v>177</v>
      </c>
      <c r="H134" s="238">
        <v>0.14999999999999999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245</v>
      </c>
    </row>
    <row r="135" s="2" customFormat="1" ht="37.8" customHeight="1">
      <c r="A135" s="35"/>
      <c r="B135" s="36"/>
      <c r="C135" s="234" t="s">
        <v>120</v>
      </c>
      <c r="D135" s="234" t="s">
        <v>170</v>
      </c>
      <c r="E135" s="235" t="s">
        <v>185</v>
      </c>
      <c r="F135" s="236" t="s">
        <v>186</v>
      </c>
      <c r="G135" s="237" t="s">
        <v>177</v>
      </c>
      <c r="H135" s="238">
        <v>1.05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246</v>
      </c>
    </row>
    <row r="136" s="2" customFormat="1" ht="24.15" customHeight="1">
      <c r="A136" s="35"/>
      <c r="B136" s="36"/>
      <c r="C136" s="234" t="s">
        <v>127</v>
      </c>
      <c r="D136" s="234" t="s">
        <v>170</v>
      </c>
      <c r="E136" s="235" t="s">
        <v>188</v>
      </c>
      <c r="F136" s="236" t="s">
        <v>189</v>
      </c>
      <c r="G136" s="237" t="s">
        <v>190</v>
      </c>
      <c r="H136" s="238">
        <v>0.26000000000000001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247</v>
      </c>
    </row>
    <row r="137" s="2" customFormat="1" ht="21.75" customHeight="1">
      <c r="A137" s="35"/>
      <c r="B137" s="36"/>
      <c r="C137" s="234" t="s">
        <v>192</v>
      </c>
      <c r="D137" s="234" t="s">
        <v>170</v>
      </c>
      <c r="E137" s="235" t="s">
        <v>193</v>
      </c>
      <c r="F137" s="236" t="s">
        <v>194</v>
      </c>
      <c r="G137" s="237" t="s">
        <v>173</v>
      </c>
      <c r="H137" s="238">
        <v>0.25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248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120</v>
      </c>
      <c r="F138" s="232" t="s">
        <v>196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SUM(P139:P140)</f>
        <v>0</v>
      </c>
      <c r="Q138" s="226"/>
      <c r="R138" s="227">
        <f>SUM(R139:R140)</f>
        <v>7.0763600000000011</v>
      </c>
      <c r="S138" s="226"/>
      <c r="T138" s="228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SUM(BK139:BK140)</f>
        <v>0</v>
      </c>
    </row>
    <row r="139" s="2" customFormat="1" ht="24.15" customHeight="1">
      <c r="A139" s="35"/>
      <c r="B139" s="36"/>
      <c r="C139" s="234" t="s">
        <v>197</v>
      </c>
      <c r="D139" s="234" t="s">
        <v>170</v>
      </c>
      <c r="E139" s="235" t="s">
        <v>198</v>
      </c>
      <c r="F139" s="236" t="s">
        <v>199</v>
      </c>
      <c r="G139" s="237" t="s">
        <v>173</v>
      </c>
      <c r="H139" s="238">
        <v>19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0.27994000000000002</v>
      </c>
      <c r="R139" s="243">
        <f>Q139*H139</f>
        <v>5.3188600000000008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249</v>
      </c>
    </row>
    <row r="140" s="2" customFormat="1" ht="37.8" customHeight="1">
      <c r="A140" s="35"/>
      <c r="B140" s="36"/>
      <c r="C140" s="234" t="s">
        <v>201</v>
      </c>
      <c r="D140" s="234" t="s">
        <v>170</v>
      </c>
      <c r="E140" s="235" t="s">
        <v>202</v>
      </c>
      <c r="F140" s="236" t="s">
        <v>203</v>
      </c>
      <c r="G140" s="237" t="s">
        <v>173</v>
      </c>
      <c r="H140" s="238">
        <v>19</v>
      </c>
      <c r="I140" s="239"/>
      <c r="J140" s="238">
        <f>ROUND(I140*H140,2)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0.092499999999999999</v>
      </c>
      <c r="R140" s="243">
        <f>Q140*H140</f>
        <v>1.7575000000000001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109</v>
      </c>
      <c r="AT140" s="245" t="s">
        <v>170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109</v>
      </c>
      <c r="BM140" s="245" t="s">
        <v>250</v>
      </c>
    </row>
    <row r="141" s="12" customFormat="1" ht="22.8" customHeight="1">
      <c r="A141" s="12"/>
      <c r="B141" s="218"/>
      <c r="C141" s="219"/>
      <c r="D141" s="220" t="s">
        <v>74</v>
      </c>
      <c r="E141" s="232" t="s">
        <v>201</v>
      </c>
      <c r="F141" s="232" t="s">
        <v>205</v>
      </c>
      <c r="G141" s="219"/>
      <c r="H141" s="219"/>
      <c r="I141" s="222"/>
      <c r="J141" s="233">
        <f>BK141</f>
        <v>0</v>
      </c>
      <c r="K141" s="219"/>
      <c r="L141" s="224"/>
      <c r="M141" s="225"/>
      <c r="N141" s="226"/>
      <c r="O141" s="226"/>
      <c r="P141" s="227">
        <f>SUM(P142:P144)</f>
        <v>0</v>
      </c>
      <c r="Q141" s="226"/>
      <c r="R141" s="227">
        <f>SUM(R142:R144)</f>
        <v>0.28560000000000002</v>
      </c>
      <c r="S141" s="226"/>
      <c r="T141" s="228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9" t="s">
        <v>79</v>
      </c>
      <c r="AT141" s="230" t="s">
        <v>74</v>
      </c>
      <c r="AU141" s="230" t="s">
        <v>79</v>
      </c>
      <c r="AY141" s="229" t="s">
        <v>168</v>
      </c>
      <c r="BK141" s="231">
        <f>SUM(BK142:BK144)</f>
        <v>0</v>
      </c>
    </row>
    <row r="142" s="2" customFormat="1" ht="24.15" customHeight="1">
      <c r="A142" s="35"/>
      <c r="B142" s="36"/>
      <c r="C142" s="234" t="s">
        <v>206</v>
      </c>
      <c r="D142" s="234" t="s">
        <v>170</v>
      </c>
      <c r="E142" s="235" t="s">
        <v>251</v>
      </c>
      <c r="F142" s="236" t="s">
        <v>252</v>
      </c>
      <c r="G142" s="237" t="s">
        <v>209</v>
      </c>
      <c r="H142" s="238">
        <v>4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0.0014</v>
      </c>
      <c r="R142" s="243">
        <f>Q142*H142</f>
        <v>0.0055999999999999999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109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253</v>
      </c>
    </row>
    <row r="143" s="2" customFormat="1" ht="37.8" customHeight="1">
      <c r="A143" s="35"/>
      <c r="B143" s="36"/>
      <c r="C143" s="247" t="s">
        <v>211</v>
      </c>
      <c r="D143" s="247" t="s">
        <v>212</v>
      </c>
      <c r="E143" s="248" t="s">
        <v>254</v>
      </c>
      <c r="F143" s="249" t="s">
        <v>255</v>
      </c>
      <c r="G143" s="250" t="s">
        <v>209</v>
      </c>
      <c r="H143" s="251">
        <v>2</v>
      </c>
      <c r="I143" s="252"/>
      <c r="J143" s="251">
        <f>ROUND(I143*H143,2)</f>
        <v>0</v>
      </c>
      <c r="K143" s="253"/>
      <c r="L143" s="254"/>
      <c r="M143" s="255" t="s">
        <v>1</v>
      </c>
      <c r="N143" s="256" t="s">
        <v>41</v>
      </c>
      <c r="O143" s="94"/>
      <c r="P143" s="243">
        <f>O143*H143</f>
        <v>0</v>
      </c>
      <c r="Q143" s="243">
        <v>0.070000000000000007</v>
      </c>
      <c r="R143" s="243">
        <f>Q143*H143</f>
        <v>0.14000000000000001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197</v>
      </c>
      <c r="AT143" s="245" t="s">
        <v>212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109</v>
      </c>
      <c r="BM143" s="245" t="s">
        <v>256</v>
      </c>
    </row>
    <row r="144" s="2" customFormat="1" ht="37.8" customHeight="1">
      <c r="A144" s="35"/>
      <c r="B144" s="36"/>
      <c r="C144" s="247" t="s">
        <v>216</v>
      </c>
      <c r="D144" s="247" t="s">
        <v>212</v>
      </c>
      <c r="E144" s="248" t="s">
        <v>257</v>
      </c>
      <c r="F144" s="249" t="s">
        <v>258</v>
      </c>
      <c r="G144" s="250" t="s">
        <v>209</v>
      </c>
      <c r="H144" s="251">
        <v>2</v>
      </c>
      <c r="I144" s="252"/>
      <c r="J144" s="251">
        <f>ROUND(I144*H144,2)</f>
        <v>0</v>
      </c>
      <c r="K144" s="253"/>
      <c r="L144" s="254"/>
      <c r="M144" s="255" t="s">
        <v>1</v>
      </c>
      <c r="N144" s="256" t="s">
        <v>41</v>
      </c>
      <c r="O144" s="94"/>
      <c r="P144" s="243">
        <f>O144*H144</f>
        <v>0</v>
      </c>
      <c r="Q144" s="243">
        <v>0.070000000000000007</v>
      </c>
      <c r="R144" s="243">
        <f>Q144*H144</f>
        <v>0.14000000000000001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197</v>
      </c>
      <c r="AT144" s="245" t="s">
        <v>212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259</v>
      </c>
    </row>
    <row r="145" s="12" customFormat="1" ht="22.8" customHeight="1">
      <c r="A145" s="12"/>
      <c r="B145" s="218"/>
      <c r="C145" s="219"/>
      <c r="D145" s="220" t="s">
        <v>74</v>
      </c>
      <c r="E145" s="232" t="s">
        <v>232</v>
      </c>
      <c r="F145" s="232" t="s">
        <v>233</v>
      </c>
      <c r="G145" s="219"/>
      <c r="H145" s="219"/>
      <c r="I145" s="222"/>
      <c r="J145" s="233">
        <f>BK145</f>
        <v>0</v>
      </c>
      <c r="K145" s="219"/>
      <c r="L145" s="224"/>
      <c r="M145" s="225"/>
      <c r="N145" s="226"/>
      <c r="O145" s="226"/>
      <c r="P145" s="227">
        <f>P146</f>
        <v>0</v>
      </c>
      <c r="Q145" s="226"/>
      <c r="R145" s="227">
        <f>R146</f>
        <v>0</v>
      </c>
      <c r="S145" s="226"/>
      <c r="T145" s="228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9" t="s">
        <v>79</v>
      </c>
      <c r="AT145" s="230" t="s">
        <v>74</v>
      </c>
      <c r="AU145" s="230" t="s">
        <v>79</v>
      </c>
      <c r="AY145" s="229" t="s">
        <v>168</v>
      </c>
      <c r="BK145" s="231">
        <f>BK146</f>
        <v>0</v>
      </c>
    </row>
    <row r="146" s="2" customFormat="1" ht="33" customHeight="1">
      <c r="A146" s="35"/>
      <c r="B146" s="36"/>
      <c r="C146" s="234" t="s">
        <v>220</v>
      </c>
      <c r="D146" s="234" t="s">
        <v>170</v>
      </c>
      <c r="E146" s="235" t="s">
        <v>260</v>
      </c>
      <c r="F146" s="236" t="s">
        <v>236</v>
      </c>
      <c r="G146" s="237" t="s">
        <v>190</v>
      </c>
      <c r="H146" s="238">
        <v>7.3600000000000003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261</v>
      </c>
    </row>
    <row r="147" s="12" customFormat="1" ht="25.92" customHeight="1">
      <c r="A147" s="12"/>
      <c r="B147" s="218"/>
      <c r="C147" s="219"/>
      <c r="D147" s="220" t="s">
        <v>74</v>
      </c>
      <c r="E147" s="221" t="s">
        <v>212</v>
      </c>
      <c r="F147" s="221" t="s">
        <v>262</v>
      </c>
      <c r="G147" s="219"/>
      <c r="H147" s="219"/>
      <c r="I147" s="222"/>
      <c r="J147" s="223">
        <f>BK147</f>
        <v>0</v>
      </c>
      <c r="K147" s="219"/>
      <c r="L147" s="224"/>
      <c r="M147" s="225"/>
      <c r="N147" s="226"/>
      <c r="O147" s="226"/>
      <c r="P147" s="227">
        <f>P148+P184</f>
        <v>0</v>
      </c>
      <c r="Q147" s="226"/>
      <c r="R147" s="227">
        <f>R148+R184</f>
        <v>3.3353399999999995</v>
      </c>
      <c r="S147" s="226"/>
      <c r="T147" s="228">
        <f>T148+T184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9" t="s">
        <v>102</v>
      </c>
      <c r="AT147" s="230" t="s">
        <v>74</v>
      </c>
      <c r="AU147" s="230" t="s">
        <v>75</v>
      </c>
      <c r="AY147" s="229" t="s">
        <v>168</v>
      </c>
      <c r="BK147" s="231">
        <f>BK148+BK184</f>
        <v>0</v>
      </c>
    </row>
    <row r="148" s="12" customFormat="1" ht="22.8" customHeight="1">
      <c r="A148" s="12"/>
      <c r="B148" s="218"/>
      <c r="C148" s="219"/>
      <c r="D148" s="220" t="s">
        <v>74</v>
      </c>
      <c r="E148" s="232" t="s">
        <v>263</v>
      </c>
      <c r="F148" s="232" t="s">
        <v>264</v>
      </c>
      <c r="G148" s="219"/>
      <c r="H148" s="219"/>
      <c r="I148" s="222"/>
      <c r="J148" s="233">
        <f>BK148</f>
        <v>0</v>
      </c>
      <c r="K148" s="219"/>
      <c r="L148" s="224"/>
      <c r="M148" s="225"/>
      <c r="N148" s="226"/>
      <c r="O148" s="226"/>
      <c r="P148" s="227">
        <f>SUM(P149:P183)</f>
        <v>0</v>
      </c>
      <c r="Q148" s="226"/>
      <c r="R148" s="227">
        <f>SUM(R149:R183)</f>
        <v>0.088629999999999987</v>
      </c>
      <c r="S148" s="226"/>
      <c r="T148" s="228">
        <f>SUM(T149:T183)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29" t="s">
        <v>102</v>
      </c>
      <c r="AT148" s="230" t="s">
        <v>74</v>
      </c>
      <c r="AU148" s="230" t="s">
        <v>79</v>
      </c>
      <c r="AY148" s="229" t="s">
        <v>168</v>
      </c>
      <c r="BK148" s="231">
        <f>SUM(BK149:BK183)</f>
        <v>0</v>
      </c>
    </row>
    <row r="149" s="2" customFormat="1" ht="24.15" customHeight="1">
      <c r="A149" s="35"/>
      <c r="B149" s="36"/>
      <c r="C149" s="234" t="s">
        <v>224</v>
      </c>
      <c r="D149" s="234" t="s">
        <v>170</v>
      </c>
      <c r="E149" s="235" t="s">
        <v>265</v>
      </c>
      <c r="F149" s="236" t="s">
        <v>266</v>
      </c>
      <c r="G149" s="237" t="s">
        <v>267</v>
      </c>
      <c r="H149" s="238">
        <v>40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268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268</v>
      </c>
      <c r="BM149" s="245" t="s">
        <v>269</v>
      </c>
    </row>
    <row r="150" s="2" customFormat="1" ht="24.15" customHeight="1">
      <c r="A150" s="35"/>
      <c r="B150" s="36"/>
      <c r="C150" s="247" t="s">
        <v>228</v>
      </c>
      <c r="D150" s="247" t="s">
        <v>212</v>
      </c>
      <c r="E150" s="248" t="s">
        <v>270</v>
      </c>
      <c r="F150" s="249" t="s">
        <v>271</v>
      </c>
      <c r="G150" s="250" t="s">
        <v>209</v>
      </c>
      <c r="H150" s="251">
        <v>1</v>
      </c>
      <c r="I150" s="252"/>
      <c r="J150" s="251">
        <f>ROUND(I150*H150,2)</f>
        <v>0</v>
      </c>
      <c r="K150" s="253"/>
      <c r="L150" s="254"/>
      <c r="M150" s="255" t="s">
        <v>1</v>
      </c>
      <c r="N150" s="256" t="s">
        <v>41</v>
      </c>
      <c r="O150" s="94"/>
      <c r="P150" s="243">
        <f>O150*H150</f>
        <v>0</v>
      </c>
      <c r="Q150" s="243">
        <v>1.0000000000000001E-05</v>
      </c>
      <c r="R150" s="243">
        <f>Q150*H150</f>
        <v>1.0000000000000001E-05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272</v>
      </c>
      <c r="AT150" s="245" t="s">
        <v>212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272</v>
      </c>
      <c r="BM150" s="245" t="s">
        <v>273</v>
      </c>
    </row>
    <row r="151" s="2" customFormat="1" ht="24.15" customHeight="1">
      <c r="A151" s="35"/>
      <c r="B151" s="36"/>
      <c r="C151" s="247" t="s">
        <v>234</v>
      </c>
      <c r="D151" s="247" t="s">
        <v>212</v>
      </c>
      <c r="E151" s="248" t="s">
        <v>274</v>
      </c>
      <c r="F151" s="249" t="s">
        <v>275</v>
      </c>
      <c r="G151" s="250" t="s">
        <v>267</v>
      </c>
      <c r="H151" s="251">
        <v>40</v>
      </c>
      <c r="I151" s="252"/>
      <c r="J151" s="251">
        <f>ROUND(I151*H151,2)</f>
        <v>0</v>
      </c>
      <c r="K151" s="253"/>
      <c r="L151" s="254"/>
      <c r="M151" s="255" t="s">
        <v>1</v>
      </c>
      <c r="N151" s="256" t="s">
        <v>41</v>
      </c>
      <c r="O151" s="94"/>
      <c r="P151" s="243">
        <f>O151*H151</f>
        <v>0</v>
      </c>
      <c r="Q151" s="243">
        <v>0.00011</v>
      </c>
      <c r="R151" s="243">
        <f>Q151*H151</f>
        <v>0.0044000000000000003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272</v>
      </c>
      <c r="AT151" s="245" t="s">
        <v>212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272</v>
      </c>
      <c r="BM151" s="245" t="s">
        <v>276</v>
      </c>
    </row>
    <row r="152" s="2" customFormat="1" ht="24.15" customHeight="1">
      <c r="A152" s="35"/>
      <c r="B152" s="36"/>
      <c r="C152" s="234" t="s">
        <v>277</v>
      </c>
      <c r="D152" s="234" t="s">
        <v>170</v>
      </c>
      <c r="E152" s="235" t="s">
        <v>278</v>
      </c>
      <c r="F152" s="236" t="s">
        <v>279</v>
      </c>
      <c r="G152" s="237" t="s">
        <v>267</v>
      </c>
      <c r="H152" s="238">
        <v>6</v>
      </c>
      <c r="I152" s="239"/>
      <c r="J152" s="238">
        <f>ROUND(I152*H152,2)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268</v>
      </c>
      <c r="AT152" s="245" t="s">
        <v>170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268</v>
      </c>
      <c r="BM152" s="245" t="s">
        <v>280</v>
      </c>
    </row>
    <row r="153" s="2" customFormat="1" ht="24.15" customHeight="1">
      <c r="A153" s="35"/>
      <c r="B153" s="36"/>
      <c r="C153" s="247" t="s">
        <v>281</v>
      </c>
      <c r="D153" s="247" t="s">
        <v>212</v>
      </c>
      <c r="E153" s="248" t="s">
        <v>282</v>
      </c>
      <c r="F153" s="249" t="s">
        <v>283</v>
      </c>
      <c r="G153" s="250" t="s">
        <v>267</v>
      </c>
      <c r="H153" s="251">
        <v>6</v>
      </c>
      <c r="I153" s="252"/>
      <c r="J153" s="251">
        <f>ROUND(I153*H153,2)</f>
        <v>0</v>
      </c>
      <c r="K153" s="253"/>
      <c r="L153" s="254"/>
      <c r="M153" s="255" t="s">
        <v>1</v>
      </c>
      <c r="N153" s="256" t="s">
        <v>41</v>
      </c>
      <c r="O153" s="94"/>
      <c r="P153" s="243">
        <f>O153*H153</f>
        <v>0</v>
      </c>
      <c r="Q153" s="243">
        <v>0.00029999999999999997</v>
      </c>
      <c r="R153" s="243">
        <f>Q153*H153</f>
        <v>0.0018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272</v>
      </c>
      <c r="AT153" s="245" t="s">
        <v>212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272</v>
      </c>
      <c r="BM153" s="245" t="s">
        <v>284</v>
      </c>
    </row>
    <row r="154" s="2" customFormat="1" ht="21.75" customHeight="1">
      <c r="A154" s="35"/>
      <c r="B154" s="36"/>
      <c r="C154" s="234" t="s">
        <v>285</v>
      </c>
      <c r="D154" s="234" t="s">
        <v>170</v>
      </c>
      <c r="E154" s="235" t="s">
        <v>286</v>
      </c>
      <c r="F154" s="236" t="s">
        <v>287</v>
      </c>
      <c r="G154" s="237" t="s">
        <v>209</v>
      </c>
      <c r="H154" s="238">
        <v>3</v>
      </c>
      <c r="I154" s="239"/>
      <c r="J154" s="238">
        <f>ROUND(I154*H154,2)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268</v>
      </c>
      <c r="AT154" s="245" t="s">
        <v>170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268</v>
      </c>
      <c r="BM154" s="245" t="s">
        <v>288</v>
      </c>
    </row>
    <row r="155" s="2" customFormat="1" ht="24.15" customHeight="1">
      <c r="A155" s="35"/>
      <c r="B155" s="36"/>
      <c r="C155" s="247" t="s">
        <v>7</v>
      </c>
      <c r="D155" s="247" t="s">
        <v>212</v>
      </c>
      <c r="E155" s="248" t="s">
        <v>289</v>
      </c>
      <c r="F155" s="249" t="s">
        <v>290</v>
      </c>
      <c r="G155" s="250" t="s">
        <v>209</v>
      </c>
      <c r="H155" s="251">
        <v>3</v>
      </c>
      <c r="I155" s="252"/>
      <c r="J155" s="251">
        <f>ROUND(I155*H155,2)</f>
        <v>0</v>
      </c>
      <c r="K155" s="253"/>
      <c r="L155" s="254"/>
      <c r="M155" s="255" t="s">
        <v>1</v>
      </c>
      <c r="N155" s="256" t="s">
        <v>41</v>
      </c>
      <c r="O155" s="94"/>
      <c r="P155" s="243">
        <f>O155*H155</f>
        <v>0</v>
      </c>
      <c r="Q155" s="243">
        <v>0.00027999999999999998</v>
      </c>
      <c r="R155" s="243">
        <f>Q155*H155</f>
        <v>0.00083999999999999993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272</v>
      </c>
      <c r="AT155" s="245" t="s">
        <v>212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272</v>
      </c>
      <c r="BM155" s="245" t="s">
        <v>291</v>
      </c>
    </row>
    <row r="156" s="2" customFormat="1" ht="21.75" customHeight="1">
      <c r="A156" s="35"/>
      <c r="B156" s="36"/>
      <c r="C156" s="234" t="s">
        <v>292</v>
      </c>
      <c r="D156" s="234" t="s">
        <v>170</v>
      </c>
      <c r="E156" s="235" t="s">
        <v>293</v>
      </c>
      <c r="F156" s="236" t="s">
        <v>294</v>
      </c>
      <c r="G156" s="237" t="s">
        <v>209</v>
      </c>
      <c r="H156" s="238">
        <v>1</v>
      </c>
      <c r="I156" s="239"/>
      <c r="J156" s="238">
        <f>ROUND(I156*H156,2)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268</v>
      </c>
      <c r="AT156" s="245" t="s">
        <v>170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268</v>
      </c>
      <c r="BM156" s="245" t="s">
        <v>295</v>
      </c>
    </row>
    <row r="157" s="2" customFormat="1" ht="24.15" customHeight="1">
      <c r="A157" s="35"/>
      <c r="B157" s="36"/>
      <c r="C157" s="247" t="s">
        <v>296</v>
      </c>
      <c r="D157" s="247" t="s">
        <v>212</v>
      </c>
      <c r="E157" s="248" t="s">
        <v>297</v>
      </c>
      <c r="F157" s="249" t="s">
        <v>298</v>
      </c>
      <c r="G157" s="250" t="s">
        <v>209</v>
      </c>
      <c r="H157" s="251">
        <v>1</v>
      </c>
      <c r="I157" s="252"/>
      <c r="J157" s="251">
        <f>ROUND(I157*H157,2)</f>
        <v>0</v>
      </c>
      <c r="K157" s="253"/>
      <c r="L157" s="254"/>
      <c r="M157" s="255" t="s">
        <v>1</v>
      </c>
      <c r="N157" s="256" t="s">
        <v>41</v>
      </c>
      <c r="O157" s="94"/>
      <c r="P157" s="243">
        <f>O157*H157</f>
        <v>0</v>
      </c>
      <c r="Q157" s="243">
        <v>0.02</v>
      </c>
      <c r="R157" s="243">
        <f>Q157*H157</f>
        <v>0.02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272</v>
      </c>
      <c r="AT157" s="245" t="s">
        <v>212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272</v>
      </c>
      <c r="BM157" s="245" t="s">
        <v>299</v>
      </c>
    </row>
    <row r="158" s="2" customFormat="1" ht="24.15" customHeight="1">
      <c r="A158" s="35"/>
      <c r="B158" s="36"/>
      <c r="C158" s="234" t="s">
        <v>300</v>
      </c>
      <c r="D158" s="234" t="s">
        <v>170</v>
      </c>
      <c r="E158" s="235" t="s">
        <v>301</v>
      </c>
      <c r="F158" s="236" t="s">
        <v>302</v>
      </c>
      <c r="G158" s="237" t="s">
        <v>209</v>
      </c>
      <c r="H158" s="238">
        <v>1</v>
      </c>
      <c r="I158" s="239"/>
      <c r="J158" s="238">
        <f>ROUND(I158*H158,2)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268</v>
      </c>
      <c r="AT158" s="245" t="s">
        <v>170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268</v>
      </c>
      <c r="BM158" s="245" t="s">
        <v>303</v>
      </c>
    </row>
    <row r="159" s="2" customFormat="1" ht="24.15" customHeight="1">
      <c r="A159" s="35"/>
      <c r="B159" s="36"/>
      <c r="C159" s="247" t="s">
        <v>304</v>
      </c>
      <c r="D159" s="247" t="s">
        <v>212</v>
      </c>
      <c r="E159" s="248" t="s">
        <v>305</v>
      </c>
      <c r="F159" s="249" t="s">
        <v>306</v>
      </c>
      <c r="G159" s="250" t="s">
        <v>209</v>
      </c>
      <c r="H159" s="251">
        <v>1</v>
      </c>
      <c r="I159" s="252"/>
      <c r="J159" s="251">
        <f>ROUND(I159*H159,2)</f>
        <v>0</v>
      </c>
      <c r="K159" s="253"/>
      <c r="L159" s="254"/>
      <c r="M159" s="255" t="s">
        <v>1</v>
      </c>
      <c r="N159" s="256" t="s">
        <v>41</v>
      </c>
      <c r="O159" s="94"/>
      <c r="P159" s="243">
        <f>O159*H159</f>
        <v>0</v>
      </c>
      <c r="Q159" s="243">
        <v>0.0050000000000000001</v>
      </c>
      <c r="R159" s="243">
        <f>Q159*H159</f>
        <v>0.0050000000000000001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272</v>
      </c>
      <c r="AT159" s="245" t="s">
        <v>212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272</v>
      </c>
      <c r="BM159" s="245" t="s">
        <v>307</v>
      </c>
    </row>
    <row r="160" s="2" customFormat="1" ht="16.5" customHeight="1">
      <c r="A160" s="35"/>
      <c r="B160" s="36"/>
      <c r="C160" s="247" t="s">
        <v>308</v>
      </c>
      <c r="D160" s="247" t="s">
        <v>212</v>
      </c>
      <c r="E160" s="248" t="s">
        <v>309</v>
      </c>
      <c r="F160" s="249" t="s">
        <v>310</v>
      </c>
      <c r="G160" s="250" t="s">
        <v>209</v>
      </c>
      <c r="H160" s="251">
        <v>1</v>
      </c>
      <c r="I160" s="252"/>
      <c r="J160" s="251">
        <f>ROUND(I160*H160,2)</f>
        <v>0</v>
      </c>
      <c r="K160" s="253"/>
      <c r="L160" s="254"/>
      <c r="M160" s="255" t="s">
        <v>1</v>
      </c>
      <c r="N160" s="256" t="s">
        <v>41</v>
      </c>
      <c r="O160" s="94"/>
      <c r="P160" s="243">
        <f>O160*H160</f>
        <v>0</v>
      </c>
      <c r="Q160" s="243">
        <v>0.00029999999999999997</v>
      </c>
      <c r="R160" s="243">
        <f>Q160*H160</f>
        <v>0.00029999999999999997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272</v>
      </c>
      <c r="AT160" s="245" t="s">
        <v>212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272</v>
      </c>
      <c r="BM160" s="245" t="s">
        <v>311</v>
      </c>
    </row>
    <row r="161" s="2" customFormat="1" ht="16.5" customHeight="1">
      <c r="A161" s="35"/>
      <c r="B161" s="36"/>
      <c r="C161" s="234" t="s">
        <v>312</v>
      </c>
      <c r="D161" s="234" t="s">
        <v>170</v>
      </c>
      <c r="E161" s="235" t="s">
        <v>313</v>
      </c>
      <c r="F161" s="236" t="s">
        <v>314</v>
      </c>
      <c r="G161" s="237" t="s">
        <v>267</v>
      </c>
      <c r="H161" s="238">
        <v>2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</v>
      </c>
      <c r="R161" s="243">
        <f>Q161*H161</f>
        <v>0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268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268</v>
      </c>
      <c r="BM161" s="245" t="s">
        <v>315</v>
      </c>
    </row>
    <row r="162" s="2" customFormat="1" ht="24.15" customHeight="1">
      <c r="A162" s="35"/>
      <c r="B162" s="36"/>
      <c r="C162" s="247" t="s">
        <v>316</v>
      </c>
      <c r="D162" s="247" t="s">
        <v>212</v>
      </c>
      <c r="E162" s="248" t="s">
        <v>317</v>
      </c>
      <c r="F162" s="249" t="s">
        <v>318</v>
      </c>
      <c r="G162" s="250" t="s">
        <v>319</v>
      </c>
      <c r="H162" s="251">
        <v>2</v>
      </c>
      <c r="I162" s="252"/>
      <c r="J162" s="251">
        <f>ROUND(I162*H162,2)</f>
        <v>0</v>
      </c>
      <c r="K162" s="253"/>
      <c r="L162" s="254"/>
      <c r="M162" s="255" t="s">
        <v>1</v>
      </c>
      <c r="N162" s="256" t="s">
        <v>41</v>
      </c>
      <c r="O162" s="94"/>
      <c r="P162" s="243">
        <f>O162*H162</f>
        <v>0</v>
      </c>
      <c r="Q162" s="243">
        <v>0.001</v>
      </c>
      <c r="R162" s="243">
        <f>Q162*H162</f>
        <v>0.002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272</v>
      </c>
      <c r="AT162" s="245" t="s">
        <v>212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272</v>
      </c>
      <c r="BM162" s="245" t="s">
        <v>320</v>
      </c>
    </row>
    <row r="163" s="2" customFormat="1" ht="24.15" customHeight="1">
      <c r="A163" s="35"/>
      <c r="B163" s="36"/>
      <c r="C163" s="234" t="s">
        <v>321</v>
      </c>
      <c r="D163" s="234" t="s">
        <v>170</v>
      </c>
      <c r="E163" s="235" t="s">
        <v>322</v>
      </c>
      <c r="F163" s="236" t="s">
        <v>323</v>
      </c>
      <c r="G163" s="237" t="s">
        <v>267</v>
      </c>
      <c r="H163" s="238">
        <v>6.1600000000000001</v>
      </c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268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268</v>
      </c>
      <c r="BM163" s="245" t="s">
        <v>324</v>
      </c>
    </row>
    <row r="164" s="2" customFormat="1" ht="21.75" customHeight="1">
      <c r="A164" s="35"/>
      <c r="B164" s="36"/>
      <c r="C164" s="247" t="s">
        <v>325</v>
      </c>
      <c r="D164" s="247" t="s">
        <v>212</v>
      </c>
      <c r="E164" s="248" t="s">
        <v>326</v>
      </c>
      <c r="F164" s="249" t="s">
        <v>327</v>
      </c>
      <c r="G164" s="250" t="s">
        <v>319</v>
      </c>
      <c r="H164" s="251">
        <v>0.01</v>
      </c>
      <c r="I164" s="252"/>
      <c r="J164" s="251">
        <f>ROUND(I164*H164,2)</f>
        <v>0</v>
      </c>
      <c r="K164" s="253"/>
      <c r="L164" s="254"/>
      <c r="M164" s="255" t="s">
        <v>1</v>
      </c>
      <c r="N164" s="256" t="s">
        <v>41</v>
      </c>
      <c r="O164" s="94"/>
      <c r="P164" s="243">
        <f>O164*H164</f>
        <v>0</v>
      </c>
      <c r="Q164" s="243">
        <v>0.001</v>
      </c>
      <c r="R164" s="243">
        <f>Q164*H164</f>
        <v>1.0000000000000001E-05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272</v>
      </c>
      <c r="AT164" s="245" t="s">
        <v>212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272</v>
      </c>
      <c r="BM164" s="245" t="s">
        <v>328</v>
      </c>
    </row>
    <row r="165" s="2" customFormat="1" ht="21.75" customHeight="1">
      <c r="A165" s="35"/>
      <c r="B165" s="36"/>
      <c r="C165" s="247" t="s">
        <v>329</v>
      </c>
      <c r="D165" s="247" t="s">
        <v>212</v>
      </c>
      <c r="E165" s="248" t="s">
        <v>330</v>
      </c>
      <c r="F165" s="249" t="s">
        <v>331</v>
      </c>
      <c r="G165" s="250" t="s">
        <v>319</v>
      </c>
      <c r="H165" s="251">
        <v>0.01</v>
      </c>
      <c r="I165" s="252"/>
      <c r="J165" s="251">
        <f>ROUND(I165*H165,2)</f>
        <v>0</v>
      </c>
      <c r="K165" s="253"/>
      <c r="L165" s="254"/>
      <c r="M165" s="255" t="s">
        <v>1</v>
      </c>
      <c r="N165" s="256" t="s">
        <v>41</v>
      </c>
      <c r="O165" s="94"/>
      <c r="P165" s="243">
        <f>O165*H165</f>
        <v>0</v>
      </c>
      <c r="Q165" s="243">
        <v>0.001</v>
      </c>
      <c r="R165" s="243">
        <f>Q165*H165</f>
        <v>1.0000000000000001E-05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272</v>
      </c>
      <c r="AT165" s="245" t="s">
        <v>212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272</v>
      </c>
      <c r="BM165" s="245" t="s">
        <v>332</v>
      </c>
    </row>
    <row r="166" s="2" customFormat="1" ht="16.5" customHeight="1">
      <c r="A166" s="35"/>
      <c r="B166" s="36"/>
      <c r="C166" s="247" t="s">
        <v>333</v>
      </c>
      <c r="D166" s="247" t="s">
        <v>212</v>
      </c>
      <c r="E166" s="248" t="s">
        <v>334</v>
      </c>
      <c r="F166" s="249" t="s">
        <v>335</v>
      </c>
      <c r="G166" s="250" t="s">
        <v>319</v>
      </c>
      <c r="H166" s="251">
        <v>0.01</v>
      </c>
      <c r="I166" s="252"/>
      <c r="J166" s="251">
        <f>ROUND(I166*H166,2)</f>
        <v>0</v>
      </c>
      <c r="K166" s="253"/>
      <c r="L166" s="254"/>
      <c r="M166" s="255" t="s">
        <v>1</v>
      </c>
      <c r="N166" s="256" t="s">
        <v>41</v>
      </c>
      <c r="O166" s="94"/>
      <c r="P166" s="243">
        <f>O166*H166</f>
        <v>0</v>
      </c>
      <c r="Q166" s="243">
        <v>0.001</v>
      </c>
      <c r="R166" s="243">
        <f>Q166*H166</f>
        <v>1.0000000000000001E-05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272</v>
      </c>
      <c r="AT166" s="245" t="s">
        <v>212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272</v>
      </c>
      <c r="BM166" s="245" t="s">
        <v>336</v>
      </c>
    </row>
    <row r="167" s="2" customFormat="1" ht="33" customHeight="1">
      <c r="A167" s="35"/>
      <c r="B167" s="36"/>
      <c r="C167" s="234" t="s">
        <v>337</v>
      </c>
      <c r="D167" s="234" t="s">
        <v>170</v>
      </c>
      <c r="E167" s="235" t="s">
        <v>338</v>
      </c>
      <c r="F167" s="236" t="s">
        <v>339</v>
      </c>
      <c r="G167" s="237" t="s">
        <v>267</v>
      </c>
      <c r="H167" s="238">
        <v>38</v>
      </c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</v>
      </c>
      <c r="R167" s="243">
        <f>Q167*H167</f>
        <v>0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268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268</v>
      </c>
      <c r="BM167" s="245" t="s">
        <v>340</v>
      </c>
    </row>
    <row r="168" s="2" customFormat="1" ht="16.5" customHeight="1">
      <c r="A168" s="35"/>
      <c r="B168" s="36"/>
      <c r="C168" s="247" t="s">
        <v>341</v>
      </c>
      <c r="D168" s="247" t="s">
        <v>212</v>
      </c>
      <c r="E168" s="248" t="s">
        <v>342</v>
      </c>
      <c r="F168" s="249" t="s">
        <v>343</v>
      </c>
      <c r="G168" s="250" t="s">
        <v>319</v>
      </c>
      <c r="H168" s="251">
        <v>35.719999999999999</v>
      </c>
      <c r="I168" s="252"/>
      <c r="J168" s="251">
        <f>ROUND(I168*H168,2)</f>
        <v>0</v>
      </c>
      <c r="K168" s="253"/>
      <c r="L168" s="254"/>
      <c r="M168" s="255" t="s">
        <v>1</v>
      </c>
      <c r="N168" s="256" t="s">
        <v>41</v>
      </c>
      <c r="O168" s="94"/>
      <c r="P168" s="243">
        <f>O168*H168</f>
        <v>0</v>
      </c>
      <c r="Q168" s="243">
        <v>0.001</v>
      </c>
      <c r="R168" s="243">
        <f>Q168*H168</f>
        <v>0.035720000000000002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272</v>
      </c>
      <c r="AT168" s="245" t="s">
        <v>212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272</v>
      </c>
      <c r="BM168" s="245" t="s">
        <v>344</v>
      </c>
    </row>
    <row r="169" s="2" customFormat="1" ht="16.5" customHeight="1">
      <c r="A169" s="35"/>
      <c r="B169" s="36"/>
      <c r="C169" s="234" t="s">
        <v>345</v>
      </c>
      <c r="D169" s="234" t="s">
        <v>170</v>
      </c>
      <c r="E169" s="235" t="s">
        <v>346</v>
      </c>
      <c r="F169" s="236" t="s">
        <v>347</v>
      </c>
      <c r="G169" s="237" t="s">
        <v>348</v>
      </c>
      <c r="H169" s="238">
        <v>14</v>
      </c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268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268</v>
      </c>
      <c r="BM169" s="245" t="s">
        <v>349</v>
      </c>
    </row>
    <row r="170" s="2" customFormat="1" ht="24.15" customHeight="1">
      <c r="A170" s="35"/>
      <c r="B170" s="36"/>
      <c r="C170" s="247" t="s">
        <v>350</v>
      </c>
      <c r="D170" s="247" t="s">
        <v>212</v>
      </c>
      <c r="E170" s="248" t="s">
        <v>351</v>
      </c>
      <c r="F170" s="249" t="s">
        <v>352</v>
      </c>
      <c r="G170" s="250" t="s">
        <v>209</v>
      </c>
      <c r="H170" s="251">
        <v>6</v>
      </c>
      <c r="I170" s="252"/>
      <c r="J170" s="251">
        <f>ROUND(I170*H170,2)</f>
        <v>0</v>
      </c>
      <c r="K170" s="253"/>
      <c r="L170" s="254"/>
      <c r="M170" s="255" t="s">
        <v>1</v>
      </c>
      <c r="N170" s="256" t="s">
        <v>41</v>
      </c>
      <c r="O170" s="94"/>
      <c r="P170" s="243">
        <f>O170*H170</f>
        <v>0</v>
      </c>
      <c r="Q170" s="243">
        <v>0.00022000000000000001</v>
      </c>
      <c r="R170" s="243">
        <f>Q170*H170</f>
        <v>0.00132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272</v>
      </c>
      <c r="AT170" s="245" t="s">
        <v>212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272</v>
      </c>
      <c r="BM170" s="245" t="s">
        <v>353</v>
      </c>
    </row>
    <row r="171" s="2" customFormat="1" ht="16.5" customHeight="1">
      <c r="A171" s="35"/>
      <c r="B171" s="36"/>
      <c r="C171" s="247" t="s">
        <v>354</v>
      </c>
      <c r="D171" s="247" t="s">
        <v>212</v>
      </c>
      <c r="E171" s="248" t="s">
        <v>355</v>
      </c>
      <c r="F171" s="249" t="s">
        <v>356</v>
      </c>
      <c r="G171" s="250" t="s">
        <v>209</v>
      </c>
      <c r="H171" s="251">
        <v>4</v>
      </c>
      <c r="I171" s="252"/>
      <c r="J171" s="251">
        <f>ROUND(I171*H171,2)</f>
        <v>0</v>
      </c>
      <c r="K171" s="253"/>
      <c r="L171" s="254"/>
      <c r="M171" s="255" t="s">
        <v>1</v>
      </c>
      <c r="N171" s="256" t="s">
        <v>41</v>
      </c>
      <c r="O171" s="94"/>
      <c r="P171" s="243">
        <f>O171*H171</f>
        <v>0</v>
      </c>
      <c r="Q171" s="243">
        <v>0.00021000000000000001</v>
      </c>
      <c r="R171" s="243">
        <f>Q171*H171</f>
        <v>0.00084000000000000003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272</v>
      </c>
      <c r="AT171" s="245" t="s">
        <v>212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272</v>
      </c>
      <c r="BM171" s="245" t="s">
        <v>357</v>
      </c>
    </row>
    <row r="172" s="2" customFormat="1" ht="16.5" customHeight="1">
      <c r="A172" s="35"/>
      <c r="B172" s="36"/>
      <c r="C172" s="247" t="s">
        <v>358</v>
      </c>
      <c r="D172" s="247" t="s">
        <v>212</v>
      </c>
      <c r="E172" s="248" t="s">
        <v>359</v>
      </c>
      <c r="F172" s="249" t="s">
        <v>360</v>
      </c>
      <c r="G172" s="250" t="s">
        <v>209</v>
      </c>
      <c r="H172" s="251">
        <v>4</v>
      </c>
      <c r="I172" s="252"/>
      <c r="J172" s="251">
        <f>ROUND(I172*H172,2)</f>
        <v>0</v>
      </c>
      <c r="K172" s="253"/>
      <c r="L172" s="254"/>
      <c r="M172" s="255" t="s">
        <v>1</v>
      </c>
      <c r="N172" s="256" t="s">
        <v>41</v>
      </c>
      <c r="O172" s="94"/>
      <c r="P172" s="243">
        <f>O172*H172</f>
        <v>0</v>
      </c>
      <c r="Q172" s="243">
        <v>0.00014999999999999999</v>
      </c>
      <c r="R172" s="243">
        <f>Q172*H172</f>
        <v>0.00059999999999999995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272</v>
      </c>
      <c r="AT172" s="245" t="s">
        <v>212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272</v>
      </c>
      <c r="BM172" s="245" t="s">
        <v>361</v>
      </c>
    </row>
    <row r="173" s="2" customFormat="1" ht="21.75" customHeight="1">
      <c r="A173" s="35"/>
      <c r="B173" s="36"/>
      <c r="C173" s="234" t="s">
        <v>362</v>
      </c>
      <c r="D173" s="234" t="s">
        <v>170</v>
      </c>
      <c r="E173" s="235" t="s">
        <v>363</v>
      </c>
      <c r="F173" s="236" t="s">
        <v>364</v>
      </c>
      <c r="G173" s="237" t="s">
        <v>267</v>
      </c>
      <c r="H173" s="238">
        <v>83</v>
      </c>
      <c r="I173" s="239"/>
      <c r="J173" s="238">
        <f>ROUND(I173*H173,2)</f>
        <v>0</v>
      </c>
      <c r="K173" s="240"/>
      <c r="L173" s="41"/>
      <c r="M173" s="241" t="s">
        <v>1</v>
      </c>
      <c r="N173" s="242" t="s">
        <v>41</v>
      </c>
      <c r="O173" s="94"/>
      <c r="P173" s="243">
        <f>O173*H173</f>
        <v>0</v>
      </c>
      <c r="Q173" s="243">
        <v>0</v>
      </c>
      <c r="R173" s="243">
        <f>Q173*H173</f>
        <v>0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268</v>
      </c>
      <c r="AT173" s="245" t="s">
        <v>170</v>
      </c>
      <c r="AU173" s="245" t="s">
        <v>87</v>
      </c>
      <c r="AY173" s="14" t="s">
        <v>168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6">
        <f>ROUND(I173*H173,2)</f>
        <v>0</v>
      </c>
      <c r="BL173" s="14" t="s">
        <v>268</v>
      </c>
      <c r="BM173" s="245" t="s">
        <v>365</v>
      </c>
    </row>
    <row r="174" s="2" customFormat="1" ht="16.5" customHeight="1">
      <c r="A174" s="35"/>
      <c r="B174" s="36"/>
      <c r="C174" s="247" t="s">
        <v>366</v>
      </c>
      <c r="D174" s="247" t="s">
        <v>212</v>
      </c>
      <c r="E174" s="248" t="s">
        <v>367</v>
      </c>
      <c r="F174" s="249" t="s">
        <v>368</v>
      </c>
      <c r="G174" s="250" t="s">
        <v>267</v>
      </c>
      <c r="H174" s="251">
        <v>83</v>
      </c>
      <c r="I174" s="252"/>
      <c r="J174" s="251">
        <f>ROUND(I174*H174,2)</f>
        <v>0</v>
      </c>
      <c r="K174" s="253"/>
      <c r="L174" s="254"/>
      <c r="M174" s="255" t="s">
        <v>1</v>
      </c>
      <c r="N174" s="256" t="s">
        <v>41</v>
      </c>
      <c r="O174" s="94"/>
      <c r="P174" s="243">
        <f>O174*H174</f>
        <v>0</v>
      </c>
      <c r="Q174" s="243">
        <v>0.00019000000000000001</v>
      </c>
      <c r="R174" s="243">
        <f>Q174*H174</f>
        <v>0.015769999999999999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272</v>
      </c>
      <c r="AT174" s="245" t="s">
        <v>212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272</v>
      </c>
      <c r="BM174" s="245" t="s">
        <v>369</v>
      </c>
    </row>
    <row r="175" s="2" customFormat="1" ht="21.75" customHeight="1">
      <c r="A175" s="35"/>
      <c r="B175" s="36"/>
      <c r="C175" s="234" t="s">
        <v>370</v>
      </c>
      <c r="D175" s="234" t="s">
        <v>170</v>
      </c>
      <c r="E175" s="235" t="s">
        <v>371</v>
      </c>
      <c r="F175" s="236" t="s">
        <v>372</v>
      </c>
      <c r="G175" s="237" t="s">
        <v>267</v>
      </c>
      <c r="H175" s="238">
        <v>38</v>
      </c>
      <c r="I175" s="239"/>
      <c r="J175" s="238">
        <f>ROUND(I175*H175,2)</f>
        <v>0</v>
      </c>
      <c r="K175" s="240"/>
      <c r="L175" s="41"/>
      <c r="M175" s="241" t="s">
        <v>1</v>
      </c>
      <c r="N175" s="242" t="s">
        <v>41</v>
      </c>
      <c r="O175" s="94"/>
      <c r="P175" s="243">
        <f>O175*H175</f>
        <v>0</v>
      </c>
      <c r="Q175" s="243">
        <v>0</v>
      </c>
      <c r="R175" s="243">
        <f>Q175*H175</f>
        <v>0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268</v>
      </c>
      <c r="AT175" s="245" t="s">
        <v>170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268</v>
      </c>
      <c r="BM175" s="245" t="s">
        <v>373</v>
      </c>
    </row>
    <row r="176" s="2" customFormat="1" ht="16.5" customHeight="1">
      <c r="A176" s="35"/>
      <c r="B176" s="36"/>
      <c r="C176" s="234" t="s">
        <v>374</v>
      </c>
      <c r="D176" s="234" t="s">
        <v>170</v>
      </c>
      <c r="E176" s="235" t="s">
        <v>375</v>
      </c>
      <c r="F176" s="236" t="s">
        <v>376</v>
      </c>
      <c r="G176" s="237" t="s">
        <v>209</v>
      </c>
      <c r="H176" s="238">
        <v>1</v>
      </c>
      <c r="I176" s="239"/>
      <c r="J176" s="238">
        <f>ROUND(I176*H176,2)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268</v>
      </c>
      <c r="AT176" s="245" t="s">
        <v>170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268</v>
      </c>
      <c r="BM176" s="245" t="s">
        <v>377</v>
      </c>
    </row>
    <row r="177" s="2" customFormat="1" ht="16.5" customHeight="1">
      <c r="A177" s="35"/>
      <c r="B177" s="36"/>
      <c r="C177" s="234" t="s">
        <v>378</v>
      </c>
      <c r="D177" s="234" t="s">
        <v>170</v>
      </c>
      <c r="E177" s="235" t="s">
        <v>379</v>
      </c>
      <c r="F177" s="236" t="s">
        <v>380</v>
      </c>
      <c r="G177" s="237" t="s">
        <v>381</v>
      </c>
      <c r="H177" s="238">
        <v>2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</v>
      </c>
      <c r="R177" s="243">
        <f>Q177*H177</f>
        <v>0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382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382</v>
      </c>
      <c r="BM177" s="245" t="s">
        <v>383</v>
      </c>
    </row>
    <row r="178" s="2" customFormat="1" ht="16.5" customHeight="1">
      <c r="A178" s="35"/>
      <c r="B178" s="36"/>
      <c r="C178" s="234" t="s">
        <v>384</v>
      </c>
      <c r="D178" s="234" t="s">
        <v>170</v>
      </c>
      <c r="E178" s="235" t="s">
        <v>385</v>
      </c>
      <c r="F178" s="236" t="s">
        <v>386</v>
      </c>
      <c r="G178" s="237" t="s">
        <v>381</v>
      </c>
      <c r="H178" s="238">
        <v>1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382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382</v>
      </c>
      <c r="BM178" s="245" t="s">
        <v>387</v>
      </c>
    </row>
    <row r="179" s="2" customFormat="1" ht="16.5" customHeight="1">
      <c r="A179" s="35"/>
      <c r="B179" s="36"/>
      <c r="C179" s="234" t="s">
        <v>388</v>
      </c>
      <c r="D179" s="234" t="s">
        <v>170</v>
      </c>
      <c r="E179" s="235" t="s">
        <v>389</v>
      </c>
      <c r="F179" s="236" t="s">
        <v>390</v>
      </c>
      <c r="G179" s="237" t="s">
        <v>381</v>
      </c>
      <c r="H179" s="238">
        <v>1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382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382</v>
      </c>
      <c r="BM179" s="245" t="s">
        <v>391</v>
      </c>
    </row>
    <row r="180" s="2" customFormat="1" ht="16.5" customHeight="1">
      <c r="A180" s="35"/>
      <c r="B180" s="36"/>
      <c r="C180" s="234" t="s">
        <v>392</v>
      </c>
      <c r="D180" s="234" t="s">
        <v>170</v>
      </c>
      <c r="E180" s="235" t="s">
        <v>393</v>
      </c>
      <c r="F180" s="236" t="s">
        <v>394</v>
      </c>
      <c r="G180" s="237" t="s">
        <v>381</v>
      </c>
      <c r="H180" s="238">
        <v>5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382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382</v>
      </c>
      <c r="BM180" s="245" t="s">
        <v>395</v>
      </c>
    </row>
    <row r="181" s="2" customFormat="1" ht="16.5" customHeight="1">
      <c r="A181" s="35"/>
      <c r="B181" s="36"/>
      <c r="C181" s="234" t="s">
        <v>396</v>
      </c>
      <c r="D181" s="234" t="s">
        <v>170</v>
      </c>
      <c r="E181" s="235" t="s">
        <v>397</v>
      </c>
      <c r="F181" s="236" t="s">
        <v>398</v>
      </c>
      <c r="G181" s="237" t="s">
        <v>399</v>
      </c>
      <c r="H181" s="239"/>
      <c r="I181" s="239"/>
      <c r="J181" s="238">
        <f>ROUND(I181*H181,2)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268</v>
      </c>
      <c r="AT181" s="245" t="s">
        <v>170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268</v>
      </c>
      <c r="BM181" s="245" t="s">
        <v>400</v>
      </c>
    </row>
    <row r="182" s="2" customFormat="1" ht="16.5" customHeight="1">
      <c r="A182" s="35"/>
      <c r="B182" s="36"/>
      <c r="C182" s="234" t="s">
        <v>401</v>
      </c>
      <c r="D182" s="234" t="s">
        <v>170</v>
      </c>
      <c r="E182" s="235" t="s">
        <v>402</v>
      </c>
      <c r="F182" s="236" t="s">
        <v>403</v>
      </c>
      <c r="G182" s="237" t="s">
        <v>399</v>
      </c>
      <c r="H182" s="239"/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272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272</v>
      </c>
      <c r="BM182" s="245" t="s">
        <v>404</v>
      </c>
    </row>
    <row r="183" s="2" customFormat="1" ht="16.5" customHeight="1">
      <c r="A183" s="35"/>
      <c r="B183" s="36"/>
      <c r="C183" s="234" t="s">
        <v>405</v>
      </c>
      <c r="D183" s="234" t="s">
        <v>170</v>
      </c>
      <c r="E183" s="235" t="s">
        <v>406</v>
      </c>
      <c r="F183" s="236" t="s">
        <v>407</v>
      </c>
      <c r="G183" s="237" t="s">
        <v>399</v>
      </c>
      <c r="H183" s="239"/>
      <c r="I183" s="239"/>
      <c r="J183" s="238">
        <f>ROUND(I183*H183,2)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268</v>
      </c>
      <c r="AT183" s="245" t="s">
        <v>170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268</v>
      </c>
      <c r="BM183" s="245" t="s">
        <v>408</v>
      </c>
    </row>
    <row r="184" s="12" customFormat="1" ht="22.8" customHeight="1">
      <c r="A184" s="12"/>
      <c r="B184" s="218"/>
      <c r="C184" s="219"/>
      <c r="D184" s="220" t="s">
        <v>74</v>
      </c>
      <c r="E184" s="232" t="s">
        <v>409</v>
      </c>
      <c r="F184" s="232" t="s">
        <v>410</v>
      </c>
      <c r="G184" s="219"/>
      <c r="H184" s="219"/>
      <c r="I184" s="222"/>
      <c r="J184" s="233">
        <f>BK184</f>
        <v>0</v>
      </c>
      <c r="K184" s="219"/>
      <c r="L184" s="224"/>
      <c r="M184" s="225"/>
      <c r="N184" s="226"/>
      <c r="O184" s="226"/>
      <c r="P184" s="227">
        <f>SUM(P185:P196)</f>
        <v>0</v>
      </c>
      <c r="Q184" s="226"/>
      <c r="R184" s="227">
        <f>SUM(R185:R196)</f>
        <v>3.2467099999999998</v>
      </c>
      <c r="S184" s="226"/>
      <c r="T184" s="228">
        <f>SUM(T185:T196)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9" t="s">
        <v>102</v>
      </c>
      <c r="AT184" s="230" t="s">
        <v>74</v>
      </c>
      <c r="AU184" s="230" t="s">
        <v>79</v>
      </c>
      <c r="AY184" s="229" t="s">
        <v>168</v>
      </c>
      <c r="BK184" s="231">
        <f>SUM(BK185:BK196)</f>
        <v>0</v>
      </c>
    </row>
    <row r="185" s="2" customFormat="1" ht="24.15" customHeight="1">
      <c r="A185" s="35"/>
      <c r="B185" s="36"/>
      <c r="C185" s="234" t="s">
        <v>411</v>
      </c>
      <c r="D185" s="234" t="s">
        <v>170</v>
      </c>
      <c r="E185" s="235" t="s">
        <v>412</v>
      </c>
      <c r="F185" s="236" t="s">
        <v>413</v>
      </c>
      <c r="G185" s="237" t="s">
        <v>414</v>
      </c>
      <c r="H185" s="238">
        <v>0.050000000000000003</v>
      </c>
      <c r="I185" s="239"/>
      <c r="J185" s="238">
        <f>ROUND(I185*H185,2)</f>
        <v>0</v>
      </c>
      <c r="K185" s="240"/>
      <c r="L185" s="41"/>
      <c r="M185" s="241" t="s">
        <v>1</v>
      </c>
      <c r="N185" s="242" t="s">
        <v>41</v>
      </c>
      <c r="O185" s="94"/>
      <c r="P185" s="243">
        <f>O185*H185</f>
        <v>0</v>
      </c>
      <c r="Q185" s="243">
        <v>0</v>
      </c>
      <c r="R185" s="243">
        <f>Q185*H185</f>
        <v>0</v>
      </c>
      <c r="S185" s="243">
        <v>0</v>
      </c>
      <c r="T185" s="24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268</v>
      </c>
      <c r="AT185" s="245" t="s">
        <v>170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268</v>
      </c>
      <c r="BM185" s="245" t="s">
        <v>415</v>
      </c>
    </row>
    <row r="186" s="2" customFormat="1" ht="16.5" customHeight="1">
      <c r="A186" s="35"/>
      <c r="B186" s="36"/>
      <c r="C186" s="247" t="s">
        <v>416</v>
      </c>
      <c r="D186" s="247" t="s">
        <v>212</v>
      </c>
      <c r="E186" s="248" t="s">
        <v>417</v>
      </c>
      <c r="F186" s="249" t="s">
        <v>418</v>
      </c>
      <c r="G186" s="250" t="s">
        <v>319</v>
      </c>
      <c r="H186" s="251">
        <v>0.029999999999999999</v>
      </c>
      <c r="I186" s="252"/>
      <c r="J186" s="251">
        <f>ROUND(I186*H186,2)</f>
        <v>0</v>
      </c>
      <c r="K186" s="253"/>
      <c r="L186" s="254"/>
      <c r="M186" s="255" t="s">
        <v>1</v>
      </c>
      <c r="N186" s="256" t="s">
        <v>41</v>
      </c>
      <c r="O186" s="94"/>
      <c r="P186" s="243">
        <f>O186*H186</f>
        <v>0</v>
      </c>
      <c r="Q186" s="243">
        <v>0.001</v>
      </c>
      <c r="R186" s="243">
        <f>Q186*H186</f>
        <v>3.0000000000000001E-05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272</v>
      </c>
      <c r="AT186" s="245" t="s">
        <v>212</v>
      </c>
      <c r="AU186" s="245" t="s">
        <v>87</v>
      </c>
      <c r="AY186" s="14" t="s">
        <v>168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6">
        <f>ROUND(I186*H186,2)</f>
        <v>0</v>
      </c>
      <c r="BL186" s="14" t="s">
        <v>272</v>
      </c>
      <c r="BM186" s="245" t="s">
        <v>419</v>
      </c>
    </row>
    <row r="187" s="2" customFormat="1" ht="16.5" customHeight="1">
      <c r="A187" s="35"/>
      <c r="B187" s="36"/>
      <c r="C187" s="247" t="s">
        <v>420</v>
      </c>
      <c r="D187" s="247" t="s">
        <v>212</v>
      </c>
      <c r="E187" s="248" t="s">
        <v>421</v>
      </c>
      <c r="F187" s="249" t="s">
        <v>422</v>
      </c>
      <c r="G187" s="250" t="s">
        <v>423</v>
      </c>
      <c r="H187" s="251">
        <v>0.5</v>
      </c>
      <c r="I187" s="252"/>
      <c r="J187" s="251">
        <f>ROUND(I187*H187,2)</f>
        <v>0</v>
      </c>
      <c r="K187" s="253"/>
      <c r="L187" s="254"/>
      <c r="M187" s="255" t="s">
        <v>1</v>
      </c>
      <c r="N187" s="256" t="s">
        <v>41</v>
      </c>
      <c r="O187" s="94"/>
      <c r="P187" s="243">
        <f>O187*H187</f>
        <v>0</v>
      </c>
      <c r="Q187" s="243">
        <v>0.025000000000000001</v>
      </c>
      <c r="R187" s="243">
        <f>Q187*H187</f>
        <v>0.012500000000000001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272</v>
      </c>
      <c r="AT187" s="245" t="s">
        <v>212</v>
      </c>
      <c r="AU187" s="245" t="s">
        <v>87</v>
      </c>
      <c r="AY187" s="14" t="s">
        <v>168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6">
        <f>ROUND(I187*H187,2)</f>
        <v>0</v>
      </c>
      <c r="BL187" s="14" t="s">
        <v>272</v>
      </c>
      <c r="BM187" s="245" t="s">
        <v>424</v>
      </c>
    </row>
    <row r="188" s="2" customFormat="1" ht="24.15" customHeight="1">
      <c r="A188" s="35"/>
      <c r="B188" s="36"/>
      <c r="C188" s="234" t="s">
        <v>425</v>
      </c>
      <c r="D188" s="234" t="s">
        <v>170</v>
      </c>
      <c r="E188" s="235" t="s">
        <v>426</v>
      </c>
      <c r="F188" s="236" t="s">
        <v>427</v>
      </c>
      <c r="G188" s="237" t="s">
        <v>177</v>
      </c>
      <c r="H188" s="238">
        <v>3.9900000000000002</v>
      </c>
      <c r="I188" s="239"/>
      <c r="J188" s="238">
        <f>ROUND(I188*H188,2)</f>
        <v>0</v>
      </c>
      <c r="K188" s="240"/>
      <c r="L188" s="41"/>
      <c r="M188" s="241" t="s">
        <v>1</v>
      </c>
      <c r="N188" s="242" t="s">
        <v>41</v>
      </c>
      <c r="O188" s="94"/>
      <c r="P188" s="243">
        <f>O188*H188</f>
        <v>0</v>
      </c>
      <c r="Q188" s="243">
        <v>0</v>
      </c>
      <c r="R188" s="243">
        <f>Q188*H188</f>
        <v>0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268</v>
      </c>
      <c r="AT188" s="245" t="s">
        <v>170</v>
      </c>
      <c r="AU188" s="245" t="s">
        <v>87</v>
      </c>
      <c r="AY188" s="14" t="s">
        <v>168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6">
        <f>ROUND(I188*H188,2)</f>
        <v>0</v>
      </c>
      <c r="BL188" s="14" t="s">
        <v>268</v>
      </c>
      <c r="BM188" s="245" t="s">
        <v>428</v>
      </c>
    </row>
    <row r="189" s="2" customFormat="1" ht="24.15" customHeight="1">
      <c r="A189" s="35"/>
      <c r="B189" s="36"/>
      <c r="C189" s="234" t="s">
        <v>429</v>
      </c>
      <c r="D189" s="234" t="s">
        <v>170</v>
      </c>
      <c r="E189" s="235" t="s">
        <v>430</v>
      </c>
      <c r="F189" s="236" t="s">
        <v>431</v>
      </c>
      <c r="G189" s="237" t="s">
        <v>267</v>
      </c>
      <c r="H189" s="238">
        <v>38</v>
      </c>
      <c r="I189" s="239"/>
      <c r="J189" s="238">
        <f>ROUND(I189*H189,2)</f>
        <v>0</v>
      </c>
      <c r="K189" s="240"/>
      <c r="L189" s="41"/>
      <c r="M189" s="241" t="s">
        <v>1</v>
      </c>
      <c r="N189" s="242" t="s">
        <v>41</v>
      </c>
      <c r="O189" s="94"/>
      <c r="P189" s="243">
        <f>O189*H189</f>
        <v>0</v>
      </c>
      <c r="Q189" s="243">
        <v>0</v>
      </c>
      <c r="R189" s="243">
        <f>Q189*H189</f>
        <v>0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268</v>
      </c>
      <c r="AT189" s="245" t="s">
        <v>170</v>
      </c>
      <c r="AU189" s="245" t="s">
        <v>87</v>
      </c>
      <c r="AY189" s="14" t="s">
        <v>168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6">
        <f>ROUND(I189*H189,2)</f>
        <v>0</v>
      </c>
      <c r="BL189" s="14" t="s">
        <v>268</v>
      </c>
      <c r="BM189" s="245" t="s">
        <v>432</v>
      </c>
    </row>
    <row r="190" s="2" customFormat="1" ht="24.15" customHeight="1">
      <c r="A190" s="35"/>
      <c r="B190" s="36"/>
      <c r="C190" s="234" t="s">
        <v>433</v>
      </c>
      <c r="D190" s="234" t="s">
        <v>170</v>
      </c>
      <c r="E190" s="235" t="s">
        <v>434</v>
      </c>
      <c r="F190" s="236" t="s">
        <v>435</v>
      </c>
      <c r="G190" s="237" t="s">
        <v>177</v>
      </c>
      <c r="H190" s="238">
        <v>7.9800000000000004</v>
      </c>
      <c r="I190" s="239"/>
      <c r="J190" s="238">
        <f>ROUND(I190*H190,2)</f>
        <v>0</v>
      </c>
      <c r="K190" s="240"/>
      <c r="L190" s="41"/>
      <c r="M190" s="241" t="s">
        <v>1</v>
      </c>
      <c r="N190" s="242" t="s">
        <v>41</v>
      </c>
      <c r="O190" s="94"/>
      <c r="P190" s="243">
        <f>O190*H190</f>
        <v>0</v>
      </c>
      <c r="Q190" s="243">
        <v>0</v>
      </c>
      <c r="R190" s="243">
        <f>Q190*H190</f>
        <v>0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268</v>
      </c>
      <c r="AT190" s="245" t="s">
        <v>170</v>
      </c>
      <c r="AU190" s="245" t="s">
        <v>87</v>
      </c>
      <c r="AY190" s="14" t="s">
        <v>168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6">
        <f>ROUND(I190*H190,2)</f>
        <v>0</v>
      </c>
      <c r="BL190" s="14" t="s">
        <v>268</v>
      </c>
      <c r="BM190" s="245" t="s">
        <v>436</v>
      </c>
    </row>
    <row r="191" s="2" customFormat="1" ht="33" customHeight="1">
      <c r="A191" s="35"/>
      <c r="B191" s="36"/>
      <c r="C191" s="234" t="s">
        <v>437</v>
      </c>
      <c r="D191" s="234" t="s">
        <v>170</v>
      </c>
      <c r="E191" s="235" t="s">
        <v>438</v>
      </c>
      <c r="F191" s="236" t="s">
        <v>439</v>
      </c>
      <c r="G191" s="237" t="s">
        <v>267</v>
      </c>
      <c r="H191" s="238">
        <v>38</v>
      </c>
      <c r="I191" s="239"/>
      <c r="J191" s="238">
        <f>ROUND(I191*H191,2)</f>
        <v>0</v>
      </c>
      <c r="K191" s="240"/>
      <c r="L191" s="41"/>
      <c r="M191" s="241" t="s">
        <v>1</v>
      </c>
      <c r="N191" s="242" t="s">
        <v>41</v>
      </c>
      <c r="O191" s="94"/>
      <c r="P191" s="243">
        <f>O191*H191</f>
        <v>0</v>
      </c>
      <c r="Q191" s="243">
        <v>0</v>
      </c>
      <c r="R191" s="243">
        <f>Q191*H191</f>
        <v>0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268</v>
      </c>
      <c r="AT191" s="245" t="s">
        <v>170</v>
      </c>
      <c r="AU191" s="245" t="s">
        <v>87</v>
      </c>
      <c r="AY191" s="14" t="s">
        <v>168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6">
        <f>ROUND(I191*H191,2)</f>
        <v>0</v>
      </c>
      <c r="BL191" s="14" t="s">
        <v>268</v>
      </c>
      <c r="BM191" s="245" t="s">
        <v>440</v>
      </c>
    </row>
    <row r="192" s="2" customFormat="1" ht="16.5" customHeight="1">
      <c r="A192" s="35"/>
      <c r="B192" s="36"/>
      <c r="C192" s="247" t="s">
        <v>441</v>
      </c>
      <c r="D192" s="247" t="s">
        <v>212</v>
      </c>
      <c r="E192" s="248" t="s">
        <v>442</v>
      </c>
      <c r="F192" s="249" t="s">
        <v>443</v>
      </c>
      <c r="G192" s="250" t="s">
        <v>190</v>
      </c>
      <c r="H192" s="251">
        <v>3.23</v>
      </c>
      <c r="I192" s="252"/>
      <c r="J192" s="251">
        <f>ROUND(I192*H192,2)</f>
        <v>0</v>
      </c>
      <c r="K192" s="253"/>
      <c r="L192" s="254"/>
      <c r="M192" s="255" t="s">
        <v>1</v>
      </c>
      <c r="N192" s="256" t="s">
        <v>41</v>
      </c>
      <c r="O192" s="94"/>
      <c r="P192" s="243">
        <f>O192*H192</f>
        <v>0</v>
      </c>
      <c r="Q192" s="243">
        <v>1</v>
      </c>
      <c r="R192" s="243">
        <f>Q192*H192</f>
        <v>3.23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272</v>
      </c>
      <c r="AT192" s="245" t="s">
        <v>212</v>
      </c>
      <c r="AU192" s="245" t="s">
        <v>87</v>
      </c>
      <c r="AY192" s="14" t="s">
        <v>168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6">
        <f>ROUND(I192*H192,2)</f>
        <v>0</v>
      </c>
      <c r="BL192" s="14" t="s">
        <v>272</v>
      </c>
      <c r="BM192" s="245" t="s">
        <v>444</v>
      </c>
    </row>
    <row r="193" s="2" customFormat="1" ht="24.15" customHeight="1">
      <c r="A193" s="35"/>
      <c r="B193" s="36"/>
      <c r="C193" s="234" t="s">
        <v>445</v>
      </c>
      <c r="D193" s="234" t="s">
        <v>170</v>
      </c>
      <c r="E193" s="235" t="s">
        <v>446</v>
      </c>
      <c r="F193" s="236" t="s">
        <v>447</v>
      </c>
      <c r="G193" s="237" t="s">
        <v>267</v>
      </c>
      <c r="H193" s="238">
        <v>38</v>
      </c>
      <c r="I193" s="239"/>
      <c r="J193" s="238">
        <f>ROUND(I193*H193,2)</f>
        <v>0</v>
      </c>
      <c r="K193" s="240"/>
      <c r="L193" s="41"/>
      <c r="M193" s="241" t="s">
        <v>1</v>
      </c>
      <c r="N193" s="242" t="s">
        <v>41</v>
      </c>
      <c r="O193" s="94"/>
      <c r="P193" s="243">
        <f>O193*H193</f>
        <v>0</v>
      </c>
      <c r="Q193" s="243">
        <v>0</v>
      </c>
      <c r="R193" s="243">
        <f>Q193*H193</f>
        <v>0</v>
      </c>
      <c r="S193" s="243">
        <v>0</v>
      </c>
      <c r="T193" s="24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268</v>
      </c>
      <c r="AT193" s="245" t="s">
        <v>170</v>
      </c>
      <c r="AU193" s="245" t="s">
        <v>87</v>
      </c>
      <c r="AY193" s="14" t="s">
        <v>168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6">
        <f>ROUND(I193*H193,2)</f>
        <v>0</v>
      </c>
      <c r="BL193" s="14" t="s">
        <v>268</v>
      </c>
      <c r="BM193" s="245" t="s">
        <v>448</v>
      </c>
    </row>
    <row r="194" s="2" customFormat="1" ht="24.15" customHeight="1">
      <c r="A194" s="35"/>
      <c r="B194" s="36"/>
      <c r="C194" s="247" t="s">
        <v>449</v>
      </c>
      <c r="D194" s="247" t="s">
        <v>212</v>
      </c>
      <c r="E194" s="248" t="s">
        <v>450</v>
      </c>
      <c r="F194" s="249" t="s">
        <v>451</v>
      </c>
      <c r="G194" s="250" t="s">
        <v>267</v>
      </c>
      <c r="H194" s="251">
        <v>41.799999999999997</v>
      </c>
      <c r="I194" s="252"/>
      <c r="J194" s="251">
        <f>ROUND(I194*H194,2)</f>
        <v>0</v>
      </c>
      <c r="K194" s="253"/>
      <c r="L194" s="254"/>
      <c r="M194" s="255" t="s">
        <v>1</v>
      </c>
      <c r="N194" s="256" t="s">
        <v>41</v>
      </c>
      <c r="O194" s="94"/>
      <c r="P194" s="243">
        <f>O194*H194</f>
        <v>0</v>
      </c>
      <c r="Q194" s="243">
        <v>0.00010000000000000001</v>
      </c>
      <c r="R194" s="243">
        <f>Q194*H194</f>
        <v>0.0041799999999999997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272</v>
      </c>
      <c r="AT194" s="245" t="s">
        <v>212</v>
      </c>
      <c r="AU194" s="245" t="s">
        <v>87</v>
      </c>
      <c r="AY194" s="14" t="s">
        <v>168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6">
        <f>ROUND(I194*H194,2)</f>
        <v>0</v>
      </c>
      <c r="BL194" s="14" t="s">
        <v>272</v>
      </c>
      <c r="BM194" s="245" t="s">
        <v>452</v>
      </c>
    </row>
    <row r="195" s="2" customFormat="1" ht="33" customHeight="1">
      <c r="A195" s="35"/>
      <c r="B195" s="36"/>
      <c r="C195" s="234" t="s">
        <v>453</v>
      </c>
      <c r="D195" s="234" t="s">
        <v>170</v>
      </c>
      <c r="E195" s="235" t="s">
        <v>454</v>
      </c>
      <c r="F195" s="236" t="s">
        <v>455</v>
      </c>
      <c r="G195" s="237" t="s">
        <v>267</v>
      </c>
      <c r="H195" s="238">
        <v>38</v>
      </c>
      <c r="I195" s="239"/>
      <c r="J195" s="238">
        <f>ROUND(I195*H195,2)</f>
        <v>0</v>
      </c>
      <c r="K195" s="240"/>
      <c r="L195" s="41"/>
      <c r="M195" s="241" t="s">
        <v>1</v>
      </c>
      <c r="N195" s="242" t="s">
        <v>41</v>
      </c>
      <c r="O195" s="94"/>
      <c r="P195" s="243">
        <f>O195*H195</f>
        <v>0</v>
      </c>
      <c r="Q195" s="243">
        <v>0</v>
      </c>
      <c r="R195" s="243">
        <f>Q195*H195</f>
        <v>0</v>
      </c>
      <c r="S195" s="243">
        <v>0</v>
      </c>
      <c r="T195" s="24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5" t="s">
        <v>268</v>
      </c>
      <c r="AT195" s="245" t="s">
        <v>170</v>
      </c>
      <c r="AU195" s="245" t="s">
        <v>87</v>
      </c>
      <c r="AY195" s="14" t="s">
        <v>168</v>
      </c>
      <c r="BE195" s="246">
        <f>IF(N195="základná",J195,0)</f>
        <v>0</v>
      </c>
      <c r="BF195" s="246">
        <f>IF(N195="znížená",J195,0)</f>
        <v>0</v>
      </c>
      <c r="BG195" s="246">
        <f>IF(N195="zákl. prenesená",J195,0)</f>
        <v>0</v>
      </c>
      <c r="BH195" s="246">
        <f>IF(N195="zníž. prenesená",J195,0)</f>
        <v>0</v>
      </c>
      <c r="BI195" s="246">
        <f>IF(N195="nulová",J195,0)</f>
        <v>0</v>
      </c>
      <c r="BJ195" s="14" t="s">
        <v>87</v>
      </c>
      <c r="BK195" s="246">
        <f>ROUND(I195*H195,2)</f>
        <v>0</v>
      </c>
      <c r="BL195" s="14" t="s">
        <v>268</v>
      </c>
      <c r="BM195" s="245" t="s">
        <v>456</v>
      </c>
    </row>
    <row r="196" s="2" customFormat="1" ht="16.5" customHeight="1">
      <c r="A196" s="35"/>
      <c r="B196" s="36"/>
      <c r="C196" s="234" t="s">
        <v>457</v>
      </c>
      <c r="D196" s="234" t="s">
        <v>170</v>
      </c>
      <c r="E196" s="235" t="s">
        <v>406</v>
      </c>
      <c r="F196" s="236" t="s">
        <v>407</v>
      </c>
      <c r="G196" s="237" t="s">
        <v>399</v>
      </c>
      <c r="H196" s="239"/>
      <c r="I196" s="239"/>
      <c r="J196" s="238">
        <f>ROUND(I196*H196,2)</f>
        <v>0</v>
      </c>
      <c r="K196" s="240"/>
      <c r="L196" s="41"/>
      <c r="M196" s="257" t="s">
        <v>1</v>
      </c>
      <c r="N196" s="258" t="s">
        <v>41</v>
      </c>
      <c r="O196" s="259"/>
      <c r="P196" s="260">
        <f>O196*H196</f>
        <v>0</v>
      </c>
      <c r="Q196" s="260">
        <v>0</v>
      </c>
      <c r="R196" s="260">
        <f>Q196*H196</f>
        <v>0</v>
      </c>
      <c r="S196" s="260">
        <v>0</v>
      </c>
      <c r="T196" s="26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268</v>
      </c>
      <c r="AT196" s="245" t="s">
        <v>170</v>
      </c>
      <c r="AU196" s="245" t="s">
        <v>87</v>
      </c>
      <c r="AY196" s="14" t="s">
        <v>168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6">
        <f>ROUND(I196*H196,2)</f>
        <v>0</v>
      </c>
      <c r="BL196" s="14" t="s">
        <v>268</v>
      </c>
      <c r="BM196" s="245" t="s">
        <v>458</v>
      </c>
    </row>
    <row r="197" s="2" customFormat="1" ht="6.96" customHeight="1">
      <c r="A197" s="35"/>
      <c r="B197" s="69"/>
      <c r="C197" s="70"/>
      <c r="D197" s="70"/>
      <c r="E197" s="70"/>
      <c r="F197" s="70"/>
      <c r="G197" s="70"/>
      <c r="H197" s="70"/>
      <c r="I197" s="70"/>
      <c r="J197" s="70"/>
      <c r="K197" s="70"/>
      <c r="L197" s="41"/>
      <c r="M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</row>
  </sheetData>
  <sheetProtection sheet="1" autoFilter="0" formatColumns="0" formatRows="0" objects="1" scenarios="1" spinCount="100000" saltValue="wubHisMTe10gQA3CeXj8pQnr3WW0eZVC7xK6+9PdPpiUVUvEMzkQKH0qMDjiuYjK91llcjj78ZyGEr1jlGS3GQ==" hashValue="8GesXqJMiShb3+xPWHmN5I76d0vess/97QmwvLiTf3WMjbVYAgZs5EqZIb7RqmNAEnVBsn6L5vKNmx06hf+8lQ==" algorithmName="SHA-512" password="CC35"/>
  <autoFilter ref="C127:K1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459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460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ROUND(J131,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ROUND((SUM(BE131:BE279)),  2)</f>
        <v>0</v>
      </c>
      <c r="G35" s="168"/>
      <c r="H35" s="168"/>
      <c r="I35" s="169">
        <v>0.20000000000000001</v>
      </c>
      <c r="J35" s="167">
        <f>ROUND(((SUM(BE131:BE279))*I35),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ROUND((SUM(BF131:BF279)),  2)</f>
        <v>0</v>
      </c>
      <c r="G36" s="168"/>
      <c r="H36" s="168"/>
      <c r="I36" s="169">
        <v>0.20000000000000001</v>
      </c>
      <c r="J36" s="167">
        <f>ROUND(((SUM(BF131:BF279))*I36),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ROUND((SUM(BG131:BG279)),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ROUND((SUM(BH131:BH279)),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ROUND((SUM(BI131:BI279)),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459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101-02-01 - Zastávka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MACURA M.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J131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J132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J133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J162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462</v>
      </c>
      <c r="E102" s="203"/>
      <c r="F102" s="203"/>
      <c r="G102" s="203"/>
      <c r="H102" s="203"/>
      <c r="I102" s="203"/>
      <c r="J102" s="204">
        <f>J173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151</v>
      </c>
      <c r="E103" s="203"/>
      <c r="F103" s="203"/>
      <c r="G103" s="203"/>
      <c r="H103" s="203"/>
      <c r="I103" s="203"/>
      <c r="J103" s="204">
        <f>J175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463</v>
      </c>
      <c r="E104" s="203"/>
      <c r="F104" s="203"/>
      <c r="G104" s="203"/>
      <c r="H104" s="203"/>
      <c r="I104" s="203"/>
      <c r="J104" s="204">
        <f>J197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1"/>
      <c r="C105" s="136"/>
      <c r="D105" s="202" t="s">
        <v>152</v>
      </c>
      <c r="E105" s="203"/>
      <c r="F105" s="203"/>
      <c r="G105" s="203"/>
      <c r="H105" s="203"/>
      <c r="I105" s="203"/>
      <c r="J105" s="204">
        <f>J213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153</v>
      </c>
      <c r="E106" s="203"/>
      <c r="F106" s="203"/>
      <c r="G106" s="203"/>
      <c r="H106" s="203"/>
      <c r="I106" s="203"/>
      <c r="J106" s="204">
        <f>J263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5"/>
      <c r="C107" s="196"/>
      <c r="D107" s="197" t="s">
        <v>239</v>
      </c>
      <c r="E107" s="198"/>
      <c r="F107" s="198"/>
      <c r="G107" s="198"/>
      <c r="H107" s="198"/>
      <c r="I107" s="198"/>
      <c r="J107" s="199">
        <f>J265</f>
        <v>0</v>
      </c>
      <c r="K107" s="196"/>
      <c r="L107" s="20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1"/>
      <c r="C108" s="136"/>
      <c r="D108" s="202" t="s">
        <v>464</v>
      </c>
      <c r="E108" s="203"/>
      <c r="F108" s="203"/>
      <c r="G108" s="203"/>
      <c r="H108" s="203"/>
      <c r="I108" s="203"/>
      <c r="J108" s="204">
        <f>J266</f>
        <v>0</v>
      </c>
      <c r="K108" s="136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1"/>
      <c r="C109" s="136"/>
      <c r="D109" s="202" t="s">
        <v>241</v>
      </c>
      <c r="E109" s="203"/>
      <c r="F109" s="203"/>
      <c r="G109" s="203"/>
      <c r="H109" s="203"/>
      <c r="I109" s="203"/>
      <c r="J109" s="204">
        <f>J268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154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14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6.25" customHeight="1">
      <c r="A119" s="35"/>
      <c r="B119" s="36"/>
      <c r="C119" s="37"/>
      <c r="D119" s="37"/>
      <c r="E119" s="190" t="str">
        <f>E7</f>
        <v xml:space="preserve"> Modernizácia zastávok verejnej dopravy a informačných systémov, II. etapa</v>
      </c>
      <c r="F119" s="29"/>
      <c r="G119" s="29"/>
      <c r="H119" s="29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" customFormat="1" ht="12" customHeight="1">
      <c r="B120" s="18"/>
      <c r="C120" s="29" t="s">
        <v>139</v>
      </c>
      <c r="D120" s="19"/>
      <c r="E120" s="19"/>
      <c r="F120" s="19"/>
      <c r="G120" s="19"/>
      <c r="H120" s="19"/>
      <c r="I120" s="19"/>
      <c r="J120" s="19"/>
      <c r="K120" s="19"/>
      <c r="L120" s="17"/>
    </row>
    <row r="121" s="2" customFormat="1" ht="16.5" customHeight="1">
      <c r="A121" s="35"/>
      <c r="B121" s="36"/>
      <c r="C121" s="37"/>
      <c r="D121" s="37"/>
      <c r="E121" s="190" t="s">
        <v>459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141</v>
      </c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9" t="str">
        <f>E11</f>
        <v>101-02-01 - Zastávka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7"/>
      <c r="E125" s="37"/>
      <c r="F125" s="24" t="str">
        <f>F14</f>
        <v>KOŠICE</v>
      </c>
      <c r="G125" s="37"/>
      <c r="H125" s="37"/>
      <c r="I125" s="29" t="s">
        <v>20</v>
      </c>
      <c r="J125" s="82" t="str">
        <f>IF(J14="","",J14)</f>
        <v>17. 1. 2022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22</v>
      </c>
      <c r="D127" s="37"/>
      <c r="E127" s="37"/>
      <c r="F127" s="24" t="str">
        <f>E17</f>
        <v>MESTO KOŠICE</v>
      </c>
      <c r="G127" s="37"/>
      <c r="H127" s="37"/>
      <c r="I127" s="29" t="s">
        <v>28</v>
      </c>
      <c r="J127" s="33" t="str">
        <f>E23</f>
        <v>ISPO spol. s r.o.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26</v>
      </c>
      <c r="D128" s="37"/>
      <c r="E128" s="37"/>
      <c r="F128" s="24" t="str">
        <f>IF(E20="","",E20)</f>
        <v>Vyplň údaj</v>
      </c>
      <c r="G128" s="37"/>
      <c r="H128" s="37"/>
      <c r="I128" s="29" t="s">
        <v>32</v>
      </c>
      <c r="J128" s="33" t="str">
        <f>E26</f>
        <v>MACURA M.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206"/>
      <c r="B130" s="207"/>
      <c r="C130" s="208" t="s">
        <v>155</v>
      </c>
      <c r="D130" s="209" t="s">
        <v>60</v>
      </c>
      <c r="E130" s="209" t="s">
        <v>56</v>
      </c>
      <c r="F130" s="209" t="s">
        <v>57</v>
      </c>
      <c r="G130" s="209" t="s">
        <v>156</v>
      </c>
      <c r="H130" s="209" t="s">
        <v>157</v>
      </c>
      <c r="I130" s="209" t="s">
        <v>158</v>
      </c>
      <c r="J130" s="210" t="s">
        <v>146</v>
      </c>
      <c r="K130" s="211" t="s">
        <v>159</v>
      </c>
      <c r="L130" s="212"/>
      <c r="M130" s="103" t="s">
        <v>1</v>
      </c>
      <c r="N130" s="104" t="s">
        <v>39</v>
      </c>
      <c r="O130" s="104" t="s">
        <v>160</v>
      </c>
      <c r="P130" s="104" t="s">
        <v>161</v>
      </c>
      <c r="Q130" s="104" t="s">
        <v>162</v>
      </c>
      <c r="R130" s="104" t="s">
        <v>163</v>
      </c>
      <c r="S130" s="104" t="s">
        <v>164</v>
      </c>
      <c r="T130" s="105" t="s">
        <v>165</v>
      </c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</row>
    <row r="131" s="2" customFormat="1" ht="22.8" customHeight="1">
      <c r="A131" s="35"/>
      <c r="B131" s="36"/>
      <c r="C131" s="110" t="s">
        <v>147</v>
      </c>
      <c r="D131" s="37"/>
      <c r="E131" s="37"/>
      <c r="F131" s="37"/>
      <c r="G131" s="37"/>
      <c r="H131" s="37"/>
      <c r="I131" s="37"/>
      <c r="J131" s="213">
        <f>BK131</f>
        <v>0</v>
      </c>
      <c r="K131" s="37"/>
      <c r="L131" s="41"/>
      <c r="M131" s="106"/>
      <c r="N131" s="214"/>
      <c r="O131" s="107"/>
      <c r="P131" s="215">
        <f>P132+P265</f>
        <v>0</v>
      </c>
      <c r="Q131" s="107"/>
      <c r="R131" s="215">
        <f>R132+R265</f>
        <v>621.39437530000021</v>
      </c>
      <c r="S131" s="107"/>
      <c r="T131" s="216">
        <f>T132+T265</f>
        <v>283.26500000000004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74</v>
      </c>
      <c r="AU131" s="14" t="s">
        <v>148</v>
      </c>
      <c r="BK131" s="217">
        <f>BK132+BK265</f>
        <v>0</v>
      </c>
    </row>
    <row r="132" s="12" customFormat="1" ht="25.92" customHeight="1">
      <c r="A132" s="12"/>
      <c r="B132" s="218"/>
      <c r="C132" s="219"/>
      <c r="D132" s="220" t="s">
        <v>74</v>
      </c>
      <c r="E132" s="221" t="s">
        <v>166</v>
      </c>
      <c r="F132" s="221" t="s">
        <v>167</v>
      </c>
      <c r="G132" s="219"/>
      <c r="H132" s="219"/>
      <c r="I132" s="222"/>
      <c r="J132" s="223">
        <f>BK132</f>
        <v>0</v>
      </c>
      <c r="K132" s="219"/>
      <c r="L132" s="224"/>
      <c r="M132" s="225"/>
      <c r="N132" s="226"/>
      <c r="O132" s="226"/>
      <c r="P132" s="227">
        <f>P133+P162+P173+P175+P197+P213+P263</f>
        <v>0</v>
      </c>
      <c r="Q132" s="226"/>
      <c r="R132" s="227">
        <f>R133+R162+R173+R175+R197+R213+R263</f>
        <v>620.50632530000019</v>
      </c>
      <c r="S132" s="226"/>
      <c r="T132" s="228">
        <f>T133+T162+T173+T175+T197+T213+T263</f>
        <v>283.26500000000004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9" t="s">
        <v>79</v>
      </c>
      <c r="AT132" s="230" t="s">
        <v>74</v>
      </c>
      <c r="AU132" s="230" t="s">
        <v>75</v>
      </c>
      <c r="AY132" s="229" t="s">
        <v>168</v>
      </c>
      <c r="BK132" s="231">
        <f>BK133+BK162+BK173+BK175+BK197+BK213+BK263</f>
        <v>0</v>
      </c>
    </row>
    <row r="133" s="12" customFormat="1" ht="22.8" customHeight="1">
      <c r="A133" s="12"/>
      <c r="B133" s="218"/>
      <c r="C133" s="219"/>
      <c r="D133" s="220" t="s">
        <v>74</v>
      </c>
      <c r="E133" s="232" t="s">
        <v>79</v>
      </c>
      <c r="F133" s="232" t="s">
        <v>169</v>
      </c>
      <c r="G133" s="219"/>
      <c r="H133" s="219"/>
      <c r="I133" s="222"/>
      <c r="J133" s="233">
        <f>BK133</f>
        <v>0</v>
      </c>
      <c r="K133" s="219"/>
      <c r="L133" s="224"/>
      <c r="M133" s="225"/>
      <c r="N133" s="226"/>
      <c r="O133" s="226"/>
      <c r="P133" s="227">
        <f>SUM(P134:P161)</f>
        <v>0</v>
      </c>
      <c r="Q133" s="226"/>
      <c r="R133" s="227">
        <f>SUM(R134:R161)</f>
        <v>3.1790500000000002</v>
      </c>
      <c r="S133" s="226"/>
      <c r="T133" s="228">
        <f>SUM(T134:T161)</f>
        <v>276.03500000000003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79</v>
      </c>
      <c r="AT133" s="230" t="s">
        <v>74</v>
      </c>
      <c r="AU133" s="230" t="s">
        <v>79</v>
      </c>
      <c r="AY133" s="229" t="s">
        <v>168</v>
      </c>
      <c r="BK133" s="231">
        <f>SUM(BK134:BK161)</f>
        <v>0</v>
      </c>
    </row>
    <row r="134" s="2" customFormat="1" ht="24.15" customHeight="1">
      <c r="A134" s="35"/>
      <c r="B134" s="36"/>
      <c r="C134" s="234" t="s">
        <v>79</v>
      </c>
      <c r="D134" s="234" t="s">
        <v>170</v>
      </c>
      <c r="E134" s="235" t="s">
        <v>171</v>
      </c>
      <c r="F134" s="236" t="s">
        <v>172</v>
      </c>
      <c r="G134" s="237" t="s">
        <v>173</v>
      </c>
      <c r="H134" s="238">
        <v>10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0.26000000000000001</v>
      </c>
      <c r="T134" s="244">
        <f>S134*H134</f>
        <v>2.6000000000000001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465</v>
      </c>
    </row>
    <row r="135" s="2" customFormat="1" ht="33" customHeight="1">
      <c r="A135" s="35"/>
      <c r="B135" s="36"/>
      <c r="C135" s="234" t="s">
        <v>87</v>
      </c>
      <c r="D135" s="234" t="s">
        <v>170</v>
      </c>
      <c r="E135" s="235" t="s">
        <v>466</v>
      </c>
      <c r="F135" s="236" t="s">
        <v>467</v>
      </c>
      <c r="G135" s="237" t="s">
        <v>173</v>
      </c>
      <c r="H135" s="238">
        <v>44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0.23499999999999999</v>
      </c>
      <c r="T135" s="244">
        <f>S135*H135</f>
        <v>10.34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468</v>
      </c>
    </row>
    <row r="136" s="2" customFormat="1" ht="24.15" customHeight="1">
      <c r="A136" s="35"/>
      <c r="B136" s="36"/>
      <c r="C136" s="234" t="s">
        <v>102</v>
      </c>
      <c r="D136" s="234" t="s">
        <v>170</v>
      </c>
      <c r="E136" s="235" t="s">
        <v>469</v>
      </c>
      <c r="F136" s="236" t="s">
        <v>470</v>
      </c>
      <c r="G136" s="237" t="s">
        <v>173</v>
      </c>
      <c r="H136" s="238">
        <v>190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0.098000000000000004</v>
      </c>
      <c r="T136" s="244">
        <f>S136*H136</f>
        <v>18.620000000000001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471</v>
      </c>
    </row>
    <row r="137" s="2" customFormat="1" ht="24.15" customHeight="1">
      <c r="A137" s="35"/>
      <c r="B137" s="36"/>
      <c r="C137" s="234" t="s">
        <v>109</v>
      </c>
      <c r="D137" s="234" t="s">
        <v>170</v>
      </c>
      <c r="E137" s="235" t="s">
        <v>472</v>
      </c>
      <c r="F137" s="236" t="s">
        <v>473</v>
      </c>
      <c r="G137" s="237" t="s">
        <v>173</v>
      </c>
      <c r="H137" s="238">
        <v>143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0.45000000000000001</v>
      </c>
      <c r="T137" s="244">
        <f>S137*H137</f>
        <v>64.350000000000009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474</v>
      </c>
    </row>
    <row r="138" s="2" customFormat="1" ht="33" customHeight="1">
      <c r="A138" s="35"/>
      <c r="B138" s="36"/>
      <c r="C138" s="234" t="s">
        <v>120</v>
      </c>
      <c r="D138" s="234" t="s">
        <v>170</v>
      </c>
      <c r="E138" s="235" t="s">
        <v>475</v>
      </c>
      <c r="F138" s="236" t="s">
        <v>476</v>
      </c>
      <c r="G138" s="237" t="s">
        <v>267</v>
      </c>
      <c r="H138" s="238">
        <v>71</v>
      </c>
      <c r="I138" s="239"/>
      <c r="J138" s="238">
        <f>ROUND(I138*H138,2)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0.14499999999999999</v>
      </c>
      <c r="T138" s="244">
        <f>S138*H138</f>
        <v>10.295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109</v>
      </c>
      <c r="AT138" s="245" t="s">
        <v>170</v>
      </c>
      <c r="AU138" s="245" t="s">
        <v>87</v>
      </c>
      <c r="AY138" s="14" t="s">
        <v>168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6">
        <f>ROUND(I138*H138,2)</f>
        <v>0</v>
      </c>
      <c r="BL138" s="14" t="s">
        <v>109</v>
      </c>
      <c r="BM138" s="245" t="s">
        <v>477</v>
      </c>
    </row>
    <row r="139" s="2" customFormat="1" ht="33" customHeight="1">
      <c r="A139" s="35"/>
      <c r="B139" s="36"/>
      <c r="C139" s="234" t="s">
        <v>127</v>
      </c>
      <c r="D139" s="234" t="s">
        <v>170</v>
      </c>
      <c r="E139" s="235" t="s">
        <v>478</v>
      </c>
      <c r="F139" s="236" t="s">
        <v>479</v>
      </c>
      <c r="G139" s="237" t="s">
        <v>173</v>
      </c>
      <c r="H139" s="238">
        <v>200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0.23499999999999999</v>
      </c>
      <c r="T139" s="244">
        <f>S139*H139</f>
        <v>47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480</v>
      </c>
    </row>
    <row r="140" s="2" customFormat="1" ht="33" customHeight="1">
      <c r="A140" s="35"/>
      <c r="B140" s="36"/>
      <c r="C140" s="234" t="s">
        <v>192</v>
      </c>
      <c r="D140" s="234" t="s">
        <v>170</v>
      </c>
      <c r="E140" s="235" t="s">
        <v>481</v>
      </c>
      <c r="F140" s="236" t="s">
        <v>482</v>
      </c>
      <c r="G140" s="237" t="s">
        <v>173</v>
      </c>
      <c r="H140" s="238">
        <v>143</v>
      </c>
      <c r="I140" s="239"/>
      <c r="J140" s="238">
        <f>ROUND(I140*H140,2)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0.56000000000000005</v>
      </c>
      <c r="T140" s="244">
        <f>S140*H140</f>
        <v>80.080000000000013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109</v>
      </c>
      <c r="AT140" s="245" t="s">
        <v>170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109</v>
      </c>
      <c r="BM140" s="245" t="s">
        <v>483</v>
      </c>
    </row>
    <row r="141" s="2" customFormat="1" ht="33" customHeight="1">
      <c r="A141" s="35"/>
      <c r="B141" s="36"/>
      <c r="C141" s="234" t="s">
        <v>197</v>
      </c>
      <c r="D141" s="234" t="s">
        <v>170</v>
      </c>
      <c r="E141" s="235" t="s">
        <v>484</v>
      </c>
      <c r="F141" s="236" t="s">
        <v>485</v>
      </c>
      <c r="G141" s="237" t="s">
        <v>173</v>
      </c>
      <c r="H141" s="238">
        <v>190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0.22500000000000001</v>
      </c>
      <c r="T141" s="244">
        <f>S141*H141</f>
        <v>42.75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486</v>
      </c>
    </row>
    <row r="142" s="2" customFormat="1" ht="33" customHeight="1">
      <c r="A142" s="35"/>
      <c r="B142" s="36"/>
      <c r="C142" s="234" t="s">
        <v>201</v>
      </c>
      <c r="D142" s="234" t="s">
        <v>170</v>
      </c>
      <c r="E142" s="235" t="s">
        <v>487</v>
      </c>
      <c r="F142" s="236" t="s">
        <v>488</v>
      </c>
      <c r="G142" s="237" t="s">
        <v>177</v>
      </c>
      <c r="H142" s="238">
        <v>15.5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109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489</v>
      </c>
    </row>
    <row r="143" s="2" customFormat="1" ht="24.15" customHeight="1">
      <c r="A143" s="35"/>
      <c r="B143" s="36"/>
      <c r="C143" s="234" t="s">
        <v>206</v>
      </c>
      <c r="D143" s="234" t="s">
        <v>170</v>
      </c>
      <c r="E143" s="235" t="s">
        <v>490</v>
      </c>
      <c r="F143" s="236" t="s">
        <v>491</v>
      </c>
      <c r="G143" s="237" t="s">
        <v>177</v>
      </c>
      <c r="H143" s="238">
        <v>120.88</v>
      </c>
      <c r="I143" s="239"/>
      <c r="J143" s="238">
        <f>ROUND(I143*H143,2)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109</v>
      </c>
      <c r="AT143" s="245" t="s">
        <v>170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109</v>
      </c>
      <c r="BM143" s="245" t="s">
        <v>492</v>
      </c>
    </row>
    <row r="144" s="2" customFormat="1" ht="24.15" customHeight="1">
      <c r="A144" s="35"/>
      <c r="B144" s="36"/>
      <c r="C144" s="234" t="s">
        <v>211</v>
      </c>
      <c r="D144" s="234" t="s">
        <v>170</v>
      </c>
      <c r="E144" s="235" t="s">
        <v>493</v>
      </c>
      <c r="F144" s="236" t="s">
        <v>494</v>
      </c>
      <c r="G144" s="237" t="s">
        <v>177</v>
      </c>
      <c r="H144" s="238">
        <v>36.259999999999998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495</v>
      </c>
    </row>
    <row r="145" s="2" customFormat="1" ht="21.75" customHeight="1">
      <c r="A145" s="35"/>
      <c r="B145" s="36"/>
      <c r="C145" s="234" t="s">
        <v>216</v>
      </c>
      <c r="D145" s="234" t="s">
        <v>170</v>
      </c>
      <c r="E145" s="235" t="s">
        <v>496</v>
      </c>
      <c r="F145" s="236" t="s">
        <v>497</v>
      </c>
      <c r="G145" s="237" t="s">
        <v>177</v>
      </c>
      <c r="H145" s="238">
        <v>12.960000000000001</v>
      </c>
      <c r="I145" s="239"/>
      <c r="J145" s="238">
        <f>ROUND(I145*H145,2)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109</v>
      </c>
      <c r="AT145" s="245" t="s">
        <v>170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498</v>
      </c>
    </row>
    <row r="146" s="2" customFormat="1" ht="37.8" customHeight="1">
      <c r="A146" s="35"/>
      <c r="B146" s="36"/>
      <c r="C146" s="234" t="s">
        <v>220</v>
      </c>
      <c r="D146" s="234" t="s">
        <v>170</v>
      </c>
      <c r="E146" s="235" t="s">
        <v>499</v>
      </c>
      <c r="F146" s="236" t="s">
        <v>500</v>
      </c>
      <c r="G146" s="237" t="s">
        <v>177</v>
      </c>
      <c r="H146" s="238">
        <v>3.8900000000000001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501</v>
      </c>
    </row>
    <row r="147" s="2" customFormat="1" ht="16.5" customHeight="1">
      <c r="A147" s="35"/>
      <c r="B147" s="36"/>
      <c r="C147" s="234" t="s">
        <v>224</v>
      </c>
      <c r="D147" s="234" t="s">
        <v>170</v>
      </c>
      <c r="E147" s="235" t="s">
        <v>502</v>
      </c>
      <c r="F147" s="236" t="s">
        <v>503</v>
      </c>
      <c r="G147" s="237" t="s">
        <v>177</v>
      </c>
      <c r="H147" s="238">
        <v>12.789999999999999</v>
      </c>
      <c r="I147" s="239"/>
      <c r="J147" s="238">
        <f>ROUND(I147*H147,2)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109</v>
      </c>
      <c r="AT147" s="245" t="s">
        <v>170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504</v>
      </c>
    </row>
    <row r="148" s="2" customFormat="1" ht="37.8" customHeight="1">
      <c r="A148" s="35"/>
      <c r="B148" s="36"/>
      <c r="C148" s="234" t="s">
        <v>228</v>
      </c>
      <c r="D148" s="234" t="s">
        <v>170</v>
      </c>
      <c r="E148" s="235" t="s">
        <v>505</v>
      </c>
      <c r="F148" s="236" t="s">
        <v>506</v>
      </c>
      <c r="G148" s="237" t="s">
        <v>177</v>
      </c>
      <c r="H148" s="238">
        <v>3.8300000000000001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507</v>
      </c>
    </row>
    <row r="149" s="2" customFormat="1" ht="37.8" customHeight="1">
      <c r="A149" s="35"/>
      <c r="B149" s="36"/>
      <c r="C149" s="234" t="s">
        <v>234</v>
      </c>
      <c r="D149" s="234" t="s">
        <v>170</v>
      </c>
      <c r="E149" s="235" t="s">
        <v>508</v>
      </c>
      <c r="F149" s="236" t="s">
        <v>509</v>
      </c>
      <c r="G149" s="237" t="s">
        <v>177</v>
      </c>
      <c r="H149" s="238">
        <v>135.56999999999999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109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109</v>
      </c>
      <c r="BM149" s="245" t="s">
        <v>510</v>
      </c>
    </row>
    <row r="150" s="2" customFormat="1" ht="44.25" customHeight="1">
      <c r="A150" s="35"/>
      <c r="B150" s="36"/>
      <c r="C150" s="234" t="s">
        <v>277</v>
      </c>
      <c r="D150" s="234" t="s">
        <v>170</v>
      </c>
      <c r="E150" s="235" t="s">
        <v>511</v>
      </c>
      <c r="F150" s="236" t="s">
        <v>512</v>
      </c>
      <c r="G150" s="237" t="s">
        <v>177</v>
      </c>
      <c r="H150" s="238">
        <v>948.97000000000003</v>
      </c>
      <c r="I150" s="239"/>
      <c r="J150" s="238">
        <f>ROUND(I150*H150,2)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109</v>
      </c>
      <c r="AT150" s="245" t="s">
        <v>170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109</v>
      </c>
      <c r="BM150" s="245" t="s">
        <v>513</v>
      </c>
    </row>
    <row r="151" s="2" customFormat="1" ht="21.75" customHeight="1">
      <c r="A151" s="35"/>
      <c r="B151" s="36"/>
      <c r="C151" s="234" t="s">
        <v>281</v>
      </c>
      <c r="D151" s="234" t="s">
        <v>170</v>
      </c>
      <c r="E151" s="235" t="s">
        <v>514</v>
      </c>
      <c r="F151" s="236" t="s">
        <v>515</v>
      </c>
      <c r="G151" s="237" t="s">
        <v>177</v>
      </c>
      <c r="H151" s="238">
        <v>135.56999999999999</v>
      </c>
      <c r="I151" s="239"/>
      <c r="J151" s="238">
        <f>ROUND(I151*H151,2)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109</v>
      </c>
      <c r="AT151" s="245" t="s">
        <v>170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109</v>
      </c>
      <c r="BM151" s="245" t="s">
        <v>516</v>
      </c>
    </row>
    <row r="152" s="2" customFormat="1" ht="24.15" customHeight="1">
      <c r="A152" s="35"/>
      <c r="B152" s="36"/>
      <c r="C152" s="234" t="s">
        <v>285</v>
      </c>
      <c r="D152" s="234" t="s">
        <v>170</v>
      </c>
      <c r="E152" s="235" t="s">
        <v>188</v>
      </c>
      <c r="F152" s="236" t="s">
        <v>189</v>
      </c>
      <c r="G152" s="237" t="s">
        <v>190</v>
      </c>
      <c r="H152" s="238">
        <v>340.76999999999998</v>
      </c>
      <c r="I152" s="239"/>
      <c r="J152" s="238">
        <f>ROUND(I152*H152,2)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109</v>
      </c>
      <c r="AT152" s="245" t="s">
        <v>170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109</v>
      </c>
      <c r="BM152" s="245" t="s">
        <v>517</v>
      </c>
    </row>
    <row r="153" s="2" customFormat="1" ht="24.15" customHeight="1">
      <c r="A153" s="35"/>
      <c r="B153" s="36"/>
      <c r="C153" s="234" t="s">
        <v>7</v>
      </c>
      <c r="D153" s="234" t="s">
        <v>170</v>
      </c>
      <c r="E153" s="235" t="s">
        <v>518</v>
      </c>
      <c r="F153" s="236" t="s">
        <v>519</v>
      </c>
      <c r="G153" s="237" t="s">
        <v>177</v>
      </c>
      <c r="H153" s="238">
        <v>11.060000000000001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109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109</v>
      </c>
      <c r="BM153" s="245" t="s">
        <v>520</v>
      </c>
    </row>
    <row r="154" s="2" customFormat="1" ht="24.15" customHeight="1">
      <c r="A154" s="35"/>
      <c r="B154" s="36"/>
      <c r="C154" s="234" t="s">
        <v>292</v>
      </c>
      <c r="D154" s="234" t="s">
        <v>170</v>
      </c>
      <c r="E154" s="235" t="s">
        <v>521</v>
      </c>
      <c r="F154" s="236" t="s">
        <v>522</v>
      </c>
      <c r="G154" s="237" t="s">
        <v>177</v>
      </c>
      <c r="H154" s="238">
        <v>1.8400000000000001</v>
      </c>
      <c r="I154" s="239"/>
      <c r="J154" s="238">
        <f>ROUND(I154*H154,2)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109</v>
      </c>
      <c r="AT154" s="245" t="s">
        <v>170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109</v>
      </c>
      <c r="BM154" s="245" t="s">
        <v>523</v>
      </c>
    </row>
    <row r="155" s="2" customFormat="1" ht="16.5" customHeight="1">
      <c r="A155" s="35"/>
      <c r="B155" s="36"/>
      <c r="C155" s="247" t="s">
        <v>296</v>
      </c>
      <c r="D155" s="247" t="s">
        <v>212</v>
      </c>
      <c r="E155" s="248" t="s">
        <v>524</v>
      </c>
      <c r="F155" s="249" t="s">
        <v>525</v>
      </c>
      <c r="G155" s="250" t="s">
        <v>190</v>
      </c>
      <c r="H155" s="251">
        <v>3.1299999999999999</v>
      </c>
      <c r="I155" s="252"/>
      <c r="J155" s="251">
        <f>ROUND(I155*H155,2)</f>
        <v>0</v>
      </c>
      <c r="K155" s="253"/>
      <c r="L155" s="254"/>
      <c r="M155" s="255" t="s">
        <v>1</v>
      </c>
      <c r="N155" s="256" t="s">
        <v>41</v>
      </c>
      <c r="O155" s="94"/>
      <c r="P155" s="243">
        <f>O155*H155</f>
        <v>0</v>
      </c>
      <c r="Q155" s="243">
        <v>1</v>
      </c>
      <c r="R155" s="243">
        <f>Q155*H155</f>
        <v>3.1299999999999999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197</v>
      </c>
      <c r="AT155" s="245" t="s">
        <v>212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109</v>
      </c>
      <c r="BM155" s="245" t="s">
        <v>526</v>
      </c>
    </row>
    <row r="156" s="2" customFormat="1" ht="21.75" customHeight="1">
      <c r="A156" s="35"/>
      <c r="B156" s="36"/>
      <c r="C156" s="234" t="s">
        <v>300</v>
      </c>
      <c r="D156" s="234" t="s">
        <v>170</v>
      </c>
      <c r="E156" s="235" t="s">
        <v>527</v>
      </c>
      <c r="F156" s="236" t="s">
        <v>528</v>
      </c>
      <c r="G156" s="237" t="s">
        <v>173</v>
      </c>
      <c r="H156" s="238">
        <v>71</v>
      </c>
      <c r="I156" s="239"/>
      <c r="J156" s="238">
        <f>ROUND(I156*H156,2)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109</v>
      </c>
      <c r="AT156" s="245" t="s">
        <v>170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109</v>
      </c>
      <c r="BM156" s="245" t="s">
        <v>529</v>
      </c>
    </row>
    <row r="157" s="2" customFormat="1" ht="21.75" customHeight="1">
      <c r="A157" s="35"/>
      <c r="B157" s="36"/>
      <c r="C157" s="234" t="s">
        <v>304</v>
      </c>
      <c r="D157" s="234" t="s">
        <v>170</v>
      </c>
      <c r="E157" s="235" t="s">
        <v>193</v>
      </c>
      <c r="F157" s="236" t="s">
        <v>194</v>
      </c>
      <c r="G157" s="237" t="s">
        <v>173</v>
      </c>
      <c r="H157" s="238">
        <v>441.64999999999998</v>
      </c>
      <c r="I157" s="239"/>
      <c r="J157" s="238">
        <f>ROUND(I157*H157,2)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109</v>
      </c>
      <c r="AT157" s="245" t="s">
        <v>170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109</v>
      </c>
      <c r="BM157" s="245" t="s">
        <v>530</v>
      </c>
    </row>
    <row r="158" s="2" customFormat="1" ht="24.15" customHeight="1">
      <c r="A158" s="35"/>
      <c r="B158" s="36"/>
      <c r="C158" s="234" t="s">
        <v>308</v>
      </c>
      <c r="D158" s="234" t="s">
        <v>170</v>
      </c>
      <c r="E158" s="235" t="s">
        <v>531</v>
      </c>
      <c r="F158" s="236" t="s">
        <v>532</v>
      </c>
      <c r="G158" s="237" t="s">
        <v>173</v>
      </c>
      <c r="H158" s="238">
        <v>71</v>
      </c>
      <c r="I158" s="239"/>
      <c r="J158" s="238">
        <f>ROUND(I158*H158,2)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109</v>
      </c>
      <c r="AT158" s="245" t="s">
        <v>170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109</v>
      </c>
      <c r="BM158" s="245" t="s">
        <v>533</v>
      </c>
    </row>
    <row r="159" s="2" customFormat="1" ht="16.5" customHeight="1">
      <c r="A159" s="35"/>
      <c r="B159" s="36"/>
      <c r="C159" s="234" t="s">
        <v>312</v>
      </c>
      <c r="D159" s="234" t="s">
        <v>170</v>
      </c>
      <c r="E159" s="235" t="s">
        <v>534</v>
      </c>
      <c r="F159" s="236" t="s">
        <v>535</v>
      </c>
      <c r="G159" s="237" t="s">
        <v>173</v>
      </c>
      <c r="H159" s="238">
        <v>71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0.00064000000000000005</v>
      </c>
      <c r="R159" s="243">
        <f>Q159*H159</f>
        <v>0.045440000000000001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109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109</v>
      </c>
      <c r="BM159" s="245" t="s">
        <v>536</v>
      </c>
    </row>
    <row r="160" s="2" customFormat="1" ht="16.5" customHeight="1">
      <c r="A160" s="35"/>
      <c r="B160" s="36"/>
      <c r="C160" s="247" t="s">
        <v>316</v>
      </c>
      <c r="D160" s="247" t="s">
        <v>212</v>
      </c>
      <c r="E160" s="248" t="s">
        <v>537</v>
      </c>
      <c r="F160" s="249" t="s">
        <v>538</v>
      </c>
      <c r="G160" s="250" t="s">
        <v>319</v>
      </c>
      <c r="H160" s="251">
        <v>2.1899999999999999</v>
      </c>
      <c r="I160" s="252"/>
      <c r="J160" s="251">
        <f>ROUND(I160*H160,2)</f>
        <v>0</v>
      </c>
      <c r="K160" s="253"/>
      <c r="L160" s="254"/>
      <c r="M160" s="255" t="s">
        <v>1</v>
      </c>
      <c r="N160" s="256" t="s">
        <v>41</v>
      </c>
      <c r="O160" s="94"/>
      <c r="P160" s="243">
        <f>O160*H160</f>
        <v>0</v>
      </c>
      <c r="Q160" s="243">
        <v>0.001</v>
      </c>
      <c r="R160" s="243">
        <f>Q160*H160</f>
        <v>0.0021900000000000001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197</v>
      </c>
      <c r="AT160" s="245" t="s">
        <v>212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109</v>
      </c>
      <c r="BM160" s="245" t="s">
        <v>539</v>
      </c>
    </row>
    <row r="161" s="2" customFormat="1" ht="24.15" customHeight="1">
      <c r="A161" s="35"/>
      <c r="B161" s="36"/>
      <c r="C161" s="234" t="s">
        <v>321</v>
      </c>
      <c r="D161" s="234" t="s">
        <v>170</v>
      </c>
      <c r="E161" s="235" t="s">
        <v>540</v>
      </c>
      <c r="F161" s="236" t="s">
        <v>541</v>
      </c>
      <c r="G161" s="237" t="s">
        <v>173</v>
      </c>
      <c r="H161" s="238">
        <v>71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2.0000000000000002E-05</v>
      </c>
      <c r="R161" s="243">
        <f>Q161*H161</f>
        <v>0.00142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109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109</v>
      </c>
      <c r="BM161" s="245" t="s">
        <v>542</v>
      </c>
    </row>
    <row r="162" s="12" customFormat="1" ht="22.8" customHeight="1">
      <c r="A162" s="12"/>
      <c r="B162" s="218"/>
      <c r="C162" s="219"/>
      <c r="D162" s="220" t="s">
        <v>74</v>
      </c>
      <c r="E162" s="232" t="s">
        <v>87</v>
      </c>
      <c r="F162" s="232" t="s">
        <v>543</v>
      </c>
      <c r="G162" s="219"/>
      <c r="H162" s="219"/>
      <c r="I162" s="222"/>
      <c r="J162" s="233">
        <f>BK162</f>
        <v>0</v>
      </c>
      <c r="K162" s="219"/>
      <c r="L162" s="224"/>
      <c r="M162" s="225"/>
      <c r="N162" s="226"/>
      <c r="O162" s="226"/>
      <c r="P162" s="227">
        <f>SUM(P163:P172)</f>
        <v>0</v>
      </c>
      <c r="Q162" s="226"/>
      <c r="R162" s="227">
        <f>SUM(R163:R172)</f>
        <v>25.644159800000004</v>
      </c>
      <c r="S162" s="226"/>
      <c r="T162" s="228">
        <f>SUM(T163:T172)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9" t="s">
        <v>79</v>
      </c>
      <c r="AT162" s="230" t="s">
        <v>74</v>
      </c>
      <c r="AU162" s="230" t="s">
        <v>79</v>
      </c>
      <c r="AY162" s="229" t="s">
        <v>168</v>
      </c>
      <c r="BK162" s="231">
        <f>SUM(BK163:BK172)</f>
        <v>0</v>
      </c>
    </row>
    <row r="163" s="2" customFormat="1" ht="33" customHeight="1">
      <c r="A163" s="35"/>
      <c r="B163" s="36"/>
      <c r="C163" s="234" t="s">
        <v>325</v>
      </c>
      <c r="D163" s="234" t="s">
        <v>170</v>
      </c>
      <c r="E163" s="235" t="s">
        <v>544</v>
      </c>
      <c r="F163" s="236" t="s">
        <v>545</v>
      </c>
      <c r="G163" s="237" t="s">
        <v>173</v>
      </c>
      <c r="H163" s="238">
        <v>105.59999999999999</v>
      </c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0.00035</v>
      </c>
      <c r="R163" s="243">
        <f>Q163*H163</f>
        <v>0.03696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109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109</v>
      </c>
      <c r="BM163" s="245" t="s">
        <v>546</v>
      </c>
    </row>
    <row r="164" s="2" customFormat="1" ht="24.15" customHeight="1">
      <c r="A164" s="35"/>
      <c r="B164" s="36"/>
      <c r="C164" s="247" t="s">
        <v>329</v>
      </c>
      <c r="D164" s="247" t="s">
        <v>212</v>
      </c>
      <c r="E164" s="248" t="s">
        <v>547</v>
      </c>
      <c r="F164" s="249" t="s">
        <v>548</v>
      </c>
      <c r="G164" s="250" t="s">
        <v>173</v>
      </c>
      <c r="H164" s="251">
        <v>107.70999999999999</v>
      </c>
      <c r="I164" s="252"/>
      <c r="J164" s="251">
        <f>ROUND(I164*H164,2)</f>
        <v>0</v>
      </c>
      <c r="K164" s="253"/>
      <c r="L164" s="254"/>
      <c r="M164" s="255" t="s">
        <v>1</v>
      </c>
      <c r="N164" s="256" t="s">
        <v>41</v>
      </c>
      <c r="O164" s="94"/>
      <c r="P164" s="243">
        <f>O164*H164</f>
        <v>0</v>
      </c>
      <c r="Q164" s="243">
        <v>0.00012</v>
      </c>
      <c r="R164" s="243">
        <f>Q164*H164</f>
        <v>0.0129252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197</v>
      </c>
      <c r="AT164" s="245" t="s">
        <v>212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109</v>
      </c>
      <c r="BM164" s="245" t="s">
        <v>549</v>
      </c>
    </row>
    <row r="165" s="2" customFormat="1" ht="16.5" customHeight="1">
      <c r="A165" s="35"/>
      <c r="B165" s="36"/>
      <c r="C165" s="234" t="s">
        <v>333</v>
      </c>
      <c r="D165" s="234" t="s">
        <v>170</v>
      </c>
      <c r="E165" s="235" t="s">
        <v>550</v>
      </c>
      <c r="F165" s="236" t="s">
        <v>551</v>
      </c>
      <c r="G165" s="237" t="s">
        <v>177</v>
      </c>
      <c r="H165" s="238">
        <v>1.9199999999999999</v>
      </c>
      <c r="I165" s="239"/>
      <c r="J165" s="238">
        <f>ROUND(I165*H165,2)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1.9205000000000001</v>
      </c>
      <c r="R165" s="243">
        <f>Q165*H165</f>
        <v>3.68736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109</v>
      </c>
      <c r="AT165" s="245" t="s">
        <v>170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109</v>
      </c>
      <c r="BM165" s="245" t="s">
        <v>552</v>
      </c>
    </row>
    <row r="166" s="2" customFormat="1" ht="16.5" customHeight="1">
      <c r="A166" s="35"/>
      <c r="B166" s="36"/>
      <c r="C166" s="234" t="s">
        <v>337</v>
      </c>
      <c r="D166" s="234" t="s">
        <v>170</v>
      </c>
      <c r="E166" s="235" t="s">
        <v>553</v>
      </c>
      <c r="F166" s="236" t="s">
        <v>554</v>
      </c>
      <c r="G166" s="237" t="s">
        <v>267</v>
      </c>
      <c r="H166" s="238">
        <v>48</v>
      </c>
      <c r="I166" s="239"/>
      <c r="J166" s="238">
        <f>ROUND(I166*H166,2)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0.25212000000000001</v>
      </c>
      <c r="R166" s="243">
        <f>Q166*H166</f>
        <v>12.101760000000001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109</v>
      </c>
      <c r="AT166" s="245" t="s">
        <v>170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109</v>
      </c>
      <c r="BM166" s="245" t="s">
        <v>555</v>
      </c>
    </row>
    <row r="167" s="2" customFormat="1" ht="16.5" customHeight="1">
      <c r="A167" s="35"/>
      <c r="B167" s="36"/>
      <c r="C167" s="234" t="s">
        <v>341</v>
      </c>
      <c r="D167" s="234" t="s">
        <v>170</v>
      </c>
      <c r="E167" s="235" t="s">
        <v>556</v>
      </c>
      <c r="F167" s="236" t="s">
        <v>557</v>
      </c>
      <c r="G167" s="237" t="s">
        <v>190</v>
      </c>
      <c r="H167" s="238">
        <v>2.0899999999999999</v>
      </c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1.0530600000000001</v>
      </c>
      <c r="R167" s="243">
        <f>Q167*H167</f>
        <v>2.2008954000000003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109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109</v>
      </c>
      <c r="BM167" s="245" t="s">
        <v>558</v>
      </c>
    </row>
    <row r="168" s="2" customFormat="1" ht="16.5" customHeight="1">
      <c r="A168" s="35"/>
      <c r="B168" s="36"/>
      <c r="C168" s="234" t="s">
        <v>345</v>
      </c>
      <c r="D168" s="234" t="s">
        <v>170</v>
      </c>
      <c r="E168" s="235" t="s">
        <v>559</v>
      </c>
      <c r="F168" s="236" t="s">
        <v>560</v>
      </c>
      <c r="G168" s="237" t="s">
        <v>177</v>
      </c>
      <c r="H168" s="238">
        <v>3.0899999999999999</v>
      </c>
      <c r="I168" s="239"/>
      <c r="J168" s="238">
        <f>ROUND(I168*H168,2)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2.4157199999999999</v>
      </c>
      <c r="R168" s="243">
        <f>Q168*H168</f>
        <v>7.4645747999999994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109</v>
      </c>
      <c r="AT168" s="245" t="s">
        <v>170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109</v>
      </c>
      <c r="BM168" s="245" t="s">
        <v>561</v>
      </c>
    </row>
    <row r="169" s="2" customFormat="1" ht="21.75" customHeight="1">
      <c r="A169" s="35"/>
      <c r="B169" s="36"/>
      <c r="C169" s="234" t="s">
        <v>350</v>
      </c>
      <c r="D169" s="234" t="s">
        <v>170</v>
      </c>
      <c r="E169" s="235" t="s">
        <v>562</v>
      </c>
      <c r="F169" s="236" t="s">
        <v>563</v>
      </c>
      <c r="G169" s="237" t="s">
        <v>173</v>
      </c>
      <c r="H169" s="238">
        <v>10.84</v>
      </c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0.0040699999999999998</v>
      </c>
      <c r="R169" s="243">
        <f>Q169*H169</f>
        <v>0.0441188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109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109</v>
      </c>
      <c r="BM169" s="245" t="s">
        <v>564</v>
      </c>
    </row>
    <row r="170" s="2" customFormat="1" ht="24.15" customHeight="1">
      <c r="A170" s="35"/>
      <c r="B170" s="36"/>
      <c r="C170" s="234" t="s">
        <v>354</v>
      </c>
      <c r="D170" s="234" t="s">
        <v>170</v>
      </c>
      <c r="E170" s="235" t="s">
        <v>565</v>
      </c>
      <c r="F170" s="236" t="s">
        <v>566</v>
      </c>
      <c r="G170" s="237" t="s">
        <v>173</v>
      </c>
      <c r="H170" s="238">
        <v>10.84</v>
      </c>
      <c r="I170" s="239"/>
      <c r="J170" s="238">
        <f>ROUND(I170*H170,2)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0</v>
      </c>
      <c r="R170" s="243">
        <f>Q170*H170</f>
        <v>0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109</v>
      </c>
      <c r="AT170" s="245" t="s">
        <v>170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109</v>
      </c>
      <c r="BM170" s="245" t="s">
        <v>567</v>
      </c>
    </row>
    <row r="171" s="2" customFormat="1" ht="24.15" customHeight="1">
      <c r="A171" s="35"/>
      <c r="B171" s="36"/>
      <c r="C171" s="234" t="s">
        <v>358</v>
      </c>
      <c r="D171" s="234" t="s">
        <v>170</v>
      </c>
      <c r="E171" s="235" t="s">
        <v>568</v>
      </c>
      <c r="F171" s="236" t="s">
        <v>569</v>
      </c>
      <c r="G171" s="237" t="s">
        <v>173</v>
      </c>
      <c r="H171" s="238">
        <v>184.80000000000001</v>
      </c>
      <c r="I171" s="239"/>
      <c r="J171" s="238">
        <f>ROUND(I171*H171,2)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0.00025999999999999998</v>
      </c>
      <c r="R171" s="243">
        <f>Q171*H171</f>
        <v>0.048048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109</v>
      </c>
      <c r="AT171" s="245" t="s">
        <v>170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109</v>
      </c>
      <c r="BM171" s="245" t="s">
        <v>570</v>
      </c>
    </row>
    <row r="172" s="2" customFormat="1" ht="24.15" customHeight="1">
      <c r="A172" s="35"/>
      <c r="B172" s="36"/>
      <c r="C172" s="234" t="s">
        <v>362</v>
      </c>
      <c r="D172" s="234" t="s">
        <v>170</v>
      </c>
      <c r="E172" s="235" t="s">
        <v>571</v>
      </c>
      <c r="F172" s="236" t="s">
        <v>572</v>
      </c>
      <c r="G172" s="237" t="s">
        <v>173</v>
      </c>
      <c r="H172" s="238">
        <v>182.75999999999999</v>
      </c>
      <c r="I172" s="239"/>
      <c r="J172" s="238">
        <f>ROUND(I172*H172,2)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0.00025999999999999998</v>
      </c>
      <c r="R172" s="243">
        <f>Q172*H172</f>
        <v>0.047517599999999993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109</v>
      </c>
      <c r="AT172" s="245" t="s">
        <v>170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109</v>
      </c>
      <c r="BM172" s="245" t="s">
        <v>573</v>
      </c>
    </row>
    <row r="173" s="12" customFormat="1" ht="22.8" customHeight="1">
      <c r="A173" s="12"/>
      <c r="B173" s="218"/>
      <c r="C173" s="219"/>
      <c r="D173" s="220" t="s">
        <v>74</v>
      </c>
      <c r="E173" s="232" t="s">
        <v>109</v>
      </c>
      <c r="F173" s="232" t="s">
        <v>574</v>
      </c>
      <c r="G173" s="219"/>
      <c r="H173" s="219"/>
      <c r="I173" s="222"/>
      <c r="J173" s="233">
        <f>BK173</f>
        <v>0</v>
      </c>
      <c r="K173" s="219"/>
      <c r="L173" s="224"/>
      <c r="M173" s="225"/>
      <c r="N173" s="226"/>
      <c r="O173" s="226"/>
      <c r="P173" s="227">
        <f>P174</f>
        <v>0</v>
      </c>
      <c r="Q173" s="226"/>
      <c r="R173" s="227">
        <f>R174</f>
        <v>1.512624</v>
      </c>
      <c r="S173" s="226"/>
      <c r="T173" s="228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9" t="s">
        <v>79</v>
      </c>
      <c r="AT173" s="230" t="s">
        <v>74</v>
      </c>
      <c r="AU173" s="230" t="s">
        <v>79</v>
      </c>
      <c r="AY173" s="229" t="s">
        <v>168</v>
      </c>
      <c r="BK173" s="231">
        <f>BK174</f>
        <v>0</v>
      </c>
    </row>
    <row r="174" s="2" customFormat="1" ht="33" customHeight="1">
      <c r="A174" s="35"/>
      <c r="B174" s="36"/>
      <c r="C174" s="234" t="s">
        <v>366</v>
      </c>
      <c r="D174" s="234" t="s">
        <v>170</v>
      </c>
      <c r="E174" s="235" t="s">
        <v>575</v>
      </c>
      <c r="F174" s="236" t="s">
        <v>576</v>
      </c>
      <c r="G174" s="237" t="s">
        <v>177</v>
      </c>
      <c r="H174" s="238">
        <v>0.80000000000000004</v>
      </c>
      <c r="I174" s="239"/>
      <c r="J174" s="238">
        <f>ROUND(I174*H174,2)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1.8907799999999999</v>
      </c>
      <c r="R174" s="243">
        <f>Q174*H174</f>
        <v>1.512624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109</v>
      </c>
      <c r="AT174" s="245" t="s">
        <v>170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109</v>
      </c>
      <c r="BM174" s="245" t="s">
        <v>577</v>
      </c>
    </row>
    <row r="175" s="12" customFormat="1" ht="22.8" customHeight="1">
      <c r="A175" s="12"/>
      <c r="B175" s="218"/>
      <c r="C175" s="219"/>
      <c r="D175" s="220" t="s">
        <v>74</v>
      </c>
      <c r="E175" s="232" t="s">
        <v>120</v>
      </c>
      <c r="F175" s="232" t="s">
        <v>196</v>
      </c>
      <c r="G175" s="219"/>
      <c r="H175" s="219"/>
      <c r="I175" s="222"/>
      <c r="J175" s="233">
        <f>BK175</f>
        <v>0</v>
      </c>
      <c r="K175" s="219"/>
      <c r="L175" s="224"/>
      <c r="M175" s="225"/>
      <c r="N175" s="226"/>
      <c r="O175" s="226"/>
      <c r="P175" s="227">
        <f>SUM(P176:P196)</f>
        <v>0</v>
      </c>
      <c r="Q175" s="226"/>
      <c r="R175" s="227">
        <f>SUM(R176:R196)</f>
        <v>553.65563350000002</v>
      </c>
      <c r="S175" s="226"/>
      <c r="T175" s="228">
        <f>SUM(T176:T196)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9" t="s">
        <v>79</v>
      </c>
      <c r="AT175" s="230" t="s">
        <v>74</v>
      </c>
      <c r="AU175" s="230" t="s">
        <v>79</v>
      </c>
      <c r="AY175" s="229" t="s">
        <v>168</v>
      </c>
      <c r="BK175" s="231">
        <f>SUM(BK176:BK196)</f>
        <v>0</v>
      </c>
    </row>
    <row r="176" s="2" customFormat="1" ht="33" customHeight="1">
      <c r="A176" s="35"/>
      <c r="B176" s="36"/>
      <c r="C176" s="234" t="s">
        <v>370</v>
      </c>
      <c r="D176" s="234" t="s">
        <v>170</v>
      </c>
      <c r="E176" s="235" t="s">
        <v>578</v>
      </c>
      <c r="F176" s="236" t="s">
        <v>579</v>
      </c>
      <c r="G176" s="237" t="s">
        <v>173</v>
      </c>
      <c r="H176" s="238">
        <v>222.5</v>
      </c>
      <c r="I176" s="239"/>
      <c r="J176" s="238">
        <f>ROUND(I176*H176,2)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0.29160000000000003</v>
      </c>
      <c r="R176" s="243">
        <f>Q176*H176</f>
        <v>64.881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109</v>
      </c>
      <c r="AT176" s="245" t="s">
        <v>170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109</v>
      </c>
      <c r="BM176" s="245" t="s">
        <v>580</v>
      </c>
    </row>
    <row r="177" s="2" customFormat="1" ht="33" customHeight="1">
      <c r="A177" s="35"/>
      <c r="B177" s="36"/>
      <c r="C177" s="234" t="s">
        <v>374</v>
      </c>
      <c r="D177" s="234" t="s">
        <v>170</v>
      </c>
      <c r="E177" s="235" t="s">
        <v>581</v>
      </c>
      <c r="F177" s="236" t="s">
        <v>582</v>
      </c>
      <c r="G177" s="237" t="s">
        <v>173</v>
      </c>
      <c r="H177" s="238">
        <v>167.53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0.38624999999999998</v>
      </c>
      <c r="R177" s="243">
        <f>Q177*H177</f>
        <v>64.708462499999996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109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109</v>
      </c>
      <c r="BM177" s="245" t="s">
        <v>583</v>
      </c>
    </row>
    <row r="178" s="2" customFormat="1" ht="33" customHeight="1">
      <c r="A178" s="35"/>
      <c r="B178" s="36"/>
      <c r="C178" s="234" t="s">
        <v>378</v>
      </c>
      <c r="D178" s="234" t="s">
        <v>170</v>
      </c>
      <c r="E178" s="235" t="s">
        <v>584</v>
      </c>
      <c r="F178" s="236" t="s">
        <v>585</v>
      </c>
      <c r="G178" s="237" t="s">
        <v>173</v>
      </c>
      <c r="H178" s="238">
        <v>10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0.44814999999999999</v>
      </c>
      <c r="R178" s="243">
        <f>Q178*H178</f>
        <v>4.4814999999999996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109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109</v>
      </c>
      <c r="BM178" s="245" t="s">
        <v>586</v>
      </c>
    </row>
    <row r="179" s="2" customFormat="1" ht="24.15" customHeight="1">
      <c r="A179" s="35"/>
      <c r="B179" s="36"/>
      <c r="C179" s="234" t="s">
        <v>384</v>
      </c>
      <c r="D179" s="234" t="s">
        <v>170</v>
      </c>
      <c r="E179" s="235" t="s">
        <v>587</v>
      </c>
      <c r="F179" s="236" t="s">
        <v>588</v>
      </c>
      <c r="G179" s="237" t="s">
        <v>177</v>
      </c>
      <c r="H179" s="238">
        <v>100.8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1.9312499999999999</v>
      </c>
      <c r="R179" s="243">
        <f>Q179*H179</f>
        <v>194.66999999999999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109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109</v>
      </c>
      <c r="BM179" s="245" t="s">
        <v>589</v>
      </c>
    </row>
    <row r="180" s="2" customFormat="1" ht="24.15" customHeight="1">
      <c r="A180" s="35"/>
      <c r="B180" s="36"/>
      <c r="C180" s="234" t="s">
        <v>388</v>
      </c>
      <c r="D180" s="234" t="s">
        <v>170</v>
      </c>
      <c r="E180" s="235" t="s">
        <v>590</v>
      </c>
      <c r="F180" s="236" t="s">
        <v>591</v>
      </c>
      <c r="G180" s="237" t="s">
        <v>173</v>
      </c>
      <c r="H180" s="238">
        <v>44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0.18906999999999999</v>
      </c>
      <c r="R180" s="243">
        <f>Q180*H180</f>
        <v>8.3190799999999996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109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109</v>
      </c>
      <c r="BM180" s="245" t="s">
        <v>592</v>
      </c>
    </row>
    <row r="181" s="2" customFormat="1" ht="33" customHeight="1">
      <c r="A181" s="35"/>
      <c r="B181" s="36"/>
      <c r="C181" s="234" t="s">
        <v>392</v>
      </c>
      <c r="D181" s="234" t="s">
        <v>170</v>
      </c>
      <c r="E181" s="235" t="s">
        <v>593</v>
      </c>
      <c r="F181" s="236" t="s">
        <v>594</v>
      </c>
      <c r="G181" s="237" t="s">
        <v>173</v>
      </c>
      <c r="H181" s="238">
        <v>84.299999999999997</v>
      </c>
      <c r="I181" s="239"/>
      <c r="J181" s="238">
        <f>ROUND(I181*H181,2)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0.10548</v>
      </c>
      <c r="R181" s="243">
        <f>Q181*H181</f>
        <v>8.8919639999999998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109</v>
      </c>
      <c r="AT181" s="245" t="s">
        <v>170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109</v>
      </c>
      <c r="BM181" s="245" t="s">
        <v>595</v>
      </c>
    </row>
    <row r="182" s="2" customFormat="1" ht="33" customHeight="1">
      <c r="A182" s="35"/>
      <c r="B182" s="36"/>
      <c r="C182" s="234" t="s">
        <v>396</v>
      </c>
      <c r="D182" s="234" t="s">
        <v>170</v>
      </c>
      <c r="E182" s="235" t="s">
        <v>596</v>
      </c>
      <c r="F182" s="236" t="s">
        <v>597</v>
      </c>
      <c r="G182" s="237" t="s">
        <v>173</v>
      </c>
      <c r="H182" s="238">
        <v>68</v>
      </c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0.23737</v>
      </c>
      <c r="R182" s="243">
        <f>Q182*H182</f>
        <v>16.141159999999999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109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109</v>
      </c>
      <c r="BM182" s="245" t="s">
        <v>598</v>
      </c>
    </row>
    <row r="183" s="2" customFormat="1" ht="37.8" customHeight="1">
      <c r="A183" s="35"/>
      <c r="B183" s="36"/>
      <c r="C183" s="234" t="s">
        <v>401</v>
      </c>
      <c r="D183" s="234" t="s">
        <v>170</v>
      </c>
      <c r="E183" s="235" t="s">
        <v>599</v>
      </c>
      <c r="F183" s="236" t="s">
        <v>600</v>
      </c>
      <c r="G183" s="237" t="s">
        <v>173</v>
      </c>
      <c r="H183" s="238">
        <v>84.299999999999997</v>
      </c>
      <c r="I183" s="239"/>
      <c r="J183" s="238">
        <f>ROUND(I183*H183,2)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0.42405999999999999</v>
      </c>
      <c r="R183" s="243">
        <f>Q183*H183</f>
        <v>35.748258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109</v>
      </c>
      <c r="AT183" s="245" t="s">
        <v>170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109</v>
      </c>
      <c r="BM183" s="245" t="s">
        <v>601</v>
      </c>
    </row>
    <row r="184" s="2" customFormat="1" ht="37.8" customHeight="1">
      <c r="A184" s="35"/>
      <c r="B184" s="36"/>
      <c r="C184" s="234" t="s">
        <v>405</v>
      </c>
      <c r="D184" s="234" t="s">
        <v>170</v>
      </c>
      <c r="E184" s="235" t="s">
        <v>602</v>
      </c>
      <c r="F184" s="236" t="s">
        <v>603</v>
      </c>
      <c r="G184" s="237" t="s">
        <v>173</v>
      </c>
      <c r="H184" s="238">
        <v>68</v>
      </c>
      <c r="I184" s="239"/>
      <c r="J184" s="238">
        <f>ROUND(I184*H184,2)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0.51829000000000003</v>
      </c>
      <c r="R184" s="243">
        <f>Q184*H184</f>
        <v>35.243720000000003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109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109</v>
      </c>
      <c r="BM184" s="245" t="s">
        <v>604</v>
      </c>
    </row>
    <row r="185" s="2" customFormat="1" ht="33" customHeight="1">
      <c r="A185" s="35"/>
      <c r="B185" s="36"/>
      <c r="C185" s="234" t="s">
        <v>411</v>
      </c>
      <c r="D185" s="234" t="s">
        <v>170</v>
      </c>
      <c r="E185" s="235" t="s">
        <v>605</v>
      </c>
      <c r="F185" s="236" t="s">
        <v>606</v>
      </c>
      <c r="G185" s="237" t="s">
        <v>173</v>
      </c>
      <c r="H185" s="238">
        <v>162.30000000000001</v>
      </c>
      <c r="I185" s="239"/>
      <c r="J185" s="238">
        <f>ROUND(I185*H185,2)</f>
        <v>0</v>
      </c>
      <c r="K185" s="240"/>
      <c r="L185" s="41"/>
      <c r="M185" s="241" t="s">
        <v>1</v>
      </c>
      <c r="N185" s="242" t="s">
        <v>41</v>
      </c>
      <c r="O185" s="94"/>
      <c r="P185" s="243">
        <f>O185*H185</f>
        <v>0</v>
      </c>
      <c r="Q185" s="243">
        <v>0.0057099999999999998</v>
      </c>
      <c r="R185" s="243">
        <f>Q185*H185</f>
        <v>0.92673300000000003</v>
      </c>
      <c r="S185" s="243">
        <v>0</v>
      </c>
      <c r="T185" s="24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109</v>
      </c>
      <c r="AT185" s="245" t="s">
        <v>170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109</v>
      </c>
      <c r="BM185" s="245" t="s">
        <v>607</v>
      </c>
    </row>
    <row r="186" s="2" customFormat="1" ht="33" customHeight="1">
      <c r="A186" s="35"/>
      <c r="B186" s="36"/>
      <c r="C186" s="234" t="s">
        <v>416</v>
      </c>
      <c r="D186" s="234" t="s">
        <v>170</v>
      </c>
      <c r="E186" s="235" t="s">
        <v>608</v>
      </c>
      <c r="F186" s="236" t="s">
        <v>609</v>
      </c>
      <c r="G186" s="237" t="s">
        <v>173</v>
      </c>
      <c r="H186" s="238">
        <v>136</v>
      </c>
      <c r="I186" s="239"/>
      <c r="J186" s="238">
        <f>ROUND(I186*H186,2)</f>
        <v>0</v>
      </c>
      <c r="K186" s="240"/>
      <c r="L186" s="41"/>
      <c r="M186" s="241" t="s">
        <v>1</v>
      </c>
      <c r="N186" s="242" t="s">
        <v>41</v>
      </c>
      <c r="O186" s="94"/>
      <c r="P186" s="243">
        <f>O186*H186</f>
        <v>0</v>
      </c>
      <c r="Q186" s="243">
        <v>0.00051000000000000004</v>
      </c>
      <c r="R186" s="243">
        <f>Q186*H186</f>
        <v>0.069360000000000005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109</v>
      </c>
      <c r="AT186" s="245" t="s">
        <v>170</v>
      </c>
      <c r="AU186" s="245" t="s">
        <v>87</v>
      </c>
      <c r="AY186" s="14" t="s">
        <v>168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6">
        <f>ROUND(I186*H186,2)</f>
        <v>0</v>
      </c>
      <c r="BL186" s="14" t="s">
        <v>109</v>
      </c>
      <c r="BM186" s="245" t="s">
        <v>610</v>
      </c>
    </row>
    <row r="187" s="2" customFormat="1" ht="33" customHeight="1">
      <c r="A187" s="35"/>
      <c r="B187" s="36"/>
      <c r="C187" s="234" t="s">
        <v>420</v>
      </c>
      <c r="D187" s="234" t="s">
        <v>170</v>
      </c>
      <c r="E187" s="235" t="s">
        <v>611</v>
      </c>
      <c r="F187" s="236" t="s">
        <v>612</v>
      </c>
      <c r="G187" s="237" t="s">
        <v>173</v>
      </c>
      <c r="H187" s="238">
        <v>78</v>
      </c>
      <c r="I187" s="239"/>
      <c r="J187" s="238">
        <f>ROUND(I187*H187,2)</f>
        <v>0</v>
      </c>
      <c r="K187" s="240"/>
      <c r="L187" s="41"/>
      <c r="M187" s="241" t="s">
        <v>1</v>
      </c>
      <c r="N187" s="242" t="s">
        <v>41</v>
      </c>
      <c r="O187" s="94"/>
      <c r="P187" s="243">
        <f>O187*H187</f>
        <v>0</v>
      </c>
      <c r="Q187" s="243">
        <v>0.12966</v>
      </c>
      <c r="R187" s="243">
        <f>Q187*H187</f>
        <v>10.113479999999999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109</v>
      </c>
      <c r="AT187" s="245" t="s">
        <v>170</v>
      </c>
      <c r="AU187" s="245" t="s">
        <v>87</v>
      </c>
      <c r="AY187" s="14" t="s">
        <v>168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6">
        <f>ROUND(I187*H187,2)</f>
        <v>0</v>
      </c>
      <c r="BL187" s="14" t="s">
        <v>109</v>
      </c>
      <c r="BM187" s="245" t="s">
        <v>613</v>
      </c>
    </row>
    <row r="188" s="2" customFormat="1" ht="37.8" customHeight="1">
      <c r="A188" s="35"/>
      <c r="B188" s="36"/>
      <c r="C188" s="234" t="s">
        <v>425</v>
      </c>
      <c r="D188" s="234" t="s">
        <v>170</v>
      </c>
      <c r="E188" s="235" t="s">
        <v>614</v>
      </c>
      <c r="F188" s="236" t="s">
        <v>615</v>
      </c>
      <c r="G188" s="237" t="s">
        <v>173</v>
      </c>
      <c r="H188" s="238">
        <v>68</v>
      </c>
      <c r="I188" s="239"/>
      <c r="J188" s="238">
        <f>ROUND(I188*H188,2)</f>
        <v>0</v>
      </c>
      <c r="K188" s="240"/>
      <c r="L188" s="41"/>
      <c r="M188" s="241" t="s">
        <v>1</v>
      </c>
      <c r="N188" s="242" t="s">
        <v>41</v>
      </c>
      <c r="O188" s="94"/>
      <c r="P188" s="243">
        <f>O188*H188</f>
        <v>0</v>
      </c>
      <c r="Q188" s="243">
        <v>0.18151999999999999</v>
      </c>
      <c r="R188" s="243">
        <f>Q188*H188</f>
        <v>12.343359999999999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109</v>
      </c>
      <c r="AT188" s="245" t="s">
        <v>170</v>
      </c>
      <c r="AU188" s="245" t="s">
        <v>87</v>
      </c>
      <c r="AY188" s="14" t="s">
        <v>168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6">
        <f>ROUND(I188*H188,2)</f>
        <v>0</v>
      </c>
      <c r="BL188" s="14" t="s">
        <v>109</v>
      </c>
      <c r="BM188" s="245" t="s">
        <v>616</v>
      </c>
    </row>
    <row r="189" s="2" customFormat="1" ht="21.75" customHeight="1">
      <c r="A189" s="35"/>
      <c r="B189" s="36"/>
      <c r="C189" s="234" t="s">
        <v>429</v>
      </c>
      <c r="D189" s="234" t="s">
        <v>170</v>
      </c>
      <c r="E189" s="235" t="s">
        <v>617</v>
      </c>
      <c r="F189" s="236" t="s">
        <v>618</v>
      </c>
      <c r="G189" s="237" t="s">
        <v>173</v>
      </c>
      <c r="H189" s="238">
        <v>68</v>
      </c>
      <c r="I189" s="239"/>
      <c r="J189" s="238">
        <f>ROUND(I189*H189,2)</f>
        <v>0</v>
      </c>
      <c r="K189" s="240"/>
      <c r="L189" s="41"/>
      <c r="M189" s="241" t="s">
        <v>1</v>
      </c>
      <c r="N189" s="242" t="s">
        <v>41</v>
      </c>
      <c r="O189" s="94"/>
      <c r="P189" s="243">
        <f>O189*H189</f>
        <v>0</v>
      </c>
      <c r="Q189" s="243">
        <v>0.0089999999999999993</v>
      </c>
      <c r="R189" s="243">
        <f>Q189*H189</f>
        <v>0.61199999999999999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109</v>
      </c>
      <c r="AT189" s="245" t="s">
        <v>170</v>
      </c>
      <c r="AU189" s="245" t="s">
        <v>87</v>
      </c>
      <c r="AY189" s="14" t="s">
        <v>168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6">
        <f>ROUND(I189*H189,2)</f>
        <v>0</v>
      </c>
      <c r="BL189" s="14" t="s">
        <v>109</v>
      </c>
      <c r="BM189" s="245" t="s">
        <v>619</v>
      </c>
    </row>
    <row r="190" s="2" customFormat="1" ht="33" customHeight="1">
      <c r="A190" s="35"/>
      <c r="B190" s="36"/>
      <c r="C190" s="234" t="s">
        <v>433</v>
      </c>
      <c r="D190" s="234" t="s">
        <v>170</v>
      </c>
      <c r="E190" s="235" t="s">
        <v>620</v>
      </c>
      <c r="F190" s="236" t="s">
        <v>621</v>
      </c>
      <c r="G190" s="237" t="s">
        <v>173</v>
      </c>
      <c r="H190" s="238">
        <v>84.299999999999997</v>
      </c>
      <c r="I190" s="239"/>
      <c r="J190" s="238">
        <f>ROUND(I190*H190,2)</f>
        <v>0</v>
      </c>
      <c r="K190" s="240"/>
      <c r="L190" s="41"/>
      <c r="M190" s="241" t="s">
        <v>1</v>
      </c>
      <c r="N190" s="242" t="s">
        <v>41</v>
      </c>
      <c r="O190" s="94"/>
      <c r="P190" s="243">
        <f>O190*H190</f>
        <v>0</v>
      </c>
      <c r="Q190" s="243">
        <v>0.54491999999999996</v>
      </c>
      <c r="R190" s="243">
        <f>Q190*H190</f>
        <v>45.936755999999995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109</v>
      </c>
      <c r="AT190" s="245" t="s">
        <v>170</v>
      </c>
      <c r="AU190" s="245" t="s">
        <v>87</v>
      </c>
      <c r="AY190" s="14" t="s">
        <v>168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6">
        <f>ROUND(I190*H190,2)</f>
        <v>0</v>
      </c>
      <c r="BL190" s="14" t="s">
        <v>109</v>
      </c>
      <c r="BM190" s="245" t="s">
        <v>622</v>
      </c>
    </row>
    <row r="191" s="2" customFormat="1" ht="44.25" customHeight="1">
      <c r="A191" s="35"/>
      <c r="B191" s="36"/>
      <c r="C191" s="234" t="s">
        <v>437</v>
      </c>
      <c r="D191" s="234" t="s">
        <v>170</v>
      </c>
      <c r="E191" s="235" t="s">
        <v>623</v>
      </c>
      <c r="F191" s="236" t="s">
        <v>624</v>
      </c>
      <c r="G191" s="237" t="s">
        <v>173</v>
      </c>
      <c r="H191" s="238">
        <v>205</v>
      </c>
      <c r="I191" s="239"/>
      <c r="J191" s="238">
        <f>ROUND(I191*H191,2)</f>
        <v>0</v>
      </c>
      <c r="K191" s="240"/>
      <c r="L191" s="41"/>
      <c r="M191" s="241" t="s">
        <v>1</v>
      </c>
      <c r="N191" s="242" t="s">
        <v>41</v>
      </c>
      <c r="O191" s="94"/>
      <c r="P191" s="243">
        <f>O191*H191</f>
        <v>0</v>
      </c>
      <c r="Q191" s="243">
        <v>0.092499999999999999</v>
      </c>
      <c r="R191" s="243">
        <f>Q191*H191</f>
        <v>18.962499999999999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109</v>
      </c>
      <c r="AT191" s="245" t="s">
        <v>170</v>
      </c>
      <c r="AU191" s="245" t="s">
        <v>87</v>
      </c>
      <c r="AY191" s="14" t="s">
        <v>168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6">
        <f>ROUND(I191*H191,2)</f>
        <v>0</v>
      </c>
      <c r="BL191" s="14" t="s">
        <v>109</v>
      </c>
      <c r="BM191" s="245" t="s">
        <v>625</v>
      </c>
    </row>
    <row r="192" s="2" customFormat="1" ht="21.75" customHeight="1">
      <c r="A192" s="35"/>
      <c r="B192" s="36"/>
      <c r="C192" s="247" t="s">
        <v>441</v>
      </c>
      <c r="D192" s="247" t="s">
        <v>212</v>
      </c>
      <c r="E192" s="248" t="s">
        <v>626</v>
      </c>
      <c r="F192" s="249" t="s">
        <v>627</v>
      </c>
      <c r="G192" s="250" t="s">
        <v>173</v>
      </c>
      <c r="H192" s="251">
        <v>209.09999999999999</v>
      </c>
      <c r="I192" s="252"/>
      <c r="J192" s="251">
        <f>ROUND(I192*H192,2)</f>
        <v>0</v>
      </c>
      <c r="K192" s="253"/>
      <c r="L192" s="254"/>
      <c r="M192" s="255" t="s">
        <v>1</v>
      </c>
      <c r="N192" s="256" t="s">
        <v>41</v>
      </c>
      <c r="O192" s="94"/>
      <c r="P192" s="243">
        <f>O192*H192</f>
        <v>0</v>
      </c>
      <c r="Q192" s="243">
        <v>0.13</v>
      </c>
      <c r="R192" s="243">
        <f>Q192*H192</f>
        <v>27.183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197</v>
      </c>
      <c r="AT192" s="245" t="s">
        <v>212</v>
      </c>
      <c r="AU192" s="245" t="s">
        <v>87</v>
      </c>
      <c r="AY192" s="14" t="s">
        <v>168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6">
        <f>ROUND(I192*H192,2)</f>
        <v>0</v>
      </c>
      <c r="BL192" s="14" t="s">
        <v>109</v>
      </c>
      <c r="BM192" s="245" t="s">
        <v>628</v>
      </c>
    </row>
    <row r="193" s="2" customFormat="1" ht="24.15" customHeight="1">
      <c r="A193" s="35"/>
      <c r="B193" s="36"/>
      <c r="C193" s="234" t="s">
        <v>445</v>
      </c>
      <c r="D193" s="234" t="s">
        <v>170</v>
      </c>
      <c r="E193" s="235" t="s">
        <v>629</v>
      </c>
      <c r="F193" s="236" t="s">
        <v>630</v>
      </c>
      <c r="G193" s="237" t="s">
        <v>173</v>
      </c>
      <c r="H193" s="238">
        <v>17.5</v>
      </c>
      <c r="I193" s="239"/>
      <c r="J193" s="238">
        <f>ROUND(I193*H193,2)</f>
        <v>0</v>
      </c>
      <c r="K193" s="240"/>
      <c r="L193" s="41"/>
      <c r="M193" s="241" t="s">
        <v>1</v>
      </c>
      <c r="N193" s="242" t="s">
        <v>41</v>
      </c>
      <c r="O193" s="94"/>
      <c r="P193" s="243">
        <f>O193*H193</f>
        <v>0</v>
      </c>
      <c r="Q193" s="243">
        <v>0.112</v>
      </c>
      <c r="R193" s="243">
        <f>Q193*H193</f>
        <v>1.96</v>
      </c>
      <c r="S193" s="243">
        <v>0</v>
      </c>
      <c r="T193" s="24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109</v>
      </c>
      <c r="AT193" s="245" t="s">
        <v>170</v>
      </c>
      <c r="AU193" s="245" t="s">
        <v>87</v>
      </c>
      <c r="AY193" s="14" t="s">
        <v>168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6">
        <f>ROUND(I193*H193,2)</f>
        <v>0</v>
      </c>
      <c r="BL193" s="14" t="s">
        <v>109</v>
      </c>
      <c r="BM193" s="245" t="s">
        <v>631</v>
      </c>
    </row>
    <row r="194" s="2" customFormat="1" ht="24.15" customHeight="1">
      <c r="A194" s="35"/>
      <c r="B194" s="36"/>
      <c r="C194" s="247" t="s">
        <v>449</v>
      </c>
      <c r="D194" s="247" t="s">
        <v>212</v>
      </c>
      <c r="E194" s="248" t="s">
        <v>632</v>
      </c>
      <c r="F194" s="249" t="s">
        <v>633</v>
      </c>
      <c r="G194" s="250" t="s">
        <v>173</v>
      </c>
      <c r="H194" s="251">
        <v>15.300000000000001</v>
      </c>
      <c r="I194" s="252"/>
      <c r="J194" s="251">
        <f>ROUND(I194*H194,2)</f>
        <v>0</v>
      </c>
      <c r="K194" s="253"/>
      <c r="L194" s="254"/>
      <c r="M194" s="255" t="s">
        <v>1</v>
      </c>
      <c r="N194" s="256" t="s">
        <v>41</v>
      </c>
      <c r="O194" s="94"/>
      <c r="P194" s="243">
        <f>O194*H194</f>
        <v>0</v>
      </c>
      <c r="Q194" s="243">
        <v>0.13800000000000001</v>
      </c>
      <c r="R194" s="243">
        <f>Q194*H194</f>
        <v>2.1114000000000002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197</v>
      </c>
      <c r="AT194" s="245" t="s">
        <v>212</v>
      </c>
      <c r="AU194" s="245" t="s">
        <v>87</v>
      </c>
      <c r="AY194" s="14" t="s">
        <v>168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6">
        <f>ROUND(I194*H194,2)</f>
        <v>0</v>
      </c>
      <c r="BL194" s="14" t="s">
        <v>109</v>
      </c>
      <c r="BM194" s="245" t="s">
        <v>634</v>
      </c>
    </row>
    <row r="195" s="2" customFormat="1" ht="24.15" customHeight="1">
      <c r="A195" s="35"/>
      <c r="B195" s="36"/>
      <c r="C195" s="247" t="s">
        <v>453</v>
      </c>
      <c r="D195" s="247" t="s">
        <v>212</v>
      </c>
      <c r="E195" s="248" t="s">
        <v>635</v>
      </c>
      <c r="F195" s="249" t="s">
        <v>636</v>
      </c>
      <c r="G195" s="250" t="s">
        <v>173</v>
      </c>
      <c r="H195" s="251">
        <v>2.5499999999999998</v>
      </c>
      <c r="I195" s="252"/>
      <c r="J195" s="251">
        <f>ROUND(I195*H195,2)</f>
        <v>0</v>
      </c>
      <c r="K195" s="253"/>
      <c r="L195" s="254"/>
      <c r="M195" s="255" t="s">
        <v>1</v>
      </c>
      <c r="N195" s="256" t="s">
        <v>41</v>
      </c>
      <c r="O195" s="94"/>
      <c r="P195" s="243">
        <f>O195*H195</f>
        <v>0</v>
      </c>
      <c r="Q195" s="243">
        <v>0.13800000000000001</v>
      </c>
      <c r="R195" s="243">
        <f>Q195*H195</f>
        <v>0.35189999999999999</v>
      </c>
      <c r="S195" s="243">
        <v>0</v>
      </c>
      <c r="T195" s="24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5" t="s">
        <v>197</v>
      </c>
      <c r="AT195" s="245" t="s">
        <v>212</v>
      </c>
      <c r="AU195" s="245" t="s">
        <v>87</v>
      </c>
      <c r="AY195" s="14" t="s">
        <v>168</v>
      </c>
      <c r="BE195" s="246">
        <f>IF(N195="základná",J195,0)</f>
        <v>0</v>
      </c>
      <c r="BF195" s="246">
        <f>IF(N195="znížená",J195,0)</f>
        <v>0</v>
      </c>
      <c r="BG195" s="246">
        <f>IF(N195="zákl. prenesená",J195,0)</f>
        <v>0</v>
      </c>
      <c r="BH195" s="246">
        <f>IF(N195="zníž. prenesená",J195,0)</f>
        <v>0</v>
      </c>
      <c r="BI195" s="246">
        <f>IF(N195="nulová",J195,0)</f>
        <v>0</v>
      </c>
      <c r="BJ195" s="14" t="s">
        <v>87</v>
      </c>
      <c r="BK195" s="246">
        <f>ROUND(I195*H195,2)</f>
        <v>0</v>
      </c>
      <c r="BL195" s="14" t="s">
        <v>109</v>
      </c>
      <c r="BM195" s="245" t="s">
        <v>637</v>
      </c>
    </row>
    <row r="196" s="2" customFormat="1" ht="21.75" customHeight="1">
      <c r="A196" s="35"/>
      <c r="B196" s="36"/>
      <c r="C196" s="234" t="s">
        <v>457</v>
      </c>
      <c r="D196" s="234" t="s">
        <v>170</v>
      </c>
      <c r="E196" s="235" t="s">
        <v>638</v>
      </c>
      <c r="F196" s="236" t="s">
        <v>639</v>
      </c>
      <c r="G196" s="237" t="s">
        <v>267</v>
      </c>
      <c r="H196" s="238">
        <v>5</v>
      </c>
      <c r="I196" s="239"/>
      <c r="J196" s="238">
        <f>ROUND(I196*H196,2)</f>
        <v>0</v>
      </c>
      <c r="K196" s="240"/>
      <c r="L196" s="41"/>
      <c r="M196" s="241" t="s">
        <v>1</v>
      </c>
      <c r="N196" s="242" t="s">
        <v>41</v>
      </c>
      <c r="O196" s="94"/>
      <c r="P196" s="243">
        <f>O196*H196</f>
        <v>0</v>
      </c>
      <c r="Q196" s="243">
        <v>0</v>
      </c>
      <c r="R196" s="243">
        <f>Q196*H196</f>
        <v>0</v>
      </c>
      <c r="S196" s="243">
        <v>0</v>
      </c>
      <c r="T196" s="24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109</v>
      </c>
      <c r="AT196" s="245" t="s">
        <v>170</v>
      </c>
      <c r="AU196" s="245" t="s">
        <v>87</v>
      </c>
      <c r="AY196" s="14" t="s">
        <v>168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6">
        <f>ROUND(I196*H196,2)</f>
        <v>0</v>
      </c>
      <c r="BL196" s="14" t="s">
        <v>109</v>
      </c>
      <c r="BM196" s="245" t="s">
        <v>640</v>
      </c>
    </row>
    <row r="197" s="12" customFormat="1" ht="22.8" customHeight="1">
      <c r="A197" s="12"/>
      <c r="B197" s="218"/>
      <c r="C197" s="219"/>
      <c r="D197" s="220" t="s">
        <v>74</v>
      </c>
      <c r="E197" s="232" t="s">
        <v>197</v>
      </c>
      <c r="F197" s="232" t="s">
        <v>641</v>
      </c>
      <c r="G197" s="219"/>
      <c r="H197" s="219"/>
      <c r="I197" s="222"/>
      <c r="J197" s="233">
        <f>BK197</f>
        <v>0</v>
      </c>
      <c r="K197" s="219"/>
      <c r="L197" s="224"/>
      <c r="M197" s="225"/>
      <c r="N197" s="226"/>
      <c r="O197" s="226"/>
      <c r="P197" s="227">
        <f>SUM(P198:P212)</f>
        <v>0</v>
      </c>
      <c r="Q197" s="226"/>
      <c r="R197" s="227">
        <f>SUM(R198:R212)</f>
        <v>2.2364699999999997</v>
      </c>
      <c r="S197" s="226"/>
      <c r="T197" s="228">
        <f>SUM(T198:T212)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9" t="s">
        <v>79</v>
      </c>
      <c r="AT197" s="230" t="s">
        <v>74</v>
      </c>
      <c r="AU197" s="230" t="s">
        <v>79</v>
      </c>
      <c r="AY197" s="229" t="s">
        <v>168</v>
      </c>
      <c r="BK197" s="231">
        <f>SUM(BK198:BK212)</f>
        <v>0</v>
      </c>
    </row>
    <row r="198" s="2" customFormat="1" ht="24.15" customHeight="1">
      <c r="A198" s="35"/>
      <c r="B198" s="36"/>
      <c r="C198" s="234" t="s">
        <v>642</v>
      </c>
      <c r="D198" s="234" t="s">
        <v>170</v>
      </c>
      <c r="E198" s="235" t="s">
        <v>643</v>
      </c>
      <c r="F198" s="236" t="s">
        <v>644</v>
      </c>
      <c r="G198" s="237" t="s">
        <v>267</v>
      </c>
      <c r="H198" s="238">
        <v>5</v>
      </c>
      <c r="I198" s="239"/>
      <c r="J198" s="238">
        <f>ROUND(I198*H198,2)</f>
        <v>0</v>
      </c>
      <c r="K198" s="240"/>
      <c r="L198" s="41"/>
      <c r="M198" s="241" t="s">
        <v>1</v>
      </c>
      <c r="N198" s="242" t="s">
        <v>41</v>
      </c>
      <c r="O198" s="94"/>
      <c r="P198" s="243">
        <f>O198*H198</f>
        <v>0</v>
      </c>
      <c r="Q198" s="243">
        <v>1.0000000000000001E-05</v>
      </c>
      <c r="R198" s="243">
        <f>Q198*H198</f>
        <v>5.0000000000000002E-05</v>
      </c>
      <c r="S198" s="243">
        <v>0</v>
      </c>
      <c r="T198" s="24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5" t="s">
        <v>109</v>
      </c>
      <c r="AT198" s="245" t="s">
        <v>170</v>
      </c>
      <c r="AU198" s="245" t="s">
        <v>87</v>
      </c>
      <c r="AY198" s="14" t="s">
        <v>168</v>
      </c>
      <c r="BE198" s="246">
        <f>IF(N198="základná",J198,0)</f>
        <v>0</v>
      </c>
      <c r="BF198" s="246">
        <f>IF(N198="znížená",J198,0)</f>
        <v>0</v>
      </c>
      <c r="BG198" s="246">
        <f>IF(N198="zákl. prenesená",J198,0)</f>
        <v>0</v>
      </c>
      <c r="BH198" s="246">
        <f>IF(N198="zníž. prenesená",J198,0)</f>
        <v>0</v>
      </c>
      <c r="BI198" s="246">
        <f>IF(N198="nulová",J198,0)</f>
        <v>0</v>
      </c>
      <c r="BJ198" s="14" t="s">
        <v>87</v>
      </c>
      <c r="BK198" s="246">
        <f>ROUND(I198*H198,2)</f>
        <v>0</v>
      </c>
      <c r="BL198" s="14" t="s">
        <v>109</v>
      </c>
      <c r="BM198" s="245" t="s">
        <v>645</v>
      </c>
    </row>
    <row r="199" s="2" customFormat="1" ht="24.15" customHeight="1">
      <c r="A199" s="35"/>
      <c r="B199" s="36"/>
      <c r="C199" s="247" t="s">
        <v>646</v>
      </c>
      <c r="D199" s="247" t="s">
        <v>212</v>
      </c>
      <c r="E199" s="248" t="s">
        <v>647</v>
      </c>
      <c r="F199" s="249" t="s">
        <v>648</v>
      </c>
      <c r="G199" s="250" t="s">
        <v>209</v>
      </c>
      <c r="H199" s="251">
        <v>5</v>
      </c>
      <c r="I199" s="252"/>
      <c r="J199" s="251">
        <f>ROUND(I199*H199,2)</f>
        <v>0</v>
      </c>
      <c r="K199" s="253"/>
      <c r="L199" s="254"/>
      <c r="M199" s="255" t="s">
        <v>1</v>
      </c>
      <c r="N199" s="256" t="s">
        <v>41</v>
      </c>
      <c r="O199" s="94"/>
      <c r="P199" s="243">
        <f>O199*H199</f>
        <v>0</v>
      </c>
      <c r="Q199" s="243">
        <v>0.0027000000000000001</v>
      </c>
      <c r="R199" s="243">
        <f>Q199*H199</f>
        <v>0.013500000000000002</v>
      </c>
      <c r="S199" s="243">
        <v>0</v>
      </c>
      <c r="T199" s="244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5" t="s">
        <v>197</v>
      </c>
      <c r="AT199" s="245" t="s">
        <v>212</v>
      </c>
      <c r="AU199" s="245" t="s">
        <v>87</v>
      </c>
      <c r="AY199" s="14" t="s">
        <v>168</v>
      </c>
      <c r="BE199" s="246">
        <f>IF(N199="základná",J199,0)</f>
        <v>0</v>
      </c>
      <c r="BF199" s="246">
        <f>IF(N199="znížená",J199,0)</f>
        <v>0</v>
      </c>
      <c r="BG199" s="246">
        <f>IF(N199="zákl. prenesená",J199,0)</f>
        <v>0</v>
      </c>
      <c r="BH199" s="246">
        <f>IF(N199="zníž. prenesená",J199,0)</f>
        <v>0</v>
      </c>
      <c r="BI199" s="246">
        <f>IF(N199="nulová",J199,0)</f>
        <v>0</v>
      </c>
      <c r="BJ199" s="14" t="s">
        <v>87</v>
      </c>
      <c r="BK199" s="246">
        <f>ROUND(I199*H199,2)</f>
        <v>0</v>
      </c>
      <c r="BL199" s="14" t="s">
        <v>109</v>
      </c>
      <c r="BM199" s="245" t="s">
        <v>649</v>
      </c>
    </row>
    <row r="200" s="2" customFormat="1" ht="16.5" customHeight="1">
      <c r="A200" s="35"/>
      <c r="B200" s="36"/>
      <c r="C200" s="234" t="s">
        <v>650</v>
      </c>
      <c r="D200" s="234" t="s">
        <v>170</v>
      </c>
      <c r="E200" s="235" t="s">
        <v>651</v>
      </c>
      <c r="F200" s="236" t="s">
        <v>652</v>
      </c>
      <c r="G200" s="237" t="s">
        <v>209</v>
      </c>
      <c r="H200" s="238">
        <v>2</v>
      </c>
      <c r="I200" s="239"/>
      <c r="J200" s="238">
        <f>ROUND(I200*H200,2)</f>
        <v>0</v>
      </c>
      <c r="K200" s="240"/>
      <c r="L200" s="41"/>
      <c r="M200" s="241" t="s">
        <v>1</v>
      </c>
      <c r="N200" s="242" t="s">
        <v>41</v>
      </c>
      <c r="O200" s="94"/>
      <c r="P200" s="243">
        <f>O200*H200</f>
        <v>0</v>
      </c>
      <c r="Q200" s="243">
        <v>5.0000000000000002E-05</v>
      </c>
      <c r="R200" s="243">
        <f>Q200*H200</f>
        <v>0.00010000000000000001</v>
      </c>
      <c r="S200" s="243">
        <v>0</v>
      </c>
      <c r="T200" s="24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5" t="s">
        <v>109</v>
      </c>
      <c r="AT200" s="245" t="s">
        <v>170</v>
      </c>
      <c r="AU200" s="245" t="s">
        <v>87</v>
      </c>
      <c r="AY200" s="14" t="s">
        <v>168</v>
      </c>
      <c r="BE200" s="246">
        <f>IF(N200="základná",J200,0)</f>
        <v>0</v>
      </c>
      <c r="BF200" s="246">
        <f>IF(N200="znížená",J200,0)</f>
        <v>0</v>
      </c>
      <c r="BG200" s="246">
        <f>IF(N200="zákl. prenesená",J200,0)</f>
        <v>0</v>
      </c>
      <c r="BH200" s="246">
        <f>IF(N200="zníž. prenesená",J200,0)</f>
        <v>0</v>
      </c>
      <c r="BI200" s="246">
        <f>IF(N200="nulová",J200,0)</f>
        <v>0</v>
      </c>
      <c r="BJ200" s="14" t="s">
        <v>87</v>
      </c>
      <c r="BK200" s="246">
        <f>ROUND(I200*H200,2)</f>
        <v>0</v>
      </c>
      <c r="BL200" s="14" t="s">
        <v>109</v>
      </c>
      <c r="BM200" s="245" t="s">
        <v>653</v>
      </c>
    </row>
    <row r="201" s="2" customFormat="1" ht="24.15" customHeight="1">
      <c r="A201" s="35"/>
      <c r="B201" s="36"/>
      <c r="C201" s="247" t="s">
        <v>268</v>
      </c>
      <c r="D201" s="247" t="s">
        <v>212</v>
      </c>
      <c r="E201" s="248" t="s">
        <v>654</v>
      </c>
      <c r="F201" s="249" t="s">
        <v>655</v>
      </c>
      <c r="G201" s="250" t="s">
        <v>209</v>
      </c>
      <c r="H201" s="251">
        <v>2</v>
      </c>
      <c r="I201" s="252"/>
      <c r="J201" s="251">
        <f>ROUND(I201*H201,2)</f>
        <v>0</v>
      </c>
      <c r="K201" s="253"/>
      <c r="L201" s="254"/>
      <c r="M201" s="255" t="s">
        <v>1</v>
      </c>
      <c r="N201" s="256" t="s">
        <v>41</v>
      </c>
      <c r="O201" s="94"/>
      <c r="P201" s="243">
        <f>O201*H201</f>
        <v>0</v>
      </c>
      <c r="Q201" s="243">
        <v>0.00093000000000000005</v>
      </c>
      <c r="R201" s="243">
        <f>Q201*H201</f>
        <v>0.0018600000000000001</v>
      </c>
      <c r="S201" s="243">
        <v>0</v>
      </c>
      <c r="T201" s="244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5" t="s">
        <v>197</v>
      </c>
      <c r="AT201" s="245" t="s">
        <v>212</v>
      </c>
      <c r="AU201" s="245" t="s">
        <v>87</v>
      </c>
      <c r="AY201" s="14" t="s">
        <v>168</v>
      </c>
      <c r="BE201" s="246">
        <f>IF(N201="základná",J201,0)</f>
        <v>0</v>
      </c>
      <c r="BF201" s="246">
        <f>IF(N201="znížená",J201,0)</f>
        <v>0</v>
      </c>
      <c r="BG201" s="246">
        <f>IF(N201="zákl. prenesená",J201,0)</f>
        <v>0</v>
      </c>
      <c r="BH201" s="246">
        <f>IF(N201="zníž. prenesená",J201,0)</f>
        <v>0</v>
      </c>
      <c r="BI201" s="246">
        <f>IF(N201="nulová",J201,0)</f>
        <v>0</v>
      </c>
      <c r="BJ201" s="14" t="s">
        <v>87</v>
      </c>
      <c r="BK201" s="246">
        <f>ROUND(I201*H201,2)</f>
        <v>0</v>
      </c>
      <c r="BL201" s="14" t="s">
        <v>109</v>
      </c>
      <c r="BM201" s="245" t="s">
        <v>656</v>
      </c>
    </row>
    <row r="202" s="2" customFormat="1" ht="16.5" customHeight="1">
      <c r="A202" s="35"/>
      <c r="B202" s="36"/>
      <c r="C202" s="234" t="s">
        <v>657</v>
      </c>
      <c r="D202" s="234" t="s">
        <v>170</v>
      </c>
      <c r="E202" s="235" t="s">
        <v>658</v>
      </c>
      <c r="F202" s="236" t="s">
        <v>659</v>
      </c>
      <c r="G202" s="237" t="s">
        <v>209</v>
      </c>
      <c r="H202" s="238">
        <v>2</v>
      </c>
      <c r="I202" s="239"/>
      <c r="J202" s="238">
        <f>ROUND(I202*H202,2)</f>
        <v>0</v>
      </c>
      <c r="K202" s="240"/>
      <c r="L202" s="41"/>
      <c r="M202" s="241" t="s">
        <v>1</v>
      </c>
      <c r="N202" s="242" t="s">
        <v>41</v>
      </c>
      <c r="O202" s="94"/>
      <c r="P202" s="243">
        <f>O202*H202</f>
        <v>0</v>
      </c>
      <c r="Q202" s="243">
        <v>5.0000000000000002E-05</v>
      </c>
      <c r="R202" s="243">
        <f>Q202*H202</f>
        <v>0.00010000000000000001</v>
      </c>
      <c r="S202" s="243">
        <v>0</v>
      </c>
      <c r="T202" s="244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5" t="s">
        <v>109</v>
      </c>
      <c r="AT202" s="245" t="s">
        <v>170</v>
      </c>
      <c r="AU202" s="245" t="s">
        <v>87</v>
      </c>
      <c r="AY202" s="14" t="s">
        <v>168</v>
      </c>
      <c r="BE202" s="246">
        <f>IF(N202="základná",J202,0)</f>
        <v>0</v>
      </c>
      <c r="BF202" s="246">
        <f>IF(N202="znížená",J202,0)</f>
        <v>0</v>
      </c>
      <c r="BG202" s="246">
        <f>IF(N202="zákl. prenesená",J202,0)</f>
        <v>0</v>
      </c>
      <c r="BH202" s="246">
        <f>IF(N202="zníž. prenesená",J202,0)</f>
        <v>0</v>
      </c>
      <c r="BI202" s="246">
        <f>IF(N202="nulová",J202,0)</f>
        <v>0</v>
      </c>
      <c r="BJ202" s="14" t="s">
        <v>87</v>
      </c>
      <c r="BK202" s="246">
        <f>ROUND(I202*H202,2)</f>
        <v>0</v>
      </c>
      <c r="BL202" s="14" t="s">
        <v>109</v>
      </c>
      <c r="BM202" s="245" t="s">
        <v>660</v>
      </c>
    </row>
    <row r="203" s="2" customFormat="1" ht="24.15" customHeight="1">
      <c r="A203" s="35"/>
      <c r="B203" s="36"/>
      <c r="C203" s="247" t="s">
        <v>661</v>
      </c>
      <c r="D203" s="247" t="s">
        <v>212</v>
      </c>
      <c r="E203" s="248" t="s">
        <v>662</v>
      </c>
      <c r="F203" s="249" t="s">
        <v>663</v>
      </c>
      <c r="G203" s="250" t="s">
        <v>209</v>
      </c>
      <c r="H203" s="251">
        <v>2</v>
      </c>
      <c r="I203" s="252"/>
      <c r="J203" s="251">
        <f>ROUND(I203*H203,2)</f>
        <v>0</v>
      </c>
      <c r="K203" s="253"/>
      <c r="L203" s="254"/>
      <c r="M203" s="255" t="s">
        <v>1</v>
      </c>
      <c r="N203" s="256" t="s">
        <v>41</v>
      </c>
      <c r="O203" s="94"/>
      <c r="P203" s="243">
        <f>O203*H203</f>
        <v>0</v>
      </c>
      <c r="Q203" s="243">
        <v>0.00122</v>
      </c>
      <c r="R203" s="243">
        <f>Q203*H203</f>
        <v>0.0024399999999999999</v>
      </c>
      <c r="S203" s="243">
        <v>0</v>
      </c>
      <c r="T203" s="244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5" t="s">
        <v>197</v>
      </c>
      <c r="AT203" s="245" t="s">
        <v>212</v>
      </c>
      <c r="AU203" s="245" t="s">
        <v>87</v>
      </c>
      <c r="AY203" s="14" t="s">
        <v>168</v>
      </c>
      <c r="BE203" s="246">
        <f>IF(N203="základná",J203,0)</f>
        <v>0</v>
      </c>
      <c r="BF203" s="246">
        <f>IF(N203="znížená",J203,0)</f>
        <v>0</v>
      </c>
      <c r="BG203" s="246">
        <f>IF(N203="zákl. prenesená",J203,0)</f>
        <v>0</v>
      </c>
      <c r="BH203" s="246">
        <f>IF(N203="zníž. prenesená",J203,0)</f>
        <v>0</v>
      </c>
      <c r="BI203" s="246">
        <f>IF(N203="nulová",J203,0)</f>
        <v>0</v>
      </c>
      <c r="BJ203" s="14" t="s">
        <v>87</v>
      </c>
      <c r="BK203" s="246">
        <f>ROUND(I203*H203,2)</f>
        <v>0</v>
      </c>
      <c r="BL203" s="14" t="s">
        <v>109</v>
      </c>
      <c r="BM203" s="245" t="s">
        <v>664</v>
      </c>
    </row>
    <row r="204" s="2" customFormat="1" ht="24.15" customHeight="1">
      <c r="A204" s="35"/>
      <c r="B204" s="36"/>
      <c r="C204" s="234" t="s">
        <v>665</v>
      </c>
      <c r="D204" s="234" t="s">
        <v>170</v>
      </c>
      <c r="E204" s="235" t="s">
        <v>666</v>
      </c>
      <c r="F204" s="236" t="s">
        <v>667</v>
      </c>
      <c r="G204" s="237" t="s">
        <v>209</v>
      </c>
      <c r="H204" s="238">
        <v>2</v>
      </c>
      <c r="I204" s="239"/>
      <c r="J204" s="238">
        <f>ROUND(I204*H204,2)</f>
        <v>0</v>
      </c>
      <c r="K204" s="240"/>
      <c r="L204" s="41"/>
      <c r="M204" s="241" t="s">
        <v>1</v>
      </c>
      <c r="N204" s="242" t="s">
        <v>41</v>
      </c>
      <c r="O204" s="94"/>
      <c r="P204" s="243">
        <f>O204*H204</f>
        <v>0</v>
      </c>
      <c r="Q204" s="243">
        <v>0.34099000000000002</v>
      </c>
      <c r="R204" s="243">
        <f>Q204*H204</f>
        <v>0.68198000000000003</v>
      </c>
      <c r="S204" s="243">
        <v>0</v>
      </c>
      <c r="T204" s="24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5" t="s">
        <v>109</v>
      </c>
      <c r="AT204" s="245" t="s">
        <v>170</v>
      </c>
      <c r="AU204" s="245" t="s">
        <v>87</v>
      </c>
      <c r="AY204" s="14" t="s">
        <v>168</v>
      </c>
      <c r="BE204" s="246">
        <f>IF(N204="základná",J204,0)</f>
        <v>0</v>
      </c>
      <c r="BF204" s="246">
        <f>IF(N204="znížená",J204,0)</f>
        <v>0</v>
      </c>
      <c r="BG204" s="246">
        <f>IF(N204="zákl. prenesená",J204,0)</f>
        <v>0</v>
      </c>
      <c r="BH204" s="246">
        <f>IF(N204="zníž. prenesená",J204,0)</f>
        <v>0</v>
      </c>
      <c r="BI204" s="246">
        <f>IF(N204="nulová",J204,0)</f>
        <v>0</v>
      </c>
      <c r="BJ204" s="14" t="s">
        <v>87</v>
      </c>
      <c r="BK204" s="246">
        <f>ROUND(I204*H204,2)</f>
        <v>0</v>
      </c>
      <c r="BL204" s="14" t="s">
        <v>109</v>
      </c>
      <c r="BM204" s="245" t="s">
        <v>668</v>
      </c>
    </row>
    <row r="205" s="2" customFormat="1" ht="24.15" customHeight="1">
      <c r="A205" s="35"/>
      <c r="B205" s="36"/>
      <c r="C205" s="247" t="s">
        <v>669</v>
      </c>
      <c r="D205" s="247" t="s">
        <v>212</v>
      </c>
      <c r="E205" s="248" t="s">
        <v>670</v>
      </c>
      <c r="F205" s="249" t="s">
        <v>671</v>
      </c>
      <c r="G205" s="250" t="s">
        <v>209</v>
      </c>
      <c r="H205" s="251">
        <v>2</v>
      </c>
      <c r="I205" s="252"/>
      <c r="J205" s="251">
        <f>ROUND(I205*H205,2)</f>
        <v>0</v>
      </c>
      <c r="K205" s="253"/>
      <c r="L205" s="254"/>
      <c r="M205" s="255" t="s">
        <v>1</v>
      </c>
      <c r="N205" s="256" t="s">
        <v>41</v>
      </c>
      <c r="O205" s="94"/>
      <c r="P205" s="243">
        <f>O205*H205</f>
        <v>0</v>
      </c>
      <c r="Q205" s="243">
        <v>0.17499999999999999</v>
      </c>
      <c r="R205" s="243">
        <f>Q205*H205</f>
        <v>0.34999999999999998</v>
      </c>
      <c r="S205" s="243">
        <v>0</v>
      </c>
      <c r="T205" s="24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5" t="s">
        <v>197</v>
      </c>
      <c r="AT205" s="245" t="s">
        <v>212</v>
      </c>
      <c r="AU205" s="245" t="s">
        <v>87</v>
      </c>
      <c r="AY205" s="14" t="s">
        <v>168</v>
      </c>
      <c r="BE205" s="246">
        <f>IF(N205="základná",J205,0)</f>
        <v>0</v>
      </c>
      <c r="BF205" s="246">
        <f>IF(N205="znížená",J205,0)</f>
        <v>0</v>
      </c>
      <c r="BG205" s="246">
        <f>IF(N205="zákl. prenesená",J205,0)</f>
        <v>0</v>
      </c>
      <c r="BH205" s="246">
        <f>IF(N205="zníž. prenesená",J205,0)</f>
        <v>0</v>
      </c>
      <c r="BI205" s="246">
        <f>IF(N205="nulová",J205,0)</f>
        <v>0</v>
      </c>
      <c r="BJ205" s="14" t="s">
        <v>87</v>
      </c>
      <c r="BK205" s="246">
        <f>ROUND(I205*H205,2)</f>
        <v>0</v>
      </c>
      <c r="BL205" s="14" t="s">
        <v>109</v>
      </c>
      <c r="BM205" s="245" t="s">
        <v>672</v>
      </c>
    </row>
    <row r="206" s="2" customFormat="1" ht="24.15" customHeight="1">
      <c r="A206" s="35"/>
      <c r="B206" s="36"/>
      <c r="C206" s="247" t="s">
        <v>673</v>
      </c>
      <c r="D206" s="247" t="s">
        <v>212</v>
      </c>
      <c r="E206" s="248" t="s">
        <v>674</v>
      </c>
      <c r="F206" s="249" t="s">
        <v>675</v>
      </c>
      <c r="G206" s="250" t="s">
        <v>209</v>
      </c>
      <c r="H206" s="251">
        <v>2</v>
      </c>
      <c r="I206" s="252"/>
      <c r="J206" s="251">
        <f>ROUND(I206*H206,2)</f>
        <v>0</v>
      </c>
      <c r="K206" s="253"/>
      <c r="L206" s="254"/>
      <c r="M206" s="255" t="s">
        <v>1</v>
      </c>
      <c r="N206" s="256" t="s">
        <v>41</v>
      </c>
      <c r="O206" s="94"/>
      <c r="P206" s="243">
        <f>O206*H206</f>
        <v>0</v>
      </c>
      <c r="Q206" s="243">
        <v>0.17000000000000001</v>
      </c>
      <c r="R206" s="243">
        <f>Q206*H206</f>
        <v>0.34000000000000002</v>
      </c>
      <c r="S206" s="243">
        <v>0</v>
      </c>
      <c r="T206" s="244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5" t="s">
        <v>197</v>
      </c>
      <c r="AT206" s="245" t="s">
        <v>212</v>
      </c>
      <c r="AU206" s="245" t="s">
        <v>87</v>
      </c>
      <c r="AY206" s="14" t="s">
        <v>168</v>
      </c>
      <c r="BE206" s="246">
        <f>IF(N206="základná",J206,0)</f>
        <v>0</v>
      </c>
      <c r="BF206" s="246">
        <f>IF(N206="znížená",J206,0)</f>
        <v>0</v>
      </c>
      <c r="BG206" s="246">
        <f>IF(N206="zákl. prenesená",J206,0)</f>
        <v>0</v>
      </c>
      <c r="BH206" s="246">
        <f>IF(N206="zníž. prenesená",J206,0)</f>
        <v>0</v>
      </c>
      <c r="BI206" s="246">
        <f>IF(N206="nulová",J206,0)</f>
        <v>0</v>
      </c>
      <c r="BJ206" s="14" t="s">
        <v>87</v>
      </c>
      <c r="BK206" s="246">
        <f>ROUND(I206*H206,2)</f>
        <v>0</v>
      </c>
      <c r="BL206" s="14" t="s">
        <v>109</v>
      </c>
      <c r="BM206" s="245" t="s">
        <v>676</v>
      </c>
    </row>
    <row r="207" s="2" customFormat="1" ht="24.15" customHeight="1">
      <c r="A207" s="35"/>
      <c r="B207" s="36"/>
      <c r="C207" s="247" t="s">
        <v>677</v>
      </c>
      <c r="D207" s="247" t="s">
        <v>212</v>
      </c>
      <c r="E207" s="248" t="s">
        <v>678</v>
      </c>
      <c r="F207" s="249" t="s">
        <v>679</v>
      </c>
      <c r="G207" s="250" t="s">
        <v>209</v>
      </c>
      <c r="H207" s="251">
        <v>2</v>
      </c>
      <c r="I207" s="252"/>
      <c r="J207" s="251">
        <f>ROUND(I207*H207,2)</f>
        <v>0</v>
      </c>
      <c r="K207" s="253"/>
      <c r="L207" s="254"/>
      <c r="M207" s="255" t="s">
        <v>1</v>
      </c>
      <c r="N207" s="256" t="s">
        <v>41</v>
      </c>
      <c r="O207" s="94"/>
      <c r="P207" s="243">
        <f>O207*H207</f>
        <v>0</v>
      </c>
      <c r="Q207" s="243">
        <v>0.099000000000000005</v>
      </c>
      <c r="R207" s="243">
        <f>Q207*H207</f>
        <v>0.19800000000000001</v>
      </c>
      <c r="S207" s="243">
        <v>0</v>
      </c>
      <c r="T207" s="244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5" t="s">
        <v>197</v>
      </c>
      <c r="AT207" s="245" t="s">
        <v>212</v>
      </c>
      <c r="AU207" s="245" t="s">
        <v>87</v>
      </c>
      <c r="AY207" s="14" t="s">
        <v>168</v>
      </c>
      <c r="BE207" s="246">
        <f>IF(N207="základná",J207,0)</f>
        <v>0</v>
      </c>
      <c r="BF207" s="246">
        <f>IF(N207="znížená",J207,0)</f>
        <v>0</v>
      </c>
      <c r="BG207" s="246">
        <f>IF(N207="zákl. prenesená",J207,0)</f>
        <v>0</v>
      </c>
      <c r="BH207" s="246">
        <f>IF(N207="zníž. prenesená",J207,0)</f>
        <v>0</v>
      </c>
      <c r="BI207" s="246">
        <f>IF(N207="nulová",J207,0)</f>
        <v>0</v>
      </c>
      <c r="BJ207" s="14" t="s">
        <v>87</v>
      </c>
      <c r="BK207" s="246">
        <f>ROUND(I207*H207,2)</f>
        <v>0</v>
      </c>
      <c r="BL207" s="14" t="s">
        <v>109</v>
      </c>
      <c r="BM207" s="245" t="s">
        <v>680</v>
      </c>
    </row>
    <row r="208" s="2" customFormat="1" ht="24.15" customHeight="1">
      <c r="A208" s="35"/>
      <c r="B208" s="36"/>
      <c r="C208" s="247" t="s">
        <v>681</v>
      </c>
      <c r="D208" s="247" t="s">
        <v>212</v>
      </c>
      <c r="E208" s="248" t="s">
        <v>682</v>
      </c>
      <c r="F208" s="249" t="s">
        <v>683</v>
      </c>
      <c r="G208" s="250" t="s">
        <v>209</v>
      </c>
      <c r="H208" s="251">
        <v>2</v>
      </c>
      <c r="I208" s="252"/>
      <c r="J208" s="251">
        <f>ROUND(I208*H208,2)</f>
        <v>0</v>
      </c>
      <c r="K208" s="253"/>
      <c r="L208" s="254"/>
      <c r="M208" s="255" t="s">
        <v>1</v>
      </c>
      <c r="N208" s="256" t="s">
        <v>41</v>
      </c>
      <c r="O208" s="94"/>
      <c r="P208" s="243">
        <f>O208*H208</f>
        <v>0</v>
      </c>
      <c r="Q208" s="243">
        <v>0.059999999999999998</v>
      </c>
      <c r="R208" s="243">
        <f>Q208*H208</f>
        <v>0.12</v>
      </c>
      <c r="S208" s="243">
        <v>0</v>
      </c>
      <c r="T208" s="244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5" t="s">
        <v>197</v>
      </c>
      <c r="AT208" s="245" t="s">
        <v>212</v>
      </c>
      <c r="AU208" s="245" t="s">
        <v>87</v>
      </c>
      <c r="AY208" s="14" t="s">
        <v>168</v>
      </c>
      <c r="BE208" s="246">
        <f>IF(N208="základná",J208,0)</f>
        <v>0</v>
      </c>
      <c r="BF208" s="246">
        <f>IF(N208="znížená",J208,0)</f>
        <v>0</v>
      </c>
      <c r="BG208" s="246">
        <f>IF(N208="zákl. prenesená",J208,0)</f>
        <v>0</v>
      </c>
      <c r="BH208" s="246">
        <f>IF(N208="zníž. prenesená",J208,0)</f>
        <v>0</v>
      </c>
      <c r="BI208" s="246">
        <f>IF(N208="nulová",J208,0)</f>
        <v>0</v>
      </c>
      <c r="BJ208" s="14" t="s">
        <v>87</v>
      </c>
      <c r="BK208" s="246">
        <f>ROUND(I208*H208,2)</f>
        <v>0</v>
      </c>
      <c r="BL208" s="14" t="s">
        <v>109</v>
      </c>
      <c r="BM208" s="245" t="s">
        <v>684</v>
      </c>
    </row>
    <row r="209" s="2" customFormat="1" ht="33" customHeight="1">
      <c r="A209" s="35"/>
      <c r="B209" s="36"/>
      <c r="C209" s="234" t="s">
        <v>685</v>
      </c>
      <c r="D209" s="234" t="s">
        <v>170</v>
      </c>
      <c r="E209" s="235" t="s">
        <v>686</v>
      </c>
      <c r="F209" s="236" t="s">
        <v>687</v>
      </c>
      <c r="G209" s="237" t="s">
        <v>209</v>
      </c>
      <c r="H209" s="238">
        <v>2</v>
      </c>
      <c r="I209" s="239"/>
      <c r="J209" s="238">
        <f>ROUND(I209*H209,2)</f>
        <v>0</v>
      </c>
      <c r="K209" s="240"/>
      <c r="L209" s="41"/>
      <c r="M209" s="241" t="s">
        <v>1</v>
      </c>
      <c r="N209" s="242" t="s">
        <v>41</v>
      </c>
      <c r="O209" s="94"/>
      <c r="P209" s="243">
        <f>O209*H209</f>
        <v>0</v>
      </c>
      <c r="Q209" s="243">
        <v>0.0083999999999999995</v>
      </c>
      <c r="R209" s="243">
        <f>Q209*H209</f>
        <v>0.016799999999999999</v>
      </c>
      <c r="S209" s="243">
        <v>0</v>
      </c>
      <c r="T209" s="24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5" t="s">
        <v>109</v>
      </c>
      <c r="AT209" s="245" t="s">
        <v>170</v>
      </c>
      <c r="AU209" s="245" t="s">
        <v>87</v>
      </c>
      <c r="AY209" s="14" t="s">
        <v>168</v>
      </c>
      <c r="BE209" s="246">
        <f>IF(N209="základná",J209,0)</f>
        <v>0</v>
      </c>
      <c r="BF209" s="246">
        <f>IF(N209="znížená",J209,0)</f>
        <v>0</v>
      </c>
      <c r="BG209" s="246">
        <f>IF(N209="zákl. prenesená",J209,0)</f>
        <v>0</v>
      </c>
      <c r="BH209" s="246">
        <f>IF(N209="zníž. prenesená",J209,0)</f>
        <v>0</v>
      </c>
      <c r="BI209" s="246">
        <f>IF(N209="nulová",J209,0)</f>
        <v>0</v>
      </c>
      <c r="BJ209" s="14" t="s">
        <v>87</v>
      </c>
      <c r="BK209" s="246">
        <f>ROUND(I209*H209,2)</f>
        <v>0</v>
      </c>
      <c r="BL209" s="14" t="s">
        <v>109</v>
      </c>
      <c r="BM209" s="245" t="s">
        <v>688</v>
      </c>
    </row>
    <row r="210" s="2" customFormat="1" ht="24.15" customHeight="1">
      <c r="A210" s="35"/>
      <c r="B210" s="36"/>
      <c r="C210" s="247" t="s">
        <v>689</v>
      </c>
      <c r="D210" s="247" t="s">
        <v>212</v>
      </c>
      <c r="E210" s="248" t="s">
        <v>690</v>
      </c>
      <c r="F210" s="249" t="s">
        <v>691</v>
      </c>
      <c r="G210" s="250" t="s">
        <v>209</v>
      </c>
      <c r="H210" s="251">
        <v>2</v>
      </c>
      <c r="I210" s="252"/>
      <c r="J210" s="251">
        <f>ROUND(I210*H210,2)</f>
        <v>0</v>
      </c>
      <c r="K210" s="253"/>
      <c r="L210" s="254"/>
      <c r="M210" s="255" t="s">
        <v>1</v>
      </c>
      <c r="N210" s="256" t="s">
        <v>41</v>
      </c>
      <c r="O210" s="94"/>
      <c r="P210" s="243">
        <f>O210*H210</f>
        <v>0</v>
      </c>
      <c r="Q210" s="243">
        <v>0.048000000000000001</v>
      </c>
      <c r="R210" s="243">
        <f>Q210*H210</f>
        <v>0.096000000000000002</v>
      </c>
      <c r="S210" s="243">
        <v>0</v>
      </c>
      <c r="T210" s="24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5" t="s">
        <v>197</v>
      </c>
      <c r="AT210" s="245" t="s">
        <v>212</v>
      </c>
      <c r="AU210" s="245" t="s">
        <v>87</v>
      </c>
      <c r="AY210" s="14" t="s">
        <v>168</v>
      </c>
      <c r="BE210" s="246">
        <f>IF(N210="základná",J210,0)</f>
        <v>0</v>
      </c>
      <c r="BF210" s="246">
        <f>IF(N210="znížená",J210,0)</f>
        <v>0</v>
      </c>
      <c r="BG210" s="246">
        <f>IF(N210="zákl. prenesená",J210,0)</f>
        <v>0</v>
      </c>
      <c r="BH210" s="246">
        <f>IF(N210="zníž. prenesená",J210,0)</f>
        <v>0</v>
      </c>
      <c r="BI210" s="246">
        <f>IF(N210="nulová",J210,0)</f>
        <v>0</v>
      </c>
      <c r="BJ210" s="14" t="s">
        <v>87</v>
      </c>
      <c r="BK210" s="246">
        <f>ROUND(I210*H210,2)</f>
        <v>0</v>
      </c>
      <c r="BL210" s="14" t="s">
        <v>109</v>
      </c>
      <c r="BM210" s="245" t="s">
        <v>692</v>
      </c>
    </row>
    <row r="211" s="2" customFormat="1" ht="21.75" customHeight="1">
      <c r="A211" s="35"/>
      <c r="B211" s="36"/>
      <c r="C211" s="247" t="s">
        <v>693</v>
      </c>
      <c r="D211" s="247" t="s">
        <v>212</v>
      </c>
      <c r="E211" s="248" t="s">
        <v>694</v>
      </c>
      <c r="F211" s="249" t="s">
        <v>695</v>
      </c>
      <c r="G211" s="250" t="s">
        <v>209</v>
      </c>
      <c r="H211" s="251">
        <v>2</v>
      </c>
      <c r="I211" s="252"/>
      <c r="J211" s="251">
        <f>ROUND(I211*H211,2)</f>
        <v>0</v>
      </c>
      <c r="K211" s="253"/>
      <c r="L211" s="254"/>
      <c r="M211" s="255" t="s">
        <v>1</v>
      </c>
      <c r="N211" s="256" t="s">
        <v>41</v>
      </c>
      <c r="O211" s="94"/>
      <c r="P211" s="243">
        <f>O211*H211</f>
        <v>0</v>
      </c>
      <c r="Q211" s="243">
        <v>0.0025000000000000001</v>
      </c>
      <c r="R211" s="243">
        <f>Q211*H211</f>
        <v>0.0050000000000000001</v>
      </c>
      <c r="S211" s="243">
        <v>0</v>
      </c>
      <c r="T211" s="244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5" t="s">
        <v>197</v>
      </c>
      <c r="AT211" s="245" t="s">
        <v>212</v>
      </c>
      <c r="AU211" s="245" t="s">
        <v>87</v>
      </c>
      <c r="AY211" s="14" t="s">
        <v>168</v>
      </c>
      <c r="BE211" s="246">
        <f>IF(N211="základná",J211,0)</f>
        <v>0</v>
      </c>
      <c r="BF211" s="246">
        <f>IF(N211="znížená",J211,0)</f>
        <v>0</v>
      </c>
      <c r="BG211" s="246">
        <f>IF(N211="zákl. prenesená",J211,0)</f>
        <v>0</v>
      </c>
      <c r="BH211" s="246">
        <f>IF(N211="zníž. prenesená",J211,0)</f>
        <v>0</v>
      </c>
      <c r="BI211" s="246">
        <f>IF(N211="nulová",J211,0)</f>
        <v>0</v>
      </c>
      <c r="BJ211" s="14" t="s">
        <v>87</v>
      </c>
      <c r="BK211" s="246">
        <f>ROUND(I211*H211,2)</f>
        <v>0</v>
      </c>
      <c r="BL211" s="14" t="s">
        <v>109</v>
      </c>
      <c r="BM211" s="245" t="s">
        <v>696</v>
      </c>
    </row>
    <row r="212" s="2" customFormat="1" ht="24.15" customHeight="1">
      <c r="A212" s="35"/>
      <c r="B212" s="36"/>
      <c r="C212" s="234" t="s">
        <v>697</v>
      </c>
      <c r="D212" s="234" t="s">
        <v>170</v>
      </c>
      <c r="E212" s="235" t="s">
        <v>698</v>
      </c>
      <c r="F212" s="236" t="s">
        <v>699</v>
      </c>
      <c r="G212" s="237" t="s">
        <v>209</v>
      </c>
      <c r="H212" s="238">
        <v>1</v>
      </c>
      <c r="I212" s="239"/>
      <c r="J212" s="238">
        <f>ROUND(I212*H212,2)</f>
        <v>0</v>
      </c>
      <c r="K212" s="240"/>
      <c r="L212" s="41"/>
      <c r="M212" s="241" t="s">
        <v>1</v>
      </c>
      <c r="N212" s="242" t="s">
        <v>41</v>
      </c>
      <c r="O212" s="94"/>
      <c r="P212" s="243">
        <f>O212*H212</f>
        <v>0</v>
      </c>
      <c r="Q212" s="243">
        <v>0.41064</v>
      </c>
      <c r="R212" s="243">
        <f>Q212*H212</f>
        <v>0.41064</v>
      </c>
      <c r="S212" s="243">
        <v>0</v>
      </c>
      <c r="T212" s="24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5" t="s">
        <v>109</v>
      </c>
      <c r="AT212" s="245" t="s">
        <v>170</v>
      </c>
      <c r="AU212" s="245" t="s">
        <v>87</v>
      </c>
      <c r="AY212" s="14" t="s">
        <v>168</v>
      </c>
      <c r="BE212" s="246">
        <f>IF(N212="základná",J212,0)</f>
        <v>0</v>
      </c>
      <c r="BF212" s="246">
        <f>IF(N212="znížená",J212,0)</f>
        <v>0</v>
      </c>
      <c r="BG212" s="246">
        <f>IF(N212="zákl. prenesená",J212,0)</f>
        <v>0</v>
      </c>
      <c r="BH212" s="246">
        <f>IF(N212="zníž. prenesená",J212,0)</f>
        <v>0</v>
      </c>
      <c r="BI212" s="246">
        <f>IF(N212="nulová",J212,0)</f>
        <v>0</v>
      </c>
      <c r="BJ212" s="14" t="s">
        <v>87</v>
      </c>
      <c r="BK212" s="246">
        <f>ROUND(I212*H212,2)</f>
        <v>0</v>
      </c>
      <c r="BL212" s="14" t="s">
        <v>109</v>
      </c>
      <c r="BM212" s="245" t="s">
        <v>700</v>
      </c>
    </row>
    <row r="213" s="12" customFormat="1" ht="22.8" customHeight="1">
      <c r="A213" s="12"/>
      <c r="B213" s="218"/>
      <c r="C213" s="219"/>
      <c r="D213" s="220" t="s">
        <v>74</v>
      </c>
      <c r="E213" s="232" t="s">
        <v>201</v>
      </c>
      <c r="F213" s="232" t="s">
        <v>205</v>
      </c>
      <c r="G213" s="219"/>
      <c r="H213" s="219"/>
      <c r="I213" s="222"/>
      <c r="J213" s="233">
        <f>BK213</f>
        <v>0</v>
      </c>
      <c r="K213" s="219"/>
      <c r="L213" s="224"/>
      <c r="M213" s="225"/>
      <c r="N213" s="226"/>
      <c r="O213" s="226"/>
      <c r="P213" s="227">
        <f>SUM(P214:P262)</f>
        <v>0</v>
      </c>
      <c r="Q213" s="226"/>
      <c r="R213" s="227">
        <f>SUM(R214:R262)</f>
        <v>34.278388000000014</v>
      </c>
      <c r="S213" s="226"/>
      <c r="T213" s="228">
        <f>SUM(T214:T262)</f>
        <v>7.2300000000000004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9" t="s">
        <v>79</v>
      </c>
      <c r="AT213" s="230" t="s">
        <v>74</v>
      </c>
      <c r="AU213" s="230" t="s">
        <v>79</v>
      </c>
      <c r="AY213" s="229" t="s">
        <v>168</v>
      </c>
      <c r="BK213" s="231">
        <f>SUM(BK214:BK262)</f>
        <v>0</v>
      </c>
    </row>
    <row r="214" s="2" customFormat="1" ht="16.5" customHeight="1">
      <c r="A214" s="35"/>
      <c r="B214" s="36"/>
      <c r="C214" s="234" t="s">
        <v>701</v>
      </c>
      <c r="D214" s="234" t="s">
        <v>170</v>
      </c>
      <c r="E214" s="235" t="s">
        <v>702</v>
      </c>
      <c r="F214" s="236" t="s">
        <v>703</v>
      </c>
      <c r="G214" s="237" t="s">
        <v>209</v>
      </c>
      <c r="H214" s="238">
        <v>1</v>
      </c>
      <c r="I214" s="239"/>
      <c r="J214" s="238">
        <f>ROUND(I214*H214,2)</f>
        <v>0</v>
      </c>
      <c r="K214" s="240"/>
      <c r="L214" s="41"/>
      <c r="M214" s="241" t="s">
        <v>1</v>
      </c>
      <c r="N214" s="242" t="s">
        <v>41</v>
      </c>
      <c r="O214" s="94"/>
      <c r="P214" s="243">
        <f>O214*H214</f>
        <v>0</v>
      </c>
      <c r="Q214" s="243">
        <v>0.22133</v>
      </c>
      <c r="R214" s="243">
        <f>Q214*H214</f>
        <v>0.22133</v>
      </c>
      <c r="S214" s="243">
        <v>0</v>
      </c>
      <c r="T214" s="244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5" t="s">
        <v>109</v>
      </c>
      <c r="AT214" s="245" t="s">
        <v>170</v>
      </c>
      <c r="AU214" s="245" t="s">
        <v>87</v>
      </c>
      <c r="AY214" s="14" t="s">
        <v>168</v>
      </c>
      <c r="BE214" s="246">
        <f>IF(N214="základná",J214,0)</f>
        <v>0</v>
      </c>
      <c r="BF214" s="246">
        <f>IF(N214="znížená",J214,0)</f>
        <v>0</v>
      </c>
      <c r="BG214" s="246">
        <f>IF(N214="zákl. prenesená",J214,0)</f>
        <v>0</v>
      </c>
      <c r="BH214" s="246">
        <f>IF(N214="zníž. prenesená",J214,0)</f>
        <v>0</v>
      </c>
      <c r="BI214" s="246">
        <f>IF(N214="nulová",J214,0)</f>
        <v>0</v>
      </c>
      <c r="BJ214" s="14" t="s">
        <v>87</v>
      </c>
      <c r="BK214" s="246">
        <f>ROUND(I214*H214,2)</f>
        <v>0</v>
      </c>
      <c r="BL214" s="14" t="s">
        <v>109</v>
      </c>
      <c r="BM214" s="245" t="s">
        <v>704</v>
      </c>
    </row>
    <row r="215" s="2" customFormat="1" ht="33" customHeight="1">
      <c r="A215" s="35"/>
      <c r="B215" s="36"/>
      <c r="C215" s="234" t="s">
        <v>705</v>
      </c>
      <c r="D215" s="234" t="s">
        <v>170</v>
      </c>
      <c r="E215" s="235" t="s">
        <v>706</v>
      </c>
      <c r="F215" s="236" t="s">
        <v>707</v>
      </c>
      <c r="G215" s="237" t="s">
        <v>209</v>
      </c>
      <c r="H215" s="238">
        <v>1</v>
      </c>
      <c r="I215" s="239"/>
      <c r="J215" s="238">
        <f>ROUND(I215*H215,2)</f>
        <v>0</v>
      </c>
      <c r="K215" s="240"/>
      <c r="L215" s="41"/>
      <c r="M215" s="241" t="s">
        <v>1</v>
      </c>
      <c r="N215" s="242" t="s">
        <v>41</v>
      </c>
      <c r="O215" s="94"/>
      <c r="P215" s="243">
        <f>O215*H215</f>
        <v>0</v>
      </c>
      <c r="Q215" s="243">
        <v>3.0000000000000001E-05</v>
      </c>
      <c r="R215" s="243">
        <f>Q215*H215</f>
        <v>3.0000000000000001E-05</v>
      </c>
      <c r="S215" s="243">
        <v>0</v>
      </c>
      <c r="T215" s="244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5" t="s">
        <v>109</v>
      </c>
      <c r="AT215" s="245" t="s">
        <v>170</v>
      </c>
      <c r="AU215" s="245" t="s">
        <v>87</v>
      </c>
      <c r="AY215" s="14" t="s">
        <v>168</v>
      </c>
      <c r="BE215" s="246">
        <f>IF(N215="základná",J215,0)</f>
        <v>0</v>
      </c>
      <c r="BF215" s="246">
        <f>IF(N215="znížená",J215,0)</f>
        <v>0</v>
      </c>
      <c r="BG215" s="246">
        <f>IF(N215="zákl. prenesená",J215,0)</f>
        <v>0</v>
      </c>
      <c r="BH215" s="246">
        <f>IF(N215="zníž. prenesená",J215,0)</f>
        <v>0</v>
      </c>
      <c r="BI215" s="246">
        <f>IF(N215="nulová",J215,0)</f>
        <v>0</v>
      </c>
      <c r="BJ215" s="14" t="s">
        <v>87</v>
      </c>
      <c r="BK215" s="246">
        <f>ROUND(I215*H215,2)</f>
        <v>0</v>
      </c>
      <c r="BL215" s="14" t="s">
        <v>109</v>
      </c>
      <c r="BM215" s="245" t="s">
        <v>708</v>
      </c>
    </row>
    <row r="216" s="2" customFormat="1" ht="37.8" customHeight="1">
      <c r="A216" s="35"/>
      <c r="B216" s="36"/>
      <c r="C216" s="247" t="s">
        <v>709</v>
      </c>
      <c r="D216" s="247" t="s">
        <v>212</v>
      </c>
      <c r="E216" s="248" t="s">
        <v>710</v>
      </c>
      <c r="F216" s="249" t="s">
        <v>711</v>
      </c>
      <c r="G216" s="250" t="s">
        <v>209</v>
      </c>
      <c r="H216" s="251">
        <v>1</v>
      </c>
      <c r="I216" s="252"/>
      <c r="J216" s="251">
        <f>ROUND(I216*H216,2)</f>
        <v>0</v>
      </c>
      <c r="K216" s="253"/>
      <c r="L216" s="254"/>
      <c r="M216" s="255" t="s">
        <v>1</v>
      </c>
      <c r="N216" s="256" t="s">
        <v>41</v>
      </c>
      <c r="O216" s="94"/>
      <c r="P216" s="243">
        <f>O216*H216</f>
        <v>0</v>
      </c>
      <c r="Q216" s="243">
        <v>0.0025999999999999999</v>
      </c>
      <c r="R216" s="243">
        <f>Q216*H216</f>
        <v>0.0025999999999999999</v>
      </c>
      <c r="S216" s="243">
        <v>0</v>
      </c>
      <c r="T216" s="244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5" t="s">
        <v>197</v>
      </c>
      <c r="AT216" s="245" t="s">
        <v>212</v>
      </c>
      <c r="AU216" s="245" t="s">
        <v>87</v>
      </c>
      <c r="AY216" s="14" t="s">
        <v>168</v>
      </c>
      <c r="BE216" s="246">
        <f>IF(N216="základná",J216,0)</f>
        <v>0</v>
      </c>
      <c r="BF216" s="246">
        <f>IF(N216="znížená",J216,0)</f>
        <v>0</v>
      </c>
      <c r="BG216" s="246">
        <f>IF(N216="zákl. prenesená",J216,0)</f>
        <v>0</v>
      </c>
      <c r="BH216" s="246">
        <f>IF(N216="zníž. prenesená",J216,0)</f>
        <v>0</v>
      </c>
      <c r="BI216" s="246">
        <f>IF(N216="nulová",J216,0)</f>
        <v>0</v>
      </c>
      <c r="BJ216" s="14" t="s">
        <v>87</v>
      </c>
      <c r="BK216" s="246">
        <f>ROUND(I216*H216,2)</f>
        <v>0</v>
      </c>
      <c r="BL216" s="14" t="s">
        <v>109</v>
      </c>
      <c r="BM216" s="245" t="s">
        <v>712</v>
      </c>
    </row>
    <row r="217" s="2" customFormat="1" ht="16.5" customHeight="1">
      <c r="A217" s="35"/>
      <c r="B217" s="36"/>
      <c r="C217" s="247" t="s">
        <v>713</v>
      </c>
      <c r="D217" s="247" t="s">
        <v>212</v>
      </c>
      <c r="E217" s="248" t="s">
        <v>714</v>
      </c>
      <c r="F217" s="249" t="s">
        <v>715</v>
      </c>
      <c r="G217" s="250" t="s">
        <v>209</v>
      </c>
      <c r="H217" s="251">
        <v>2</v>
      </c>
      <c r="I217" s="252"/>
      <c r="J217" s="251">
        <f>ROUND(I217*H217,2)</f>
        <v>0</v>
      </c>
      <c r="K217" s="253"/>
      <c r="L217" s="254"/>
      <c r="M217" s="255" t="s">
        <v>1</v>
      </c>
      <c r="N217" s="256" t="s">
        <v>41</v>
      </c>
      <c r="O217" s="94"/>
      <c r="P217" s="243">
        <f>O217*H217</f>
        <v>0</v>
      </c>
      <c r="Q217" s="243">
        <v>1.0000000000000001E-05</v>
      </c>
      <c r="R217" s="243">
        <f>Q217*H217</f>
        <v>2.0000000000000002E-05</v>
      </c>
      <c r="S217" s="243">
        <v>0</v>
      </c>
      <c r="T217" s="244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45" t="s">
        <v>197</v>
      </c>
      <c r="AT217" s="245" t="s">
        <v>212</v>
      </c>
      <c r="AU217" s="245" t="s">
        <v>87</v>
      </c>
      <c r="AY217" s="14" t="s">
        <v>168</v>
      </c>
      <c r="BE217" s="246">
        <f>IF(N217="základná",J217,0)</f>
        <v>0</v>
      </c>
      <c r="BF217" s="246">
        <f>IF(N217="znížená",J217,0)</f>
        <v>0</v>
      </c>
      <c r="BG217" s="246">
        <f>IF(N217="zákl. prenesená",J217,0)</f>
        <v>0</v>
      </c>
      <c r="BH217" s="246">
        <f>IF(N217="zníž. prenesená",J217,0)</f>
        <v>0</v>
      </c>
      <c r="BI217" s="246">
        <f>IF(N217="nulová",J217,0)</f>
        <v>0</v>
      </c>
      <c r="BJ217" s="14" t="s">
        <v>87</v>
      </c>
      <c r="BK217" s="246">
        <f>ROUND(I217*H217,2)</f>
        <v>0</v>
      </c>
      <c r="BL217" s="14" t="s">
        <v>109</v>
      </c>
      <c r="BM217" s="245" t="s">
        <v>716</v>
      </c>
    </row>
    <row r="218" s="2" customFormat="1" ht="37.8" customHeight="1">
      <c r="A218" s="35"/>
      <c r="B218" s="36"/>
      <c r="C218" s="234" t="s">
        <v>717</v>
      </c>
      <c r="D218" s="234" t="s">
        <v>170</v>
      </c>
      <c r="E218" s="235" t="s">
        <v>718</v>
      </c>
      <c r="F218" s="236" t="s">
        <v>719</v>
      </c>
      <c r="G218" s="237" t="s">
        <v>267</v>
      </c>
      <c r="H218" s="238">
        <v>74</v>
      </c>
      <c r="I218" s="239"/>
      <c r="J218" s="238">
        <f>ROUND(I218*H218,2)</f>
        <v>0</v>
      </c>
      <c r="K218" s="240"/>
      <c r="L218" s="41"/>
      <c r="M218" s="241" t="s">
        <v>1</v>
      </c>
      <c r="N218" s="242" t="s">
        <v>41</v>
      </c>
      <c r="O218" s="94"/>
      <c r="P218" s="243">
        <f>O218*H218</f>
        <v>0</v>
      </c>
      <c r="Q218" s="243">
        <v>0.00011</v>
      </c>
      <c r="R218" s="243">
        <f>Q218*H218</f>
        <v>0.0081399999999999997</v>
      </c>
      <c r="S218" s="243">
        <v>0</v>
      </c>
      <c r="T218" s="244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45" t="s">
        <v>109</v>
      </c>
      <c r="AT218" s="245" t="s">
        <v>170</v>
      </c>
      <c r="AU218" s="245" t="s">
        <v>87</v>
      </c>
      <c r="AY218" s="14" t="s">
        <v>168</v>
      </c>
      <c r="BE218" s="246">
        <f>IF(N218="základná",J218,0)</f>
        <v>0</v>
      </c>
      <c r="BF218" s="246">
        <f>IF(N218="znížená",J218,0)</f>
        <v>0</v>
      </c>
      <c r="BG218" s="246">
        <f>IF(N218="zákl. prenesená",J218,0)</f>
        <v>0</v>
      </c>
      <c r="BH218" s="246">
        <f>IF(N218="zníž. prenesená",J218,0)</f>
        <v>0</v>
      </c>
      <c r="BI218" s="246">
        <f>IF(N218="nulová",J218,0)</f>
        <v>0</v>
      </c>
      <c r="BJ218" s="14" t="s">
        <v>87</v>
      </c>
      <c r="BK218" s="246">
        <f>ROUND(I218*H218,2)</f>
        <v>0</v>
      </c>
      <c r="BL218" s="14" t="s">
        <v>109</v>
      </c>
      <c r="BM218" s="245" t="s">
        <v>720</v>
      </c>
    </row>
    <row r="219" s="2" customFormat="1" ht="33" customHeight="1">
      <c r="A219" s="35"/>
      <c r="B219" s="36"/>
      <c r="C219" s="234" t="s">
        <v>721</v>
      </c>
      <c r="D219" s="234" t="s">
        <v>170</v>
      </c>
      <c r="E219" s="235" t="s">
        <v>722</v>
      </c>
      <c r="F219" s="236" t="s">
        <v>723</v>
      </c>
      <c r="G219" s="237" t="s">
        <v>267</v>
      </c>
      <c r="H219" s="238">
        <v>74</v>
      </c>
      <c r="I219" s="239"/>
      <c r="J219" s="238">
        <f>ROUND(I219*H219,2)</f>
        <v>0</v>
      </c>
      <c r="K219" s="240"/>
      <c r="L219" s="41"/>
      <c r="M219" s="241" t="s">
        <v>1</v>
      </c>
      <c r="N219" s="242" t="s">
        <v>41</v>
      </c>
      <c r="O219" s="94"/>
      <c r="P219" s="243">
        <f>O219*H219</f>
        <v>0</v>
      </c>
      <c r="Q219" s="243">
        <v>0.00011</v>
      </c>
      <c r="R219" s="243">
        <f>Q219*H219</f>
        <v>0.0081399999999999997</v>
      </c>
      <c r="S219" s="243">
        <v>0</v>
      </c>
      <c r="T219" s="244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5" t="s">
        <v>109</v>
      </c>
      <c r="AT219" s="245" t="s">
        <v>170</v>
      </c>
      <c r="AU219" s="245" t="s">
        <v>87</v>
      </c>
      <c r="AY219" s="14" t="s">
        <v>168</v>
      </c>
      <c r="BE219" s="246">
        <f>IF(N219="základná",J219,0)</f>
        <v>0</v>
      </c>
      <c r="BF219" s="246">
        <f>IF(N219="znížená",J219,0)</f>
        <v>0</v>
      </c>
      <c r="BG219" s="246">
        <f>IF(N219="zákl. prenesená",J219,0)</f>
        <v>0</v>
      </c>
      <c r="BH219" s="246">
        <f>IF(N219="zníž. prenesená",J219,0)</f>
        <v>0</v>
      </c>
      <c r="BI219" s="246">
        <f>IF(N219="nulová",J219,0)</f>
        <v>0</v>
      </c>
      <c r="BJ219" s="14" t="s">
        <v>87</v>
      </c>
      <c r="BK219" s="246">
        <f>ROUND(I219*H219,2)</f>
        <v>0</v>
      </c>
      <c r="BL219" s="14" t="s">
        <v>109</v>
      </c>
      <c r="BM219" s="245" t="s">
        <v>724</v>
      </c>
    </row>
    <row r="220" s="2" customFormat="1" ht="24.15" customHeight="1">
      <c r="A220" s="35"/>
      <c r="B220" s="36"/>
      <c r="C220" s="234" t="s">
        <v>725</v>
      </c>
      <c r="D220" s="234" t="s">
        <v>170</v>
      </c>
      <c r="E220" s="235" t="s">
        <v>726</v>
      </c>
      <c r="F220" s="236" t="s">
        <v>727</v>
      </c>
      <c r="G220" s="237" t="s">
        <v>267</v>
      </c>
      <c r="H220" s="238">
        <v>10</v>
      </c>
      <c r="I220" s="239"/>
      <c r="J220" s="238">
        <f>ROUND(I220*H220,2)</f>
        <v>0</v>
      </c>
      <c r="K220" s="240"/>
      <c r="L220" s="41"/>
      <c r="M220" s="241" t="s">
        <v>1</v>
      </c>
      <c r="N220" s="242" t="s">
        <v>41</v>
      </c>
      <c r="O220" s="94"/>
      <c r="P220" s="243">
        <f>O220*H220</f>
        <v>0</v>
      </c>
      <c r="Q220" s="243">
        <v>0.0025200000000000001</v>
      </c>
      <c r="R220" s="243">
        <f>Q220*H220</f>
        <v>0.0252</v>
      </c>
      <c r="S220" s="243">
        <v>0</v>
      </c>
      <c r="T220" s="244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5" t="s">
        <v>109</v>
      </c>
      <c r="AT220" s="245" t="s">
        <v>170</v>
      </c>
      <c r="AU220" s="245" t="s">
        <v>87</v>
      </c>
      <c r="AY220" s="14" t="s">
        <v>168</v>
      </c>
      <c r="BE220" s="246">
        <f>IF(N220="základná",J220,0)</f>
        <v>0</v>
      </c>
      <c r="BF220" s="246">
        <f>IF(N220="znížená",J220,0)</f>
        <v>0</v>
      </c>
      <c r="BG220" s="246">
        <f>IF(N220="zákl. prenesená",J220,0)</f>
        <v>0</v>
      </c>
      <c r="BH220" s="246">
        <f>IF(N220="zníž. prenesená",J220,0)</f>
        <v>0</v>
      </c>
      <c r="BI220" s="246">
        <f>IF(N220="nulová",J220,0)</f>
        <v>0</v>
      </c>
      <c r="BJ220" s="14" t="s">
        <v>87</v>
      </c>
      <c r="BK220" s="246">
        <f>ROUND(I220*H220,2)</f>
        <v>0</v>
      </c>
      <c r="BL220" s="14" t="s">
        <v>109</v>
      </c>
      <c r="BM220" s="245" t="s">
        <v>728</v>
      </c>
    </row>
    <row r="221" s="2" customFormat="1" ht="37.8" customHeight="1">
      <c r="A221" s="35"/>
      <c r="B221" s="36"/>
      <c r="C221" s="234" t="s">
        <v>729</v>
      </c>
      <c r="D221" s="234" t="s">
        <v>170</v>
      </c>
      <c r="E221" s="235" t="s">
        <v>730</v>
      </c>
      <c r="F221" s="236" t="s">
        <v>731</v>
      </c>
      <c r="G221" s="237" t="s">
        <v>173</v>
      </c>
      <c r="H221" s="238">
        <v>32</v>
      </c>
      <c r="I221" s="239"/>
      <c r="J221" s="238">
        <f>ROUND(I221*H221,2)</f>
        <v>0</v>
      </c>
      <c r="K221" s="240"/>
      <c r="L221" s="41"/>
      <c r="M221" s="241" t="s">
        <v>1</v>
      </c>
      <c r="N221" s="242" t="s">
        <v>41</v>
      </c>
      <c r="O221" s="94"/>
      <c r="P221" s="243">
        <f>O221*H221</f>
        <v>0</v>
      </c>
      <c r="Q221" s="243">
        <v>0.00089999999999999998</v>
      </c>
      <c r="R221" s="243">
        <f>Q221*H221</f>
        <v>0.028799999999999999</v>
      </c>
      <c r="S221" s="243">
        <v>0</v>
      </c>
      <c r="T221" s="244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5" t="s">
        <v>109</v>
      </c>
      <c r="AT221" s="245" t="s">
        <v>170</v>
      </c>
      <c r="AU221" s="245" t="s">
        <v>87</v>
      </c>
      <c r="AY221" s="14" t="s">
        <v>168</v>
      </c>
      <c r="BE221" s="246">
        <f>IF(N221="základná",J221,0)</f>
        <v>0</v>
      </c>
      <c r="BF221" s="246">
        <f>IF(N221="znížená",J221,0)</f>
        <v>0</v>
      </c>
      <c r="BG221" s="246">
        <f>IF(N221="zákl. prenesená",J221,0)</f>
        <v>0</v>
      </c>
      <c r="BH221" s="246">
        <f>IF(N221="zníž. prenesená",J221,0)</f>
        <v>0</v>
      </c>
      <c r="BI221" s="246">
        <f>IF(N221="nulová",J221,0)</f>
        <v>0</v>
      </c>
      <c r="BJ221" s="14" t="s">
        <v>87</v>
      </c>
      <c r="BK221" s="246">
        <f>ROUND(I221*H221,2)</f>
        <v>0</v>
      </c>
      <c r="BL221" s="14" t="s">
        <v>109</v>
      </c>
      <c r="BM221" s="245" t="s">
        <v>732</v>
      </c>
    </row>
    <row r="222" s="2" customFormat="1" ht="37.8" customHeight="1">
      <c r="A222" s="35"/>
      <c r="B222" s="36"/>
      <c r="C222" s="234" t="s">
        <v>733</v>
      </c>
      <c r="D222" s="234" t="s">
        <v>170</v>
      </c>
      <c r="E222" s="235" t="s">
        <v>734</v>
      </c>
      <c r="F222" s="236" t="s">
        <v>735</v>
      </c>
      <c r="G222" s="237" t="s">
        <v>173</v>
      </c>
      <c r="H222" s="238">
        <v>2</v>
      </c>
      <c r="I222" s="239"/>
      <c r="J222" s="238">
        <f>ROUND(I222*H222,2)</f>
        <v>0</v>
      </c>
      <c r="K222" s="240"/>
      <c r="L222" s="41"/>
      <c r="M222" s="241" t="s">
        <v>1</v>
      </c>
      <c r="N222" s="242" t="s">
        <v>41</v>
      </c>
      <c r="O222" s="94"/>
      <c r="P222" s="243">
        <f>O222*H222</f>
        <v>0</v>
      </c>
      <c r="Q222" s="243">
        <v>0.00089999999999999998</v>
      </c>
      <c r="R222" s="243">
        <f>Q222*H222</f>
        <v>0.0018</v>
      </c>
      <c r="S222" s="243">
        <v>0</v>
      </c>
      <c r="T222" s="244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5" t="s">
        <v>109</v>
      </c>
      <c r="AT222" s="245" t="s">
        <v>170</v>
      </c>
      <c r="AU222" s="245" t="s">
        <v>87</v>
      </c>
      <c r="AY222" s="14" t="s">
        <v>168</v>
      </c>
      <c r="BE222" s="246">
        <f>IF(N222="základná",J222,0)</f>
        <v>0</v>
      </c>
      <c r="BF222" s="246">
        <f>IF(N222="znížená",J222,0)</f>
        <v>0</v>
      </c>
      <c r="BG222" s="246">
        <f>IF(N222="zákl. prenesená",J222,0)</f>
        <v>0</v>
      </c>
      <c r="BH222" s="246">
        <f>IF(N222="zníž. prenesená",J222,0)</f>
        <v>0</v>
      </c>
      <c r="BI222" s="246">
        <f>IF(N222="nulová",J222,0)</f>
        <v>0</v>
      </c>
      <c r="BJ222" s="14" t="s">
        <v>87</v>
      </c>
      <c r="BK222" s="246">
        <f>ROUND(I222*H222,2)</f>
        <v>0</v>
      </c>
      <c r="BL222" s="14" t="s">
        <v>109</v>
      </c>
      <c r="BM222" s="245" t="s">
        <v>736</v>
      </c>
    </row>
    <row r="223" s="2" customFormat="1" ht="24.15" customHeight="1">
      <c r="A223" s="35"/>
      <c r="B223" s="36"/>
      <c r="C223" s="234" t="s">
        <v>737</v>
      </c>
      <c r="D223" s="234" t="s">
        <v>170</v>
      </c>
      <c r="E223" s="235" t="s">
        <v>738</v>
      </c>
      <c r="F223" s="236" t="s">
        <v>739</v>
      </c>
      <c r="G223" s="237" t="s">
        <v>267</v>
      </c>
      <c r="H223" s="238">
        <v>148</v>
      </c>
      <c r="I223" s="239"/>
      <c r="J223" s="238">
        <f>ROUND(I223*H223,2)</f>
        <v>0</v>
      </c>
      <c r="K223" s="240"/>
      <c r="L223" s="41"/>
      <c r="M223" s="241" t="s">
        <v>1</v>
      </c>
      <c r="N223" s="242" t="s">
        <v>41</v>
      </c>
      <c r="O223" s="94"/>
      <c r="P223" s="243">
        <f>O223*H223</f>
        <v>0</v>
      </c>
      <c r="Q223" s="243">
        <v>0</v>
      </c>
      <c r="R223" s="243">
        <f>Q223*H223</f>
        <v>0</v>
      </c>
      <c r="S223" s="243">
        <v>0</v>
      </c>
      <c r="T223" s="244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5" t="s">
        <v>109</v>
      </c>
      <c r="AT223" s="245" t="s">
        <v>170</v>
      </c>
      <c r="AU223" s="245" t="s">
        <v>87</v>
      </c>
      <c r="AY223" s="14" t="s">
        <v>168</v>
      </c>
      <c r="BE223" s="246">
        <f>IF(N223="základná",J223,0)</f>
        <v>0</v>
      </c>
      <c r="BF223" s="246">
        <f>IF(N223="znížená",J223,0)</f>
        <v>0</v>
      </c>
      <c r="BG223" s="246">
        <f>IF(N223="zákl. prenesená",J223,0)</f>
        <v>0</v>
      </c>
      <c r="BH223" s="246">
        <f>IF(N223="zníž. prenesená",J223,0)</f>
        <v>0</v>
      </c>
      <c r="BI223" s="246">
        <f>IF(N223="nulová",J223,0)</f>
        <v>0</v>
      </c>
      <c r="BJ223" s="14" t="s">
        <v>87</v>
      </c>
      <c r="BK223" s="246">
        <f>ROUND(I223*H223,2)</f>
        <v>0</v>
      </c>
      <c r="BL223" s="14" t="s">
        <v>109</v>
      </c>
      <c r="BM223" s="245" t="s">
        <v>740</v>
      </c>
    </row>
    <row r="224" s="2" customFormat="1" ht="24.15" customHeight="1">
      <c r="A224" s="35"/>
      <c r="B224" s="36"/>
      <c r="C224" s="234" t="s">
        <v>741</v>
      </c>
      <c r="D224" s="234" t="s">
        <v>170</v>
      </c>
      <c r="E224" s="235" t="s">
        <v>742</v>
      </c>
      <c r="F224" s="236" t="s">
        <v>743</v>
      </c>
      <c r="G224" s="237" t="s">
        <v>173</v>
      </c>
      <c r="H224" s="238">
        <v>34</v>
      </c>
      <c r="I224" s="239"/>
      <c r="J224" s="238">
        <f>ROUND(I224*H224,2)</f>
        <v>0</v>
      </c>
      <c r="K224" s="240"/>
      <c r="L224" s="41"/>
      <c r="M224" s="241" t="s">
        <v>1</v>
      </c>
      <c r="N224" s="242" t="s">
        <v>41</v>
      </c>
      <c r="O224" s="94"/>
      <c r="P224" s="243">
        <f>O224*H224</f>
        <v>0</v>
      </c>
      <c r="Q224" s="243">
        <v>1.0000000000000001E-05</v>
      </c>
      <c r="R224" s="243">
        <f>Q224*H224</f>
        <v>0.00034000000000000002</v>
      </c>
      <c r="S224" s="243">
        <v>0</v>
      </c>
      <c r="T224" s="244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45" t="s">
        <v>109</v>
      </c>
      <c r="AT224" s="245" t="s">
        <v>170</v>
      </c>
      <c r="AU224" s="245" t="s">
        <v>87</v>
      </c>
      <c r="AY224" s="14" t="s">
        <v>168</v>
      </c>
      <c r="BE224" s="246">
        <f>IF(N224="základná",J224,0)</f>
        <v>0</v>
      </c>
      <c r="BF224" s="246">
        <f>IF(N224="znížená",J224,0)</f>
        <v>0</v>
      </c>
      <c r="BG224" s="246">
        <f>IF(N224="zákl. prenesená",J224,0)</f>
        <v>0</v>
      </c>
      <c r="BH224" s="246">
        <f>IF(N224="zníž. prenesená",J224,0)</f>
        <v>0</v>
      </c>
      <c r="BI224" s="246">
        <f>IF(N224="nulová",J224,0)</f>
        <v>0</v>
      </c>
      <c r="BJ224" s="14" t="s">
        <v>87</v>
      </c>
      <c r="BK224" s="246">
        <f>ROUND(I224*H224,2)</f>
        <v>0</v>
      </c>
      <c r="BL224" s="14" t="s">
        <v>109</v>
      </c>
      <c r="BM224" s="245" t="s">
        <v>744</v>
      </c>
    </row>
    <row r="225" s="2" customFormat="1" ht="24.15" customHeight="1">
      <c r="A225" s="35"/>
      <c r="B225" s="36"/>
      <c r="C225" s="234" t="s">
        <v>745</v>
      </c>
      <c r="D225" s="234" t="s">
        <v>170</v>
      </c>
      <c r="E225" s="235" t="s">
        <v>746</v>
      </c>
      <c r="F225" s="236" t="s">
        <v>747</v>
      </c>
      <c r="G225" s="237" t="s">
        <v>173</v>
      </c>
      <c r="H225" s="238">
        <v>41</v>
      </c>
      <c r="I225" s="239"/>
      <c r="J225" s="238">
        <f>ROUND(I225*H225,2)</f>
        <v>0</v>
      </c>
      <c r="K225" s="240"/>
      <c r="L225" s="41"/>
      <c r="M225" s="241" t="s">
        <v>1</v>
      </c>
      <c r="N225" s="242" t="s">
        <v>41</v>
      </c>
      <c r="O225" s="94"/>
      <c r="P225" s="243">
        <f>O225*H225</f>
        <v>0</v>
      </c>
      <c r="Q225" s="243">
        <v>0.011429999999999999</v>
      </c>
      <c r="R225" s="243">
        <f>Q225*H225</f>
        <v>0.46862999999999999</v>
      </c>
      <c r="S225" s="243">
        <v>0</v>
      </c>
      <c r="T225" s="244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45" t="s">
        <v>109</v>
      </c>
      <c r="AT225" s="245" t="s">
        <v>170</v>
      </c>
      <c r="AU225" s="245" t="s">
        <v>87</v>
      </c>
      <c r="AY225" s="14" t="s">
        <v>168</v>
      </c>
      <c r="BE225" s="246">
        <f>IF(N225="základná",J225,0)</f>
        <v>0</v>
      </c>
      <c r="BF225" s="246">
        <f>IF(N225="znížená",J225,0)</f>
        <v>0</v>
      </c>
      <c r="BG225" s="246">
        <f>IF(N225="zákl. prenesená",J225,0)</f>
        <v>0</v>
      </c>
      <c r="BH225" s="246">
        <f>IF(N225="zníž. prenesená",J225,0)</f>
        <v>0</v>
      </c>
      <c r="BI225" s="246">
        <f>IF(N225="nulová",J225,0)</f>
        <v>0</v>
      </c>
      <c r="BJ225" s="14" t="s">
        <v>87</v>
      </c>
      <c r="BK225" s="246">
        <f>ROUND(I225*H225,2)</f>
        <v>0</v>
      </c>
      <c r="BL225" s="14" t="s">
        <v>109</v>
      </c>
      <c r="BM225" s="245" t="s">
        <v>748</v>
      </c>
    </row>
    <row r="226" s="2" customFormat="1" ht="37.8" customHeight="1">
      <c r="A226" s="35"/>
      <c r="B226" s="36"/>
      <c r="C226" s="234" t="s">
        <v>749</v>
      </c>
      <c r="D226" s="234" t="s">
        <v>170</v>
      </c>
      <c r="E226" s="235" t="s">
        <v>750</v>
      </c>
      <c r="F226" s="236" t="s">
        <v>751</v>
      </c>
      <c r="G226" s="237" t="s">
        <v>267</v>
      </c>
      <c r="H226" s="238">
        <v>55.299999999999997</v>
      </c>
      <c r="I226" s="239"/>
      <c r="J226" s="238">
        <f>ROUND(I226*H226,2)</f>
        <v>0</v>
      </c>
      <c r="K226" s="240"/>
      <c r="L226" s="41"/>
      <c r="M226" s="241" t="s">
        <v>1</v>
      </c>
      <c r="N226" s="242" t="s">
        <v>41</v>
      </c>
      <c r="O226" s="94"/>
      <c r="P226" s="243">
        <f>O226*H226</f>
        <v>0</v>
      </c>
      <c r="Q226" s="243">
        <v>0.098530000000000006</v>
      </c>
      <c r="R226" s="243">
        <f>Q226*H226</f>
        <v>5.448709</v>
      </c>
      <c r="S226" s="243">
        <v>0</v>
      </c>
      <c r="T226" s="244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45" t="s">
        <v>109</v>
      </c>
      <c r="AT226" s="245" t="s">
        <v>170</v>
      </c>
      <c r="AU226" s="245" t="s">
        <v>87</v>
      </c>
      <c r="AY226" s="14" t="s">
        <v>168</v>
      </c>
      <c r="BE226" s="246">
        <f>IF(N226="základná",J226,0)</f>
        <v>0</v>
      </c>
      <c r="BF226" s="246">
        <f>IF(N226="znížená",J226,0)</f>
        <v>0</v>
      </c>
      <c r="BG226" s="246">
        <f>IF(N226="zákl. prenesená",J226,0)</f>
        <v>0</v>
      </c>
      <c r="BH226" s="246">
        <f>IF(N226="zníž. prenesená",J226,0)</f>
        <v>0</v>
      </c>
      <c r="BI226" s="246">
        <f>IF(N226="nulová",J226,0)</f>
        <v>0</v>
      </c>
      <c r="BJ226" s="14" t="s">
        <v>87</v>
      </c>
      <c r="BK226" s="246">
        <f>ROUND(I226*H226,2)</f>
        <v>0</v>
      </c>
      <c r="BL226" s="14" t="s">
        <v>109</v>
      </c>
      <c r="BM226" s="245" t="s">
        <v>752</v>
      </c>
    </row>
    <row r="227" s="2" customFormat="1" ht="16.5" customHeight="1">
      <c r="A227" s="35"/>
      <c r="B227" s="36"/>
      <c r="C227" s="247" t="s">
        <v>753</v>
      </c>
      <c r="D227" s="247" t="s">
        <v>212</v>
      </c>
      <c r="E227" s="248" t="s">
        <v>754</v>
      </c>
      <c r="F227" s="249" t="s">
        <v>755</v>
      </c>
      <c r="G227" s="250" t="s">
        <v>209</v>
      </c>
      <c r="H227" s="251">
        <v>55.850000000000001</v>
      </c>
      <c r="I227" s="252"/>
      <c r="J227" s="251">
        <f>ROUND(I227*H227,2)</f>
        <v>0</v>
      </c>
      <c r="K227" s="253"/>
      <c r="L227" s="254"/>
      <c r="M227" s="255" t="s">
        <v>1</v>
      </c>
      <c r="N227" s="256" t="s">
        <v>41</v>
      </c>
      <c r="O227" s="94"/>
      <c r="P227" s="243">
        <f>O227*H227</f>
        <v>0</v>
      </c>
      <c r="Q227" s="243">
        <v>0.023</v>
      </c>
      <c r="R227" s="243">
        <f>Q227*H227</f>
        <v>1.2845500000000001</v>
      </c>
      <c r="S227" s="243">
        <v>0</v>
      </c>
      <c r="T227" s="244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45" t="s">
        <v>197</v>
      </c>
      <c r="AT227" s="245" t="s">
        <v>212</v>
      </c>
      <c r="AU227" s="245" t="s">
        <v>87</v>
      </c>
      <c r="AY227" s="14" t="s">
        <v>168</v>
      </c>
      <c r="BE227" s="246">
        <f>IF(N227="základná",J227,0)</f>
        <v>0</v>
      </c>
      <c r="BF227" s="246">
        <f>IF(N227="znížená",J227,0)</f>
        <v>0</v>
      </c>
      <c r="BG227" s="246">
        <f>IF(N227="zákl. prenesená",J227,0)</f>
        <v>0</v>
      </c>
      <c r="BH227" s="246">
        <f>IF(N227="zníž. prenesená",J227,0)</f>
        <v>0</v>
      </c>
      <c r="BI227" s="246">
        <f>IF(N227="nulová",J227,0)</f>
        <v>0</v>
      </c>
      <c r="BJ227" s="14" t="s">
        <v>87</v>
      </c>
      <c r="BK227" s="246">
        <f>ROUND(I227*H227,2)</f>
        <v>0</v>
      </c>
      <c r="BL227" s="14" t="s">
        <v>109</v>
      </c>
      <c r="BM227" s="245" t="s">
        <v>756</v>
      </c>
    </row>
    <row r="228" s="2" customFormat="1" ht="33" customHeight="1">
      <c r="A228" s="35"/>
      <c r="B228" s="36"/>
      <c r="C228" s="234" t="s">
        <v>757</v>
      </c>
      <c r="D228" s="234" t="s">
        <v>170</v>
      </c>
      <c r="E228" s="235" t="s">
        <v>758</v>
      </c>
      <c r="F228" s="236" t="s">
        <v>759</v>
      </c>
      <c r="G228" s="237" t="s">
        <v>267</v>
      </c>
      <c r="H228" s="238">
        <v>28</v>
      </c>
      <c r="I228" s="239"/>
      <c r="J228" s="238">
        <f>ROUND(I228*H228,2)</f>
        <v>0</v>
      </c>
      <c r="K228" s="240"/>
      <c r="L228" s="41"/>
      <c r="M228" s="241" t="s">
        <v>1</v>
      </c>
      <c r="N228" s="242" t="s">
        <v>41</v>
      </c>
      <c r="O228" s="94"/>
      <c r="P228" s="243">
        <f>O228*H228</f>
        <v>0</v>
      </c>
      <c r="Q228" s="243">
        <v>0.17015</v>
      </c>
      <c r="R228" s="243">
        <f>Q228*H228</f>
        <v>4.7641999999999998</v>
      </c>
      <c r="S228" s="243">
        <v>0</v>
      </c>
      <c r="T228" s="244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45" t="s">
        <v>109</v>
      </c>
      <c r="AT228" s="245" t="s">
        <v>170</v>
      </c>
      <c r="AU228" s="245" t="s">
        <v>87</v>
      </c>
      <c r="AY228" s="14" t="s">
        <v>168</v>
      </c>
      <c r="BE228" s="246">
        <f>IF(N228="základná",J228,0)</f>
        <v>0</v>
      </c>
      <c r="BF228" s="246">
        <f>IF(N228="znížená",J228,0)</f>
        <v>0</v>
      </c>
      <c r="BG228" s="246">
        <f>IF(N228="zákl. prenesená",J228,0)</f>
        <v>0</v>
      </c>
      <c r="BH228" s="246">
        <f>IF(N228="zníž. prenesená",J228,0)</f>
        <v>0</v>
      </c>
      <c r="BI228" s="246">
        <f>IF(N228="nulová",J228,0)</f>
        <v>0</v>
      </c>
      <c r="BJ228" s="14" t="s">
        <v>87</v>
      </c>
      <c r="BK228" s="246">
        <f>ROUND(I228*H228,2)</f>
        <v>0</v>
      </c>
      <c r="BL228" s="14" t="s">
        <v>109</v>
      </c>
      <c r="BM228" s="245" t="s">
        <v>760</v>
      </c>
    </row>
    <row r="229" s="2" customFormat="1" ht="16.5" customHeight="1">
      <c r="A229" s="35"/>
      <c r="B229" s="36"/>
      <c r="C229" s="247" t="s">
        <v>761</v>
      </c>
      <c r="D229" s="247" t="s">
        <v>212</v>
      </c>
      <c r="E229" s="248" t="s">
        <v>762</v>
      </c>
      <c r="F229" s="249" t="s">
        <v>763</v>
      </c>
      <c r="G229" s="250" t="s">
        <v>209</v>
      </c>
      <c r="H229" s="251">
        <v>26</v>
      </c>
      <c r="I229" s="252"/>
      <c r="J229" s="251">
        <f>ROUND(I229*H229,2)</f>
        <v>0</v>
      </c>
      <c r="K229" s="253"/>
      <c r="L229" s="254"/>
      <c r="M229" s="255" t="s">
        <v>1</v>
      </c>
      <c r="N229" s="256" t="s">
        <v>41</v>
      </c>
      <c r="O229" s="94"/>
      <c r="P229" s="243">
        <f>O229*H229</f>
        <v>0</v>
      </c>
      <c r="Q229" s="243">
        <v>0.248</v>
      </c>
      <c r="R229" s="243">
        <f>Q229*H229</f>
        <v>6.4480000000000004</v>
      </c>
      <c r="S229" s="243">
        <v>0</v>
      </c>
      <c r="T229" s="244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45" t="s">
        <v>197</v>
      </c>
      <c r="AT229" s="245" t="s">
        <v>212</v>
      </c>
      <c r="AU229" s="245" t="s">
        <v>87</v>
      </c>
      <c r="AY229" s="14" t="s">
        <v>168</v>
      </c>
      <c r="BE229" s="246">
        <f>IF(N229="základná",J229,0)</f>
        <v>0</v>
      </c>
      <c r="BF229" s="246">
        <f>IF(N229="znížená",J229,0)</f>
        <v>0</v>
      </c>
      <c r="BG229" s="246">
        <f>IF(N229="zákl. prenesená",J229,0)</f>
        <v>0</v>
      </c>
      <c r="BH229" s="246">
        <f>IF(N229="zníž. prenesená",J229,0)</f>
        <v>0</v>
      </c>
      <c r="BI229" s="246">
        <f>IF(N229="nulová",J229,0)</f>
        <v>0</v>
      </c>
      <c r="BJ229" s="14" t="s">
        <v>87</v>
      </c>
      <c r="BK229" s="246">
        <f>ROUND(I229*H229,2)</f>
        <v>0</v>
      </c>
      <c r="BL229" s="14" t="s">
        <v>109</v>
      </c>
      <c r="BM229" s="245" t="s">
        <v>764</v>
      </c>
    </row>
    <row r="230" s="2" customFormat="1" ht="24.15" customHeight="1">
      <c r="A230" s="35"/>
      <c r="B230" s="36"/>
      <c r="C230" s="247" t="s">
        <v>765</v>
      </c>
      <c r="D230" s="247" t="s">
        <v>212</v>
      </c>
      <c r="E230" s="248" t="s">
        <v>766</v>
      </c>
      <c r="F230" s="249" t="s">
        <v>767</v>
      </c>
      <c r="G230" s="250" t="s">
        <v>209</v>
      </c>
      <c r="H230" s="251">
        <v>1</v>
      </c>
      <c r="I230" s="252"/>
      <c r="J230" s="251">
        <f>ROUND(I230*H230,2)</f>
        <v>0</v>
      </c>
      <c r="K230" s="253"/>
      <c r="L230" s="254"/>
      <c r="M230" s="255" t="s">
        <v>1</v>
      </c>
      <c r="N230" s="256" t="s">
        <v>41</v>
      </c>
      <c r="O230" s="94"/>
      <c r="P230" s="243">
        <f>O230*H230</f>
        <v>0</v>
      </c>
      <c r="Q230" s="243">
        <v>0.20699999999999999</v>
      </c>
      <c r="R230" s="243">
        <f>Q230*H230</f>
        <v>0.20699999999999999</v>
      </c>
      <c r="S230" s="243">
        <v>0</v>
      </c>
      <c r="T230" s="244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45" t="s">
        <v>197</v>
      </c>
      <c r="AT230" s="245" t="s">
        <v>212</v>
      </c>
      <c r="AU230" s="245" t="s">
        <v>87</v>
      </c>
      <c r="AY230" s="14" t="s">
        <v>168</v>
      </c>
      <c r="BE230" s="246">
        <f>IF(N230="základná",J230,0)</f>
        <v>0</v>
      </c>
      <c r="BF230" s="246">
        <f>IF(N230="znížená",J230,0)</f>
        <v>0</v>
      </c>
      <c r="BG230" s="246">
        <f>IF(N230="zákl. prenesená",J230,0)</f>
        <v>0</v>
      </c>
      <c r="BH230" s="246">
        <f>IF(N230="zníž. prenesená",J230,0)</f>
        <v>0</v>
      </c>
      <c r="BI230" s="246">
        <f>IF(N230="nulová",J230,0)</f>
        <v>0</v>
      </c>
      <c r="BJ230" s="14" t="s">
        <v>87</v>
      </c>
      <c r="BK230" s="246">
        <f>ROUND(I230*H230,2)</f>
        <v>0</v>
      </c>
      <c r="BL230" s="14" t="s">
        <v>109</v>
      </c>
      <c r="BM230" s="245" t="s">
        <v>768</v>
      </c>
    </row>
    <row r="231" s="2" customFormat="1" ht="24.15" customHeight="1">
      <c r="A231" s="35"/>
      <c r="B231" s="36"/>
      <c r="C231" s="247" t="s">
        <v>769</v>
      </c>
      <c r="D231" s="247" t="s">
        <v>212</v>
      </c>
      <c r="E231" s="248" t="s">
        <v>770</v>
      </c>
      <c r="F231" s="249" t="s">
        <v>771</v>
      </c>
      <c r="G231" s="250" t="s">
        <v>209</v>
      </c>
      <c r="H231" s="251">
        <v>1</v>
      </c>
      <c r="I231" s="252"/>
      <c r="J231" s="251">
        <f>ROUND(I231*H231,2)</f>
        <v>0</v>
      </c>
      <c r="K231" s="253"/>
      <c r="L231" s="254"/>
      <c r="M231" s="255" t="s">
        <v>1</v>
      </c>
      <c r="N231" s="256" t="s">
        <v>41</v>
      </c>
      <c r="O231" s="94"/>
      <c r="P231" s="243">
        <f>O231*H231</f>
        <v>0</v>
      </c>
      <c r="Q231" s="243">
        <v>0.20699999999999999</v>
      </c>
      <c r="R231" s="243">
        <f>Q231*H231</f>
        <v>0.20699999999999999</v>
      </c>
      <c r="S231" s="243">
        <v>0</v>
      </c>
      <c r="T231" s="244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45" t="s">
        <v>197</v>
      </c>
      <c r="AT231" s="245" t="s">
        <v>212</v>
      </c>
      <c r="AU231" s="245" t="s">
        <v>87</v>
      </c>
      <c r="AY231" s="14" t="s">
        <v>168</v>
      </c>
      <c r="BE231" s="246">
        <f>IF(N231="základná",J231,0)</f>
        <v>0</v>
      </c>
      <c r="BF231" s="246">
        <f>IF(N231="znížená",J231,0)</f>
        <v>0</v>
      </c>
      <c r="BG231" s="246">
        <f>IF(N231="zákl. prenesená",J231,0)</f>
        <v>0</v>
      </c>
      <c r="BH231" s="246">
        <f>IF(N231="zníž. prenesená",J231,0)</f>
        <v>0</v>
      </c>
      <c r="BI231" s="246">
        <f>IF(N231="nulová",J231,0)</f>
        <v>0</v>
      </c>
      <c r="BJ231" s="14" t="s">
        <v>87</v>
      </c>
      <c r="BK231" s="246">
        <f>ROUND(I231*H231,2)</f>
        <v>0</v>
      </c>
      <c r="BL231" s="14" t="s">
        <v>109</v>
      </c>
      <c r="BM231" s="245" t="s">
        <v>772</v>
      </c>
    </row>
    <row r="232" s="2" customFormat="1" ht="33" customHeight="1">
      <c r="A232" s="35"/>
      <c r="B232" s="36"/>
      <c r="C232" s="234" t="s">
        <v>773</v>
      </c>
      <c r="D232" s="234" t="s">
        <v>170</v>
      </c>
      <c r="E232" s="235" t="s">
        <v>774</v>
      </c>
      <c r="F232" s="236" t="s">
        <v>775</v>
      </c>
      <c r="G232" s="237" t="s">
        <v>267</v>
      </c>
      <c r="H232" s="238">
        <v>50.200000000000003</v>
      </c>
      <c r="I232" s="239"/>
      <c r="J232" s="238">
        <f>ROUND(I232*H232,2)</f>
        <v>0</v>
      </c>
      <c r="K232" s="240"/>
      <c r="L232" s="41"/>
      <c r="M232" s="241" t="s">
        <v>1</v>
      </c>
      <c r="N232" s="242" t="s">
        <v>41</v>
      </c>
      <c r="O232" s="94"/>
      <c r="P232" s="243">
        <f>O232*H232</f>
        <v>0</v>
      </c>
      <c r="Q232" s="243">
        <v>0.12662000000000001</v>
      </c>
      <c r="R232" s="243">
        <f>Q232*H232</f>
        <v>6.3563240000000008</v>
      </c>
      <c r="S232" s="243">
        <v>0</v>
      </c>
      <c r="T232" s="244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45" t="s">
        <v>109</v>
      </c>
      <c r="AT232" s="245" t="s">
        <v>170</v>
      </c>
      <c r="AU232" s="245" t="s">
        <v>87</v>
      </c>
      <c r="AY232" s="14" t="s">
        <v>168</v>
      </c>
      <c r="BE232" s="246">
        <f>IF(N232="základná",J232,0)</f>
        <v>0</v>
      </c>
      <c r="BF232" s="246">
        <f>IF(N232="znížená",J232,0)</f>
        <v>0</v>
      </c>
      <c r="BG232" s="246">
        <f>IF(N232="zákl. prenesená",J232,0)</f>
        <v>0</v>
      </c>
      <c r="BH232" s="246">
        <f>IF(N232="zníž. prenesená",J232,0)</f>
        <v>0</v>
      </c>
      <c r="BI232" s="246">
        <f>IF(N232="nulová",J232,0)</f>
        <v>0</v>
      </c>
      <c r="BJ232" s="14" t="s">
        <v>87</v>
      </c>
      <c r="BK232" s="246">
        <f>ROUND(I232*H232,2)</f>
        <v>0</v>
      </c>
      <c r="BL232" s="14" t="s">
        <v>109</v>
      </c>
      <c r="BM232" s="245" t="s">
        <v>776</v>
      </c>
    </row>
    <row r="233" s="2" customFormat="1" ht="21.75" customHeight="1">
      <c r="A233" s="35"/>
      <c r="B233" s="36"/>
      <c r="C233" s="247" t="s">
        <v>777</v>
      </c>
      <c r="D233" s="247" t="s">
        <v>212</v>
      </c>
      <c r="E233" s="248" t="s">
        <v>778</v>
      </c>
      <c r="F233" s="249" t="s">
        <v>779</v>
      </c>
      <c r="G233" s="250" t="s">
        <v>209</v>
      </c>
      <c r="H233" s="251">
        <v>50.700000000000003</v>
      </c>
      <c r="I233" s="252"/>
      <c r="J233" s="251">
        <f>ROUND(I233*H233,2)</f>
        <v>0</v>
      </c>
      <c r="K233" s="253"/>
      <c r="L233" s="254"/>
      <c r="M233" s="255" t="s">
        <v>1</v>
      </c>
      <c r="N233" s="256" t="s">
        <v>41</v>
      </c>
      <c r="O233" s="94"/>
      <c r="P233" s="243">
        <f>O233*H233</f>
        <v>0</v>
      </c>
      <c r="Q233" s="243">
        <v>0.081000000000000003</v>
      </c>
      <c r="R233" s="243">
        <f>Q233*H233</f>
        <v>4.1067</v>
      </c>
      <c r="S233" s="243">
        <v>0</v>
      </c>
      <c r="T233" s="24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45" t="s">
        <v>197</v>
      </c>
      <c r="AT233" s="245" t="s">
        <v>212</v>
      </c>
      <c r="AU233" s="245" t="s">
        <v>87</v>
      </c>
      <c r="AY233" s="14" t="s">
        <v>168</v>
      </c>
      <c r="BE233" s="246">
        <f>IF(N233="základná",J233,0)</f>
        <v>0</v>
      </c>
      <c r="BF233" s="246">
        <f>IF(N233="znížená",J233,0)</f>
        <v>0</v>
      </c>
      <c r="BG233" s="246">
        <f>IF(N233="zákl. prenesená",J233,0)</f>
        <v>0</v>
      </c>
      <c r="BH233" s="246">
        <f>IF(N233="zníž. prenesená",J233,0)</f>
        <v>0</v>
      </c>
      <c r="BI233" s="246">
        <f>IF(N233="nulová",J233,0)</f>
        <v>0</v>
      </c>
      <c r="BJ233" s="14" t="s">
        <v>87</v>
      </c>
      <c r="BK233" s="246">
        <f>ROUND(I233*H233,2)</f>
        <v>0</v>
      </c>
      <c r="BL233" s="14" t="s">
        <v>109</v>
      </c>
      <c r="BM233" s="245" t="s">
        <v>780</v>
      </c>
    </row>
    <row r="234" s="2" customFormat="1" ht="37.8" customHeight="1">
      <c r="A234" s="35"/>
      <c r="B234" s="36"/>
      <c r="C234" s="234" t="s">
        <v>781</v>
      </c>
      <c r="D234" s="234" t="s">
        <v>170</v>
      </c>
      <c r="E234" s="235" t="s">
        <v>782</v>
      </c>
      <c r="F234" s="236" t="s">
        <v>783</v>
      </c>
      <c r="G234" s="237" t="s">
        <v>173</v>
      </c>
      <c r="H234" s="238">
        <v>68</v>
      </c>
      <c r="I234" s="239"/>
      <c r="J234" s="238">
        <f>ROUND(I234*H234,2)</f>
        <v>0</v>
      </c>
      <c r="K234" s="240"/>
      <c r="L234" s="41"/>
      <c r="M234" s="241" t="s">
        <v>1</v>
      </c>
      <c r="N234" s="242" t="s">
        <v>41</v>
      </c>
      <c r="O234" s="94"/>
      <c r="P234" s="243">
        <f>O234*H234</f>
        <v>0</v>
      </c>
      <c r="Q234" s="243">
        <v>0.00182</v>
      </c>
      <c r="R234" s="243">
        <f>Q234*H234</f>
        <v>0.12376</v>
      </c>
      <c r="S234" s="243">
        <v>0</v>
      </c>
      <c r="T234" s="244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45" t="s">
        <v>109</v>
      </c>
      <c r="AT234" s="245" t="s">
        <v>170</v>
      </c>
      <c r="AU234" s="245" t="s">
        <v>87</v>
      </c>
      <c r="AY234" s="14" t="s">
        <v>168</v>
      </c>
      <c r="BE234" s="246">
        <f>IF(N234="základná",J234,0)</f>
        <v>0</v>
      </c>
      <c r="BF234" s="246">
        <f>IF(N234="znížená",J234,0)</f>
        <v>0</v>
      </c>
      <c r="BG234" s="246">
        <f>IF(N234="zákl. prenesená",J234,0)</f>
        <v>0</v>
      </c>
      <c r="BH234" s="246">
        <f>IF(N234="zníž. prenesená",J234,0)</f>
        <v>0</v>
      </c>
      <c r="BI234" s="246">
        <f>IF(N234="nulová",J234,0)</f>
        <v>0</v>
      </c>
      <c r="BJ234" s="14" t="s">
        <v>87</v>
      </c>
      <c r="BK234" s="246">
        <f>ROUND(I234*H234,2)</f>
        <v>0</v>
      </c>
      <c r="BL234" s="14" t="s">
        <v>109</v>
      </c>
      <c r="BM234" s="245" t="s">
        <v>784</v>
      </c>
    </row>
    <row r="235" s="2" customFormat="1" ht="24.15" customHeight="1">
      <c r="A235" s="35"/>
      <c r="B235" s="36"/>
      <c r="C235" s="234" t="s">
        <v>785</v>
      </c>
      <c r="D235" s="234" t="s">
        <v>170</v>
      </c>
      <c r="E235" s="235" t="s">
        <v>786</v>
      </c>
      <c r="F235" s="236" t="s">
        <v>787</v>
      </c>
      <c r="G235" s="237" t="s">
        <v>267</v>
      </c>
      <c r="H235" s="238">
        <v>18</v>
      </c>
      <c r="I235" s="239"/>
      <c r="J235" s="238">
        <f>ROUND(I235*H235,2)</f>
        <v>0</v>
      </c>
      <c r="K235" s="240"/>
      <c r="L235" s="41"/>
      <c r="M235" s="241" t="s">
        <v>1</v>
      </c>
      <c r="N235" s="242" t="s">
        <v>41</v>
      </c>
      <c r="O235" s="94"/>
      <c r="P235" s="243">
        <f>O235*H235</f>
        <v>0</v>
      </c>
      <c r="Q235" s="243">
        <v>1.0000000000000001E-05</v>
      </c>
      <c r="R235" s="243">
        <f>Q235*H235</f>
        <v>0.00018000000000000001</v>
      </c>
      <c r="S235" s="243">
        <v>0</v>
      </c>
      <c r="T235" s="244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45" t="s">
        <v>109</v>
      </c>
      <c r="AT235" s="245" t="s">
        <v>170</v>
      </c>
      <c r="AU235" s="245" t="s">
        <v>87</v>
      </c>
      <c r="AY235" s="14" t="s">
        <v>168</v>
      </c>
      <c r="BE235" s="246">
        <f>IF(N235="základná",J235,0)</f>
        <v>0</v>
      </c>
      <c r="BF235" s="246">
        <f>IF(N235="znížená",J235,0)</f>
        <v>0</v>
      </c>
      <c r="BG235" s="246">
        <f>IF(N235="zákl. prenesená",J235,0)</f>
        <v>0</v>
      </c>
      <c r="BH235" s="246">
        <f>IF(N235="zníž. prenesená",J235,0)</f>
        <v>0</v>
      </c>
      <c r="BI235" s="246">
        <f>IF(N235="nulová",J235,0)</f>
        <v>0</v>
      </c>
      <c r="BJ235" s="14" t="s">
        <v>87</v>
      </c>
      <c r="BK235" s="246">
        <f>ROUND(I235*H235,2)</f>
        <v>0</v>
      </c>
      <c r="BL235" s="14" t="s">
        <v>109</v>
      </c>
      <c r="BM235" s="245" t="s">
        <v>788</v>
      </c>
    </row>
    <row r="236" s="2" customFormat="1" ht="33" customHeight="1">
      <c r="A236" s="35"/>
      <c r="B236" s="36"/>
      <c r="C236" s="234" t="s">
        <v>789</v>
      </c>
      <c r="D236" s="234" t="s">
        <v>170</v>
      </c>
      <c r="E236" s="235" t="s">
        <v>790</v>
      </c>
      <c r="F236" s="236" t="s">
        <v>791</v>
      </c>
      <c r="G236" s="237" t="s">
        <v>267</v>
      </c>
      <c r="H236" s="238">
        <v>18</v>
      </c>
      <c r="I236" s="239"/>
      <c r="J236" s="238">
        <f>ROUND(I236*H236,2)</f>
        <v>0</v>
      </c>
      <c r="K236" s="240"/>
      <c r="L236" s="41"/>
      <c r="M236" s="241" t="s">
        <v>1</v>
      </c>
      <c r="N236" s="242" t="s">
        <v>41</v>
      </c>
      <c r="O236" s="94"/>
      <c r="P236" s="243">
        <f>O236*H236</f>
        <v>0</v>
      </c>
      <c r="Q236" s="243">
        <v>2.0000000000000002E-05</v>
      </c>
      <c r="R236" s="243">
        <f>Q236*H236</f>
        <v>0.00036000000000000002</v>
      </c>
      <c r="S236" s="243">
        <v>0</v>
      </c>
      <c r="T236" s="244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45" t="s">
        <v>109</v>
      </c>
      <c r="AT236" s="245" t="s">
        <v>170</v>
      </c>
      <c r="AU236" s="245" t="s">
        <v>87</v>
      </c>
      <c r="AY236" s="14" t="s">
        <v>168</v>
      </c>
      <c r="BE236" s="246">
        <f>IF(N236="základná",J236,0)</f>
        <v>0</v>
      </c>
      <c r="BF236" s="246">
        <f>IF(N236="znížená",J236,0)</f>
        <v>0</v>
      </c>
      <c r="BG236" s="246">
        <f>IF(N236="zákl. prenesená",J236,0)</f>
        <v>0</v>
      </c>
      <c r="BH236" s="246">
        <f>IF(N236="zníž. prenesená",J236,0)</f>
        <v>0</v>
      </c>
      <c r="BI236" s="246">
        <f>IF(N236="nulová",J236,0)</f>
        <v>0</v>
      </c>
      <c r="BJ236" s="14" t="s">
        <v>87</v>
      </c>
      <c r="BK236" s="246">
        <f>ROUND(I236*H236,2)</f>
        <v>0</v>
      </c>
      <c r="BL236" s="14" t="s">
        <v>109</v>
      </c>
      <c r="BM236" s="245" t="s">
        <v>792</v>
      </c>
    </row>
    <row r="237" s="2" customFormat="1" ht="16.5" customHeight="1">
      <c r="A237" s="35"/>
      <c r="B237" s="36"/>
      <c r="C237" s="247" t="s">
        <v>232</v>
      </c>
      <c r="D237" s="247" t="s">
        <v>212</v>
      </c>
      <c r="E237" s="248" t="s">
        <v>793</v>
      </c>
      <c r="F237" s="249" t="s">
        <v>794</v>
      </c>
      <c r="G237" s="250" t="s">
        <v>319</v>
      </c>
      <c r="H237" s="251">
        <v>15.75</v>
      </c>
      <c r="I237" s="252"/>
      <c r="J237" s="251">
        <f>ROUND(I237*H237,2)</f>
        <v>0</v>
      </c>
      <c r="K237" s="253"/>
      <c r="L237" s="254"/>
      <c r="M237" s="255" t="s">
        <v>1</v>
      </c>
      <c r="N237" s="256" t="s">
        <v>41</v>
      </c>
      <c r="O237" s="94"/>
      <c r="P237" s="243">
        <f>O237*H237</f>
        <v>0</v>
      </c>
      <c r="Q237" s="243">
        <v>0.001</v>
      </c>
      <c r="R237" s="243">
        <f>Q237*H237</f>
        <v>0.01575</v>
      </c>
      <c r="S237" s="243">
        <v>0</v>
      </c>
      <c r="T237" s="244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45" t="s">
        <v>197</v>
      </c>
      <c r="AT237" s="245" t="s">
        <v>212</v>
      </c>
      <c r="AU237" s="245" t="s">
        <v>87</v>
      </c>
      <c r="AY237" s="14" t="s">
        <v>168</v>
      </c>
      <c r="BE237" s="246">
        <f>IF(N237="základná",J237,0)</f>
        <v>0</v>
      </c>
      <c r="BF237" s="246">
        <f>IF(N237="znížená",J237,0)</f>
        <v>0</v>
      </c>
      <c r="BG237" s="246">
        <f>IF(N237="zákl. prenesená",J237,0)</f>
        <v>0</v>
      </c>
      <c r="BH237" s="246">
        <f>IF(N237="zníž. prenesená",J237,0)</f>
        <v>0</v>
      </c>
      <c r="BI237" s="246">
        <f>IF(N237="nulová",J237,0)</f>
        <v>0</v>
      </c>
      <c r="BJ237" s="14" t="s">
        <v>87</v>
      </c>
      <c r="BK237" s="246">
        <f>ROUND(I237*H237,2)</f>
        <v>0</v>
      </c>
      <c r="BL237" s="14" t="s">
        <v>109</v>
      </c>
      <c r="BM237" s="245" t="s">
        <v>795</v>
      </c>
    </row>
    <row r="238" s="2" customFormat="1" ht="16.5" customHeight="1">
      <c r="A238" s="35"/>
      <c r="B238" s="36"/>
      <c r="C238" s="234" t="s">
        <v>796</v>
      </c>
      <c r="D238" s="234" t="s">
        <v>170</v>
      </c>
      <c r="E238" s="235" t="s">
        <v>797</v>
      </c>
      <c r="F238" s="236" t="s">
        <v>798</v>
      </c>
      <c r="G238" s="237" t="s">
        <v>267</v>
      </c>
      <c r="H238" s="238">
        <v>72</v>
      </c>
      <c r="I238" s="239"/>
      <c r="J238" s="238">
        <f>ROUND(I238*H238,2)</f>
        <v>0</v>
      </c>
      <c r="K238" s="240"/>
      <c r="L238" s="41"/>
      <c r="M238" s="241" t="s">
        <v>1</v>
      </c>
      <c r="N238" s="242" t="s">
        <v>41</v>
      </c>
      <c r="O238" s="94"/>
      <c r="P238" s="243">
        <f>O238*H238</f>
        <v>0</v>
      </c>
      <c r="Q238" s="243">
        <v>2.0000000000000002E-05</v>
      </c>
      <c r="R238" s="243">
        <f>Q238*H238</f>
        <v>0.0014400000000000001</v>
      </c>
      <c r="S238" s="243">
        <v>0</v>
      </c>
      <c r="T238" s="244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45" t="s">
        <v>109</v>
      </c>
      <c r="AT238" s="245" t="s">
        <v>170</v>
      </c>
      <c r="AU238" s="245" t="s">
        <v>87</v>
      </c>
      <c r="AY238" s="14" t="s">
        <v>168</v>
      </c>
      <c r="BE238" s="246">
        <f>IF(N238="základná",J238,0)</f>
        <v>0</v>
      </c>
      <c r="BF238" s="246">
        <f>IF(N238="znížená",J238,0)</f>
        <v>0</v>
      </c>
      <c r="BG238" s="246">
        <f>IF(N238="zákl. prenesená",J238,0)</f>
        <v>0</v>
      </c>
      <c r="BH238" s="246">
        <f>IF(N238="zníž. prenesená",J238,0)</f>
        <v>0</v>
      </c>
      <c r="BI238" s="246">
        <f>IF(N238="nulová",J238,0)</f>
        <v>0</v>
      </c>
      <c r="BJ238" s="14" t="s">
        <v>87</v>
      </c>
      <c r="BK238" s="246">
        <f>ROUND(I238*H238,2)</f>
        <v>0</v>
      </c>
      <c r="BL238" s="14" t="s">
        <v>109</v>
      </c>
      <c r="BM238" s="245" t="s">
        <v>799</v>
      </c>
    </row>
    <row r="239" s="2" customFormat="1" ht="33" customHeight="1">
      <c r="A239" s="35"/>
      <c r="B239" s="36"/>
      <c r="C239" s="234" t="s">
        <v>800</v>
      </c>
      <c r="D239" s="234" t="s">
        <v>170</v>
      </c>
      <c r="E239" s="235" t="s">
        <v>801</v>
      </c>
      <c r="F239" s="236" t="s">
        <v>802</v>
      </c>
      <c r="G239" s="237" t="s">
        <v>267</v>
      </c>
      <c r="H239" s="238">
        <v>34.5</v>
      </c>
      <c r="I239" s="239"/>
      <c r="J239" s="238">
        <f>ROUND(I239*H239,2)</f>
        <v>0</v>
      </c>
      <c r="K239" s="240"/>
      <c r="L239" s="41"/>
      <c r="M239" s="241" t="s">
        <v>1</v>
      </c>
      <c r="N239" s="242" t="s">
        <v>41</v>
      </c>
      <c r="O239" s="94"/>
      <c r="P239" s="243">
        <f>O239*H239</f>
        <v>0</v>
      </c>
      <c r="Q239" s="243">
        <v>0.00012999999999999999</v>
      </c>
      <c r="R239" s="243">
        <f>Q239*H239</f>
        <v>0.0044849999999999994</v>
      </c>
      <c r="S239" s="243">
        <v>0</v>
      </c>
      <c r="T239" s="244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45" t="s">
        <v>109</v>
      </c>
      <c r="AT239" s="245" t="s">
        <v>170</v>
      </c>
      <c r="AU239" s="245" t="s">
        <v>87</v>
      </c>
      <c r="AY239" s="14" t="s">
        <v>168</v>
      </c>
      <c r="BE239" s="246">
        <f>IF(N239="základná",J239,0)</f>
        <v>0</v>
      </c>
      <c r="BF239" s="246">
        <f>IF(N239="znížená",J239,0)</f>
        <v>0</v>
      </c>
      <c r="BG239" s="246">
        <f>IF(N239="zákl. prenesená",J239,0)</f>
        <v>0</v>
      </c>
      <c r="BH239" s="246">
        <f>IF(N239="zníž. prenesená",J239,0)</f>
        <v>0</v>
      </c>
      <c r="BI239" s="246">
        <f>IF(N239="nulová",J239,0)</f>
        <v>0</v>
      </c>
      <c r="BJ239" s="14" t="s">
        <v>87</v>
      </c>
      <c r="BK239" s="246">
        <f>ROUND(I239*H239,2)</f>
        <v>0</v>
      </c>
      <c r="BL239" s="14" t="s">
        <v>109</v>
      </c>
      <c r="BM239" s="245" t="s">
        <v>803</v>
      </c>
    </row>
    <row r="240" s="2" customFormat="1" ht="24.15" customHeight="1">
      <c r="A240" s="35"/>
      <c r="B240" s="36"/>
      <c r="C240" s="234" t="s">
        <v>804</v>
      </c>
      <c r="D240" s="234" t="s">
        <v>170</v>
      </c>
      <c r="E240" s="235" t="s">
        <v>805</v>
      </c>
      <c r="F240" s="236" t="s">
        <v>806</v>
      </c>
      <c r="G240" s="237" t="s">
        <v>267</v>
      </c>
      <c r="H240" s="238">
        <v>13</v>
      </c>
      <c r="I240" s="239"/>
      <c r="J240" s="238">
        <f>ROUND(I240*H240,2)</f>
        <v>0</v>
      </c>
      <c r="K240" s="240"/>
      <c r="L240" s="41"/>
      <c r="M240" s="241" t="s">
        <v>1</v>
      </c>
      <c r="N240" s="242" t="s">
        <v>41</v>
      </c>
      <c r="O240" s="94"/>
      <c r="P240" s="243">
        <f>O240*H240</f>
        <v>0</v>
      </c>
      <c r="Q240" s="243">
        <v>0</v>
      </c>
      <c r="R240" s="243">
        <f>Q240*H240</f>
        <v>0</v>
      </c>
      <c r="S240" s="243">
        <v>0</v>
      </c>
      <c r="T240" s="244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45" t="s">
        <v>109</v>
      </c>
      <c r="AT240" s="245" t="s">
        <v>170</v>
      </c>
      <c r="AU240" s="245" t="s">
        <v>87</v>
      </c>
      <c r="AY240" s="14" t="s">
        <v>168</v>
      </c>
      <c r="BE240" s="246">
        <f>IF(N240="základná",J240,0)</f>
        <v>0</v>
      </c>
      <c r="BF240" s="246">
        <f>IF(N240="znížená",J240,0)</f>
        <v>0</v>
      </c>
      <c r="BG240" s="246">
        <f>IF(N240="zákl. prenesená",J240,0)</f>
        <v>0</v>
      </c>
      <c r="BH240" s="246">
        <f>IF(N240="zníž. prenesená",J240,0)</f>
        <v>0</v>
      </c>
      <c r="BI240" s="246">
        <f>IF(N240="nulová",J240,0)</f>
        <v>0</v>
      </c>
      <c r="BJ240" s="14" t="s">
        <v>87</v>
      </c>
      <c r="BK240" s="246">
        <f>ROUND(I240*H240,2)</f>
        <v>0</v>
      </c>
      <c r="BL240" s="14" t="s">
        <v>109</v>
      </c>
      <c r="BM240" s="245" t="s">
        <v>807</v>
      </c>
    </row>
    <row r="241" s="2" customFormat="1" ht="24.15" customHeight="1">
      <c r="A241" s="35"/>
      <c r="B241" s="36"/>
      <c r="C241" s="234" t="s">
        <v>808</v>
      </c>
      <c r="D241" s="234" t="s">
        <v>170</v>
      </c>
      <c r="E241" s="235" t="s">
        <v>809</v>
      </c>
      <c r="F241" s="236" t="s">
        <v>810</v>
      </c>
      <c r="G241" s="237" t="s">
        <v>267</v>
      </c>
      <c r="H241" s="238">
        <v>70.200000000000003</v>
      </c>
      <c r="I241" s="239"/>
      <c r="J241" s="238">
        <f>ROUND(I241*H241,2)</f>
        <v>0</v>
      </c>
      <c r="K241" s="240"/>
      <c r="L241" s="41"/>
      <c r="M241" s="241" t="s">
        <v>1</v>
      </c>
      <c r="N241" s="242" t="s">
        <v>41</v>
      </c>
      <c r="O241" s="94"/>
      <c r="P241" s="243">
        <f>O241*H241</f>
        <v>0</v>
      </c>
      <c r="Q241" s="243">
        <v>0</v>
      </c>
      <c r="R241" s="243">
        <f>Q241*H241</f>
        <v>0</v>
      </c>
      <c r="S241" s="243">
        <v>0</v>
      </c>
      <c r="T241" s="244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45" t="s">
        <v>109</v>
      </c>
      <c r="AT241" s="245" t="s">
        <v>170</v>
      </c>
      <c r="AU241" s="245" t="s">
        <v>87</v>
      </c>
      <c r="AY241" s="14" t="s">
        <v>168</v>
      </c>
      <c r="BE241" s="246">
        <f>IF(N241="základná",J241,0)</f>
        <v>0</v>
      </c>
      <c r="BF241" s="246">
        <f>IF(N241="znížená",J241,0)</f>
        <v>0</v>
      </c>
      <c r="BG241" s="246">
        <f>IF(N241="zákl. prenesená",J241,0)</f>
        <v>0</v>
      </c>
      <c r="BH241" s="246">
        <f>IF(N241="zníž. prenesená",J241,0)</f>
        <v>0</v>
      </c>
      <c r="BI241" s="246">
        <f>IF(N241="nulová",J241,0)</f>
        <v>0</v>
      </c>
      <c r="BJ241" s="14" t="s">
        <v>87</v>
      </c>
      <c r="BK241" s="246">
        <f>ROUND(I241*H241,2)</f>
        <v>0</v>
      </c>
      <c r="BL241" s="14" t="s">
        <v>109</v>
      </c>
      <c r="BM241" s="245" t="s">
        <v>811</v>
      </c>
    </row>
    <row r="242" s="2" customFormat="1" ht="24.15" customHeight="1">
      <c r="A242" s="35"/>
      <c r="B242" s="36"/>
      <c r="C242" s="234" t="s">
        <v>812</v>
      </c>
      <c r="D242" s="234" t="s">
        <v>170</v>
      </c>
      <c r="E242" s="235" t="s">
        <v>813</v>
      </c>
      <c r="F242" s="236" t="s">
        <v>814</v>
      </c>
      <c r="G242" s="237" t="s">
        <v>267</v>
      </c>
      <c r="H242" s="238">
        <v>13</v>
      </c>
      <c r="I242" s="239"/>
      <c r="J242" s="238">
        <f>ROUND(I242*H242,2)</f>
        <v>0</v>
      </c>
      <c r="K242" s="240"/>
      <c r="L242" s="41"/>
      <c r="M242" s="241" t="s">
        <v>1</v>
      </c>
      <c r="N242" s="242" t="s">
        <v>41</v>
      </c>
      <c r="O242" s="94"/>
      <c r="P242" s="243">
        <f>O242*H242</f>
        <v>0</v>
      </c>
      <c r="Q242" s="243">
        <v>1.0000000000000001E-05</v>
      </c>
      <c r="R242" s="243">
        <f>Q242*H242</f>
        <v>0.00013000000000000002</v>
      </c>
      <c r="S242" s="243">
        <v>0</v>
      </c>
      <c r="T242" s="244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45" t="s">
        <v>109</v>
      </c>
      <c r="AT242" s="245" t="s">
        <v>170</v>
      </c>
      <c r="AU242" s="245" t="s">
        <v>87</v>
      </c>
      <c r="AY242" s="14" t="s">
        <v>168</v>
      </c>
      <c r="BE242" s="246">
        <f>IF(N242="základná",J242,0)</f>
        <v>0</v>
      </c>
      <c r="BF242" s="246">
        <f>IF(N242="znížená",J242,0)</f>
        <v>0</v>
      </c>
      <c r="BG242" s="246">
        <f>IF(N242="zákl. prenesená",J242,0)</f>
        <v>0</v>
      </c>
      <c r="BH242" s="246">
        <f>IF(N242="zníž. prenesená",J242,0)</f>
        <v>0</v>
      </c>
      <c r="BI242" s="246">
        <f>IF(N242="nulová",J242,0)</f>
        <v>0</v>
      </c>
      <c r="BJ242" s="14" t="s">
        <v>87</v>
      </c>
      <c r="BK242" s="246">
        <f>ROUND(I242*H242,2)</f>
        <v>0</v>
      </c>
      <c r="BL242" s="14" t="s">
        <v>109</v>
      </c>
      <c r="BM242" s="245" t="s">
        <v>815</v>
      </c>
    </row>
    <row r="243" s="2" customFormat="1" ht="33" customHeight="1">
      <c r="A243" s="35"/>
      <c r="B243" s="36"/>
      <c r="C243" s="234" t="s">
        <v>816</v>
      </c>
      <c r="D243" s="234" t="s">
        <v>170</v>
      </c>
      <c r="E243" s="235" t="s">
        <v>817</v>
      </c>
      <c r="F243" s="236" t="s">
        <v>818</v>
      </c>
      <c r="G243" s="237" t="s">
        <v>209</v>
      </c>
      <c r="H243" s="238">
        <v>2</v>
      </c>
      <c r="I243" s="239"/>
      <c r="J243" s="238">
        <f>ROUND(I243*H243,2)</f>
        <v>0</v>
      </c>
      <c r="K243" s="240"/>
      <c r="L243" s="41"/>
      <c r="M243" s="241" t="s">
        <v>1</v>
      </c>
      <c r="N243" s="242" t="s">
        <v>41</v>
      </c>
      <c r="O243" s="94"/>
      <c r="P243" s="243">
        <f>O243*H243</f>
        <v>0</v>
      </c>
      <c r="Q243" s="243">
        <v>1.61679</v>
      </c>
      <c r="R243" s="243">
        <f>Q243*H243</f>
        <v>3.2335799999999999</v>
      </c>
      <c r="S243" s="243">
        <v>0</v>
      </c>
      <c r="T243" s="244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45" t="s">
        <v>109</v>
      </c>
      <c r="AT243" s="245" t="s">
        <v>170</v>
      </c>
      <c r="AU243" s="245" t="s">
        <v>87</v>
      </c>
      <c r="AY243" s="14" t="s">
        <v>168</v>
      </c>
      <c r="BE243" s="246">
        <f>IF(N243="základná",J243,0)</f>
        <v>0</v>
      </c>
      <c r="BF243" s="246">
        <f>IF(N243="znížená",J243,0)</f>
        <v>0</v>
      </c>
      <c r="BG243" s="246">
        <f>IF(N243="zákl. prenesená",J243,0)</f>
        <v>0</v>
      </c>
      <c r="BH243" s="246">
        <f>IF(N243="zníž. prenesená",J243,0)</f>
        <v>0</v>
      </c>
      <c r="BI243" s="246">
        <f>IF(N243="nulová",J243,0)</f>
        <v>0</v>
      </c>
      <c r="BJ243" s="14" t="s">
        <v>87</v>
      </c>
      <c r="BK243" s="246">
        <f>ROUND(I243*H243,2)</f>
        <v>0</v>
      </c>
      <c r="BL243" s="14" t="s">
        <v>109</v>
      </c>
      <c r="BM243" s="245" t="s">
        <v>819</v>
      </c>
    </row>
    <row r="244" s="2" customFormat="1" ht="24.15" customHeight="1">
      <c r="A244" s="35"/>
      <c r="B244" s="36"/>
      <c r="C244" s="234" t="s">
        <v>820</v>
      </c>
      <c r="D244" s="234" t="s">
        <v>170</v>
      </c>
      <c r="E244" s="235" t="s">
        <v>821</v>
      </c>
      <c r="F244" s="236" t="s">
        <v>822</v>
      </c>
      <c r="G244" s="237" t="s">
        <v>209</v>
      </c>
      <c r="H244" s="238">
        <v>1</v>
      </c>
      <c r="I244" s="239"/>
      <c r="J244" s="238">
        <f>ROUND(I244*H244,2)</f>
        <v>0</v>
      </c>
      <c r="K244" s="240"/>
      <c r="L244" s="41"/>
      <c r="M244" s="241" t="s">
        <v>1</v>
      </c>
      <c r="N244" s="242" t="s">
        <v>41</v>
      </c>
      <c r="O244" s="94"/>
      <c r="P244" s="243">
        <f>O244*H244</f>
        <v>0</v>
      </c>
      <c r="Q244" s="243">
        <v>2.0000000000000002E-05</v>
      </c>
      <c r="R244" s="243">
        <f>Q244*H244</f>
        <v>2.0000000000000002E-05</v>
      </c>
      <c r="S244" s="243">
        <v>0</v>
      </c>
      <c r="T244" s="244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45" t="s">
        <v>109</v>
      </c>
      <c r="AT244" s="245" t="s">
        <v>170</v>
      </c>
      <c r="AU244" s="245" t="s">
        <v>87</v>
      </c>
      <c r="AY244" s="14" t="s">
        <v>168</v>
      </c>
      <c r="BE244" s="246">
        <f>IF(N244="základná",J244,0)</f>
        <v>0</v>
      </c>
      <c r="BF244" s="246">
        <f>IF(N244="znížená",J244,0)</f>
        <v>0</v>
      </c>
      <c r="BG244" s="246">
        <f>IF(N244="zákl. prenesená",J244,0)</f>
        <v>0</v>
      </c>
      <c r="BH244" s="246">
        <f>IF(N244="zníž. prenesená",J244,0)</f>
        <v>0</v>
      </c>
      <c r="BI244" s="246">
        <f>IF(N244="nulová",J244,0)</f>
        <v>0</v>
      </c>
      <c r="BJ244" s="14" t="s">
        <v>87</v>
      </c>
      <c r="BK244" s="246">
        <f>ROUND(I244*H244,2)</f>
        <v>0</v>
      </c>
      <c r="BL244" s="14" t="s">
        <v>109</v>
      </c>
      <c r="BM244" s="245" t="s">
        <v>823</v>
      </c>
    </row>
    <row r="245" s="2" customFormat="1" ht="37.8" customHeight="1">
      <c r="A245" s="35"/>
      <c r="B245" s="36"/>
      <c r="C245" s="247" t="s">
        <v>824</v>
      </c>
      <c r="D245" s="247" t="s">
        <v>212</v>
      </c>
      <c r="E245" s="248" t="s">
        <v>825</v>
      </c>
      <c r="F245" s="249" t="s">
        <v>826</v>
      </c>
      <c r="G245" s="250" t="s">
        <v>209</v>
      </c>
      <c r="H245" s="251">
        <v>1</v>
      </c>
      <c r="I245" s="252"/>
      <c r="J245" s="251">
        <f>ROUND(I245*H245,2)</f>
        <v>0</v>
      </c>
      <c r="K245" s="253"/>
      <c r="L245" s="254"/>
      <c r="M245" s="255" t="s">
        <v>1</v>
      </c>
      <c r="N245" s="256" t="s">
        <v>41</v>
      </c>
      <c r="O245" s="94"/>
      <c r="P245" s="243">
        <f>O245*H245</f>
        <v>0</v>
      </c>
      <c r="Q245" s="243">
        <v>0.027</v>
      </c>
      <c r="R245" s="243">
        <f>Q245*H245</f>
        <v>0.027</v>
      </c>
      <c r="S245" s="243">
        <v>0</v>
      </c>
      <c r="T245" s="244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45" t="s">
        <v>197</v>
      </c>
      <c r="AT245" s="245" t="s">
        <v>212</v>
      </c>
      <c r="AU245" s="245" t="s">
        <v>87</v>
      </c>
      <c r="AY245" s="14" t="s">
        <v>168</v>
      </c>
      <c r="BE245" s="246">
        <f>IF(N245="základná",J245,0)</f>
        <v>0</v>
      </c>
      <c r="BF245" s="246">
        <f>IF(N245="znížená",J245,0)</f>
        <v>0</v>
      </c>
      <c r="BG245" s="246">
        <f>IF(N245="zákl. prenesená",J245,0)</f>
        <v>0</v>
      </c>
      <c r="BH245" s="246">
        <f>IF(N245="zníž. prenesená",J245,0)</f>
        <v>0</v>
      </c>
      <c r="BI245" s="246">
        <f>IF(N245="nulová",J245,0)</f>
        <v>0</v>
      </c>
      <c r="BJ245" s="14" t="s">
        <v>87</v>
      </c>
      <c r="BK245" s="246">
        <f>ROUND(I245*H245,2)</f>
        <v>0</v>
      </c>
      <c r="BL245" s="14" t="s">
        <v>109</v>
      </c>
      <c r="BM245" s="245" t="s">
        <v>827</v>
      </c>
    </row>
    <row r="246" s="2" customFormat="1" ht="16.5" customHeight="1">
      <c r="A246" s="35"/>
      <c r="B246" s="36"/>
      <c r="C246" s="234" t="s">
        <v>828</v>
      </c>
      <c r="D246" s="234" t="s">
        <v>170</v>
      </c>
      <c r="E246" s="235" t="s">
        <v>829</v>
      </c>
      <c r="F246" s="236" t="s">
        <v>830</v>
      </c>
      <c r="G246" s="237" t="s">
        <v>209</v>
      </c>
      <c r="H246" s="238">
        <v>1</v>
      </c>
      <c r="I246" s="239"/>
      <c r="J246" s="238">
        <f>ROUND(I246*H246,2)</f>
        <v>0</v>
      </c>
      <c r="K246" s="240"/>
      <c r="L246" s="41"/>
      <c r="M246" s="241" t="s">
        <v>1</v>
      </c>
      <c r="N246" s="242" t="s">
        <v>41</v>
      </c>
      <c r="O246" s="94"/>
      <c r="P246" s="243">
        <f>O246*H246</f>
        <v>0</v>
      </c>
      <c r="Q246" s="243">
        <v>0</v>
      </c>
      <c r="R246" s="243">
        <f>Q246*H246</f>
        <v>0</v>
      </c>
      <c r="S246" s="243">
        <v>0</v>
      </c>
      <c r="T246" s="244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45" t="s">
        <v>109</v>
      </c>
      <c r="AT246" s="245" t="s">
        <v>170</v>
      </c>
      <c r="AU246" s="245" t="s">
        <v>87</v>
      </c>
      <c r="AY246" s="14" t="s">
        <v>168</v>
      </c>
      <c r="BE246" s="246">
        <f>IF(N246="základná",J246,0)</f>
        <v>0</v>
      </c>
      <c r="BF246" s="246">
        <f>IF(N246="znížená",J246,0)</f>
        <v>0</v>
      </c>
      <c r="BG246" s="246">
        <f>IF(N246="zákl. prenesená",J246,0)</f>
        <v>0</v>
      </c>
      <c r="BH246" s="246">
        <f>IF(N246="zníž. prenesená",J246,0)</f>
        <v>0</v>
      </c>
      <c r="BI246" s="246">
        <f>IF(N246="nulová",J246,0)</f>
        <v>0</v>
      </c>
      <c r="BJ246" s="14" t="s">
        <v>87</v>
      </c>
      <c r="BK246" s="246">
        <f>ROUND(I246*H246,2)</f>
        <v>0</v>
      </c>
      <c r="BL246" s="14" t="s">
        <v>109</v>
      </c>
      <c r="BM246" s="245" t="s">
        <v>831</v>
      </c>
    </row>
    <row r="247" s="2" customFormat="1" ht="21.75" customHeight="1">
      <c r="A247" s="35"/>
      <c r="B247" s="36"/>
      <c r="C247" s="247" t="s">
        <v>832</v>
      </c>
      <c r="D247" s="247" t="s">
        <v>212</v>
      </c>
      <c r="E247" s="248" t="s">
        <v>833</v>
      </c>
      <c r="F247" s="249" t="s">
        <v>834</v>
      </c>
      <c r="G247" s="250" t="s">
        <v>209</v>
      </c>
      <c r="H247" s="251">
        <v>1</v>
      </c>
      <c r="I247" s="252"/>
      <c r="J247" s="251">
        <f>ROUND(I247*H247,2)</f>
        <v>0</v>
      </c>
      <c r="K247" s="253"/>
      <c r="L247" s="254"/>
      <c r="M247" s="255" t="s">
        <v>1</v>
      </c>
      <c r="N247" s="256" t="s">
        <v>41</v>
      </c>
      <c r="O247" s="94"/>
      <c r="P247" s="243">
        <f>O247*H247</f>
        <v>0</v>
      </c>
      <c r="Q247" s="243">
        <v>1</v>
      </c>
      <c r="R247" s="243">
        <f>Q247*H247</f>
        <v>1</v>
      </c>
      <c r="S247" s="243">
        <v>0</v>
      </c>
      <c r="T247" s="244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45" t="s">
        <v>197</v>
      </c>
      <c r="AT247" s="245" t="s">
        <v>212</v>
      </c>
      <c r="AU247" s="245" t="s">
        <v>87</v>
      </c>
      <c r="AY247" s="14" t="s">
        <v>168</v>
      </c>
      <c r="BE247" s="246">
        <f>IF(N247="základná",J247,0)</f>
        <v>0</v>
      </c>
      <c r="BF247" s="246">
        <f>IF(N247="znížená",J247,0)</f>
        <v>0</v>
      </c>
      <c r="BG247" s="246">
        <f>IF(N247="zákl. prenesená",J247,0)</f>
        <v>0</v>
      </c>
      <c r="BH247" s="246">
        <f>IF(N247="zníž. prenesená",J247,0)</f>
        <v>0</v>
      </c>
      <c r="BI247" s="246">
        <f>IF(N247="nulová",J247,0)</f>
        <v>0</v>
      </c>
      <c r="BJ247" s="14" t="s">
        <v>87</v>
      </c>
      <c r="BK247" s="246">
        <f>ROUND(I247*H247,2)</f>
        <v>0</v>
      </c>
      <c r="BL247" s="14" t="s">
        <v>109</v>
      </c>
      <c r="BM247" s="245" t="s">
        <v>835</v>
      </c>
    </row>
    <row r="248" s="2" customFormat="1" ht="16.5" customHeight="1">
      <c r="A248" s="35"/>
      <c r="B248" s="36"/>
      <c r="C248" s="234" t="s">
        <v>836</v>
      </c>
      <c r="D248" s="234" t="s">
        <v>170</v>
      </c>
      <c r="E248" s="235" t="s">
        <v>837</v>
      </c>
      <c r="F248" s="236" t="s">
        <v>838</v>
      </c>
      <c r="G248" s="237" t="s">
        <v>209</v>
      </c>
      <c r="H248" s="238">
        <v>1</v>
      </c>
      <c r="I248" s="239"/>
      <c r="J248" s="238">
        <f>ROUND(I248*H248,2)</f>
        <v>0</v>
      </c>
      <c r="K248" s="240"/>
      <c r="L248" s="41"/>
      <c r="M248" s="241" t="s">
        <v>1</v>
      </c>
      <c r="N248" s="242" t="s">
        <v>41</v>
      </c>
      <c r="O248" s="94"/>
      <c r="P248" s="243">
        <f>O248*H248</f>
        <v>0</v>
      </c>
      <c r="Q248" s="243">
        <v>0.23915</v>
      </c>
      <c r="R248" s="243">
        <f>Q248*H248</f>
        <v>0.23915</v>
      </c>
      <c r="S248" s="243">
        <v>0</v>
      </c>
      <c r="T248" s="244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45" t="s">
        <v>109</v>
      </c>
      <c r="AT248" s="245" t="s">
        <v>170</v>
      </c>
      <c r="AU248" s="245" t="s">
        <v>87</v>
      </c>
      <c r="AY248" s="14" t="s">
        <v>168</v>
      </c>
      <c r="BE248" s="246">
        <f>IF(N248="základná",J248,0)</f>
        <v>0</v>
      </c>
      <c r="BF248" s="246">
        <f>IF(N248="znížená",J248,0)</f>
        <v>0</v>
      </c>
      <c r="BG248" s="246">
        <f>IF(N248="zákl. prenesená",J248,0)</f>
        <v>0</v>
      </c>
      <c r="BH248" s="246">
        <f>IF(N248="zníž. prenesená",J248,0)</f>
        <v>0</v>
      </c>
      <c r="BI248" s="246">
        <f>IF(N248="nulová",J248,0)</f>
        <v>0</v>
      </c>
      <c r="BJ248" s="14" t="s">
        <v>87</v>
      </c>
      <c r="BK248" s="246">
        <f>ROUND(I248*H248,2)</f>
        <v>0</v>
      </c>
      <c r="BL248" s="14" t="s">
        <v>109</v>
      </c>
      <c r="BM248" s="245" t="s">
        <v>839</v>
      </c>
    </row>
    <row r="249" s="2" customFormat="1" ht="16.5" customHeight="1">
      <c r="A249" s="35"/>
      <c r="B249" s="36"/>
      <c r="C249" s="247" t="s">
        <v>840</v>
      </c>
      <c r="D249" s="247" t="s">
        <v>212</v>
      </c>
      <c r="E249" s="248" t="s">
        <v>841</v>
      </c>
      <c r="F249" s="249" t="s">
        <v>842</v>
      </c>
      <c r="G249" s="250" t="s">
        <v>209</v>
      </c>
      <c r="H249" s="251">
        <v>1</v>
      </c>
      <c r="I249" s="252"/>
      <c r="J249" s="251">
        <f>ROUND(I249*H249,2)</f>
        <v>0</v>
      </c>
      <c r="K249" s="253"/>
      <c r="L249" s="254"/>
      <c r="M249" s="255" t="s">
        <v>1</v>
      </c>
      <c r="N249" s="256" t="s">
        <v>41</v>
      </c>
      <c r="O249" s="94"/>
      <c r="P249" s="243">
        <f>O249*H249</f>
        <v>0</v>
      </c>
      <c r="Q249" s="243">
        <v>0.044999999999999998</v>
      </c>
      <c r="R249" s="243">
        <f>Q249*H249</f>
        <v>0.044999999999999998</v>
      </c>
      <c r="S249" s="243">
        <v>0</v>
      </c>
      <c r="T249" s="244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45" t="s">
        <v>197</v>
      </c>
      <c r="AT249" s="245" t="s">
        <v>212</v>
      </c>
      <c r="AU249" s="245" t="s">
        <v>87</v>
      </c>
      <c r="AY249" s="14" t="s">
        <v>168</v>
      </c>
      <c r="BE249" s="246">
        <f>IF(N249="základná",J249,0)</f>
        <v>0</v>
      </c>
      <c r="BF249" s="246">
        <f>IF(N249="znížená",J249,0)</f>
        <v>0</v>
      </c>
      <c r="BG249" s="246">
        <f>IF(N249="zákl. prenesená",J249,0)</f>
        <v>0</v>
      </c>
      <c r="BH249" s="246">
        <f>IF(N249="zníž. prenesená",J249,0)</f>
        <v>0</v>
      </c>
      <c r="BI249" s="246">
        <f>IF(N249="nulová",J249,0)</f>
        <v>0</v>
      </c>
      <c r="BJ249" s="14" t="s">
        <v>87</v>
      </c>
      <c r="BK249" s="246">
        <f>ROUND(I249*H249,2)</f>
        <v>0</v>
      </c>
      <c r="BL249" s="14" t="s">
        <v>109</v>
      </c>
      <c r="BM249" s="245" t="s">
        <v>843</v>
      </c>
    </row>
    <row r="250" s="2" customFormat="1" ht="37.8" customHeight="1">
      <c r="A250" s="35"/>
      <c r="B250" s="36"/>
      <c r="C250" s="234" t="s">
        <v>844</v>
      </c>
      <c r="D250" s="234" t="s">
        <v>170</v>
      </c>
      <c r="E250" s="235" t="s">
        <v>845</v>
      </c>
      <c r="F250" s="236" t="s">
        <v>846</v>
      </c>
      <c r="G250" s="237" t="s">
        <v>177</v>
      </c>
      <c r="H250" s="238">
        <v>3</v>
      </c>
      <c r="I250" s="239"/>
      <c r="J250" s="238">
        <f>ROUND(I250*H250,2)</f>
        <v>0</v>
      </c>
      <c r="K250" s="240"/>
      <c r="L250" s="41"/>
      <c r="M250" s="241" t="s">
        <v>1</v>
      </c>
      <c r="N250" s="242" t="s">
        <v>41</v>
      </c>
      <c r="O250" s="94"/>
      <c r="P250" s="243">
        <f>O250*H250</f>
        <v>0</v>
      </c>
      <c r="Q250" s="243">
        <v>0</v>
      </c>
      <c r="R250" s="243">
        <f>Q250*H250</f>
        <v>0</v>
      </c>
      <c r="S250" s="243">
        <v>2.2000000000000002</v>
      </c>
      <c r="T250" s="244">
        <f>S250*H250</f>
        <v>6.6000000000000005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45" t="s">
        <v>109</v>
      </c>
      <c r="AT250" s="245" t="s">
        <v>170</v>
      </c>
      <c r="AU250" s="245" t="s">
        <v>87</v>
      </c>
      <c r="AY250" s="14" t="s">
        <v>168</v>
      </c>
      <c r="BE250" s="246">
        <f>IF(N250="základná",J250,0)</f>
        <v>0</v>
      </c>
      <c r="BF250" s="246">
        <f>IF(N250="znížená",J250,0)</f>
        <v>0</v>
      </c>
      <c r="BG250" s="246">
        <f>IF(N250="zákl. prenesená",J250,0)</f>
        <v>0</v>
      </c>
      <c r="BH250" s="246">
        <f>IF(N250="zníž. prenesená",J250,0)</f>
        <v>0</v>
      </c>
      <c r="BI250" s="246">
        <f>IF(N250="nulová",J250,0)</f>
        <v>0</v>
      </c>
      <c r="BJ250" s="14" t="s">
        <v>87</v>
      </c>
      <c r="BK250" s="246">
        <f>ROUND(I250*H250,2)</f>
        <v>0</v>
      </c>
      <c r="BL250" s="14" t="s">
        <v>109</v>
      </c>
      <c r="BM250" s="245" t="s">
        <v>847</v>
      </c>
    </row>
    <row r="251" s="2" customFormat="1" ht="16.5" customHeight="1">
      <c r="A251" s="35"/>
      <c r="B251" s="36"/>
      <c r="C251" s="234" t="s">
        <v>848</v>
      </c>
      <c r="D251" s="234" t="s">
        <v>170</v>
      </c>
      <c r="E251" s="235" t="s">
        <v>849</v>
      </c>
      <c r="F251" s="236" t="s">
        <v>850</v>
      </c>
      <c r="G251" s="237" t="s">
        <v>209</v>
      </c>
      <c r="H251" s="238">
        <v>1</v>
      </c>
      <c r="I251" s="239"/>
      <c r="J251" s="238">
        <f>ROUND(I251*H251,2)</f>
        <v>0</v>
      </c>
      <c r="K251" s="240"/>
      <c r="L251" s="41"/>
      <c r="M251" s="241" t="s">
        <v>1</v>
      </c>
      <c r="N251" s="242" t="s">
        <v>41</v>
      </c>
      <c r="O251" s="94"/>
      <c r="P251" s="243">
        <f>O251*H251</f>
        <v>0</v>
      </c>
      <c r="Q251" s="243">
        <v>0</v>
      </c>
      <c r="R251" s="243">
        <f>Q251*H251</f>
        <v>0</v>
      </c>
      <c r="S251" s="243">
        <v>0</v>
      </c>
      <c r="T251" s="244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45" t="s">
        <v>109</v>
      </c>
      <c r="AT251" s="245" t="s">
        <v>170</v>
      </c>
      <c r="AU251" s="245" t="s">
        <v>87</v>
      </c>
      <c r="AY251" s="14" t="s">
        <v>168</v>
      </c>
      <c r="BE251" s="246">
        <f>IF(N251="základná",J251,0)</f>
        <v>0</v>
      </c>
      <c r="BF251" s="246">
        <f>IF(N251="znížená",J251,0)</f>
        <v>0</v>
      </c>
      <c r="BG251" s="246">
        <f>IF(N251="zákl. prenesená",J251,0)</f>
        <v>0</v>
      </c>
      <c r="BH251" s="246">
        <f>IF(N251="zníž. prenesená",J251,0)</f>
        <v>0</v>
      </c>
      <c r="BI251" s="246">
        <f>IF(N251="nulová",J251,0)</f>
        <v>0</v>
      </c>
      <c r="BJ251" s="14" t="s">
        <v>87</v>
      </c>
      <c r="BK251" s="246">
        <f>ROUND(I251*H251,2)</f>
        <v>0</v>
      </c>
      <c r="BL251" s="14" t="s">
        <v>109</v>
      </c>
      <c r="BM251" s="245" t="s">
        <v>851</v>
      </c>
    </row>
    <row r="252" s="2" customFormat="1" ht="24.15" customHeight="1">
      <c r="A252" s="35"/>
      <c r="B252" s="36"/>
      <c r="C252" s="234" t="s">
        <v>852</v>
      </c>
      <c r="D252" s="234" t="s">
        <v>170</v>
      </c>
      <c r="E252" s="235" t="s">
        <v>853</v>
      </c>
      <c r="F252" s="236" t="s">
        <v>854</v>
      </c>
      <c r="G252" s="237" t="s">
        <v>209</v>
      </c>
      <c r="H252" s="238">
        <v>1</v>
      </c>
      <c r="I252" s="239"/>
      <c r="J252" s="238">
        <f>ROUND(I252*H252,2)</f>
        <v>0</v>
      </c>
      <c r="K252" s="240"/>
      <c r="L252" s="41"/>
      <c r="M252" s="241" t="s">
        <v>1</v>
      </c>
      <c r="N252" s="242" t="s">
        <v>41</v>
      </c>
      <c r="O252" s="94"/>
      <c r="P252" s="243">
        <f>O252*H252</f>
        <v>0</v>
      </c>
      <c r="Q252" s="243">
        <v>0</v>
      </c>
      <c r="R252" s="243">
        <f>Q252*H252</f>
        <v>0</v>
      </c>
      <c r="S252" s="243">
        <v>0.074999999999999997</v>
      </c>
      <c r="T252" s="244">
        <f>S252*H252</f>
        <v>0.074999999999999997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45" t="s">
        <v>109</v>
      </c>
      <c r="AT252" s="245" t="s">
        <v>170</v>
      </c>
      <c r="AU252" s="245" t="s">
        <v>87</v>
      </c>
      <c r="AY252" s="14" t="s">
        <v>168</v>
      </c>
      <c r="BE252" s="246">
        <f>IF(N252="základná",J252,0)</f>
        <v>0</v>
      </c>
      <c r="BF252" s="246">
        <f>IF(N252="znížená",J252,0)</f>
        <v>0</v>
      </c>
      <c r="BG252" s="246">
        <f>IF(N252="zákl. prenesená",J252,0)</f>
        <v>0</v>
      </c>
      <c r="BH252" s="246">
        <f>IF(N252="zníž. prenesená",J252,0)</f>
        <v>0</v>
      </c>
      <c r="BI252" s="246">
        <f>IF(N252="nulová",J252,0)</f>
        <v>0</v>
      </c>
      <c r="BJ252" s="14" t="s">
        <v>87</v>
      </c>
      <c r="BK252" s="246">
        <f>ROUND(I252*H252,2)</f>
        <v>0</v>
      </c>
      <c r="BL252" s="14" t="s">
        <v>109</v>
      </c>
      <c r="BM252" s="245" t="s">
        <v>855</v>
      </c>
    </row>
    <row r="253" s="2" customFormat="1" ht="24.15" customHeight="1">
      <c r="A253" s="35"/>
      <c r="B253" s="36"/>
      <c r="C253" s="234" t="s">
        <v>856</v>
      </c>
      <c r="D253" s="234" t="s">
        <v>170</v>
      </c>
      <c r="E253" s="235" t="s">
        <v>857</v>
      </c>
      <c r="F253" s="236" t="s">
        <v>858</v>
      </c>
      <c r="G253" s="237" t="s">
        <v>209</v>
      </c>
      <c r="H253" s="238">
        <v>2</v>
      </c>
      <c r="I253" s="239"/>
      <c r="J253" s="238">
        <f>ROUND(I253*H253,2)</f>
        <v>0</v>
      </c>
      <c r="K253" s="240"/>
      <c r="L253" s="41"/>
      <c r="M253" s="241" t="s">
        <v>1</v>
      </c>
      <c r="N253" s="242" t="s">
        <v>41</v>
      </c>
      <c r="O253" s="94"/>
      <c r="P253" s="243">
        <f>O253*H253</f>
        <v>0</v>
      </c>
      <c r="Q253" s="243">
        <v>0</v>
      </c>
      <c r="R253" s="243">
        <f>Q253*H253</f>
        <v>0</v>
      </c>
      <c r="S253" s="243">
        <v>0.082000000000000003</v>
      </c>
      <c r="T253" s="244">
        <f>S253*H253</f>
        <v>0.16400000000000001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45" t="s">
        <v>109</v>
      </c>
      <c r="AT253" s="245" t="s">
        <v>170</v>
      </c>
      <c r="AU253" s="245" t="s">
        <v>87</v>
      </c>
      <c r="AY253" s="14" t="s">
        <v>168</v>
      </c>
      <c r="BE253" s="246">
        <f>IF(N253="základná",J253,0)</f>
        <v>0</v>
      </c>
      <c r="BF253" s="246">
        <f>IF(N253="znížená",J253,0)</f>
        <v>0</v>
      </c>
      <c r="BG253" s="246">
        <f>IF(N253="zákl. prenesená",J253,0)</f>
        <v>0</v>
      </c>
      <c r="BH253" s="246">
        <f>IF(N253="zníž. prenesená",J253,0)</f>
        <v>0</v>
      </c>
      <c r="BI253" s="246">
        <f>IF(N253="nulová",J253,0)</f>
        <v>0</v>
      </c>
      <c r="BJ253" s="14" t="s">
        <v>87</v>
      </c>
      <c r="BK253" s="246">
        <f>ROUND(I253*H253,2)</f>
        <v>0</v>
      </c>
      <c r="BL253" s="14" t="s">
        <v>109</v>
      </c>
      <c r="BM253" s="245" t="s">
        <v>859</v>
      </c>
    </row>
    <row r="254" s="2" customFormat="1" ht="24.15" customHeight="1">
      <c r="A254" s="35"/>
      <c r="B254" s="36"/>
      <c r="C254" s="234" t="s">
        <v>860</v>
      </c>
      <c r="D254" s="234" t="s">
        <v>170</v>
      </c>
      <c r="E254" s="235" t="s">
        <v>861</v>
      </c>
      <c r="F254" s="236" t="s">
        <v>862</v>
      </c>
      <c r="G254" s="237" t="s">
        <v>267</v>
      </c>
      <c r="H254" s="238">
        <v>74</v>
      </c>
      <c r="I254" s="239"/>
      <c r="J254" s="238">
        <f>ROUND(I254*H254,2)</f>
        <v>0</v>
      </c>
      <c r="K254" s="240"/>
      <c r="L254" s="41"/>
      <c r="M254" s="241" t="s">
        <v>1</v>
      </c>
      <c r="N254" s="242" t="s">
        <v>41</v>
      </c>
      <c r="O254" s="94"/>
      <c r="P254" s="243">
        <f>O254*H254</f>
        <v>0</v>
      </c>
      <c r="Q254" s="243">
        <v>0</v>
      </c>
      <c r="R254" s="243">
        <f>Q254*H254</f>
        <v>0</v>
      </c>
      <c r="S254" s="243">
        <v>0.001</v>
      </c>
      <c r="T254" s="244">
        <f>S254*H254</f>
        <v>0.073999999999999996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45" t="s">
        <v>109</v>
      </c>
      <c r="AT254" s="245" t="s">
        <v>170</v>
      </c>
      <c r="AU254" s="245" t="s">
        <v>87</v>
      </c>
      <c r="AY254" s="14" t="s">
        <v>168</v>
      </c>
      <c r="BE254" s="246">
        <f>IF(N254="základná",J254,0)</f>
        <v>0</v>
      </c>
      <c r="BF254" s="246">
        <f>IF(N254="znížená",J254,0)</f>
        <v>0</v>
      </c>
      <c r="BG254" s="246">
        <f>IF(N254="zákl. prenesená",J254,0)</f>
        <v>0</v>
      </c>
      <c r="BH254" s="246">
        <f>IF(N254="zníž. prenesená",J254,0)</f>
        <v>0</v>
      </c>
      <c r="BI254" s="246">
        <f>IF(N254="nulová",J254,0)</f>
        <v>0</v>
      </c>
      <c r="BJ254" s="14" t="s">
        <v>87</v>
      </c>
      <c r="BK254" s="246">
        <f>ROUND(I254*H254,2)</f>
        <v>0</v>
      </c>
      <c r="BL254" s="14" t="s">
        <v>109</v>
      </c>
      <c r="BM254" s="245" t="s">
        <v>863</v>
      </c>
    </row>
    <row r="255" s="2" customFormat="1" ht="24.15" customHeight="1">
      <c r="A255" s="35"/>
      <c r="B255" s="36"/>
      <c r="C255" s="234" t="s">
        <v>864</v>
      </c>
      <c r="D255" s="234" t="s">
        <v>170</v>
      </c>
      <c r="E255" s="235" t="s">
        <v>865</v>
      </c>
      <c r="F255" s="236" t="s">
        <v>866</v>
      </c>
      <c r="G255" s="237" t="s">
        <v>173</v>
      </c>
      <c r="H255" s="238">
        <v>2</v>
      </c>
      <c r="I255" s="239"/>
      <c r="J255" s="238">
        <f>ROUND(I255*H255,2)</f>
        <v>0</v>
      </c>
      <c r="K255" s="240"/>
      <c r="L255" s="41"/>
      <c r="M255" s="241" t="s">
        <v>1</v>
      </c>
      <c r="N255" s="242" t="s">
        <v>41</v>
      </c>
      <c r="O255" s="94"/>
      <c r="P255" s="243">
        <f>O255*H255</f>
        <v>0</v>
      </c>
      <c r="Q255" s="243">
        <v>1.0000000000000001E-05</v>
      </c>
      <c r="R255" s="243">
        <f>Q255*H255</f>
        <v>2.0000000000000002E-05</v>
      </c>
      <c r="S255" s="243">
        <v>0.0040000000000000001</v>
      </c>
      <c r="T255" s="244">
        <f>S255*H255</f>
        <v>0.0080000000000000002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45" t="s">
        <v>109</v>
      </c>
      <c r="AT255" s="245" t="s">
        <v>170</v>
      </c>
      <c r="AU255" s="245" t="s">
        <v>87</v>
      </c>
      <c r="AY255" s="14" t="s">
        <v>168</v>
      </c>
      <c r="BE255" s="246">
        <f>IF(N255="základná",J255,0)</f>
        <v>0</v>
      </c>
      <c r="BF255" s="246">
        <f>IF(N255="znížená",J255,0)</f>
        <v>0</v>
      </c>
      <c r="BG255" s="246">
        <f>IF(N255="zákl. prenesená",J255,0)</f>
        <v>0</v>
      </c>
      <c r="BH255" s="246">
        <f>IF(N255="zníž. prenesená",J255,0)</f>
        <v>0</v>
      </c>
      <c r="BI255" s="246">
        <f>IF(N255="nulová",J255,0)</f>
        <v>0</v>
      </c>
      <c r="BJ255" s="14" t="s">
        <v>87</v>
      </c>
      <c r="BK255" s="246">
        <f>ROUND(I255*H255,2)</f>
        <v>0</v>
      </c>
      <c r="BL255" s="14" t="s">
        <v>109</v>
      </c>
      <c r="BM255" s="245" t="s">
        <v>867</v>
      </c>
    </row>
    <row r="256" s="2" customFormat="1" ht="16.5" customHeight="1">
      <c r="A256" s="35"/>
      <c r="B256" s="36"/>
      <c r="C256" s="234" t="s">
        <v>868</v>
      </c>
      <c r="D256" s="234" t="s">
        <v>170</v>
      </c>
      <c r="E256" s="235" t="s">
        <v>869</v>
      </c>
      <c r="F256" s="236" t="s">
        <v>870</v>
      </c>
      <c r="G256" s="237" t="s">
        <v>209</v>
      </c>
      <c r="H256" s="238">
        <v>1</v>
      </c>
      <c r="I256" s="239"/>
      <c r="J256" s="238">
        <f>ROUND(I256*H256,2)</f>
        <v>0</v>
      </c>
      <c r="K256" s="240"/>
      <c r="L256" s="41"/>
      <c r="M256" s="241" t="s">
        <v>1</v>
      </c>
      <c r="N256" s="242" t="s">
        <v>41</v>
      </c>
      <c r="O256" s="94"/>
      <c r="P256" s="243">
        <f>O256*H256</f>
        <v>0</v>
      </c>
      <c r="Q256" s="243">
        <v>0</v>
      </c>
      <c r="R256" s="243">
        <f>Q256*H256</f>
        <v>0</v>
      </c>
      <c r="S256" s="243">
        <v>0.092999999999999999</v>
      </c>
      <c r="T256" s="244">
        <f>S256*H256</f>
        <v>0.092999999999999999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45" t="s">
        <v>109</v>
      </c>
      <c r="AT256" s="245" t="s">
        <v>170</v>
      </c>
      <c r="AU256" s="245" t="s">
        <v>87</v>
      </c>
      <c r="AY256" s="14" t="s">
        <v>168</v>
      </c>
      <c r="BE256" s="246">
        <f>IF(N256="základná",J256,0)</f>
        <v>0</v>
      </c>
      <c r="BF256" s="246">
        <f>IF(N256="znížená",J256,0)</f>
        <v>0</v>
      </c>
      <c r="BG256" s="246">
        <f>IF(N256="zákl. prenesená",J256,0)</f>
        <v>0</v>
      </c>
      <c r="BH256" s="246">
        <f>IF(N256="zníž. prenesená",J256,0)</f>
        <v>0</v>
      </c>
      <c r="BI256" s="246">
        <f>IF(N256="nulová",J256,0)</f>
        <v>0</v>
      </c>
      <c r="BJ256" s="14" t="s">
        <v>87</v>
      </c>
      <c r="BK256" s="246">
        <f>ROUND(I256*H256,2)</f>
        <v>0</v>
      </c>
      <c r="BL256" s="14" t="s">
        <v>109</v>
      </c>
      <c r="BM256" s="245" t="s">
        <v>871</v>
      </c>
    </row>
    <row r="257" s="2" customFormat="1" ht="16.5" customHeight="1">
      <c r="A257" s="35"/>
      <c r="B257" s="36"/>
      <c r="C257" s="234" t="s">
        <v>872</v>
      </c>
      <c r="D257" s="234" t="s">
        <v>170</v>
      </c>
      <c r="E257" s="235" t="s">
        <v>873</v>
      </c>
      <c r="F257" s="236" t="s">
        <v>874</v>
      </c>
      <c r="G257" s="237" t="s">
        <v>209</v>
      </c>
      <c r="H257" s="238">
        <v>2</v>
      </c>
      <c r="I257" s="239"/>
      <c r="J257" s="238">
        <f>ROUND(I257*H257,2)</f>
        <v>0</v>
      </c>
      <c r="K257" s="240"/>
      <c r="L257" s="41"/>
      <c r="M257" s="241" t="s">
        <v>1</v>
      </c>
      <c r="N257" s="242" t="s">
        <v>41</v>
      </c>
      <c r="O257" s="94"/>
      <c r="P257" s="243">
        <f>O257*H257</f>
        <v>0</v>
      </c>
      <c r="Q257" s="243">
        <v>0</v>
      </c>
      <c r="R257" s="243">
        <f>Q257*H257</f>
        <v>0</v>
      </c>
      <c r="S257" s="243">
        <v>0.092999999999999999</v>
      </c>
      <c r="T257" s="244">
        <f>S257*H257</f>
        <v>0.186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45" t="s">
        <v>109</v>
      </c>
      <c r="AT257" s="245" t="s">
        <v>170</v>
      </c>
      <c r="AU257" s="245" t="s">
        <v>87</v>
      </c>
      <c r="AY257" s="14" t="s">
        <v>168</v>
      </c>
      <c r="BE257" s="246">
        <f>IF(N257="základná",J257,0)</f>
        <v>0</v>
      </c>
      <c r="BF257" s="246">
        <f>IF(N257="znížená",J257,0)</f>
        <v>0</v>
      </c>
      <c r="BG257" s="246">
        <f>IF(N257="zákl. prenesená",J257,0)</f>
        <v>0</v>
      </c>
      <c r="BH257" s="246">
        <f>IF(N257="zníž. prenesená",J257,0)</f>
        <v>0</v>
      </c>
      <c r="BI257" s="246">
        <f>IF(N257="nulová",J257,0)</f>
        <v>0</v>
      </c>
      <c r="BJ257" s="14" t="s">
        <v>87</v>
      </c>
      <c r="BK257" s="246">
        <f>ROUND(I257*H257,2)</f>
        <v>0</v>
      </c>
      <c r="BL257" s="14" t="s">
        <v>109</v>
      </c>
      <c r="BM257" s="245" t="s">
        <v>875</v>
      </c>
    </row>
    <row r="258" s="2" customFormat="1" ht="33" customHeight="1">
      <c r="A258" s="35"/>
      <c r="B258" s="36"/>
      <c r="C258" s="234" t="s">
        <v>876</v>
      </c>
      <c r="D258" s="234" t="s">
        <v>170</v>
      </c>
      <c r="E258" s="235" t="s">
        <v>877</v>
      </c>
      <c r="F258" s="236" t="s">
        <v>878</v>
      </c>
      <c r="G258" s="237" t="s">
        <v>209</v>
      </c>
      <c r="H258" s="238">
        <v>1</v>
      </c>
      <c r="I258" s="239"/>
      <c r="J258" s="238">
        <f>ROUND(I258*H258,2)</f>
        <v>0</v>
      </c>
      <c r="K258" s="240"/>
      <c r="L258" s="41"/>
      <c r="M258" s="241" t="s">
        <v>1</v>
      </c>
      <c r="N258" s="242" t="s">
        <v>41</v>
      </c>
      <c r="O258" s="94"/>
      <c r="P258" s="243">
        <f>O258*H258</f>
        <v>0</v>
      </c>
      <c r="Q258" s="243">
        <v>0</v>
      </c>
      <c r="R258" s="243">
        <f>Q258*H258</f>
        <v>0</v>
      </c>
      <c r="S258" s="243">
        <v>0.029999999999999999</v>
      </c>
      <c r="T258" s="244">
        <f>S258*H258</f>
        <v>0.029999999999999999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45" t="s">
        <v>109</v>
      </c>
      <c r="AT258" s="245" t="s">
        <v>170</v>
      </c>
      <c r="AU258" s="245" t="s">
        <v>87</v>
      </c>
      <c r="AY258" s="14" t="s">
        <v>168</v>
      </c>
      <c r="BE258" s="246">
        <f>IF(N258="základná",J258,0)</f>
        <v>0</v>
      </c>
      <c r="BF258" s="246">
        <f>IF(N258="znížená",J258,0)</f>
        <v>0</v>
      </c>
      <c r="BG258" s="246">
        <f>IF(N258="zákl. prenesená",J258,0)</f>
        <v>0</v>
      </c>
      <c r="BH258" s="246">
        <f>IF(N258="zníž. prenesená",J258,0)</f>
        <v>0</v>
      </c>
      <c r="BI258" s="246">
        <f>IF(N258="nulová",J258,0)</f>
        <v>0</v>
      </c>
      <c r="BJ258" s="14" t="s">
        <v>87</v>
      </c>
      <c r="BK258" s="246">
        <f>ROUND(I258*H258,2)</f>
        <v>0</v>
      </c>
      <c r="BL258" s="14" t="s">
        <v>109</v>
      </c>
      <c r="BM258" s="245" t="s">
        <v>879</v>
      </c>
    </row>
    <row r="259" s="2" customFormat="1" ht="24.15" customHeight="1">
      <c r="A259" s="35"/>
      <c r="B259" s="36"/>
      <c r="C259" s="234" t="s">
        <v>880</v>
      </c>
      <c r="D259" s="234" t="s">
        <v>170</v>
      </c>
      <c r="E259" s="235" t="s">
        <v>881</v>
      </c>
      <c r="F259" s="236" t="s">
        <v>882</v>
      </c>
      <c r="G259" s="237" t="s">
        <v>190</v>
      </c>
      <c r="H259" s="238">
        <v>282.63999999999999</v>
      </c>
      <c r="I259" s="239"/>
      <c r="J259" s="238">
        <f>ROUND(I259*H259,2)</f>
        <v>0</v>
      </c>
      <c r="K259" s="240"/>
      <c r="L259" s="41"/>
      <c r="M259" s="241" t="s">
        <v>1</v>
      </c>
      <c r="N259" s="242" t="s">
        <v>41</v>
      </c>
      <c r="O259" s="94"/>
      <c r="P259" s="243">
        <f>O259*H259</f>
        <v>0</v>
      </c>
      <c r="Q259" s="243">
        <v>0</v>
      </c>
      <c r="R259" s="243">
        <f>Q259*H259</f>
        <v>0</v>
      </c>
      <c r="S259" s="243">
        <v>0</v>
      </c>
      <c r="T259" s="244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45" t="s">
        <v>109</v>
      </c>
      <c r="AT259" s="245" t="s">
        <v>170</v>
      </c>
      <c r="AU259" s="245" t="s">
        <v>87</v>
      </c>
      <c r="AY259" s="14" t="s">
        <v>168</v>
      </c>
      <c r="BE259" s="246">
        <f>IF(N259="základná",J259,0)</f>
        <v>0</v>
      </c>
      <c r="BF259" s="246">
        <f>IF(N259="znížená",J259,0)</f>
        <v>0</v>
      </c>
      <c r="BG259" s="246">
        <f>IF(N259="zákl. prenesená",J259,0)</f>
        <v>0</v>
      </c>
      <c r="BH259" s="246">
        <f>IF(N259="zníž. prenesená",J259,0)</f>
        <v>0</v>
      </c>
      <c r="BI259" s="246">
        <f>IF(N259="nulová",J259,0)</f>
        <v>0</v>
      </c>
      <c r="BJ259" s="14" t="s">
        <v>87</v>
      </c>
      <c r="BK259" s="246">
        <f>ROUND(I259*H259,2)</f>
        <v>0</v>
      </c>
      <c r="BL259" s="14" t="s">
        <v>109</v>
      </c>
      <c r="BM259" s="245" t="s">
        <v>883</v>
      </c>
    </row>
    <row r="260" s="2" customFormat="1" ht="24.15" customHeight="1">
      <c r="A260" s="35"/>
      <c r="B260" s="36"/>
      <c r="C260" s="234" t="s">
        <v>884</v>
      </c>
      <c r="D260" s="234" t="s">
        <v>170</v>
      </c>
      <c r="E260" s="235" t="s">
        <v>885</v>
      </c>
      <c r="F260" s="236" t="s">
        <v>886</v>
      </c>
      <c r="G260" s="237" t="s">
        <v>190</v>
      </c>
      <c r="H260" s="238">
        <v>2543.7199999999998</v>
      </c>
      <c r="I260" s="239"/>
      <c r="J260" s="238">
        <f>ROUND(I260*H260,2)</f>
        <v>0</v>
      </c>
      <c r="K260" s="240"/>
      <c r="L260" s="41"/>
      <c r="M260" s="241" t="s">
        <v>1</v>
      </c>
      <c r="N260" s="242" t="s">
        <v>41</v>
      </c>
      <c r="O260" s="94"/>
      <c r="P260" s="243">
        <f>O260*H260</f>
        <v>0</v>
      </c>
      <c r="Q260" s="243">
        <v>0</v>
      </c>
      <c r="R260" s="243">
        <f>Q260*H260</f>
        <v>0</v>
      </c>
      <c r="S260" s="243">
        <v>0</v>
      </c>
      <c r="T260" s="244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45" t="s">
        <v>109</v>
      </c>
      <c r="AT260" s="245" t="s">
        <v>170</v>
      </c>
      <c r="AU260" s="245" t="s">
        <v>87</v>
      </c>
      <c r="AY260" s="14" t="s">
        <v>168</v>
      </c>
      <c r="BE260" s="246">
        <f>IF(N260="základná",J260,0)</f>
        <v>0</v>
      </c>
      <c r="BF260" s="246">
        <f>IF(N260="znížená",J260,0)</f>
        <v>0</v>
      </c>
      <c r="BG260" s="246">
        <f>IF(N260="zákl. prenesená",J260,0)</f>
        <v>0</v>
      </c>
      <c r="BH260" s="246">
        <f>IF(N260="zníž. prenesená",J260,0)</f>
        <v>0</v>
      </c>
      <c r="BI260" s="246">
        <f>IF(N260="nulová",J260,0)</f>
        <v>0</v>
      </c>
      <c r="BJ260" s="14" t="s">
        <v>87</v>
      </c>
      <c r="BK260" s="246">
        <f>ROUND(I260*H260,2)</f>
        <v>0</v>
      </c>
      <c r="BL260" s="14" t="s">
        <v>109</v>
      </c>
      <c r="BM260" s="245" t="s">
        <v>887</v>
      </c>
    </row>
    <row r="261" s="2" customFormat="1" ht="24.15" customHeight="1">
      <c r="A261" s="35"/>
      <c r="B261" s="36"/>
      <c r="C261" s="234" t="s">
        <v>888</v>
      </c>
      <c r="D261" s="234" t="s">
        <v>170</v>
      </c>
      <c r="E261" s="235" t="s">
        <v>889</v>
      </c>
      <c r="F261" s="236" t="s">
        <v>890</v>
      </c>
      <c r="G261" s="237" t="s">
        <v>190</v>
      </c>
      <c r="H261" s="238">
        <v>62.25</v>
      </c>
      <c r="I261" s="239"/>
      <c r="J261" s="238">
        <f>ROUND(I261*H261,2)</f>
        <v>0</v>
      </c>
      <c r="K261" s="240"/>
      <c r="L261" s="41"/>
      <c r="M261" s="241" t="s">
        <v>1</v>
      </c>
      <c r="N261" s="242" t="s">
        <v>41</v>
      </c>
      <c r="O261" s="94"/>
      <c r="P261" s="243">
        <f>O261*H261</f>
        <v>0</v>
      </c>
      <c r="Q261" s="243">
        <v>0</v>
      </c>
      <c r="R261" s="243">
        <f>Q261*H261</f>
        <v>0</v>
      </c>
      <c r="S261" s="243">
        <v>0</v>
      </c>
      <c r="T261" s="244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45" t="s">
        <v>109</v>
      </c>
      <c r="AT261" s="245" t="s">
        <v>170</v>
      </c>
      <c r="AU261" s="245" t="s">
        <v>87</v>
      </c>
      <c r="AY261" s="14" t="s">
        <v>168</v>
      </c>
      <c r="BE261" s="246">
        <f>IF(N261="základná",J261,0)</f>
        <v>0</v>
      </c>
      <c r="BF261" s="246">
        <f>IF(N261="znížená",J261,0)</f>
        <v>0</v>
      </c>
      <c r="BG261" s="246">
        <f>IF(N261="zákl. prenesená",J261,0)</f>
        <v>0</v>
      </c>
      <c r="BH261" s="246">
        <f>IF(N261="zníž. prenesená",J261,0)</f>
        <v>0</v>
      </c>
      <c r="BI261" s="246">
        <f>IF(N261="nulová",J261,0)</f>
        <v>0</v>
      </c>
      <c r="BJ261" s="14" t="s">
        <v>87</v>
      </c>
      <c r="BK261" s="246">
        <f>ROUND(I261*H261,2)</f>
        <v>0</v>
      </c>
      <c r="BL261" s="14" t="s">
        <v>109</v>
      </c>
      <c r="BM261" s="245" t="s">
        <v>891</v>
      </c>
    </row>
    <row r="262" s="2" customFormat="1" ht="24.15" customHeight="1">
      <c r="A262" s="35"/>
      <c r="B262" s="36"/>
      <c r="C262" s="234" t="s">
        <v>892</v>
      </c>
      <c r="D262" s="234" t="s">
        <v>170</v>
      </c>
      <c r="E262" s="235" t="s">
        <v>893</v>
      </c>
      <c r="F262" s="236" t="s">
        <v>894</v>
      </c>
      <c r="G262" s="237" t="s">
        <v>190</v>
      </c>
      <c r="H262" s="238">
        <v>82.969999999999999</v>
      </c>
      <c r="I262" s="239"/>
      <c r="J262" s="238">
        <f>ROUND(I262*H262,2)</f>
        <v>0</v>
      </c>
      <c r="K262" s="240"/>
      <c r="L262" s="41"/>
      <c r="M262" s="241" t="s">
        <v>1</v>
      </c>
      <c r="N262" s="242" t="s">
        <v>41</v>
      </c>
      <c r="O262" s="94"/>
      <c r="P262" s="243">
        <f>O262*H262</f>
        <v>0</v>
      </c>
      <c r="Q262" s="243">
        <v>0</v>
      </c>
      <c r="R262" s="243">
        <f>Q262*H262</f>
        <v>0</v>
      </c>
      <c r="S262" s="243">
        <v>0</v>
      </c>
      <c r="T262" s="244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45" t="s">
        <v>109</v>
      </c>
      <c r="AT262" s="245" t="s">
        <v>170</v>
      </c>
      <c r="AU262" s="245" t="s">
        <v>87</v>
      </c>
      <c r="AY262" s="14" t="s">
        <v>168</v>
      </c>
      <c r="BE262" s="246">
        <f>IF(N262="základná",J262,0)</f>
        <v>0</v>
      </c>
      <c r="BF262" s="246">
        <f>IF(N262="znížená",J262,0)</f>
        <v>0</v>
      </c>
      <c r="BG262" s="246">
        <f>IF(N262="zákl. prenesená",J262,0)</f>
        <v>0</v>
      </c>
      <c r="BH262" s="246">
        <f>IF(N262="zníž. prenesená",J262,0)</f>
        <v>0</v>
      </c>
      <c r="BI262" s="246">
        <f>IF(N262="nulová",J262,0)</f>
        <v>0</v>
      </c>
      <c r="BJ262" s="14" t="s">
        <v>87</v>
      </c>
      <c r="BK262" s="246">
        <f>ROUND(I262*H262,2)</f>
        <v>0</v>
      </c>
      <c r="BL262" s="14" t="s">
        <v>109</v>
      </c>
      <c r="BM262" s="245" t="s">
        <v>895</v>
      </c>
    </row>
    <row r="263" s="12" customFormat="1" ht="22.8" customHeight="1">
      <c r="A263" s="12"/>
      <c r="B263" s="218"/>
      <c r="C263" s="219"/>
      <c r="D263" s="220" t="s">
        <v>74</v>
      </c>
      <c r="E263" s="232" t="s">
        <v>232</v>
      </c>
      <c r="F263" s="232" t="s">
        <v>233</v>
      </c>
      <c r="G263" s="219"/>
      <c r="H263" s="219"/>
      <c r="I263" s="222"/>
      <c r="J263" s="233">
        <f>BK263</f>
        <v>0</v>
      </c>
      <c r="K263" s="219"/>
      <c r="L263" s="224"/>
      <c r="M263" s="225"/>
      <c r="N263" s="226"/>
      <c r="O263" s="226"/>
      <c r="P263" s="227">
        <f>P264</f>
        <v>0</v>
      </c>
      <c r="Q263" s="226"/>
      <c r="R263" s="227">
        <f>R264</f>
        <v>0</v>
      </c>
      <c r="S263" s="226"/>
      <c r="T263" s="228">
        <f>T264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9" t="s">
        <v>79</v>
      </c>
      <c r="AT263" s="230" t="s">
        <v>74</v>
      </c>
      <c r="AU263" s="230" t="s">
        <v>79</v>
      </c>
      <c r="AY263" s="229" t="s">
        <v>168</v>
      </c>
      <c r="BK263" s="231">
        <f>BK264</f>
        <v>0</v>
      </c>
    </row>
    <row r="264" s="2" customFormat="1" ht="33" customHeight="1">
      <c r="A264" s="35"/>
      <c r="B264" s="36"/>
      <c r="C264" s="234" t="s">
        <v>896</v>
      </c>
      <c r="D264" s="234" t="s">
        <v>170</v>
      </c>
      <c r="E264" s="235" t="s">
        <v>260</v>
      </c>
      <c r="F264" s="236" t="s">
        <v>236</v>
      </c>
      <c r="G264" s="237" t="s">
        <v>190</v>
      </c>
      <c r="H264" s="238">
        <v>620.50999999999999</v>
      </c>
      <c r="I264" s="239"/>
      <c r="J264" s="238">
        <f>ROUND(I264*H264,2)</f>
        <v>0</v>
      </c>
      <c r="K264" s="240"/>
      <c r="L264" s="41"/>
      <c r="M264" s="241" t="s">
        <v>1</v>
      </c>
      <c r="N264" s="242" t="s">
        <v>41</v>
      </c>
      <c r="O264" s="94"/>
      <c r="P264" s="243">
        <f>O264*H264</f>
        <v>0</v>
      </c>
      <c r="Q264" s="243">
        <v>0</v>
      </c>
      <c r="R264" s="243">
        <f>Q264*H264</f>
        <v>0</v>
      </c>
      <c r="S264" s="243">
        <v>0</v>
      </c>
      <c r="T264" s="244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45" t="s">
        <v>109</v>
      </c>
      <c r="AT264" s="245" t="s">
        <v>170</v>
      </c>
      <c r="AU264" s="245" t="s">
        <v>87</v>
      </c>
      <c r="AY264" s="14" t="s">
        <v>168</v>
      </c>
      <c r="BE264" s="246">
        <f>IF(N264="základná",J264,0)</f>
        <v>0</v>
      </c>
      <c r="BF264" s="246">
        <f>IF(N264="znížená",J264,0)</f>
        <v>0</v>
      </c>
      <c r="BG264" s="246">
        <f>IF(N264="zákl. prenesená",J264,0)</f>
        <v>0</v>
      </c>
      <c r="BH264" s="246">
        <f>IF(N264="zníž. prenesená",J264,0)</f>
        <v>0</v>
      </c>
      <c r="BI264" s="246">
        <f>IF(N264="nulová",J264,0)</f>
        <v>0</v>
      </c>
      <c r="BJ264" s="14" t="s">
        <v>87</v>
      </c>
      <c r="BK264" s="246">
        <f>ROUND(I264*H264,2)</f>
        <v>0</v>
      </c>
      <c r="BL264" s="14" t="s">
        <v>109</v>
      </c>
      <c r="BM264" s="245" t="s">
        <v>897</v>
      </c>
    </row>
    <row r="265" s="12" customFormat="1" ht="25.92" customHeight="1">
      <c r="A265" s="12"/>
      <c r="B265" s="218"/>
      <c r="C265" s="219"/>
      <c r="D265" s="220" t="s">
        <v>74</v>
      </c>
      <c r="E265" s="221" t="s">
        <v>212</v>
      </c>
      <c r="F265" s="221" t="s">
        <v>262</v>
      </c>
      <c r="G265" s="219"/>
      <c r="H265" s="219"/>
      <c r="I265" s="222"/>
      <c r="J265" s="223">
        <f>BK265</f>
        <v>0</v>
      </c>
      <c r="K265" s="219"/>
      <c r="L265" s="224"/>
      <c r="M265" s="225"/>
      <c r="N265" s="226"/>
      <c r="O265" s="226"/>
      <c r="P265" s="227">
        <f>P266+P268</f>
        <v>0</v>
      </c>
      <c r="Q265" s="226"/>
      <c r="R265" s="227">
        <f>R266+R268</f>
        <v>0.88805000000000001</v>
      </c>
      <c r="S265" s="226"/>
      <c r="T265" s="228">
        <f>T266+T268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9" t="s">
        <v>102</v>
      </c>
      <c r="AT265" s="230" t="s">
        <v>74</v>
      </c>
      <c r="AU265" s="230" t="s">
        <v>75</v>
      </c>
      <c r="AY265" s="229" t="s">
        <v>168</v>
      </c>
      <c r="BK265" s="231">
        <f>BK266+BK268</f>
        <v>0</v>
      </c>
    </row>
    <row r="266" s="12" customFormat="1" ht="22.8" customHeight="1">
      <c r="A266" s="12"/>
      <c r="B266" s="218"/>
      <c r="C266" s="219"/>
      <c r="D266" s="220" t="s">
        <v>74</v>
      </c>
      <c r="E266" s="232" t="s">
        <v>898</v>
      </c>
      <c r="F266" s="232" t="s">
        <v>899</v>
      </c>
      <c r="G266" s="219"/>
      <c r="H266" s="219"/>
      <c r="I266" s="222"/>
      <c r="J266" s="233">
        <f>BK266</f>
        <v>0</v>
      </c>
      <c r="K266" s="219"/>
      <c r="L266" s="224"/>
      <c r="M266" s="225"/>
      <c r="N266" s="226"/>
      <c r="O266" s="226"/>
      <c r="P266" s="227">
        <f>P267</f>
        <v>0</v>
      </c>
      <c r="Q266" s="226"/>
      <c r="R266" s="227">
        <f>R267</f>
        <v>0</v>
      </c>
      <c r="S266" s="226"/>
      <c r="T266" s="228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9" t="s">
        <v>102</v>
      </c>
      <c r="AT266" s="230" t="s">
        <v>74</v>
      </c>
      <c r="AU266" s="230" t="s">
        <v>79</v>
      </c>
      <c r="AY266" s="229" t="s">
        <v>168</v>
      </c>
      <c r="BK266" s="231">
        <f>BK267</f>
        <v>0</v>
      </c>
    </row>
    <row r="267" s="2" customFormat="1" ht="24.15" customHeight="1">
      <c r="A267" s="35"/>
      <c r="B267" s="36"/>
      <c r="C267" s="234" t="s">
        <v>900</v>
      </c>
      <c r="D267" s="234" t="s">
        <v>170</v>
      </c>
      <c r="E267" s="235" t="s">
        <v>901</v>
      </c>
      <c r="F267" s="236" t="s">
        <v>902</v>
      </c>
      <c r="G267" s="237" t="s">
        <v>267</v>
      </c>
      <c r="H267" s="238">
        <v>5</v>
      </c>
      <c r="I267" s="239"/>
      <c r="J267" s="238">
        <f>ROUND(I267*H267,2)</f>
        <v>0</v>
      </c>
      <c r="K267" s="240"/>
      <c r="L267" s="41"/>
      <c r="M267" s="241" t="s">
        <v>1</v>
      </c>
      <c r="N267" s="242" t="s">
        <v>41</v>
      </c>
      <c r="O267" s="94"/>
      <c r="P267" s="243">
        <f>O267*H267</f>
        <v>0</v>
      </c>
      <c r="Q267" s="243">
        <v>0</v>
      </c>
      <c r="R267" s="243">
        <f>Q267*H267</f>
        <v>0</v>
      </c>
      <c r="S267" s="243">
        <v>0</v>
      </c>
      <c r="T267" s="244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45" t="s">
        <v>268</v>
      </c>
      <c r="AT267" s="245" t="s">
        <v>170</v>
      </c>
      <c r="AU267" s="245" t="s">
        <v>87</v>
      </c>
      <c r="AY267" s="14" t="s">
        <v>168</v>
      </c>
      <c r="BE267" s="246">
        <f>IF(N267="základná",J267,0)</f>
        <v>0</v>
      </c>
      <c r="BF267" s="246">
        <f>IF(N267="znížená",J267,0)</f>
        <v>0</v>
      </c>
      <c r="BG267" s="246">
        <f>IF(N267="zákl. prenesená",J267,0)</f>
        <v>0</v>
      </c>
      <c r="BH267" s="246">
        <f>IF(N267="zníž. prenesená",J267,0)</f>
        <v>0</v>
      </c>
      <c r="BI267" s="246">
        <f>IF(N267="nulová",J267,0)</f>
        <v>0</v>
      </c>
      <c r="BJ267" s="14" t="s">
        <v>87</v>
      </c>
      <c r="BK267" s="246">
        <f>ROUND(I267*H267,2)</f>
        <v>0</v>
      </c>
      <c r="BL267" s="14" t="s">
        <v>268</v>
      </c>
      <c r="BM267" s="245" t="s">
        <v>903</v>
      </c>
    </row>
    <row r="268" s="12" customFormat="1" ht="22.8" customHeight="1">
      <c r="A268" s="12"/>
      <c r="B268" s="218"/>
      <c r="C268" s="219"/>
      <c r="D268" s="220" t="s">
        <v>74</v>
      </c>
      <c r="E268" s="232" t="s">
        <v>409</v>
      </c>
      <c r="F268" s="232" t="s">
        <v>410</v>
      </c>
      <c r="G268" s="219"/>
      <c r="H268" s="219"/>
      <c r="I268" s="222"/>
      <c r="J268" s="233">
        <f>BK268</f>
        <v>0</v>
      </c>
      <c r="K268" s="219"/>
      <c r="L268" s="224"/>
      <c r="M268" s="225"/>
      <c r="N268" s="226"/>
      <c r="O268" s="226"/>
      <c r="P268" s="227">
        <f>SUM(P269:P279)</f>
        <v>0</v>
      </c>
      <c r="Q268" s="226"/>
      <c r="R268" s="227">
        <f>SUM(R269:R279)</f>
        <v>0.88805000000000001</v>
      </c>
      <c r="S268" s="226"/>
      <c r="T268" s="228">
        <f>SUM(T269:T279)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29" t="s">
        <v>102</v>
      </c>
      <c r="AT268" s="230" t="s">
        <v>74</v>
      </c>
      <c r="AU268" s="230" t="s">
        <v>79</v>
      </c>
      <c r="AY268" s="229" t="s">
        <v>168</v>
      </c>
      <c r="BK268" s="231">
        <f>SUM(BK269:BK279)</f>
        <v>0</v>
      </c>
    </row>
    <row r="269" s="2" customFormat="1" ht="24.15" customHeight="1">
      <c r="A269" s="35"/>
      <c r="B269" s="36"/>
      <c r="C269" s="234" t="s">
        <v>904</v>
      </c>
      <c r="D269" s="234" t="s">
        <v>170</v>
      </c>
      <c r="E269" s="235" t="s">
        <v>905</v>
      </c>
      <c r="F269" s="236" t="s">
        <v>906</v>
      </c>
      <c r="G269" s="237" t="s">
        <v>267</v>
      </c>
      <c r="H269" s="238">
        <v>5</v>
      </c>
      <c r="I269" s="239"/>
      <c r="J269" s="238">
        <f>ROUND(I269*H269,2)</f>
        <v>0</v>
      </c>
      <c r="K269" s="240"/>
      <c r="L269" s="41"/>
      <c r="M269" s="241" t="s">
        <v>1</v>
      </c>
      <c r="N269" s="242" t="s">
        <v>41</v>
      </c>
      <c r="O269" s="94"/>
      <c r="P269" s="243">
        <f>O269*H269</f>
        <v>0</v>
      </c>
      <c r="Q269" s="243">
        <v>0</v>
      </c>
      <c r="R269" s="243">
        <f>Q269*H269</f>
        <v>0</v>
      </c>
      <c r="S269" s="243">
        <v>0</v>
      </c>
      <c r="T269" s="244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45" t="s">
        <v>268</v>
      </c>
      <c r="AT269" s="245" t="s">
        <v>170</v>
      </c>
      <c r="AU269" s="245" t="s">
        <v>87</v>
      </c>
      <c r="AY269" s="14" t="s">
        <v>168</v>
      </c>
      <c r="BE269" s="246">
        <f>IF(N269="základná",J269,0)</f>
        <v>0</v>
      </c>
      <c r="BF269" s="246">
        <f>IF(N269="znížená",J269,0)</f>
        <v>0</v>
      </c>
      <c r="BG269" s="246">
        <f>IF(N269="zákl. prenesená",J269,0)</f>
        <v>0</v>
      </c>
      <c r="BH269" s="246">
        <f>IF(N269="zníž. prenesená",J269,0)</f>
        <v>0</v>
      </c>
      <c r="BI269" s="246">
        <f>IF(N269="nulová",J269,0)</f>
        <v>0</v>
      </c>
      <c r="BJ269" s="14" t="s">
        <v>87</v>
      </c>
      <c r="BK269" s="246">
        <f>ROUND(I269*H269,2)</f>
        <v>0</v>
      </c>
      <c r="BL269" s="14" t="s">
        <v>268</v>
      </c>
      <c r="BM269" s="245" t="s">
        <v>907</v>
      </c>
    </row>
    <row r="270" s="2" customFormat="1" ht="33" customHeight="1">
      <c r="A270" s="35"/>
      <c r="B270" s="36"/>
      <c r="C270" s="234" t="s">
        <v>272</v>
      </c>
      <c r="D270" s="234" t="s">
        <v>170</v>
      </c>
      <c r="E270" s="235" t="s">
        <v>438</v>
      </c>
      <c r="F270" s="236" t="s">
        <v>439</v>
      </c>
      <c r="G270" s="237" t="s">
        <v>267</v>
      </c>
      <c r="H270" s="238">
        <v>5.0599999999999996</v>
      </c>
      <c r="I270" s="239"/>
      <c r="J270" s="238">
        <f>ROUND(I270*H270,2)</f>
        <v>0</v>
      </c>
      <c r="K270" s="240"/>
      <c r="L270" s="41"/>
      <c r="M270" s="241" t="s">
        <v>1</v>
      </c>
      <c r="N270" s="242" t="s">
        <v>41</v>
      </c>
      <c r="O270" s="94"/>
      <c r="P270" s="243">
        <f>O270*H270</f>
        <v>0</v>
      </c>
      <c r="Q270" s="243">
        <v>0</v>
      </c>
      <c r="R270" s="243">
        <f>Q270*H270</f>
        <v>0</v>
      </c>
      <c r="S270" s="243">
        <v>0</v>
      </c>
      <c r="T270" s="244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45" t="s">
        <v>268</v>
      </c>
      <c r="AT270" s="245" t="s">
        <v>170</v>
      </c>
      <c r="AU270" s="245" t="s">
        <v>87</v>
      </c>
      <c r="AY270" s="14" t="s">
        <v>168</v>
      </c>
      <c r="BE270" s="246">
        <f>IF(N270="základná",J270,0)</f>
        <v>0</v>
      </c>
      <c r="BF270" s="246">
        <f>IF(N270="znížená",J270,0)</f>
        <v>0</v>
      </c>
      <c r="BG270" s="246">
        <f>IF(N270="zákl. prenesená",J270,0)</f>
        <v>0</v>
      </c>
      <c r="BH270" s="246">
        <f>IF(N270="zníž. prenesená",J270,0)</f>
        <v>0</v>
      </c>
      <c r="BI270" s="246">
        <f>IF(N270="nulová",J270,0)</f>
        <v>0</v>
      </c>
      <c r="BJ270" s="14" t="s">
        <v>87</v>
      </c>
      <c r="BK270" s="246">
        <f>ROUND(I270*H270,2)</f>
        <v>0</v>
      </c>
      <c r="BL270" s="14" t="s">
        <v>268</v>
      </c>
      <c r="BM270" s="245" t="s">
        <v>908</v>
      </c>
    </row>
    <row r="271" s="2" customFormat="1" ht="16.5" customHeight="1">
      <c r="A271" s="35"/>
      <c r="B271" s="36"/>
      <c r="C271" s="247" t="s">
        <v>909</v>
      </c>
      <c r="D271" s="247" t="s">
        <v>212</v>
      </c>
      <c r="E271" s="248" t="s">
        <v>442</v>
      </c>
      <c r="F271" s="249" t="s">
        <v>443</v>
      </c>
      <c r="G271" s="250" t="s">
        <v>190</v>
      </c>
      <c r="H271" s="251">
        <v>0.42999999999999999</v>
      </c>
      <c r="I271" s="252"/>
      <c r="J271" s="251">
        <f>ROUND(I271*H271,2)</f>
        <v>0</v>
      </c>
      <c r="K271" s="253"/>
      <c r="L271" s="254"/>
      <c r="M271" s="255" t="s">
        <v>1</v>
      </c>
      <c r="N271" s="256" t="s">
        <v>41</v>
      </c>
      <c r="O271" s="94"/>
      <c r="P271" s="243">
        <f>O271*H271</f>
        <v>0</v>
      </c>
      <c r="Q271" s="243">
        <v>1</v>
      </c>
      <c r="R271" s="243">
        <f>Q271*H271</f>
        <v>0.42999999999999999</v>
      </c>
      <c r="S271" s="243">
        <v>0</v>
      </c>
      <c r="T271" s="244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45" t="s">
        <v>272</v>
      </c>
      <c r="AT271" s="245" t="s">
        <v>212</v>
      </c>
      <c r="AU271" s="245" t="s">
        <v>87</v>
      </c>
      <c r="AY271" s="14" t="s">
        <v>168</v>
      </c>
      <c r="BE271" s="246">
        <f>IF(N271="základná",J271,0)</f>
        <v>0</v>
      </c>
      <c r="BF271" s="246">
        <f>IF(N271="znížená",J271,0)</f>
        <v>0</v>
      </c>
      <c r="BG271" s="246">
        <f>IF(N271="zákl. prenesená",J271,0)</f>
        <v>0</v>
      </c>
      <c r="BH271" s="246">
        <f>IF(N271="zníž. prenesená",J271,0)</f>
        <v>0</v>
      </c>
      <c r="BI271" s="246">
        <f>IF(N271="nulová",J271,0)</f>
        <v>0</v>
      </c>
      <c r="BJ271" s="14" t="s">
        <v>87</v>
      </c>
      <c r="BK271" s="246">
        <f>ROUND(I271*H271,2)</f>
        <v>0</v>
      </c>
      <c r="BL271" s="14" t="s">
        <v>272</v>
      </c>
      <c r="BM271" s="245" t="s">
        <v>910</v>
      </c>
    </row>
    <row r="272" s="2" customFormat="1" ht="24.15" customHeight="1">
      <c r="A272" s="35"/>
      <c r="B272" s="36"/>
      <c r="C272" s="234" t="s">
        <v>911</v>
      </c>
      <c r="D272" s="234" t="s">
        <v>170</v>
      </c>
      <c r="E272" s="235" t="s">
        <v>446</v>
      </c>
      <c r="F272" s="236" t="s">
        <v>447</v>
      </c>
      <c r="G272" s="237" t="s">
        <v>267</v>
      </c>
      <c r="H272" s="238">
        <v>5</v>
      </c>
      <c r="I272" s="239"/>
      <c r="J272" s="238">
        <f>ROUND(I272*H272,2)</f>
        <v>0</v>
      </c>
      <c r="K272" s="240"/>
      <c r="L272" s="41"/>
      <c r="M272" s="241" t="s">
        <v>1</v>
      </c>
      <c r="N272" s="242" t="s">
        <v>41</v>
      </c>
      <c r="O272" s="94"/>
      <c r="P272" s="243">
        <f>O272*H272</f>
        <v>0</v>
      </c>
      <c r="Q272" s="243">
        <v>0</v>
      </c>
      <c r="R272" s="243">
        <f>Q272*H272</f>
        <v>0</v>
      </c>
      <c r="S272" s="243">
        <v>0</v>
      </c>
      <c r="T272" s="244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45" t="s">
        <v>268</v>
      </c>
      <c r="AT272" s="245" t="s">
        <v>170</v>
      </c>
      <c r="AU272" s="245" t="s">
        <v>87</v>
      </c>
      <c r="AY272" s="14" t="s">
        <v>168</v>
      </c>
      <c r="BE272" s="246">
        <f>IF(N272="základná",J272,0)</f>
        <v>0</v>
      </c>
      <c r="BF272" s="246">
        <f>IF(N272="znížená",J272,0)</f>
        <v>0</v>
      </c>
      <c r="BG272" s="246">
        <f>IF(N272="zákl. prenesená",J272,0)</f>
        <v>0</v>
      </c>
      <c r="BH272" s="246">
        <f>IF(N272="zníž. prenesená",J272,0)</f>
        <v>0</v>
      </c>
      <c r="BI272" s="246">
        <f>IF(N272="nulová",J272,0)</f>
        <v>0</v>
      </c>
      <c r="BJ272" s="14" t="s">
        <v>87</v>
      </c>
      <c r="BK272" s="246">
        <f>ROUND(I272*H272,2)</f>
        <v>0</v>
      </c>
      <c r="BL272" s="14" t="s">
        <v>268</v>
      </c>
      <c r="BM272" s="245" t="s">
        <v>912</v>
      </c>
    </row>
    <row r="273" s="2" customFormat="1" ht="24.15" customHeight="1">
      <c r="A273" s="35"/>
      <c r="B273" s="36"/>
      <c r="C273" s="247" t="s">
        <v>913</v>
      </c>
      <c r="D273" s="247" t="s">
        <v>212</v>
      </c>
      <c r="E273" s="248" t="s">
        <v>450</v>
      </c>
      <c r="F273" s="249" t="s">
        <v>451</v>
      </c>
      <c r="G273" s="250" t="s">
        <v>267</v>
      </c>
      <c r="H273" s="251">
        <v>5.5</v>
      </c>
      <c r="I273" s="252"/>
      <c r="J273" s="251">
        <f>ROUND(I273*H273,2)</f>
        <v>0</v>
      </c>
      <c r="K273" s="253"/>
      <c r="L273" s="254"/>
      <c r="M273" s="255" t="s">
        <v>1</v>
      </c>
      <c r="N273" s="256" t="s">
        <v>41</v>
      </c>
      <c r="O273" s="94"/>
      <c r="P273" s="243">
        <f>O273*H273</f>
        <v>0</v>
      </c>
      <c r="Q273" s="243">
        <v>0.00010000000000000001</v>
      </c>
      <c r="R273" s="243">
        <f>Q273*H273</f>
        <v>0.00055000000000000003</v>
      </c>
      <c r="S273" s="243">
        <v>0</v>
      </c>
      <c r="T273" s="244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45" t="s">
        <v>272</v>
      </c>
      <c r="AT273" s="245" t="s">
        <v>212</v>
      </c>
      <c r="AU273" s="245" t="s">
        <v>87</v>
      </c>
      <c r="AY273" s="14" t="s">
        <v>168</v>
      </c>
      <c r="BE273" s="246">
        <f>IF(N273="základná",J273,0)</f>
        <v>0</v>
      </c>
      <c r="BF273" s="246">
        <f>IF(N273="znížená",J273,0)</f>
        <v>0</v>
      </c>
      <c r="BG273" s="246">
        <f>IF(N273="zákl. prenesená",J273,0)</f>
        <v>0</v>
      </c>
      <c r="BH273" s="246">
        <f>IF(N273="zníž. prenesená",J273,0)</f>
        <v>0</v>
      </c>
      <c r="BI273" s="246">
        <f>IF(N273="nulová",J273,0)</f>
        <v>0</v>
      </c>
      <c r="BJ273" s="14" t="s">
        <v>87</v>
      </c>
      <c r="BK273" s="246">
        <f>ROUND(I273*H273,2)</f>
        <v>0</v>
      </c>
      <c r="BL273" s="14" t="s">
        <v>272</v>
      </c>
      <c r="BM273" s="245" t="s">
        <v>914</v>
      </c>
    </row>
    <row r="274" s="2" customFormat="1" ht="24.15" customHeight="1">
      <c r="A274" s="35"/>
      <c r="B274" s="36"/>
      <c r="C274" s="234" t="s">
        <v>915</v>
      </c>
      <c r="D274" s="234" t="s">
        <v>170</v>
      </c>
      <c r="E274" s="235" t="s">
        <v>916</v>
      </c>
      <c r="F274" s="236" t="s">
        <v>917</v>
      </c>
      <c r="G274" s="237" t="s">
        <v>267</v>
      </c>
      <c r="H274" s="238">
        <v>5</v>
      </c>
      <c r="I274" s="239"/>
      <c r="J274" s="238">
        <f>ROUND(I274*H274,2)</f>
        <v>0</v>
      </c>
      <c r="K274" s="240"/>
      <c r="L274" s="41"/>
      <c r="M274" s="241" t="s">
        <v>1</v>
      </c>
      <c r="N274" s="242" t="s">
        <v>41</v>
      </c>
      <c r="O274" s="94"/>
      <c r="P274" s="243">
        <f>O274*H274</f>
        <v>0</v>
      </c>
      <c r="Q274" s="243">
        <v>0</v>
      </c>
      <c r="R274" s="243">
        <f>Q274*H274</f>
        <v>0</v>
      </c>
      <c r="S274" s="243">
        <v>0</v>
      </c>
      <c r="T274" s="244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45" t="s">
        <v>268</v>
      </c>
      <c r="AT274" s="245" t="s">
        <v>170</v>
      </c>
      <c r="AU274" s="245" t="s">
        <v>87</v>
      </c>
      <c r="AY274" s="14" t="s">
        <v>168</v>
      </c>
      <c r="BE274" s="246">
        <f>IF(N274="základná",J274,0)</f>
        <v>0</v>
      </c>
      <c r="BF274" s="246">
        <f>IF(N274="znížená",J274,0)</f>
        <v>0</v>
      </c>
      <c r="BG274" s="246">
        <f>IF(N274="zákl. prenesená",J274,0)</f>
        <v>0</v>
      </c>
      <c r="BH274" s="246">
        <f>IF(N274="zníž. prenesená",J274,0)</f>
        <v>0</v>
      </c>
      <c r="BI274" s="246">
        <f>IF(N274="nulová",J274,0)</f>
        <v>0</v>
      </c>
      <c r="BJ274" s="14" t="s">
        <v>87</v>
      </c>
      <c r="BK274" s="246">
        <f>ROUND(I274*H274,2)</f>
        <v>0</v>
      </c>
      <c r="BL274" s="14" t="s">
        <v>268</v>
      </c>
      <c r="BM274" s="245" t="s">
        <v>918</v>
      </c>
    </row>
    <row r="275" s="2" customFormat="1" ht="24.15" customHeight="1">
      <c r="A275" s="35"/>
      <c r="B275" s="36"/>
      <c r="C275" s="247" t="s">
        <v>919</v>
      </c>
      <c r="D275" s="247" t="s">
        <v>212</v>
      </c>
      <c r="E275" s="248" t="s">
        <v>920</v>
      </c>
      <c r="F275" s="249" t="s">
        <v>921</v>
      </c>
      <c r="G275" s="250" t="s">
        <v>267</v>
      </c>
      <c r="H275" s="251">
        <v>5</v>
      </c>
      <c r="I275" s="252"/>
      <c r="J275" s="251">
        <f>ROUND(I275*H275,2)</f>
        <v>0</v>
      </c>
      <c r="K275" s="253"/>
      <c r="L275" s="254"/>
      <c r="M275" s="255" t="s">
        <v>1</v>
      </c>
      <c r="N275" s="256" t="s">
        <v>41</v>
      </c>
      <c r="O275" s="94"/>
      <c r="P275" s="243">
        <f>O275*H275</f>
        <v>0</v>
      </c>
      <c r="Q275" s="243">
        <v>0.0054999999999999997</v>
      </c>
      <c r="R275" s="243">
        <f>Q275*H275</f>
        <v>0.027499999999999997</v>
      </c>
      <c r="S275" s="243">
        <v>0</v>
      </c>
      <c r="T275" s="244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45" t="s">
        <v>272</v>
      </c>
      <c r="AT275" s="245" t="s">
        <v>212</v>
      </c>
      <c r="AU275" s="245" t="s">
        <v>87</v>
      </c>
      <c r="AY275" s="14" t="s">
        <v>168</v>
      </c>
      <c r="BE275" s="246">
        <f>IF(N275="základná",J275,0)</f>
        <v>0</v>
      </c>
      <c r="BF275" s="246">
        <f>IF(N275="znížená",J275,0)</f>
        <v>0</v>
      </c>
      <c r="BG275" s="246">
        <f>IF(N275="zákl. prenesená",J275,0)</f>
        <v>0</v>
      </c>
      <c r="BH275" s="246">
        <f>IF(N275="zníž. prenesená",J275,0)</f>
        <v>0</v>
      </c>
      <c r="BI275" s="246">
        <f>IF(N275="nulová",J275,0)</f>
        <v>0</v>
      </c>
      <c r="BJ275" s="14" t="s">
        <v>87</v>
      </c>
      <c r="BK275" s="246">
        <f>ROUND(I275*H275,2)</f>
        <v>0</v>
      </c>
      <c r="BL275" s="14" t="s">
        <v>272</v>
      </c>
      <c r="BM275" s="245" t="s">
        <v>922</v>
      </c>
    </row>
    <row r="276" s="2" customFormat="1" ht="33" customHeight="1">
      <c r="A276" s="35"/>
      <c r="B276" s="36"/>
      <c r="C276" s="234" t="s">
        <v>923</v>
      </c>
      <c r="D276" s="234" t="s">
        <v>170</v>
      </c>
      <c r="E276" s="235" t="s">
        <v>924</v>
      </c>
      <c r="F276" s="236" t="s">
        <v>925</v>
      </c>
      <c r="G276" s="237" t="s">
        <v>267</v>
      </c>
      <c r="H276" s="238">
        <v>5</v>
      </c>
      <c r="I276" s="239"/>
      <c r="J276" s="238">
        <f>ROUND(I276*H276,2)</f>
        <v>0</v>
      </c>
      <c r="K276" s="240"/>
      <c r="L276" s="41"/>
      <c r="M276" s="241" t="s">
        <v>1</v>
      </c>
      <c r="N276" s="242" t="s">
        <v>41</v>
      </c>
      <c r="O276" s="94"/>
      <c r="P276" s="243">
        <f>O276*H276</f>
        <v>0</v>
      </c>
      <c r="Q276" s="243">
        <v>0</v>
      </c>
      <c r="R276" s="243">
        <f>Q276*H276</f>
        <v>0</v>
      </c>
      <c r="S276" s="243">
        <v>0</v>
      </c>
      <c r="T276" s="244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45" t="s">
        <v>268</v>
      </c>
      <c r="AT276" s="245" t="s">
        <v>170</v>
      </c>
      <c r="AU276" s="245" t="s">
        <v>87</v>
      </c>
      <c r="AY276" s="14" t="s">
        <v>168</v>
      </c>
      <c r="BE276" s="246">
        <f>IF(N276="základná",J276,0)</f>
        <v>0</v>
      </c>
      <c r="BF276" s="246">
        <f>IF(N276="znížená",J276,0)</f>
        <v>0</v>
      </c>
      <c r="BG276" s="246">
        <f>IF(N276="zákl. prenesená",J276,0)</f>
        <v>0</v>
      </c>
      <c r="BH276" s="246">
        <f>IF(N276="zníž. prenesená",J276,0)</f>
        <v>0</v>
      </c>
      <c r="BI276" s="246">
        <f>IF(N276="nulová",J276,0)</f>
        <v>0</v>
      </c>
      <c r="BJ276" s="14" t="s">
        <v>87</v>
      </c>
      <c r="BK276" s="246">
        <f>ROUND(I276*H276,2)</f>
        <v>0</v>
      </c>
      <c r="BL276" s="14" t="s">
        <v>268</v>
      </c>
      <c r="BM276" s="245" t="s">
        <v>926</v>
      </c>
    </row>
    <row r="277" s="2" customFormat="1" ht="16.5" customHeight="1">
      <c r="A277" s="35"/>
      <c r="B277" s="36"/>
      <c r="C277" s="247" t="s">
        <v>927</v>
      </c>
      <c r="D277" s="247" t="s">
        <v>212</v>
      </c>
      <c r="E277" s="248" t="s">
        <v>928</v>
      </c>
      <c r="F277" s="249" t="s">
        <v>929</v>
      </c>
      <c r="G277" s="250" t="s">
        <v>190</v>
      </c>
      <c r="H277" s="251">
        <v>0.42999999999999999</v>
      </c>
      <c r="I277" s="252"/>
      <c r="J277" s="251">
        <f>ROUND(I277*H277,2)</f>
        <v>0</v>
      </c>
      <c r="K277" s="253"/>
      <c r="L277" s="254"/>
      <c r="M277" s="255" t="s">
        <v>1</v>
      </c>
      <c r="N277" s="256" t="s">
        <v>41</v>
      </c>
      <c r="O277" s="94"/>
      <c r="P277" s="243">
        <f>O277*H277</f>
        <v>0</v>
      </c>
      <c r="Q277" s="243">
        <v>1</v>
      </c>
      <c r="R277" s="243">
        <f>Q277*H277</f>
        <v>0.42999999999999999</v>
      </c>
      <c r="S277" s="243">
        <v>0</v>
      </c>
      <c r="T277" s="244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45" t="s">
        <v>272</v>
      </c>
      <c r="AT277" s="245" t="s">
        <v>212</v>
      </c>
      <c r="AU277" s="245" t="s">
        <v>87</v>
      </c>
      <c r="AY277" s="14" t="s">
        <v>168</v>
      </c>
      <c r="BE277" s="246">
        <f>IF(N277="základná",J277,0)</f>
        <v>0</v>
      </c>
      <c r="BF277" s="246">
        <f>IF(N277="znížená",J277,0)</f>
        <v>0</v>
      </c>
      <c r="BG277" s="246">
        <f>IF(N277="zákl. prenesená",J277,0)</f>
        <v>0</v>
      </c>
      <c r="BH277" s="246">
        <f>IF(N277="zníž. prenesená",J277,0)</f>
        <v>0</v>
      </c>
      <c r="BI277" s="246">
        <f>IF(N277="nulová",J277,0)</f>
        <v>0</v>
      </c>
      <c r="BJ277" s="14" t="s">
        <v>87</v>
      </c>
      <c r="BK277" s="246">
        <f>ROUND(I277*H277,2)</f>
        <v>0</v>
      </c>
      <c r="BL277" s="14" t="s">
        <v>272</v>
      </c>
      <c r="BM277" s="245" t="s">
        <v>930</v>
      </c>
    </row>
    <row r="278" s="2" customFormat="1" ht="24.15" customHeight="1">
      <c r="A278" s="35"/>
      <c r="B278" s="36"/>
      <c r="C278" s="234" t="s">
        <v>931</v>
      </c>
      <c r="D278" s="234" t="s">
        <v>170</v>
      </c>
      <c r="E278" s="235" t="s">
        <v>932</v>
      </c>
      <c r="F278" s="236" t="s">
        <v>933</v>
      </c>
      <c r="G278" s="237" t="s">
        <v>177</v>
      </c>
      <c r="H278" s="238">
        <v>1</v>
      </c>
      <c r="I278" s="239"/>
      <c r="J278" s="238">
        <f>ROUND(I278*H278,2)</f>
        <v>0</v>
      </c>
      <c r="K278" s="240"/>
      <c r="L278" s="41"/>
      <c r="M278" s="241" t="s">
        <v>1</v>
      </c>
      <c r="N278" s="242" t="s">
        <v>41</v>
      </c>
      <c r="O278" s="94"/>
      <c r="P278" s="243">
        <f>O278*H278</f>
        <v>0</v>
      </c>
      <c r="Q278" s="243">
        <v>0</v>
      </c>
      <c r="R278" s="243">
        <f>Q278*H278</f>
        <v>0</v>
      </c>
      <c r="S278" s="243">
        <v>0</v>
      </c>
      <c r="T278" s="244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45" t="s">
        <v>268</v>
      </c>
      <c r="AT278" s="245" t="s">
        <v>170</v>
      </c>
      <c r="AU278" s="245" t="s">
        <v>87</v>
      </c>
      <c r="AY278" s="14" t="s">
        <v>168</v>
      </c>
      <c r="BE278" s="246">
        <f>IF(N278="základná",J278,0)</f>
        <v>0</v>
      </c>
      <c r="BF278" s="246">
        <f>IF(N278="znížená",J278,0)</f>
        <v>0</v>
      </c>
      <c r="BG278" s="246">
        <f>IF(N278="zákl. prenesená",J278,0)</f>
        <v>0</v>
      </c>
      <c r="BH278" s="246">
        <f>IF(N278="zníž. prenesená",J278,0)</f>
        <v>0</v>
      </c>
      <c r="BI278" s="246">
        <f>IF(N278="nulová",J278,0)</f>
        <v>0</v>
      </c>
      <c r="BJ278" s="14" t="s">
        <v>87</v>
      </c>
      <c r="BK278" s="246">
        <f>ROUND(I278*H278,2)</f>
        <v>0</v>
      </c>
      <c r="BL278" s="14" t="s">
        <v>268</v>
      </c>
      <c r="BM278" s="245" t="s">
        <v>934</v>
      </c>
    </row>
    <row r="279" s="2" customFormat="1" ht="24.15" customHeight="1">
      <c r="A279" s="35"/>
      <c r="B279" s="36"/>
      <c r="C279" s="234" t="s">
        <v>935</v>
      </c>
      <c r="D279" s="234" t="s">
        <v>170</v>
      </c>
      <c r="E279" s="235" t="s">
        <v>936</v>
      </c>
      <c r="F279" s="236" t="s">
        <v>937</v>
      </c>
      <c r="G279" s="237" t="s">
        <v>177</v>
      </c>
      <c r="H279" s="238">
        <v>9</v>
      </c>
      <c r="I279" s="239"/>
      <c r="J279" s="238">
        <f>ROUND(I279*H279,2)</f>
        <v>0</v>
      </c>
      <c r="K279" s="240"/>
      <c r="L279" s="41"/>
      <c r="M279" s="257" t="s">
        <v>1</v>
      </c>
      <c r="N279" s="258" t="s">
        <v>41</v>
      </c>
      <c r="O279" s="259"/>
      <c r="P279" s="260">
        <f>O279*H279</f>
        <v>0</v>
      </c>
      <c r="Q279" s="260">
        <v>0</v>
      </c>
      <c r="R279" s="260">
        <f>Q279*H279</f>
        <v>0</v>
      </c>
      <c r="S279" s="260">
        <v>0</v>
      </c>
      <c r="T279" s="261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45" t="s">
        <v>268</v>
      </c>
      <c r="AT279" s="245" t="s">
        <v>170</v>
      </c>
      <c r="AU279" s="245" t="s">
        <v>87</v>
      </c>
      <c r="AY279" s="14" t="s">
        <v>168</v>
      </c>
      <c r="BE279" s="246">
        <f>IF(N279="základná",J279,0)</f>
        <v>0</v>
      </c>
      <c r="BF279" s="246">
        <f>IF(N279="znížená",J279,0)</f>
        <v>0</v>
      </c>
      <c r="BG279" s="246">
        <f>IF(N279="zákl. prenesená",J279,0)</f>
        <v>0</v>
      </c>
      <c r="BH279" s="246">
        <f>IF(N279="zníž. prenesená",J279,0)</f>
        <v>0</v>
      </c>
      <c r="BI279" s="246">
        <f>IF(N279="nulová",J279,0)</f>
        <v>0</v>
      </c>
      <c r="BJ279" s="14" t="s">
        <v>87</v>
      </c>
      <c r="BK279" s="246">
        <f>ROUND(I279*H279,2)</f>
        <v>0</v>
      </c>
      <c r="BL279" s="14" t="s">
        <v>268</v>
      </c>
      <c r="BM279" s="245" t="s">
        <v>938</v>
      </c>
    </row>
    <row r="280" s="2" customFormat="1" ht="6.96" customHeight="1">
      <c r="A280" s="35"/>
      <c r="B280" s="69"/>
      <c r="C280" s="70"/>
      <c r="D280" s="70"/>
      <c r="E280" s="70"/>
      <c r="F280" s="70"/>
      <c r="G280" s="70"/>
      <c r="H280" s="70"/>
      <c r="I280" s="70"/>
      <c r="J280" s="70"/>
      <c r="K280" s="70"/>
      <c r="L280" s="41"/>
      <c r="M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</row>
  </sheetData>
  <sheetProtection sheet="1" autoFilter="0" formatColumns="0" formatRows="0" objects="1" scenarios="1" spinCount="100000" saltValue="P6oeZBUUiApG0C5siXJN0z/bx3PK/1SmkLIWEuUewhts1JseiadaUgygGW71Jcgks4WhiuUsF8x2Wfr0K+Tkdg==" hashValue="UR1XcdoRLDwWKCEQyc5B0iJD/WgD6+Jg3n7d3i+04VYhJaLtqA/+4Swm8nXe5MQUl2N1h0C9BUlM5Z3NGueAHQ==" algorithmName="SHA-512" password="CC35"/>
  <autoFilter ref="C130:K2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98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459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30" customHeight="1">
      <c r="A11" s="35"/>
      <c r="B11" s="41"/>
      <c r="C11" s="35"/>
      <c r="D11" s="35"/>
      <c r="E11" s="155" t="s">
        <v>939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ROUND(J129,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ROUND((SUM(BE129:BE197)),  2)</f>
        <v>0</v>
      </c>
      <c r="G35" s="168"/>
      <c r="H35" s="168"/>
      <c r="I35" s="169">
        <v>0.20000000000000001</v>
      </c>
      <c r="J35" s="167">
        <f>ROUND(((SUM(BE129:BE197))*I35),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ROUND((SUM(BF129:BF197)),  2)</f>
        <v>0</v>
      </c>
      <c r="G36" s="168"/>
      <c r="H36" s="168"/>
      <c r="I36" s="169">
        <v>0.20000000000000001</v>
      </c>
      <c r="J36" s="167">
        <f>ROUND(((SUM(BF129:BF197))*I36),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ROUND((SUM(BG129:BG197)),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ROUND((SUM(BH129:BH197)),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ROUND((SUM(BI129:BI197)),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459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30" customHeight="1">
      <c r="A89" s="35"/>
      <c r="B89" s="36"/>
      <c r="C89" s="37"/>
      <c r="D89" s="37"/>
      <c r="E89" s="79" t="str">
        <f>E11</f>
        <v>101-02-05 - Elektrická prípojka pre napájanie informačnej tabule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J129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J130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J131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J138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151</v>
      </c>
      <c r="E102" s="203"/>
      <c r="F102" s="203"/>
      <c r="G102" s="203"/>
      <c r="H102" s="203"/>
      <c r="I102" s="203"/>
      <c r="J102" s="204">
        <f>J140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152</v>
      </c>
      <c r="E103" s="203"/>
      <c r="F103" s="203"/>
      <c r="G103" s="203"/>
      <c r="H103" s="203"/>
      <c r="I103" s="203"/>
      <c r="J103" s="204">
        <f>J143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153</v>
      </c>
      <c r="E104" s="203"/>
      <c r="F104" s="203"/>
      <c r="G104" s="203"/>
      <c r="H104" s="203"/>
      <c r="I104" s="203"/>
      <c r="J104" s="204">
        <f>J149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5"/>
      <c r="C105" s="196"/>
      <c r="D105" s="197" t="s">
        <v>239</v>
      </c>
      <c r="E105" s="198"/>
      <c r="F105" s="198"/>
      <c r="G105" s="198"/>
      <c r="H105" s="198"/>
      <c r="I105" s="198"/>
      <c r="J105" s="199">
        <f>J151</f>
        <v>0</v>
      </c>
      <c r="K105" s="196"/>
      <c r="L105" s="20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1"/>
      <c r="C106" s="136"/>
      <c r="D106" s="202" t="s">
        <v>240</v>
      </c>
      <c r="E106" s="203"/>
      <c r="F106" s="203"/>
      <c r="G106" s="203"/>
      <c r="H106" s="203"/>
      <c r="I106" s="203"/>
      <c r="J106" s="204">
        <f>J152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1"/>
      <c r="C107" s="136"/>
      <c r="D107" s="202" t="s">
        <v>241</v>
      </c>
      <c r="E107" s="203"/>
      <c r="F107" s="203"/>
      <c r="G107" s="203"/>
      <c r="H107" s="203"/>
      <c r="I107" s="203"/>
      <c r="J107" s="204">
        <f>J185</f>
        <v>0</v>
      </c>
      <c r="K107" s="136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154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6.25" customHeight="1">
      <c r="A117" s="35"/>
      <c r="B117" s="36"/>
      <c r="C117" s="37"/>
      <c r="D117" s="37"/>
      <c r="E117" s="190" t="str">
        <f>E7</f>
        <v xml:space="preserve"> Modernizácia zastávok verejnej dopravy a informačných systémov, II. etapa</v>
      </c>
      <c r="F117" s="29"/>
      <c r="G117" s="29"/>
      <c r="H117" s="29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139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0" t="s">
        <v>459</v>
      </c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141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30" customHeight="1">
      <c r="A121" s="35"/>
      <c r="B121" s="36"/>
      <c r="C121" s="37"/>
      <c r="D121" s="37"/>
      <c r="E121" s="79" t="str">
        <f>E11</f>
        <v>101-02-05 - Elektrická prípojka pre napájanie informačnej tabule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F14</f>
        <v>KOŠICE</v>
      </c>
      <c r="G123" s="37"/>
      <c r="H123" s="37"/>
      <c r="I123" s="29" t="s">
        <v>20</v>
      </c>
      <c r="J123" s="82" t="str">
        <f>IF(J14="","",J14)</f>
        <v>17. 1. 2022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22</v>
      </c>
      <c r="D125" s="37"/>
      <c r="E125" s="37"/>
      <c r="F125" s="24" t="str">
        <f>E17</f>
        <v>MESTO KOŠICE</v>
      </c>
      <c r="G125" s="37"/>
      <c r="H125" s="37"/>
      <c r="I125" s="29" t="s">
        <v>28</v>
      </c>
      <c r="J125" s="33" t="str">
        <f>E23</f>
        <v>ISPO spol. s r.o.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IF(E20="","",E20)</f>
        <v>Vyplň údaj</v>
      </c>
      <c r="G126" s="37"/>
      <c r="H126" s="37"/>
      <c r="I126" s="29" t="s">
        <v>32</v>
      </c>
      <c r="J126" s="33" t="str">
        <f>E26</f>
        <v>Ing. Čurlík Ján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06"/>
      <c r="B128" s="207"/>
      <c r="C128" s="208" t="s">
        <v>155</v>
      </c>
      <c r="D128" s="209" t="s">
        <v>60</v>
      </c>
      <c r="E128" s="209" t="s">
        <v>56</v>
      </c>
      <c r="F128" s="209" t="s">
        <v>57</v>
      </c>
      <c r="G128" s="209" t="s">
        <v>156</v>
      </c>
      <c r="H128" s="209" t="s">
        <v>157</v>
      </c>
      <c r="I128" s="209" t="s">
        <v>158</v>
      </c>
      <c r="J128" s="210" t="s">
        <v>146</v>
      </c>
      <c r="K128" s="211" t="s">
        <v>159</v>
      </c>
      <c r="L128" s="212"/>
      <c r="M128" s="103" t="s">
        <v>1</v>
      </c>
      <c r="N128" s="104" t="s">
        <v>39</v>
      </c>
      <c r="O128" s="104" t="s">
        <v>160</v>
      </c>
      <c r="P128" s="104" t="s">
        <v>161</v>
      </c>
      <c r="Q128" s="104" t="s">
        <v>162</v>
      </c>
      <c r="R128" s="104" t="s">
        <v>163</v>
      </c>
      <c r="S128" s="104" t="s">
        <v>164</v>
      </c>
      <c r="T128" s="105" t="s">
        <v>165</v>
      </c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</row>
    <row r="129" s="2" customFormat="1" ht="22.8" customHeight="1">
      <c r="A129" s="35"/>
      <c r="B129" s="36"/>
      <c r="C129" s="110" t="s">
        <v>147</v>
      </c>
      <c r="D129" s="37"/>
      <c r="E129" s="37"/>
      <c r="F129" s="37"/>
      <c r="G129" s="37"/>
      <c r="H129" s="37"/>
      <c r="I129" s="37"/>
      <c r="J129" s="213">
        <f>BK129</f>
        <v>0</v>
      </c>
      <c r="K129" s="37"/>
      <c r="L129" s="41"/>
      <c r="M129" s="106"/>
      <c r="N129" s="214"/>
      <c r="O129" s="107"/>
      <c r="P129" s="215">
        <f>P130+P151</f>
        <v>0</v>
      </c>
      <c r="Q129" s="107"/>
      <c r="R129" s="215">
        <f>R130+R151</f>
        <v>4.4791799999999995</v>
      </c>
      <c r="S129" s="107"/>
      <c r="T129" s="216">
        <f>T130+T151</f>
        <v>0.00125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74</v>
      </c>
      <c r="AU129" s="14" t="s">
        <v>148</v>
      </c>
      <c r="BK129" s="217">
        <f>BK130+BK151</f>
        <v>0</v>
      </c>
    </row>
    <row r="130" s="12" customFormat="1" ht="25.92" customHeight="1">
      <c r="A130" s="12"/>
      <c r="B130" s="218"/>
      <c r="C130" s="219"/>
      <c r="D130" s="220" t="s">
        <v>74</v>
      </c>
      <c r="E130" s="221" t="s">
        <v>166</v>
      </c>
      <c r="F130" s="221" t="s">
        <v>167</v>
      </c>
      <c r="G130" s="219"/>
      <c r="H130" s="219"/>
      <c r="I130" s="222"/>
      <c r="J130" s="223">
        <f>BK130</f>
        <v>0</v>
      </c>
      <c r="K130" s="219"/>
      <c r="L130" s="224"/>
      <c r="M130" s="225"/>
      <c r="N130" s="226"/>
      <c r="O130" s="226"/>
      <c r="P130" s="227">
        <f>P131+P138+P140+P143+P149</f>
        <v>0</v>
      </c>
      <c r="Q130" s="226"/>
      <c r="R130" s="227">
        <f>R131+R138+R140+R143+R149</f>
        <v>2.0377399999999999</v>
      </c>
      <c r="S130" s="226"/>
      <c r="T130" s="228">
        <f>T131+T138+T140+T143+T149</f>
        <v>0.00125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75</v>
      </c>
      <c r="AY130" s="229" t="s">
        <v>168</v>
      </c>
      <c r="BK130" s="231">
        <f>BK131+BK138+BK140+BK143+BK149</f>
        <v>0</v>
      </c>
    </row>
    <row r="131" s="12" customFormat="1" ht="22.8" customHeight="1">
      <c r="A131" s="12"/>
      <c r="B131" s="218"/>
      <c r="C131" s="219"/>
      <c r="D131" s="220" t="s">
        <v>74</v>
      </c>
      <c r="E131" s="232" t="s">
        <v>79</v>
      </c>
      <c r="F131" s="232" t="s">
        <v>169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SUM(P132:P137)</f>
        <v>0</v>
      </c>
      <c r="Q131" s="226"/>
      <c r="R131" s="227">
        <f>SUM(R132:R137)</f>
        <v>0</v>
      </c>
      <c r="S131" s="226"/>
      <c r="T131" s="228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79</v>
      </c>
      <c r="AT131" s="230" t="s">
        <v>74</v>
      </c>
      <c r="AU131" s="230" t="s">
        <v>79</v>
      </c>
      <c r="AY131" s="229" t="s">
        <v>168</v>
      </c>
      <c r="BK131" s="231">
        <f>SUM(BK132:BK137)</f>
        <v>0</v>
      </c>
    </row>
    <row r="132" s="2" customFormat="1" ht="21.75" customHeight="1">
      <c r="A132" s="35"/>
      <c r="B132" s="36"/>
      <c r="C132" s="234" t="s">
        <v>79</v>
      </c>
      <c r="D132" s="234" t="s">
        <v>170</v>
      </c>
      <c r="E132" s="235" t="s">
        <v>175</v>
      </c>
      <c r="F132" s="236" t="s">
        <v>176</v>
      </c>
      <c r="G132" s="237" t="s">
        <v>177</v>
      </c>
      <c r="H132" s="238">
        <v>1.1299999999999999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940</v>
      </c>
    </row>
    <row r="133" s="2" customFormat="1" ht="24.15" customHeight="1">
      <c r="A133" s="35"/>
      <c r="B133" s="36"/>
      <c r="C133" s="234" t="s">
        <v>87</v>
      </c>
      <c r="D133" s="234" t="s">
        <v>170</v>
      </c>
      <c r="E133" s="235" t="s">
        <v>179</v>
      </c>
      <c r="F133" s="236" t="s">
        <v>180</v>
      </c>
      <c r="G133" s="237" t="s">
        <v>177</v>
      </c>
      <c r="H133" s="238">
        <v>0.34000000000000002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244</v>
      </c>
    </row>
    <row r="134" s="2" customFormat="1" ht="33" customHeight="1">
      <c r="A134" s="35"/>
      <c r="B134" s="36"/>
      <c r="C134" s="234" t="s">
        <v>102</v>
      </c>
      <c r="D134" s="234" t="s">
        <v>170</v>
      </c>
      <c r="E134" s="235" t="s">
        <v>182</v>
      </c>
      <c r="F134" s="236" t="s">
        <v>183</v>
      </c>
      <c r="G134" s="237" t="s">
        <v>177</v>
      </c>
      <c r="H134" s="238">
        <v>1.1299999999999999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245</v>
      </c>
    </row>
    <row r="135" s="2" customFormat="1" ht="37.8" customHeight="1">
      <c r="A135" s="35"/>
      <c r="B135" s="36"/>
      <c r="C135" s="234" t="s">
        <v>109</v>
      </c>
      <c r="D135" s="234" t="s">
        <v>170</v>
      </c>
      <c r="E135" s="235" t="s">
        <v>185</v>
      </c>
      <c r="F135" s="236" t="s">
        <v>186</v>
      </c>
      <c r="G135" s="237" t="s">
        <v>177</v>
      </c>
      <c r="H135" s="238">
        <v>7.9100000000000001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246</v>
      </c>
    </row>
    <row r="136" s="2" customFormat="1" ht="24.15" customHeight="1">
      <c r="A136" s="35"/>
      <c r="B136" s="36"/>
      <c r="C136" s="234" t="s">
        <v>120</v>
      </c>
      <c r="D136" s="234" t="s">
        <v>170</v>
      </c>
      <c r="E136" s="235" t="s">
        <v>188</v>
      </c>
      <c r="F136" s="236" t="s">
        <v>189</v>
      </c>
      <c r="G136" s="237" t="s">
        <v>190</v>
      </c>
      <c r="H136" s="238">
        <v>1.9199999999999999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247</v>
      </c>
    </row>
    <row r="137" s="2" customFormat="1" ht="21.75" customHeight="1">
      <c r="A137" s="35"/>
      <c r="B137" s="36"/>
      <c r="C137" s="234" t="s">
        <v>127</v>
      </c>
      <c r="D137" s="234" t="s">
        <v>170</v>
      </c>
      <c r="E137" s="235" t="s">
        <v>193</v>
      </c>
      <c r="F137" s="236" t="s">
        <v>194</v>
      </c>
      <c r="G137" s="237" t="s">
        <v>173</v>
      </c>
      <c r="H137" s="238">
        <v>2.52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248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87</v>
      </c>
      <c r="F138" s="232" t="s">
        <v>543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P139</f>
        <v>0</v>
      </c>
      <c r="Q138" s="226"/>
      <c r="R138" s="227">
        <f>R139</f>
        <v>0.78659999999999997</v>
      </c>
      <c r="S138" s="226"/>
      <c r="T138" s="228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BK139</f>
        <v>0</v>
      </c>
    </row>
    <row r="139" s="2" customFormat="1" ht="24.15" customHeight="1">
      <c r="A139" s="35"/>
      <c r="B139" s="36"/>
      <c r="C139" s="234" t="s">
        <v>192</v>
      </c>
      <c r="D139" s="234" t="s">
        <v>170</v>
      </c>
      <c r="E139" s="235" t="s">
        <v>941</v>
      </c>
      <c r="F139" s="236" t="s">
        <v>942</v>
      </c>
      <c r="G139" s="237" t="s">
        <v>177</v>
      </c>
      <c r="H139" s="238">
        <v>0.38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2.0699999999999998</v>
      </c>
      <c r="R139" s="243">
        <f>Q139*H139</f>
        <v>0.78659999999999997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943</v>
      </c>
    </row>
    <row r="140" s="12" customFormat="1" ht="22.8" customHeight="1">
      <c r="A140" s="12"/>
      <c r="B140" s="218"/>
      <c r="C140" s="219"/>
      <c r="D140" s="220" t="s">
        <v>74</v>
      </c>
      <c r="E140" s="232" t="s">
        <v>120</v>
      </c>
      <c r="F140" s="232" t="s">
        <v>196</v>
      </c>
      <c r="G140" s="219"/>
      <c r="H140" s="219"/>
      <c r="I140" s="222"/>
      <c r="J140" s="233">
        <f>BK140</f>
        <v>0</v>
      </c>
      <c r="K140" s="219"/>
      <c r="L140" s="224"/>
      <c r="M140" s="225"/>
      <c r="N140" s="226"/>
      <c r="O140" s="226"/>
      <c r="P140" s="227">
        <f>SUM(P141:P142)</f>
        <v>0</v>
      </c>
      <c r="Q140" s="226"/>
      <c r="R140" s="227">
        <f>SUM(R141:R142)</f>
        <v>1.0627500000000001</v>
      </c>
      <c r="S140" s="226"/>
      <c r="T140" s="228">
        <f>SUM(T141:T142)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9" t="s">
        <v>79</v>
      </c>
      <c r="AT140" s="230" t="s">
        <v>74</v>
      </c>
      <c r="AU140" s="230" t="s">
        <v>79</v>
      </c>
      <c r="AY140" s="229" t="s">
        <v>168</v>
      </c>
      <c r="BK140" s="231">
        <f>SUM(BK141:BK142)</f>
        <v>0</v>
      </c>
    </row>
    <row r="141" s="2" customFormat="1" ht="33" customHeight="1">
      <c r="A141" s="35"/>
      <c r="B141" s="36"/>
      <c r="C141" s="234" t="s">
        <v>197</v>
      </c>
      <c r="D141" s="234" t="s">
        <v>170</v>
      </c>
      <c r="E141" s="235" t="s">
        <v>944</v>
      </c>
      <c r="F141" s="236" t="s">
        <v>945</v>
      </c>
      <c r="G141" s="237" t="s">
        <v>173</v>
      </c>
      <c r="H141" s="238">
        <v>1.5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0.083500000000000005</v>
      </c>
      <c r="R141" s="243">
        <f>Q141*H141</f>
        <v>0.12525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946</v>
      </c>
    </row>
    <row r="142" s="2" customFormat="1" ht="16.5" customHeight="1">
      <c r="A142" s="35"/>
      <c r="B142" s="36"/>
      <c r="C142" s="247" t="s">
        <v>201</v>
      </c>
      <c r="D142" s="247" t="s">
        <v>212</v>
      </c>
      <c r="E142" s="248" t="s">
        <v>947</v>
      </c>
      <c r="F142" s="249" t="s">
        <v>948</v>
      </c>
      <c r="G142" s="250" t="s">
        <v>209</v>
      </c>
      <c r="H142" s="251">
        <v>1</v>
      </c>
      <c r="I142" s="252"/>
      <c r="J142" s="251">
        <f>ROUND(I142*H142,2)</f>
        <v>0</v>
      </c>
      <c r="K142" s="253"/>
      <c r="L142" s="254"/>
      <c r="M142" s="255" t="s">
        <v>1</v>
      </c>
      <c r="N142" s="256" t="s">
        <v>41</v>
      </c>
      <c r="O142" s="94"/>
      <c r="P142" s="243">
        <f>O142*H142</f>
        <v>0</v>
      </c>
      <c r="Q142" s="243">
        <v>0.9375</v>
      </c>
      <c r="R142" s="243">
        <f>Q142*H142</f>
        <v>0.9375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197</v>
      </c>
      <c r="AT142" s="245" t="s">
        <v>212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949</v>
      </c>
    </row>
    <row r="143" s="12" customFormat="1" ht="22.8" customHeight="1">
      <c r="A143" s="12"/>
      <c r="B143" s="218"/>
      <c r="C143" s="219"/>
      <c r="D143" s="220" t="s">
        <v>74</v>
      </c>
      <c r="E143" s="232" t="s">
        <v>201</v>
      </c>
      <c r="F143" s="232" t="s">
        <v>205</v>
      </c>
      <c r="G143" s="219"/>
      <c r="H143" s="219"/>
      <c r="I143" s="222"/>
      <c r="J143" s="233">
        <f>BK143</f>
        <v>0</v>
      </c>
      <c r="K143" s="219"/>
      <c r="L143" s="224"/>
      <c r="M143" s="225"/>
      <c r="N143" s="226"/>
      <c r="O143" s="226"/>
      <c r="P143" s="227">
        <f>SUM(P144:P148)</f>
        <v>0</v>
      </c>
      <c r="Q143" s="226"/>
      <c r="R143" s="227">
        <f>SUM(R144:R148)</f>
        <v>0.18839</v>
      </c>
      <c r="S143" s="226"/>
      <c r="T143" s="228">
        <f>SUM(T144:T148)</f>
        <v>0.00125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9" t="s">
        <v>79</v>
      </c>
      <c r="AT143" s="230" t="s">
        <v>74</v>
      </c>
      <c r="AU143" s="230" t="s">
        <v>79</v>
      </c>
      <c r="AY143" s="229" t="s">
        <v>168</v>
      </c>
      <c r="BK143" s="231">
        <f>SUM(BK144:BK148)</f>
        <v>0</v>
      </c>
    </row>
    <row r="144" s="2" customFormat="1" ht="16.5" customHeight="1">
      <c r="A144" s="35"/>
      <c r="B144" s="36"/>
      <c r="C144" s="234" t="s">
        <v>206</v>
      </c>
      <c r="D144" s="234" t="s">
        <v>170</v>
      </c>
      <c r="E144" s="235" t="s">
        <v>950</v>
      </c>
      <c r="F144" s="236" t="s">
        <v>951</v>
      </c>
      <c r="G144" s="237" t="s">
        <v>209</v>
      </c>
      <c r="H144" s="238">
        <v>1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0.071739999999999998</v>
      </c>
      <c r="R144" s="243">
        <f>Q144*H144</f>
        <v>0.071739999999999998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952</v>
      </c>
    </row>
    <row r="145" s="2" customFormat="1" ht="16.5" customHeight="1">
      <c r="A145" s="35"/>
      <c r="B145" s="36"/>
      <c r="C145" s="247" t="s">
        <v>211</v>
      </c>
      <c r="D145" s="247" t="s">
        <v>212</v>
      </c>
      <c r="E145" s="248" t="s">
        <v>953</v>
      </c>
      <c r="F145" s="249" t="s">
        <v>954</v>
      </c>
      <c r="G145" s="250" t="s">
        <v>209</v>
      </c>
      <c r="H145" s="251">
        <v>1</v>
      </c>
      <c r="I145" s="252"/>
      <c r="J145" s="251">
        <f>ROUND(I145*H145,2)</f>
        <v>0</v>
      </c>
      <c r="K145" s="253"/>
      <c r="L145" s="254"/>
      <c r="M145" s="255" t="s">
        <v>1</v>
      </c>
      <c r="N145" s="256" t="s">
        <v>41</v>
      </c>
      <c r="O145" s="94"/>
      <c r="P145" s="243">
        <f>O145*H145</f>
        <v>0</v>
      </c>
      <c r="Q145" s="243">
        <v>0.044999999999999998</v>
      </c>
      <c r="R145" s="243">
        <f>Q145*H145</f>
        <v>0.044999999999999998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197</v>
      </c>
      <c r="AT145" s="245" t="s">
        <v>212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955</v>
      </c>
    </row>
    <row r="146" s="2" customFormat="1" ht="24.15" customHeight="1">
      <c r="A146" s="35"/>
      <c r="B146" s="36"/>
      <c r="C146" s="234" t="s">
        <v>216</v>
      </c>
      <c r="D146" s="234" t="s">
        <v>170</v>
      </c>
      <c r="E146" s="235" t="s">
        <v>251</v>
      </c>
      <c r="F146" s="236" t="s">
        <v>252</v>
      </c>
      <c r="G146" s="237" t="s">
        <v>209</v>
      </c>
      <c r="H146" s="238">
        <v>1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0.0014</v>
      </c>
      <c r="R146" s="243">
        <f>Q146*H146</f>
        <v>0.0014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253</v>
      </c>
    </row>
    <row r="147" s="2" customFormat="1" ht="37.8" customHeight="1">
      <c r="A147" s="35"/>
      <c r="B147" s="36"/>
      <c r="C147" s="247" t="s">
        <v>220</v>
      </c>
      <c r="D147" s="247" t="s">
        <v>212</v>
      </c>
      <c r="E147" s="248" t="s">
        <v>257</v>
      </c>
      <c r="F147" s="249" t="s">
        <v>258</v>
      </c>
      <c r="G147" s="250" t="s">
        <v>209</v>
      </c>
      <c r="H147" s="251">
        <v>1</v>
      </c>
      <c r="I147" s="252"/>
      <c r="J147" s="251">
        <f>ROUND(I147*H147,2)</f>
        <v>0</v>
      </c>
      <c r="K147" s="253"/>
      <c r="L147" s="254"/>
      <c r="M147" s="255" t="s">
        <v>1</v>
      </c>
      <c r="N147" s="256" t="s">
        <v>41</v>
      </c>
      <c r="O147" s="94"/>
      <c r="P147" s="243">
        <f>O147*H147</f>
        <v>0</v>
      </c>
      <c r="Q147" s="243">
        <v>0.070000000000000007</v>
      </c>
      <c r="R147" s="243">
        <f>Q147*H147</f>
        <v>0.070000000000000007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197</v>
      </c>
      <c r="AT147" s="245" t="s">
        <v>212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259</v>
      </c>
    </row>
    <row r="148" s="2" customFormat="1" ht="24.15" customHeight="1">
      <c r="A148" s="35"/>
      <c r="B148" s="36"/>
      <c r="C148" s="234" t="s">
        <v>224</v>
      </c>
      <c r="D148" s="234" t="s">
        <v>170</v>
      </c>
      <c r="E148" s="235" t="s">
        <v>956</v>
      </c>
      <c r="F148" s="236" t="s">
        <v>957</v>
      </c>
      <c r="G148" s="237" t="s">
        <v>958</v>
      </c>
      <c r="H148" s="238">
        <v>25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1.0000000000000001E-05</v>
      </c>
      <c r="R148" s="243">
        <f>Q148*H148</f>
        <v>0.00025000000000000001</v>
      </c>
      <c r="S148" s="243">
        <v>5.0000000000000002E-05</v>
      </c>
      <c r="T148" s="244">
        <f>S148*H148</f>
        <v>0.00125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959</v>
      </c>
    </row>
    <row r="149" s="12" customFormat="1" ht="22.8" customHeight="1">
      <c r="A149" s="12"/>
      <c r="B149" s="218"/>
      <c r="C149" s="219"/>
      <c r="D149" s="220" t="s">
        <v>74</v>
      </c>
      <c r="E149" s="232" t="s">
        <v>232</v>
      </c>
      <c r="F149" s="232" t="s">
        <v>233</v>
      </c>
      <c r="G149" s="219"/>
      <c r="H149" s="219"/>
      <c r="I149" s="222"/>
      <c r="J149" s="233">
        <f>BK149</f>
        <v>0</v>
      </c>
      <c r="K149" s="219"/>
      <c r="L149" s="224"/>
      <c r="M149" s="225"/>
      <c r="N149" s="226"/>
      <c r="O149" s="226"/>
      <c r="P149" s="227">
        <f>P150</f>
        <v>0</v>
      </c>
      <c r="Q149" s="226"/>
      <c r="R149" s="227">
        <f>R150</f>
        <v>0</v>
      </c>
      <c r="S149" s="226"/>
      <c r="T149" s="228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9" t="s">
        <v>79</v>
      </c>
      <c r="AT149" s="230" t="s">
        <v>74</v>
      </c>
      <c r="AU149" s="230" t="s">
        <v>79</v>
      </c>
      <c r="AY149" s="229" t="s">
        <v>168</v>
      </c>
      <c r="BK149" s="231">
        <f>BK150</f>
        <v>0</v>
      </c>
    </row>
    <row r="150" s="2" customFormat="1" ht="33" customHeight="1">
      <c r="A150" s="35"/>
      <c r="B150" s="36"/>
      <c r="C150" s="234" t="s">
        <v>228</v>
      </c>
      <c r="D150" s="234" t="s">
        <v>170</v>
      </c>
      <c r="E150" s="235" t="s">
        <v>260</v>
      </c>
      <c r="F150" s="236" t="s">
        <v>236</v>
      </c>
      <c r="G150" s="237" t="s">
        <v>190</v>
      </c>
      <c r="H150" s="238">
        <v>2.04</v>
      </c>
      <c r="I150" s="239"/>
      <c r="J150" s="238">
        <f>ROUND(I150*H150,2)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109</v>
      </c>
      <c r="AT150" s="245" t="s">
        <v>170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109</v>
      </c>
      <c r="BM150" s="245" t="s">
        <v>261</v>
      </c>
    </row>
    <row r="151" s="12" customFormat="1" ht="25.92" customHeight="1">
      <c r="A151" s="12"/>
      <c r="B151" s="218"/>
      <c r="C151" s="219"/>
      <c r="D151" s="220" t="s">
        <v>74</v>
      </c>
      <c r="E151" s="221" t="s">
        <v>212</v>
      </c>
      <c r="F151" s="221" t="s">
        <v>262</v>
      </c>
      <c r="G151" s="219"/>
      <c r="H151" s="219"/>
      <c r="I151" s="222"/>
      <c r="J151" s="223">
        <f>BK151</f>
        <v>0</v>
      </c>
      <c r="K151" s="219"/>
      <c r="L151" s="224"/>
      <c r="M151" s="225"/>
      <c r="N151" s="226"/>
      <c r="O151" s="226"/>
      <c r="P151" s="227">
        <f>P152+P185</f>
        <v>0</v>
      </c>
      <c r="Q151" s="226"/>
      <c r="R151" s="227">
        <f>R152+R185</f>
        <v>2.4414400000000001</v>
      </c>
      <c r="S151" s="226"/>
      <c r="T151" s="228">
        <f>T152+T185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9" t="s">
        <v>102</v>
      </c>
      <c r="AT151" s="230" t="s">
        <v>74</v>
      </c>
      <c r="AU151" s="230" t="s">
        <v>75</v>
      </c>
      <c r="AY151" s="229" t="s">
        <v>168</v>
      </c>
      <c r="BK151" s="231">
        <f>BK152+BK185</f>
        <v>0</v>
      </c>
    </row>
    <row r="152" s="12" customFormat="1" ht="22.8" customHeight="1">
      <c r="A152" s="12"/>
      <c r="B152" s="218"/>
      <c r="C152" s="219"/>
      <c r="D152" s="220" t="s">
        <v>74</v>
      </c>
      <c r="E152" s="232" t="s">
        <v>263</v>
      </c>
      <c r="F152" s="232" t="s">
        <v>264</v>
      </c>
      <c r="G152" s="219"/>
      <c r="H152" s="219"/>
      <c r="I152" s="222"/>
      <c r="J152" s="233">
        <f>BK152</f>
        <v>0</v>
      </c>
      <c r="K152" s="219"/>
      <c r="L152" s="224"/>
      <c r="M152" s="225"/>
      <c r="N152" s="226"/>
      <c r="O152" s="226"/>
      <c r="P152" s="227">
        <f>SUM(P153:P184)</f>
        <v>0</v>
      </c>
      <c r="Q152" s="226"/>
      <c r="R152" s="227">
        <f>SUM(R153:R184)</f>
        <v>0.045829999999999996</v>
      </c>
      <c r="S152" s="226"/>
      <c r="T152" s="228">
        <f>SUM(T153:T184)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9" t="s">
        <v>102</v>
      </c>
      <c r="AT152" s="230" t="s">
        <v>74</v>
      </c>
      <c r="AU152" s="230" t="s">
        <v>79</v>
      </c>
      <c r="AY152" s="229" t="s">
        <v>168</v>
      </c>
      <c r="BK152" s="231">
        <f>SUM(BK153:BK184)</f>
        <v>0</v>
      </c>
    </row>
    <row r="153" s="2" customFormat="1" ht="24.15" customHeight="1">
      <c r="A153" s="35"/>
      <c r="B153" s="36"/>
      <c r="C153" s="234" t="s">
        <v>234</v>
      </c>
      <c r="D153" s="234" t="s">
        <v>170</v>
      </c>
      <c r="E153" s="235" t="s">
        <v>265</v>
      </c>
      <c r="F153" s="236" t="s">
        <v>266</v>
      </c>
      <c r="G153" s="237" t="s">
        <v>267</v>
      </c>
      <c r="H153" s="238">
        <v>28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268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268</v>
      </c>
      <c r="BM153" s="245" t="s">
        <v>269</v>
      </c>
    </row>
    <row r="154" s="2" customFormat="1" ht="24.15" customHeight="1">
      <c r="A154" s="35"/>
      <c r="B154" s="36"/>
      <c r="C154" s="247" t="s">
        <v>277</v>
      </c>
      <c r="D154" s="247" t="s">
        <v>212</v>
      </c>
      <c r="E154" s="248" t="s">
        <v>270</v>
      </c>
      <c r="F154" s="249" t="s">
        <v>271</v>
      </c>
      <c r="G154" s="250" t="s">
        <v>209</v>
      </c>
      <c r="H154" s="251">
        <v>1</v>
      </c>
      <c r="I154" s="252"/>
      <c r="J154" s="251">
        <f>ROUND(I154*H154,2)</f>
        <v>0</v>
      </c>
      <c r="K154" s="253"/>
      <c r="L154" s="254"/>
      <c r="M154" s="255" t="s">
        <v>1</v>
      </c>
      <c r="N154" s="256" t="s">
        <v>41</v>
      </c>
      <c r="O154" s="94"/>
      <c r="P154" s="243">
        <f>O154*H154</f>
        <v>0</v>
      </c>
      <c r="Q154" s="243">
        <v>1.0000000000000001E-05</v>
      </c>
      <c r="R154" s="243">
        <f>Q154*H154</f>
        <v>1.0000000000000001E-05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272</v>
      </c>
      <c r="AT154" s="245" t="s">
        <v>212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272</v>
      </c>
      <c r="BM154" s="245" t="s">
        <v>273</v>
      </c>
    </row>
    <row r="155" s="2" customFormat="1" ht="24.15" customHeight="1">
      <c r="A155" s="35"/>
      <c r="B155" s="36"/>
      <c r="C155" s="247" t="s">
        <v>281</v>
      </c>
      <c r="D155" s="247" t="s">
        <v>212</v>
      </c>
      <c r="E155" s="248" t="s">
        <v>274</v>
      </c>
      <c r="F155" s="249" t="s">
        <v>275</v>
      </c>
      <c r="G155" s="250" t="s">
        <v>267</v>
      </c>
      <c r="H155" s="251">
        <v>28</v>
      </c>
      <c r="I155" s="252"/>
      <c r="J155" s="251">
        <f>ROUND(I155*H155,2)</f>
        <v>0</v>
      </c>
      <c r="K155" s="253"/>
      <c r="L155" s="254"/>
      <c r="M155" s="255" t="s">
        <v>1</v>
      </c>
      <c r="N155" s="256" t="s">
        <v>41</v>
      </c>
      <c r="O155" s="94"/>
      <c r="P155" s="243">
        <f>O155*H155</f>
        <v>0</v>
      </c>
      <c r="Q155" s="243">
        <v>0.00011</v>
      </c>
      <c r="R155" s="243">
        <f>Q155*H155</f>
        <v>0.0030800000000000003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272</v>
      </c>
      <c r="AT155" s="245" t="s">
        <v>212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272</v>
      </c>
      <c r="BM155" s="245" t="s">
        <v>276</v>
      </c>
    </row>
    <row r="156" s="2" customFormat="1" ht="24.15" customHeight="1">
      <c r="A156" s="35"/>
      <c r="B156" s="36"/>
      <c r="C156" s="234" t="s">
        <v>285</v>
      </c>
      <c r="D156" s="234" t="s">
        <v>170</v>
      </c>
      <c r="E156" s="235" t="s">
        <v>278</v>
      </c>
      <c r="F156" s="236" t="s">
        <v>279</v>
      </c>
      <c r="G156" s="237" t="s">
        <v>267</v>
      </c>
      <c r="H156" s="238">
        <v>3</v>
      </c>
      <c r="I156" s="239"/>
      <c r="J156" s="238">
        <f>ROUND(I156*H156,2)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268</v>
      </c>
      <c r="AT156" s="245" t="s">
        <v>170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268</v>
      </c>
      <c r="BM156" s="245" t="s">
        <v>280</v>
      </c>
    </row>
    <row r="157" s="2" customFormat="1" ht="24.15" customHeight="1">
      <c r="A157" s="35"/>
      <c r="B157" s="36"/>
      <c r="C157" s="247" t="s">
        <v>7</v>
      </c>
      <c r="D157" s="247" t="s">
        <v>212</v>
      </c>
      <c r="E157" s="248" t="s">
        <v>282</v>
      </c>
      <c r="F157" s="249" t="s">
        <v>283</v>
      </c>
      <c r="G157" s="250" t="s">
        <v>267</v>
      </c>
      <c r="H157" s="251">
        <v>3</v>
      </c>
      <c r="I157" s="252"/>
      <c r="J157" s="251">
        <f>ROUND(I157*H157,2)</f>
        <v>0</v>
      </c>
      <c r="K157" s="253"/>
      <c r="L157" s="254"/>
      <c r="M157" s="255" t="s">
        <v>1</v>
      </c>
      <c r="N157" s="256" t="s">
        <v>41</v>
      </c>
      <c r="O157" s="94"/>
      <c r="P157" s="243">
        <f>O157*H157</f>
        <v>0</v>
      </c>
      <c r="Q157" s="243">
        <v>0.00029999999999999997</v>
      </c>
      <c r="R157" s="243">
        <f>Q157*H157</f>
        <v>0.00089999999999999998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272</v>
      </c>
      <c r="AT157" s="245" t="s">
        <v>212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272</v>
      </c>
      <c r="BM157" s="245" t="s">
        <v>284</v>
      </c>
    </row>
    <row r="158" s="2" customFormat="1" ht="21.75" customHeight="1">
      <c r="A158" s="35"/>
      <c r="B158" s="36"/>
      <c r="C158" s="234" t="s">
        <v>292</v>
      </c>
      <c r="D158" s="234" t="s">
        <v>170</v>
      </c>
      <c r="E158" s="235" t="s">
        <v>286</v>
      </c>
      <c r="F158" s="236" t="s">
        <v>287</v>
      </c>
      <c r="G158" s="237" t="s">
        <v>209</v>
      </c>
      <c r="H158" s="238">
        <v>1</v>
      </c>
      <c r="I158" s="239"/>
      <c r="J158" s="238">
        <f>ROUND(I158*H158,2)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268</v>
      </c>
      <c r="AT158" s="245" t="s">
        <v>170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268</v>
      </c>
      <c r="BM158" s="245" t="s">
        <v>288</v>
      </c>
    </row>
    <row r="159" s="2" customFormat="1" ht="24.15" customHeight="1">
      <c r="A159" s="35"/>
      <c r="B159" s="36"/>
      <c r="C159" s="247" t="s">
        <v>296</v>
      </c>
      <c r="D159" s="247" t="s">
        <v>212</v>
      </c>
      <c r="E159" s="248" t="s">
        <v>289</v>
      </c>
      <c r="F159" s="249" t="s">
        <v>290</v>
      </c>
      <c r="G159" s="250" t="s">
        <v>209</v>
      </c>
      <c r="H159" s="251">
        <v>1</v>
      </c>
      <c r="I159" s="252"/>
      <c r="J159" s="251">
        <f>ROUND(I159*H159,2)</f>
        <v>0</v>
      </c>
      <c r="K159" s="253"/>
      <c r="L159" s="254"/>
      <c r="M159" s="255" t="s">
        <v>1</v>
      </c>
      <c r="N159" s="256" t="s">
        <v>41</v>
      </c>
      <c r="O159" s="94"/>
      <c r="P159" s="243">
        <f>O159*H159</f>
        <v>0</v>
      </c>
      <c r="Q159" s="243">
        <v>0.00027999999999999998</v>
      </c>
      <c r="R159" s="243">
        <f>Q159*H159</f>
        <v>0.00027999999999999998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272</v>
      </c>
      <c r="AT159" s="245" t="s">
        <v>212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272</v>
      </c>
      <c r="BM159" s="245" t="s">
        <v>291</v>
      </c>
    </row>
    <row r="160" s="2" customFormat="1" ht="24.15" customHeight="1">
      <c r="A160" s="35"/>
      <c r="B160" s="36"/>
      <c r="C160" s="234" t="s">
        <v>300</v>
      </c>
      <c r="D160" s="234" t="s">
        <v>170</v>
      </c>
      <c r="E160" s="235" t="s">
        <v>301</v>
      </c>
      <c r="F160" s="236" t="s">
        <v>302</v>
      </c>
      <c r="G160" s="237" t="s">
        <v>209</v>
      </c>
      <c r="H160" s="238">
        <v>1</v>
      </c>
      <c r="I160" s="239"/>
      <c r="J160" s="238">
        <f>ROUND(I160*H160,2)</f>
        <v>0</v>
      </c>
      <c r="K160" s="240"/>
      <c r="L160" s="41"/>
      <c r="M160" s="241" t="s">
        <v>1</v>
      </c>
      <c r="N160" s="242" t="s">
        <v>41</v>
      </c>
      <c r="O160" s="94"/>
      <c r="P160" s="243">
        <f>O160*H160</f>
        <v>0</v>
      </c>
      <c r="Q160" s="243">
        <v>0</v>
      </c>
      <c r="R160" s="243">
        <f>Q160*H160</f>
        <v>0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268</v>
      </c>
      <c r="AT160" s="245" t="s">
        <v>170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268</v>
      </c>
      <c r="BM160" s="245" t="s">
        <v>303</v>
      </c>
    </row>
    <row r="161" s="2" customFormat="1" ht="24.15" customHeight="1">
      <c r="A161" s="35"/>
      <c r="B161" s="36"/>
      <c r="C161" s="247" t="s">
        <v>304</v>
      </c>
      <c r="D161" s="247" t="s">
        <v>212</v>
      </c>
      <c r="E161" s="248" t="s">
        <v>305</v>
      </c>
      <c r="F161" s="249" t="s">
        <v>306</v>
      </c>
      <c r="G161" s="250" t="s">
        <v>209</v>
      </c>
      <c r="H161" s="251">
        <v>1</v>
      </c>
      <c r="I161" s="252"/>
      <c r="J161" s="251">
        <f>ROUND(I161*H161,2)</f>
        <v>0</v>
      </c>
      <c r="K161" s="253"/>
      <c r="L161" s="254"/>
      <c r="M161" s="255" t="s">
        <v>1</v>
      </c>
      <c r="N161" s="256" t="s">
        <v>41</v>
      </c>
      <c r="O161" s="94"/>
      <c r="P161" s="243">
        <f>O161*H161</f>
        <v>0</v>
      </c>
      <c r="Q161" s="243">
        <v>0.0050000000000000001</v>
      </c>
      <c r="R161" s="243">
        <f>Q161*H161</f>
        <v>0.0050000000000000001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272</v>
      </c>
      <c r="AT161" s="245" t="s">
        <v>212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272</v>
      </c>
      <c r="BM161" s="245" t="s">
        <v>307</v>
      </c>
    </row>
    <row r="162" s="2" customFormat="1" ht="16.5" customHeight="1">
      <c r="A162" s="35"/>
      <c r="B162" s="36"/>
      <c r="C162" s="247" t="s">
        <v>308</v>
      </c>
      <c r="D162" s="247" t="s">
        <v>212</v>
      </c>
      <c r="E162" s="248" t="s">
        <v>309</v>
      </c>
      <c r="F162" s="249" t="s">
        <v>310</v>
      </c>
      <c r="G162" s="250" t="s">
        <v>209</v>
      </c>
      <c r="H162" s="251">
        <v>1</v>
      </c>
      <c r="I162" s="252"/>
      <c r="J162" s="251">
        <f>ROUND(I162*H162,2)</f>
        <v>0</v>
      </c>
      <c r="K162" s="253"/>
      <c r="L162" s="254"/>
      <c r="M162" s="255" t="s">
        <v>1</v>
      </c>
      <c r="N162" s="256" t="s">
        <v>41</v>
      </c>
      <c r="O162" s="94"/>
      <c r="P162" s="243">
        <f>O162*H162</f>
        <v>0</v>
      </c>
      <c r="Q162" s="243">
        <v>0.00029999999999999997</v>
      </c>
      <c r="R162" s="243">
        <f>Q162*H162</f>
        <v>0.00029999999999999997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272</v>
      </c>
      <c r="AT162" s="245" t="s">
        <v>212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272</v>
      </c>
      <c r="BM162" s="245" t="s">
        <v>311</v>
      </c>
    </row>
    <row r="163" s="2" customFormat="1" ht="16.5" customHeight="1">
      <c r="A163" s="35"/>
      <c r="B163" s="36"/>
      <c r="C163" s="234" t="s">
        <v>312</v>
      </c>
      <c r="D163" s="234" t="s">
        <v>170</v>
      </c>
      <c r="E163" s="235" t="s">
        <v>313</v>
      </c>
      <c r="F163" s="236" t="s">
        <v>314</v>
      </c>
      <c r="G163" s="237" t="s">
        <v>267</v>
      </c>
      <c r="H163" s="238">
        <v>2</v>
      </c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268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268</v>
      </c>
      <c r="BM163" s="245" t="s">
        <v>315</v>
      </c>
    </row>
    <row r="164" s="2" customFormat="1" ht="24.15" customHeight="1">
      <c r="A164" s="35"/>
      <c r="B164" s="36"/>
      <c r="C164" s="247" t="s">
        <v>316</v>
      </c>
      <c r="D164" s="247" t="s">
        <v>212</v>
      </c>
      <c r="E164" s="248" t="s">
        <v>317</v>
      </c>
      <c r="F164" s="249" t="s">
        <v>318</v>
      </c>
      <c r="G164" s="250" t="s">
        <v>319</v>
      </c>
      <c r="H164" s="251">
        <v>2</v>
      </c>
      <c r="I164" s="252"/>
      <c r="J164" s="251">
        <f>ROUND(I164*H164,2)</f>
        <v>0</v>
      </c>
      <c r="K164" s="253"/>
      <c r="L164" s="254"/>
      <c r="M164" s="255" t="s">
        <v>1</v>
      </c>
      <c r="N164" s="256" t="s">
        <v>41</v>
      </c>
      <c r="O164" s="94"/>
      <c r="P164" s="243">
        <f>O164*H164</f>
        <v>0</v>
      </c>
      <c r="Q164" s="243">
        <v>0.001</v>
      </c>
      <c r="R164" s="243">
        <f>Q164*H164</f>
        <v>0.002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272</v>
      </c>
      <c r="AT164" s="245" t="s">
        <v>212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272</v>
      </c>
      <c r="BM164" s="245" t="s">
        <v>320</v>
      </c>
    </row>
    <row r="165" s="2" customFormat="1" ht="24.15" customHeight="1">
      <c r="A165" s="35"/>
      <c r="B165" s="36"/>
      <c r="C165" s="234" t="s">
        <v>321</v>
      </c>
      <c r="D165" s="234" t="s">
        <v>170</v>
      </c>
      <c r="E165" s="235" t="s">
        <v>322</v>
      </c>
      <c r="F165" s="236" t="s">
        <v>323</v>
      </c>
      <c r="G165" s="237" t="s">
        <v>267</v>
      </c>
      <c r="H165" s="238">
        <v>0.5</v>
      </c>
      <c r="I165" s="239"/>
      <c r="J165" s="238">
        <f>ROUND(I165*H165,2)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0</v>
      </c>
      <c r="R165" s="243">
        <f>Q165*H165</f>
        <v>0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268</v>
      </c>
      <c r="AT165" s="245" t="s">
        <v>170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268</v>
      </c>
      <c r="BM165" s="245" t="s">
        <v>324</v>
      </c>
    </row>
    <row r="166" s="2" customFormat="1" ht="21.75" customHeight="1">
      <c r="A166" s="35"/>
      <c r="B166" s="36"/>
      <c r="C166" s="247" t="s">
        <v>325</v>
      </c>
      <c r="D166" s="247" t="s">
        <v>212</v>
      </c>
      <c r="E166" s="248" t="s">
        <v>326</v>
      </c>
      <c r="F166" s="249" t="s">
        <v>327</v>
      </c>
      <c r="G166" s="250" t="s">
        <v>319</v>
      </c>
      <c r="H166" s="251">
        <v>0.01</v>
      </c>
      <c r="I166" s="252"/>
      <c r="J166" s="251">
        <f>ROUND(I166*H166,2)</f>
        <v>0</v>
      </c>
      <c r="K166" s="253"/>
      <c r="L166" s="254"/>
      <c r="M166" s="255" t="s">
        <v>1</v>
      </c>
      <c r="N166" s="256" t="s">
        <v>41</v>
      </c>
      <c r="O166" s="94"/>
      <c r="P166" s="243">
        <f>O166*H166</f>
        <v>0</v>
      </c>
      <c r="Q166" s="243">
        <v>0.001</v>
      </c>
      <c r="R166" s="243">
        <f>Q166*H166</f>
        <v>1.0000000000000001E-05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272</v>
      </c>
      <c r="AT166" s="245" t="s">
        <v>212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272</v>
      </c>
      <c r="BM166" s="245" t="s">
        <v>328</v>
      </c>
    </row>
    <row r="167" s="2" customFormat="1" ht="21.75" customHeight="1">
      <c r="A167" s="35"/>
      <c r="B167" s="36"/>
      <c r="C167" s="247" t="s">
        <v>329</v>
      </c>
      <c r="D167" s="247" t="s">
        <v>212</v>
      </c>
      <c r="E167" s="248" t="s">
        <v>330</v>
      </c>
      <c r="F167" s="249" t="s">
        <v>331</v>
      </c>
      <c r="G167" s="250" t="s">
        <v>319</v>
      </c>
      <c r="H167" s="251">
        <v>0.01</v>
      </c>
      <c r="I167" s="252"/>
      <c r="J167" s="251">
        <f>ROUND(I167*H167,2)</f>
        <v>0</v>
      </c>
      <c r="K167" s="253"/>
      <c r="L167" s="254"/>
      <c r="M167" s="255" t="s">
        <v>1</v>
      </c>
      <c r="N167" s="256" t="s">
        <v>41</v>
      </c>
      <c r="O167" s="94"/>
      <c r="P167" s="243">
        <f>O167*H167</f>
        <v>0</v>
      </c>
      <c r="Q167" s="243">
        <v>0.001</v>
      </c>
      <c r="R167" s="243">
        <f>Q167*H167</f>
        <v>1.0000000000000001E-05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272</v>
      </c>
      <c r="AT167" s="245" t="s">
        <v>212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272</v>
      </c>
      <c r="BM167" s="245" t="s">
        <v>332</v>
      </c>
    </row>
    <row r="168" s="2" customFormat="1" ht="16.5" customHeight="1">
      <c r="A168" s="35"/>
      <c r="B168" s="36"/>
      <c r="C168" s="247" t="s">
        <v>333</v>
      </c>
      <c r="D168" s="247" t="s">
        <v>212</v>
      </c>
      <c r="E168" s="248" t="s">
        <v>334</v>
      </c>
      <c r="F168" s="249" t="s">
        <v>335</v>
      </c>
      <c r="G168" s="250" t="s">
        <v>319</v>
      </c>
      <c r="H168" s="251">
        <v>0.01</v>
      </c>
      <c r="I168" s="252"/>
      <c r="J168" s="251">
        <f>ROUND(I168*H168,2)</f>
        <v>0</v>
      </c>
      <c r="K168" s="253"/>
      <c r="L168" s="254"/>
      <c r="M168" s="255" t="s">
        <v>1</v>
      </c>
      <c r="N168" s="256" t="s">
        <v>41</v>
      </c>
      <c r="O168" s="94"/>
      <c r="P168" s="243">
        <f>O168*H168</f>
        <v>0</v>
      </c>
      <c r="Q168" s="243">
        <v>0.001</v>
      </c>
      <c r="R168" s="243">
        <f>Q168*H168</f>
        <v>1.0000000000000001E-05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272</v>
      </c>
      <c r="AT168" s="245" t="s">
        <v>212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272</v>
      </c>
      <c r="BM168" s="245" t="s">
        <v>336</v>
      </c>
    </row>
    <row r="169" s="2" customFormat="1" ht="33" customHeight="1">
      <c r="A169" s="35"/>
      <c r="B169" s="36"/>
      <c r="C169" s="234" t="s">
        <v>337</v>
      </c>
      <c r="D169" s="234" t="s">
        <v>170</v>
      </c>
      <c r="E169" s="235" t="s">
        <v>338</v>
      </c>
      <c r="F169" s="236" t="s">
        <v>339</v>
      </c>
      <c r="G169" s="237" t="s">
        <v>267</v>
      </c>
      <c r="H169" s="238">
        <v>28</v>
      </c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268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268</v>
      </c>
      <c r="BM169" s="245" t="s">
        <v>340</v>
      </c>
    </row>
    <row r="170" s="2" customFormat="1" ht="16.5" customHeight="1">
      <c r="A170" s="35"/>
      <c r="B170" s="36"/>
      <c r="C170" s="247" t="s">
        <v>341</v>
      </c>
      <c r="D170" s="247" t="s">
        <v>212</v>
      </c>
      <c r="E170" s="248" t="s">
        <v>342</v>
      </c>
      <c r="F170" s="249" t="s">
        <v>343</v>
      </c>
      <c r="G170" s="250" t="s">
        <v>319</v>
      </c>
      <c r="H170" s="251">
        <v>26.32</v>
      </c>
      <c r="I170" s="252"/>
      <c r="J170" s="251">
        <f>ROUND(I170*H170,2)</f>
        <v>0</v>
      </c>
      <c r="K170" s="253"/>
      <c r="L170" s="254"/>
      <c r="M170" s="255" t="s">
        <v>1</v>
      </c>
      <c r="N170" s="256" t="s">
        <v>41</v>
      </c>
      <c r="O170" s="94"/>
      <c r="P170" s="243">
        <f>O170*H170</f>
        <v>0</v>
      </c>
      <c r="Q170" s="243">
        <v>0.001</v>
      </c>
      <c r="R170" s="243">
        <f>Q170*H170</f>
        <v>0.02632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272</v>
      </c>
      <c r="AT170" s="245" t="s">
        <v>212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272</v>
      </c>
      <c r="BM170" s="245" t="s">
        <v>344</v>
      </c>
    </row>
    <row r="171" s="2" customFormat="1" ht="16.5" customHeight="1">
      <c r="A171" s="35"/>
      <c r="B171" s="36"/>
      <c r="C171" s="234" t="s">
        <v>345</v>
      </c>
      <c r="D171" s="234" t="s">
        <v>170</v>
      </c>
      <c r="E171" s="235" t="s">
        <v>346</v>
      </c>
      <c r="F171" s="236" t="s">
        <v>347</v>
      </c>
      <c r="G171" s="237" t="s">
        <v>348</v>
      </c>
      <c r="H171" s="238">
        <v>7</v>
      </c>
      <c r="I171" s="239"/>
      <c r="J171" s="238">
        <f>ROUND(I171*H171,2)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</v>
      </c>
      <c r="R171" s="243">
        <f>Q171*H171</f>
        <v>0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268</v>
      </c>
      <c r="AT171" s="245" t="s">
        <v>170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268</v>
      </c>
      <c r="BM171" s="245" t="s">
        <v>349</v>
      </c>
    </row>
    <row r="172" s="2" customFormat="1" ht="24.15" customHeight="1">
      <c r="A172" s="35"/>
      <c r="B172" s="36"/>
      <c r="C172" s="247" t="s">
        <v>350</v>
      </c>
      <c r="D172" s="247" t="s">
        <v>212</v>
      </c>
      <c r="E172" s="248" t="s">
        <v>351</v>
      </c>
      <c r="F172" s="249" t="s">
        <v>352</v>
      </c>
      <c r="G172" s="250" t="s">
        <v>209</v>
      </c>
      <c r="H172" s="251">
        <v>4</v>
      </c>
      <c r="I172" s="252"/>
      <c r="J172" s="251">
        <f>ROUND(I172*H172,2)</f>
        <v>0</v>
      </c>
      <c r="K172" s="253"/>
      <c r="L172" s="254"/>
      <c r="M172" s="255" t="s">
        <v>1</v>
      </c>
      <c r="N172" s="256" t="s">
        <v>41</v>
      </c>
      <c r="O172" s="94"/>
      <c r="P172" s="243">
        <f>O172*H172</f>
        <v>0</v>
      </c>
      <c r="Q172" s="243">
        <v>0.00022000000000000001</v>
      </c>
      <c r="R172" s="243">
        <f>Q172*H172</f>
        <v>0.00088000000000000003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272</v>
      </c>
      <c r="AT172" s="245" t="s">
        <v>212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272</v>
      </c>
      <c r="BM172" s="245" t="s">
        <v>353</v>
      </c>
    </row>
    <row r="173" s="2" customFormat="1" ht="16.5" customHeight="1">
      <c r="A173" s="35"/>
      <c r="B173" s="36"/>
      <c r="C173" s="247" t="s">
        <v>354</v>
      </c>
      <c r="D173" s="247" t="s">
        <v>212</v>
      </c>
      <c r="E173" s="248" t="s">
        <v>355</v>
      </c>
      <c r="F173" s="249" t="s">
        <v>356</v>
      </c>
      <c r="G173" s="250" t="s">
        <v>209</v>
      </c>
      <c r="H173" s="251">
        <v>2</v>
      </c>
      <c r="I173" s="252"/>
      <c r="J173" s="251">
        <f>ROUND(I173*H173,2)</f>
        <v>0</v>
      </c>
      <c r="K173" s="253"/>
      <c r="L173" s="254"/>
      <c r="M173" s="255" t="s">
        <v>1</v>
      </c>
      <c r="N173" s="256" t="s">
        <v>41</v>
      </c>
      <c r="O173" s="94"/>
      <c r="P173" s="243">
        <f>O173*H173</f>
        <v>0</v>
      </c>
      <c r="Q173" s="243">
        <v>0.00021000000000000001</v>
      </c>
      <c r="R173" s="243">
        <f>Q173*H173</f>
        <v>0.00042000000000000002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272</v>
      </c>
      <c r="AT173" s="245" t="s">
        <v>212</v>
      </c>
      <c r="AU173" s="245" t="s">
        <v>87</v>
      </c>
      <c r="AY173" s="14" t="s">
        <v>168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6">
        <f>ROUND(I173*H173,2)</f>
        <v>0</v>
      </c>
      <c r="BL173" s="14" t="s">
        <v>272</v>
      </c>
      <c r="BM173" s="245" t="s">
        <v>357</v>
      </c>
    </row>
    <row r="174" s="2" customFormat="1" ht="16.5" customHeight="1">
      <c r="A174" s="35"/>
      <c r="B174" s="36"/>
      <c r="C174" s="247" t="s">
        <v>358</v>
      </c>
      <c r="D174" s="247" t="s">
        <v>212</v>
      </c>
      <c r="E174" s="248" t="s">
        <v>359</v>
      </c>
      <c r="F174" s="249" t="s">
        <v>360</v>
      </c>
      <c r="G174" s="250" t="s">
        <v>209</v>
      </c>
      <c r="H174" s="251">
        <v>1</v>
      </c>
      <c r="I174" s="252"/>
      <c r="J174" s="251">
        <f>ROUND(I174*H174,2)</f>
        <v>0</v>
      </c>
      <c r="K174" s="253"/>
      <c r="L174" s="254"/>
      <c r="M174" s="255" t="s">
        <v>1</v>
      </c>
      <c r="N174" s="256" t="s">
        <v>41</v>
      </c>
      <c r="O174" s="94"/>
      <c r="P174" s="243">
        <f>O174*H174</f>
        <v>0</v>
      </c>
      <c r="Q174" s="243">
        <v>0.00014999999999999999</v>
      </c>
      <c r="R174" s="243">
        <f>Q174*H174</f>
        <v>0.00014999999999999999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272</v>
      </c>
      <c r="AT174" s="245" t="s">
        <v>212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272</v>
      </c>
      <c r="BM174" s="245" t="s">
        <v>361</v>
      </c>
    </row>
    <row r="175" s="2" customFormat="1" ht="21.75" customHeight="1">
      <c r="A175" s="35"/>
      <c r="B175" s="36"/>
      <c r="C175" s="234" t="s">
        <v>362</v>
      </c>
      <c r="D175" s="234" t="s">
        <v>170</v>
      </c>
      <c r="E175" s="235" t="s">
        <v>363</v>
      </c>
      <c r="F175" s="236" t="s">
        <v>364</v>
      </c>
      <c r="G175" s="237" t="s">
        <v>267</v>
      </c>
      <c r="H175" s="238">
        <v>34</v>
      </c>
      <c r="I175" s="239"/>
      <c r="J175" s="238">
        <f>ROUND(I175*H175,2)</f>
        <v>0</v>
      </c>
      <c r="K175" s="240"/>
      <c r="L175" s="41"/>
      <c r="M175" s="241" t="s">
        <v>1</v>
      </c>
      <c r="N175" s="242" t="s">
        <v>41</v>
      </c>
      <c r="O175" s="94"/>
      <c r="P175" s="243">
        <f>O175*H175</f>
        <v>0</v>
      </c>
      <c r="Q175" s="243">
        <v>0</v>
      </c>
      <c r="R175" s="243">
        <f>Q175*H175</f>
        <v>0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268</v>
      </c>
      <c r="AT175" s="245" t="s">
        <v>170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268</v>
      </c>
      <c r="BM175" s="245" t="s">
        <v>365</v>
      </c>
    </row>
    <row r="176" s="2" customFormat="1" ht="16.5" customHeight="1">
      <c r="A176" s="35"/>
      <c r="B176" s="36"/>
      <c r="C176" s="247" t="s">
        <v>366</v>
      </c>
      <c r="D176" s="247" t="s">
        <v>212</v>
      </c>
      <c r="E176" s="248" t="s">
        <v>367</v>
      </c>
      <c r="F176" s="249" t="s">
        <v>368</v>
      </c>
      <c r="G176" s="250" t="s">
        <v>267</v>
      </c>
      <c r="H176" s="251">
        <v>34</v>
      </c>
      <c r="I176" s="252"/>
      <c r="J176" s="251">
        <f>ROUND(I176*H176,2)</f>
        <v>0</v>
      </c>
      <c r="K176" s="253"/>
      <c r="L176" s="254"/>
      <c r="M176" s="255" t="s">
        <v>1</v>
      </c>
      <c r="N176" s="256" t="s">
        <v>41</v>
      </c>
      <c r="O176" s="94"/>
      <c r="P176" s="243">
        <f>O176*H176</f>
        <v>0</v>
      </c>
      <c r="Q176" s="243">
        <v>0.00019000000000000001</v>
      </c>
      <c r="R176" s="243">
        <f>Q176*H176</f>
        <v>0.0064600000000000005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272</v>
      </c>
      <c r="AT176" s="245" t="s">
        <v>212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272</v>
      </c>
      <c r="BM176" s="245" t="s">
        <v>369</v>
      </c>
    </row>
    <row r="177" s="2" customFormat="1" ht="21.75" customHeight="1">
      <c r="A177" s="35"/>
      <c r="B177" s="36"/>
      <c r="C177" s="234" t="s">
        <v>370</v>
      </c>
      <c r="D177" s="234" t="s">
        <v>170</v>
      </c>
      <c r="E177" s="235" t="s">
        <v>371</v>
      </c>
      <c r="F177" s="236" t="s">
        <v>372</v>
      </c>
      <c r="G177" s="237" t="s">
        <v>267</v>
      </c>
      <c r="H177" s="238">
        <v>28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</v>
      </c>
      <c r="R177" s="243">
        <f>Q177*H177</f>
        <v>0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268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268</v>
      </c>
      <c r="BM177" s="245" t="s">
        <v>373</v>
      </c>
    </row>
    <row r="178" s="2" customFormat="1" ht="16.5" customHeight="1">
      <c r="A178" s="35"/>
      <c r="B178" s="36"/>
      <c r="C178" s="234" t="s">
        <v>374</v>
      </c>
      <c r="D178" s="234" t="s">
        <v>170</v>
      </c>
      <c r="E178" s="235" t="s">
        <v>379</v>
      </c>
      <c r="F178" s="236" t="s">
        <v>380</v>
      </c>
      <c r="G178" s="237" t="s">
        <v>381</v>
      </c>
      <c r="H178" s="238">
        <v>2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382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382</v>
      </c>
      <c r="BM178" s="245" t="s">
        <v>383</v>
      </c>
    </row>
    <row r="179" s="2" customFormat="1" ht="16.5" customHeight="1">
      <c r="A179" s="35"/>
      <c r="B179" s="36"/>
      <c r="C179" s="234" t="s">
        <v>378</v>
      </c>
      <c r="D179" s="234" t="s">
        <v>170</v>
      </c>
      <c r="E179" s="235" t="s">
        <v>385</v>
      </c>
      <c r="F179" s="236" t="s">
        <v>386</v>
      </c>
      <c r="G179" s="237" t="s">
        <v>381</v>
      </c>
      <c r="H179" s="238">
        <v>1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382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382</v>
      </c>
      <c r="BM179" s="245" t="s">
        <v>387</v>
      </c>
    </row>
    <row r="180" s="2" customFormat="1" ht="16.5" customHeight="1">
      <c r="A180" s="35"/>
      <c r="B180" s="36"/>
      <c r="C180" s="234" t="s">
        <v>384</v>
      </c>
      <c r="D180" s="234" t="s">
        <v>170</v>
      </c>
      <c r="E180" s="235" t="s">
        <v>389</v>
      </c>
      <c r="F180" s="236" t="s">
        <v>390</v>
      </c>
      <c r="G180" s="237" t="s">
        <v>381</v>
      </c>
      <c r="H180" s="238">
        <v>1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382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382</v>
      </c>
      <c r="BM180" s="245" t="s">
        <v>391</v>
      </c>
    </row>
    <row r="181" s="2" customFormat="1" ht="16.5" customHeight="1">
      <c r="A181" s="35"/>
      <c r="B181" s="36"/>
      <c r="C181" s="234" t="s">
        <v>388</v>
      </c>
      <c r="D181" s="234" t="s">
        <v>170</v>
      </c>
      <c r="E181" s="235" t="s">
        <v>393</v>
      </c>
      <c r="F181" s="236" t="s">
        <v>394</v>
      </c>
      <c r="G181" s="237" t="s">
        <v>381</v>
      </c>
      <c r="H181" s="238">
        <v>5</v>
      </c>
      <c r="I181" s="239"/>
      <c r="J181" s="238">
        <f>ROUND(I181*H181,2)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382</v>
      </c>
      <c r="AT181" s="245" t="s">
        <v>170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382</v>
      </c>
      <c r="BM181" s="245" t="s">
        <v>395</v>
      </c>
    </row>
    <row r="182" s="2" customFormat="1" ht="16.5" customHeight="1">
      <c r="A182" s="35"/>
      <c r="B182" s="36"/>
      <c r="C182" s="234" t="s">
        <v>392</v>
      </c>
      <c r="D182" s="234" t="s">
        <v>170</v>
      </c>
      <c r="E182" s="235" t="s">
        <v>397</v>
      </c>
      <c r="F182" s="236" t="s">
        <v>398</v>
      </c>
      <c r="G182" s="237" t="s">
        <v>399</v>
      </c>
      <c r="H182" s="239"/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268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268</v>
      </c>
      <c r="BM182" s="245" t="s">
        <v>400</v>
      </c>
    </row>
    <row r="183" s="2" customFormat="1" ht="16.5" customHeight="1">
      <c r="A183" s="35"/>
      <c r="B183" s="36"/>
      <c r="C183" s="234" t="s">
        <v>396</v>
      </c>
      <c r="D183" s="234" t="s">
        <v>170</v>
      </c>
      <c r="E183" s="235" t="s">
        <v>402</v>
      </c>
      <c r="F183" s="236" t="s">
        <v>403</v>
      </c>
      <c r="G183" s="237" t="s">
        <v>399</v>
      </c>
      <c r="H183" s="239"/>
      <c r="I183" s="239"/>
      <c r="J183" s="238">
        <f>ROUND(I183*H183,2)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272</v>
      </c>
      <c r="AT183" s="245" t="s">
        <v>170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272</v>
      </c>
      <c r="BM183" s="245" t="s">
        <v>404</v>
      </c>
    </row>
    <row r="184" s="2" customFormat="1" ht="16.5" customHeight="1">
      <c r="A184" s="35"/>
      <c r="B184" s="36"/>
      <c r="C184" s="234" t="s">
        <v>401</v>
      </c>
      <c r="D184" s="234" t="s">
        <v>170</v>
      </c>
      <c r="E184" s="235" t="s">
        <v>406</v>
      </c>
      <c r="F184" s="236" t="s">
        <v>407</v>
      </c>
      <c r="G184" s="237" t="s">
        <v>399</v>
      </c>
      <c r="H184" s="239"/>
      <c r="I184" s="239"/>
      <c r="J184" s="238">
        <f>ROUND(I184*H184,2)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268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268</v>
      </c>
      <c r="BM184" s="245" t="s">
        <v>408</v>
      </c>
    </row>
    <row r="185" s="12" customFormat="1" ht="22.8" customHeight="1">
      <c r="A185" s="12"/>
      <c r="B185" s="218"/>
      <c r="C185" s="219"/>
      <c r="D185" s="220" t="s">
        <v>74</v>
      </c>
      <c r="E185" s="232" t="s">
        <v>409</v>
      </c>
      <c r="F185" s="232" t="s">
        <v>410</v>
      </c>
      <c r="G185" s="219"/>
      <c r="H185" s="219"/>
      <c r="I185" s="222"/>
      <c r="J185" s="233">
        <f>BK185</f>
        <v>0</v>
      </c>
      <c r="K185" s="219"/>
      <c r="L185" s="224"/>
      <c r="M185" s="225"/>
      <c r="N185" s="226"/>
      <c r="O185" s="226"/>
      <c r="P185" s="227">
        <f>SUM(P186:P197)</f>
        <v>0</v>
      </c>
      <c r="Q185" s="226"/>
      <c r="R185" s="227">
        <f>SUM(R186:R197)</f>
        <v>2.39561</v>
      </c>
      <c r="S185" s="226"/>
      <c r="T185" s="228">
        <f>SUM(T186:T197)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9" t="s">
        <v>102</v>
      </c>
      <c r="AT185" s="230" t="s">
        <v>74</v>
      </c>
      <c r="AU185" s="230" t="s">
        <v>79</v>
      </c>
      <c r="AY185" s="229" t="s">
        <v>168</v>
      </c>
      <c r="BK185" s="231">
        <f>SUM(BK186:BK197)</f>
        <v>0</v>
      </c>
    </row>
    <row r="186" s="2" customFormat="1" ht="24.15" customHeight="1">
      <c r="A186" s="35"/>
      <c r="B186" s="36"/>
      <c r="C186" s="234" t="s">
        <v>405</v>
      </c>
      <c r="D186" s="234" t="s">
        <v>170</v>
      </c>
      <c r="E186" s="235" t="s">
        <v>412</v>
      </c>
      <c r="F186" s="236" t="s">
        <v>413</v>
      </c>
      <c r="G186" s="237" t="s">
        <v>414</v>
      </c>
      <c r="H186" s="238">
        <v>0.050000000000000003</v>
      </c>
      <c r="I186" s="239"/>
      <c r="J186" s="238">
        <f>ROUND(I186*H186,2)</f>
        <v>0</v>
      </c>
      <c r="K186" s="240"/>
      <c r="L186" s="41"/>
      <c r="M186" s="241" t="s">
        <v>1</v>
      </c>
      <c r="N186" s="242" t="s">
        <v>41</v>
      </c>
      <c r="O186" s="94"/>
      <c r="P186" s="243">
        <f>O186*H186</f>
        <v>0</v>
      </c>
      <c r="Q186" s="243">
        <v>0</v>
      </c>
      <c r="R186" s="243">
        <f>Q186*H186</f>
        <v>0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268</v>
      </c>
      <c r="AT186" s="245" t="s">
        <v>170</v>
      </c>
      <c r="AU186" s="245" t="s">
        <v>87</v>
      </c>
      <c r="AY186" s="14" t="s">
        <v>168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6">
        <f>ROUND(I186*H186,2)</f>
        <v>0</v>
      </c>
      <c r="BL186" s="14" t="s">
        <v>268</v>
      </c>
      <c r="BM186" s="245" t="s">
        <v>415</v>
      </c>
    </row>
    <row r="187" s="2" customFormat="1" ht="16.5" customHeight="1">
      <c r="A187" s="35"/>
      <c r="B187" s="36"/>
      <c r="C187" s="247" t="s">
        <v>411</v>
      </c>
      <c r="D187" s="247" t="s">
        <v>212</v>
      </c>
      <c r="E187" s="248" t="s">
        <v>417</v>
      </c>
      <c r="F187" s="249" t="s">
        <v>418</v>
      </c>
      <c r="G187" s="250" t="s">
        <v>319</v>
      </c>
      <c r="H187" s="251">
        <v>0.029999999999999999</v>
      </c>
      <c r="I187" s="252"/>
      <c r="J187" s="251">
        <f>ROUND(I187*H187,2)</f>
        <v>0</v>
      </c>
      <c r="K187" s="253"/>
      <c r="L187" s="254"/>
      <c r="M187" s="255" t="s">
        <v>1</v>
      </c>
      <c r="N187" s="256" t="s">
        <v>41</v>
      </c>
      <c r="O187" s="94"/>
      <c r="P187" s="243">
        <f>O187*H187</f>
        <v>0</v>
      </c>
      <c r="Q187" s="243">
        <v>0.001</v>
      </c>
      <c r="R187" s="243">
        <f>Q187*H187</f>
        <v>3.0000000000000001E-05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272</v>
      </c>
      <c r="AT187" s="245" t="s">
        <v>212</v>
      </c>
      <c r="AU187" s="245" t="s">
        <v>87</v>
      </c>
      <c r="AY187" s="14" t="s">
        <v>168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6">
        <f>ROUND(I187*H187,2)</f>
        <v>0</v>
      </c>
      <c r="BL187" s="14" t="s">
        <v>272</v>
      </c>
      <c r="BM187" s="245" t="s">
        <v>419</v>
      </c>
    </row>
    <row r="188" s="2" customFormat="1" ht="16.5" customHeight="1">
      <c r="A188" s="35"/>
      <c r="B188" s="36"/>
      <c r="C188" s="247" t="s">
        <v>416</v>
      </c>
      <c r="D188" s="247" t="s">
        <v>212</v>
      </c>
      <c r="E188" s="248" t="s">
        <v>421</v>
      </c>
      <c r="F188" s="249" t="s">
        <v>422</v>
      </c>
      <c r="G188" s="250" t="s">
        <v>423</v>
      </c>
      <c r="H188" s="251">
        <v>0.5</v>
      </c>
      <c r="I188" s="252"/>
      <c r="J188" s="251">
        <f>ROUND(I188*H188,2)</f>
        <v>0</v>
      </c>
      <c r="K188" s="253"/>
      <c r="L188" s="254"/>
      <c r="M188" s="255" t="s">
        <v>1</v>
      </c>
      <c r="N188" s="256" t="s">
        <v>41</v>
      </c>
      <c r="O188" s="94"/>
      <c r="P188" s="243">
        <f>O188*H188</f>
        <v>0</v>
      </c>
      <c r="Q188" s="243">
        <v>0.025000000000000001</v>
      </c>
      <c r="R188" s="243">
        <f>Q188*H188</f>
        <v>0.012500000000000001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272</v>
      </c>
      <c r="AT188" s="245" t="s">
        <v>212</v>
      </c>
      <c r="AU188" s="245" t="s">
        <v>87</v>
      </c>
      <c r="AY188" s="14" t="s">
        <v>168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6">
        <f>ROUND(I188*H188,2)</f>
        <v>0</v>
      </c>
      <c r="BL188" s="14" t="s">
        <v>272</v>
      </c>
      <c r="BM188" s="245" t="s">
        <v>424</v>
      </c>
    </row>
    <row r="189" s="2" customFormat="1" ht="24.15" customHeight="1">
      <c r="A189" s="35"/>
      <c r="B189" s="36"/>
      <c r="C189" s="234" t="s">
        <v>420</v>
      </c>
      <c r="D189" s="234" t="s">
        <v>170</v>
      </c>
      <c r="E189" s="235" t="s">
        <v>426</v>
      </c>
      <c r="F189" s="236" t="s">
        <v>427</v>
      </c>
      <c r="G189" s="237" t="s">
        <v>177</v>
      </c>
      <c r="H189" s="238">
        <v>2.9399999999999999</v>
      </c>
      <c r="I189" s="239"/>
      <c r="J189" s="238">
        <f>ROUND(I189*H189,2)</f>
        <v>0</v>
      </c>
      <c r="K189" s="240"/>
      <c r="L189" s="41"/>
      <c r="M189" s="241" t="s">
        <v>1</v>
      </c>
      <c r="N189" s="242" t="s">
        <v>41</v>
      </c>
      <c r="O189" s="94"/>
      <c r="P189" s="243">
        <f>O189*H189</f>
        <v>0</v>
      </c>
      <c r="Q189" s="243">
        <v>0</v>
      </c>
      <c r="R189" s="243">
        <f>Q189*H189</f>
        <v>0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268</v>
      </c>
      <c r="AT189" s="245" t="s">
        <v>170</v>
      </c>
      <c r="AU189" s="245" t="s">
        <v>87</v>
      </c>
      <c r="AY189" s="14" t="s">
        <v>168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6">
        <f>ROUND(I189*H189,2)</f>
        <v>0</v>
      </c>
      <c r="BL189" s="14" t="s">
        <v>268</v>
      </c>
      <c r="BM189" s="245" t="s">
        <v>428</v>
      </c>
    </row>
    <row r="190" s="2" customFormat="1" ht="24.15" customHeight="1">
      <c r="A190" s="35"/>
      <c r="B190" s="36"/>
      <c r="C190" s="234" t="s">
        <v>425</v>
      </c>
      <c r="D190" s="234" t="s">
        <v>170</v>
      </c>
      <c r="E190" s="235" t="s">
        <v>430</v>
      </c>
      <c r="F190" s="236" t="s">
        <v>431</v>
      </c>
      <c r="G190" s="237" t="s">
        <v>267</v>
      </c>
      <c r="H190" s="238">
        <v>28</v>
      </c>
      <c r="I190" s="239"/>
      <c r="J190" s="238">
        <f>ROUND(I190*H190,2)</f>
        <v>0</v>
      </c>
      <c r="K190" s="240"/>
      <c r="L190" s="41"/>
      <c r="M190" s="241" t="s">
        <v>1</v>
      </c>
      <c r="N190" s="242" t="s">
        <v>41</v>
      </c>
      <c r="O190" s="94"/>
      <c r="P190" s="243">
        <f>O190*H190</f>
        <v>0</v>
      </c>
      <c r="Q190" s="243">
        <v>0</v>
      </c>
      <c r="R190" s="243">
        <f>Q190*H190</f>
        <v>0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268</v>
      </c>
      <c r="AT190" s="245" t="s">
        <v>170</v>
      </c>
      <c r="AU190" s="245" t="s">
        <v>87</v>
      </c>
      <c r="AY190" s="14" t="s">
        <v>168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6">
        <f>ROUND(I190*H190,2)</f>
        <v>0</v>
      </c>
      <c r="BL190" s="14" t="s">
        <v>268</v>
      </c>
      <c r="BM190" s="245" t="s">
        <v>432</v>
      </c>
    </row>
    <row r="191" s="2" customFormat="1" ht="24.15" customHeight="1">
      <c r="A191" s="35"/>
      <c r="B191" s="36"/>
      <c r="C191" s="234" t="s">
        <v>429</v>
      </c>
      <c r="D191" s="234" t="s">
        <v>170</v>
      </c>
      <c r="E191" s="235" t="s">
        <v>434</v>
      </c>
      <c r="F191" s="236" t="s">
        <v>435</v>
      </c>
      <c r="G191" s="237" t="s">
        <v>177</v>
      </c>
      <c r="H191" s="238">
        <v>5.8799999999999999</v>
      </c>
      <c r="I191" s="239"/>
      <c r="J191" s="238">
        <f>ROUND(I191*H191,2)</f>
        <v>0</v>
      </c>
      <c r="K191" s="240"/>
      <c r="L191" s="41"/>
      <c r="M191" s="241" t="s">
        <v>1</v>
      </c>
      <c r="N191" s="242" t="s">
        <v>41</v>
      </c>
      <c r="O191" s="94"/>
      <c r="P191" s="243">
        <f>O191*H191</f>
        <v>0</v>
      </c>
      <c r="Q191" s="243">
        <v>0</v>
      </c>
      <c r="R191" s="243">
        <f>Q191*H191</f>
        <v>0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268</v>
      </c>
      <c r="AT191" s="245" t="s">
        <v>170</v>
      </c>
      <c r="AU191" s="245" t="s">
        <v>87</v>
      </c>
      <c r="AY191" s="14" t="s">
        <v>168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6">
        <f>ROUND(I191*H191,2)</f>
        <v>0</v>
      </c>
      <c r="BL191" s="14" t="s">
        <v>268</v>
      </c>
      <c r="BM191" s="245" t="s">
        <v>436</v>
      </c>
    </row>
    <row r="192" s="2" customFormat="1" ht="33" customHeight="1">
      <c r="A192" s="35"/>
      <c r="B192" s="36"/>
      <c r="C192" s="234" t="s">
        <v>433</v>
      </c>
      <c r="D192" s="234" t="s">
        <v>170</v>
      </c>
      <c r="E192" s="235" t="s">
        <v>438</v>
      </c>
      <c r="F192" s="236" t="s">
        <v>439</v>
      </c>
      <c r="G192" s="237" t="s">
        <v>267</v>
      </c>
      <c r="H192" s="238">
        <v>28</v>
      </c>
      <c r="I192" s="239"/>
      <c r="J192" s="238">
        <f>ROUND(I192*H192,2)</f>
        <v>0</v>
      </c>
      <c r="K192" s="240"/>
      <c r="L192" s="41"/>
      <c r="M192" s="241" t="s">
        <v>1</v>
      </c>
      <c r="N192" s="242" t="s">
        <v>41</v>
      </c>
      <c r="O192" s="94"/>
      <c r="P192" s="243">
        <f>O192*H192</f>
        <v>0</v>
      </c>
      <c r="Q192" s="243">
        <v>0</v>
      </c>
      <c r="R192" s="243">
        <f>Q192*H192</f>
        <v>0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268</v>
      </c>
      <c r="AT192" s="245" t="s">
        <v>170</v>
      </c>
      <c r="AU192" s="245" t="s">
        <v>87</v>
      </c>
      <c r="AY192" s="14" t="s">
        <v>168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6">
        <f>ROUND(I192*H192,2)</f>
        <v>0</v>
      </c>
      <c r="BL192" s="14" t="s">
        <v>268</v>
      </c>
      <c r="BM192" s="245" t="s">
        <v>440</v>
      </c>
    </row>
    <row r="193" s="2" customFormat="1" ht="16.5" customHeight="1">
      <c r="A193" s="35"/>
      <c r="B193" s="36"/>
      <c r="C193" s="247" t="s">
        <v>437</v>
      </c>
      <c r="D193" s="247" t="s">
        <v>212</v>
      </c>
      <c r="E193" s="248" t="s">
        <v>442</v>
      </c>
      <c r="F193" s="249" t="s">
        <v>443</v>
      </c>
      <c r="G193" s="250" t="s">
        <v>190</v>
      </c>
      <c r="H193" s="251">
        <v>2.3799999999999999</v>
      </c>
      <c r="I193" s="252"/>
      <c r="J193" s="251">
        <f>ROUND(I193*H193,2)</f>
        <v>0</v>
      </c>
      <c r="K193" s="253"/>
      <c r="L193" s="254"/>
      <c r="M193" s="255" t="s">
        <v>1</v>
      </c>
      <c r="N193" s="256" t="s">
        <v>41</v>
      </c>
      <c r="O193" s="94"/>
      <c r="P193" s="243">
        <f>O193*H193</f>
        <v>0</v>
      </c>
      <c r="Q193" s="243">
        <v>1</v>
      </c>
      <c r="R193" s="243">
        <f>Q193*H193</f>
        <v>2.3799999999999999</v>
      </c>
      <c r="S193" s="243">
        <v>0</v>
      </c>
      <c r="T193" s="24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272</v>
      </c>
      <c r="AT193" s="245" t="s">
        <v>212</v>
      </c>
      <c r="AU193" s="245" t="s">
        <v>87</v>
      </c>
      <c r="AY193" s="14" t="s">
        <v>168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6">
        <f>ROUND(I193*H193,2)</f>
        <v>0</v>
      </c>
      <c r="BL193" s="14" t="s">
        <v>272</v>
      </c>
      <c r="BM193" s="245" t="s">
        <v>444</v>
      </c>
    </row>
    <row r="194" s="2" customFormat="1" ht="24.15" customHeight="1">
      <c r="A194" s="35"/>
      <c r="B194" s="36"/>
      <c r="C194" s="234" t="s">
        <v>441</v>
      </c>
      <c r="D194" s="234" t="s">
        <v>170</v>
      </c>
      <c r="E194" s="235" t="s">
        <v>446</v>
      </c>
      <c r="F194" s="236" t="s">
        <v>447</v>
      </c>
      <c r="G194" s="237" t="s">
        <v>267</v>
      </c>
      <c r="H194" s="238">
        <v>28</v>
      </c>
      <c r="I194" s="239"/>
      <c r="J194" s="238">
        <f>ROUND(I194*H194,2)</f>
        <v>0</v>
      </c>
      <c r="K194" s="240"/>
      <c r="L194" s="41"/>
      <c r="M194" s="241" t="s">
        <v>1</v>
      </c>
      <c r="N194" s="242" t="s">
        <v>41</v>
      </c>
      <c r="O194" s="94"/>
      <c r="P194" s="243">
        <f>O194*H194</f>
        <v>0</v>
      </c>
      <c r="Q194" s="243">
        <v>0</v>
      </c>
      <c r="R194" s="243">
        <f>Q194*H194</f>
        <v>0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268</v>
      </c>
      <c r="AT194" s="245" t="s">
        <v>170</v>
      </c>
      <c r="AU194" s="245" t="s">
        <v>87</v>
      </c>
      <c r="AY194" s="14" t="s">
        <v>168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6">
        <f>ROUND(I194*H194,2)</f>
        <v>0</v>
      </c>
      <c r="BL194" s="14" t="s">
        <v>268</v>
      </c>
      <c r="BM194" s="245" t="s">
        <v>448</v>
      </c>
    </row>
    <row r="195" s="2" customFormat="1" ht="24.15" customHeight="1">
      <c r="A195" s="35"/>
      <c r="B195" s="36"/>
      <c r="C195" s="247" t="s">
        <v>445</v>
      </c>
      <c r="D195" s="247" t="s">
        <v>212</v>
      </c>
      <c r="E195" s="248" t="s">
        <v>450</v>
      </c>
      <c r="F195" s="249" t="s">
        <v>451</v>
      </c>
      <c r="G195" s="250" t="s">
        <v>267</v>
      </c>
      <c r="H195" s="251">
        <v>30.800000000000001</v>
      </c>
      <c r="I195" s="252"/>
      <c r="J195" s="251">
        <f>ROUND(I195*H195,2)</f>
        <v>0</v>
      </c>
      <c r="K195" s="253"/>
      <c r="L195" s="254"/>
      <c r="M195" s="255" t="s">
        <v>1</v>
      </c>
      <c r="N195" s="256" t="s">
        <v>41</v>
      </c>
      <c r="O195" s="94"/>
      <c r="P195" s="243">
        <f>O195*H195</f>
        <v>0</v>
      </c>
      <c r="Q195" s="243">
        <v>0.00010000000000000001</v>
      </c>
      <c r="R195" s="243">
        <f>Q195*H195</f>
        <v>0.0030800000000000003</v>
      </c>
      <c r="S195" s="243">
        <v>0</v>
      </c>
      <c r="T195" s="244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5" t="s">
        <v>272</v>
      </c>
      <c r="AT195" s="245" t="s">
        <v>212</v>
      </c>
      <c r="AU195" s="245" t="s">
        <v>87</v>
      </c>
      <c r="AY195" s="14" t="s">
        <v>168</v>
      </c>
      <c r="BE195" s="246">
        <f>IF(N195="základná",J195,0)</f>
        <v>0</v>
      </c>
      <c r="BF195" s="246">
        <f>IF(N195="znížená",J195,0)</f>
        <v>0</v>
      </c>
      <c r="BG195" s="246">
        <f>IF(N195="zákl. prenesená",J195,0)</f>
        <v>0</v>
      </c>
      <c r="BH195" s="246">
        <f>IF(N195="zníž. prenesená",J195,0)</f>
        <v>0</v>
      </c>
      <c r="BI195" s="246">
        <f>IF(N195="nulová",J195,0)</f>
        <v>0</v>
      </c>
      <c r="BJ195" s="14" t="s">
        <v>87</v>
      </c>
      <c r="BK195" s="246">
        <f>ROUND(I195*H195,2)</f>
        <v>0</v>
      </c>
      <c r="BL195" s="14" t="s">
        <v>272</v>
      </c>
      <c r="BM195" s="245" t="s">
        <v>452</v>
      </c>
    </row>
    <row r="196" s="2" customFormat="1" ht="33" customHeight="1">
      <c r="A196" s="35"/>
      <c r="B196" s="36"/>
      <c r="C196" s="234" t="s">
        <v>449</v>
      </c>
      <c r="D196" s="234" t="s">
        <v>170</v>
      </c>
      <c r="E196" s="235" t="s">
        <v>454</v>
      </c>
      <c r="F196" s="236" t="s">
        <v>455</v>
      </c>
      <c r="G196" s="237" t="s">
        <v>267</v>
      </c>
      <c r="H196" s="238">
        <v>28</v>
      </c>
      <c r="I196" s="239"/>
      <c r="J196" s="238">
        <f>ROUND(I196*H196,2)</f>
        <v>0</v>
      </c>
      <c r="K196" s="240"/>
      <c r="L196" s="41"/>
      <c r="M196" s="241" t="s">
        <v>1</v>
      </c>
      <c r="N196" s="242" t="s">
        <v>41</v>
      </c>
      <c r="O196" s="94"/>
      <c r="P196" s="243">
        <f>O196*H196</f>
        <v>0</v>
      </c>
      <c r="Q196" s="243">
        <v>0</v>
      </c>
      <c r="R196" s="243">
        <f>Q196*H196</f>
        <v>0</v>
      </c>
      <c r="S196" s="243">
        <v>0</v>
      </c>
      <c r="T196" s="24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268</v>
      </c>
      <c r="AT196" s="245" t="s">
        <v>170</v>
      </c>
      <c r="AU196" s="245" t="s">
        <v>87</v>
      </c>
      <c r="AY196" s="14" t="s">
        <v>168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6">
        <f>ROUND(I196*H196,2)</f>
        <v>0</v>
      </c>
      <c r="BL196" s="14" t="s">
        <v>268</v>
      </c>
      <c r="BM196" s="245" t="s">
        <v>456</v>
      </c>
    </row>
    <row r="197" s="2" customFormat="1" ht="16.5" customHeight="1">
      <c r="A197" s="35"/>
      <c r="B197" s="36"/>
      <c r="C197" s="234" t="s">
        <v>453</v>
      </c>
      <c r="D197" s="234" t="s">
        <v>170</v>
      </c>
      <c r="E197" s="235" t="s">
        <v>406</v>
      </c>
      <c r="F197" s="236" t="s">
        <v>407</v>
      </c>
      <c r="G197" s="237" t="s">
        <v>399</v>
      </c>
      <c r="H197" s="239"/>
      <c r="I197" s="239"/>
      <c r="J197" s="238">
        <f>ROUND(I197*H197,2)</f>
        <v>0</v>
      </c>
      <c r="K197" s="240"/>
      <c r="L197" s="41"/>
      <c r="M197" s="257" t="s">
        <v>1</v>
      </c>
      <c r="N197" s="258" t="s">
        <v>41</v>
      </c>
      <c r="O197" s="259"/>
      <c r="P197" s="260">
        <f>O197*H197</f>
        <v>0</v>
      </c>
      <c r="Q197" s="260">
        <v>0</v>
      </c>
      <c r="R197" s="260">
        <f>Q197*H197</f>
        <v>0</v>
      </c>
      <c r="S197" s="260">
        <v>0</v>
      </c>
      <c r="T197" s="261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5" t="s">
        <v>268</v>
      </c>
      <c r="AT197" s="245" t="s">
        <v>170</v>
      </c>
      <c r="AU197" s="245" t="s">
        <v>87</v>
      </c>
      <c r="AY197" s="14" t="s">
        <v>168</v>
      </c>
      <c r="BE197" s="246">
        <f>IF(N197="základná",J197,0)</f>
        <v>0</v>
      </c>
      <c r="BF197" s="246">
        <f>IF(N197="znížená",J197,0)</f>
        <v>0</v>
      </c>
      <c r="BG197" s="246">
        <f>IF(N197="zákl. prenesená",J197,0)</f>
        <v>0</v>
      </c>
      <c r="BH197" s="246">
        <f>IF(N197="zníž. prenesená",J197,0)</f>
        <v>0</v>
      </c>
      <c r="BI197" s="246">
        <f>IF(N197="nulová",J197,0)</f>
        <v>0</v>
      </c>
      <c r="BJ197" s="14" t="s">
        <v>87</v>
      </c>
      <c r="BK197" s="246">
        <f>ROUND(I197*H197,2)</f>
        <v>0</v>
      </c>
      <c r="BL197" s="14" t="s">
        <v>268</v>
      </c>
      <c r="BM197" s="245" t="s">
        <v>458</v>
      </c>
    </row>
    <row r="198" s="2" customFormat="1" ht="6.96" customHeight="1">
      <c r="A198" s="35"/>
      <c r="B198" s="69"/>
      <c r="C198" s="70"/>
      <c r="D198" s="70"/>
      <c r="E198" s="70"/>
      <c r="F198" s="70"/>
      <c r="G198" s="70"/>
      <c r="H198" s="70"/>
      <c r="I198" s="70"/>
      <c r="J198" s="70"/>
      <c r="K198" s="70"/>
      <c r="L198" s="41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sheet="1" autoFilter="0" formatColumns="0" formatRows="0" objects="1" scenarios="1" spinCount="100000" saltValue="iLOYT7FQ+1MTvDCsyQ0hCDBpBUuU6COsGTV6rbSnpTHypPzZae8Ste7esIBIyjQL9X5GJo3eVcX/ZscBoaUerg==" hashValue="PPECyR2UzZu0zObv1rOVCJHOcAepPuZugSSAqYkCT79yrpchsKWuLXeDRwRHngvDm/t41s96kPiDnHEAbIfDDg==" algorithmName="SHA-512" password="CC35"/>
  <autoFilter ref="C128:K19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459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960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ROUND(J128,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ROUND((SUM(BE128:BE185)),  2)</f>
        <v>0</v>
      </c>
      <c r="G35" s="168"/>
      <c r="H35" s="168"/>
      <c r="I35" s="169">
        <v>0.20000000000000001</v>
      </c>
      <c r="J35" s="167">
        <f>ROUND(((SUM(BE128:BE185))*I35),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ROUND((SUM(BF128:BF185)),  2)</f>
        <v>0</v>
      </c>
      <c r="G36" s="168"/>
      <c r="H36" s="168"/>
      <c r="I36" s="169">
        <v>0.20000000000000001</v>
      </c>
      <c r="J36" s="167">
        <f>ROUND(((SUM(BF128:BF185))*I36),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ROUND((SUM(BG128:BG185)),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ROUND((SUM(BH128:BH185)),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ROUND((SUM(BI128:BI185)),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459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101-02-06 - Osvetlenie priechodu pre chodcov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J128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J129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J130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J136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152</v>
      </c>
      <c r="E102" s="203"/>
      <c r="F102" s="203"/>
      <c r="G102" s="203"/>
      <c r="H102" s="203"/>
      <c r="I102" s="203"/>
      <c r="J102" s="204">
        <f>J138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5"/>
      <c r="C103" s="196"/>
      <c r="D103" s="197" t="s">
        <v>239</v>
      </c>
      <c r="E103" s="198"/>
      <c r="F103" s="198"/>
      <c r="G103" s="198"/>
      <c r="H103" s="198"/>
      <c r="I103" s="198"/>
      <c r="J103" s="199">
        <f>J140</f>
        <v>0</v>
      </c>
      <c r="K103" s="196"/>
      <c r="L103" s="20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1"/>
      <c r="C104" s="136"/>
      <c r="D104" s="202" t="s">
        <v>240</v>
      </c>
      <c r="E104" s="203"/>
      <c r="F104" s="203"/>
      <c r="G104" s="203"/>
      <c r="H104" s="203"/>
      <c r="I104" s="203"/>
      <c r="J104" s="204">
        <f>J141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1"/>
      <c r="C105" s="136"/>
      <c r="D105" s="202" t="s">
        <v>961</v>
      </c>
      <c r="E105" s="203"/>
      <c r="F105" s="203"/>
      <c r="G105" s="203"/>
      <c r="H105" s="203"/>
      <c r="I105" s="203"/>
      <c r="J105" s="204">
        <f>J170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241</v>
      </c>
      <c r="E106" s="203"/>
      <c r="F106" s="203"/>
      <c r="G106" s="203"/>
      <c r="H106" s="203"/>
      <c r="I106" s="203"/>
      <c r="J106" s="204">
        <f>J173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154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6.25" customHeight="1">
      <c r="A116" s="35"/>
      <c r="B116" s="36"/>
      <c r="C116" s="37"/>
      <c r="D116" s="37"/>
      <c r="E116" s="190" t="str">
        <f>E7</f>
        <v xml:space="preserve"> Modernizácia zastávok verejnej dopravy a informačných systémov, II. etapa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139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190" t="s">
        <v>459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141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E11</f>
        <v>101-02-06 - Osvetlenie priechodu pre chodcov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F14</f>
        <v>KOŠICE</v>
      </c>
      <c r="G122" s="37"/>
      <c r="H122" s="37"/>
      <c r="I122" s="29" t="s">
        <v>20</v>
      </c>
      <c r="J122" s="82" t="str">
        <f>IF(J14="","",J14)</f>
        <v>17. 1. 2022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22</v>
      </c>
      <c r="D124" s="37"/>
      <c r="E124" s="37"/>
      <c r="F124" s="24" t="str">
        <f>E17</f>
        <v>MESTO KOŠICE</v>
      </c>
      <c r="G124" s="37"/>
      <c r="H124" s="37"/>
      <c r="I124" s="29" t="s">
        <v>28</v>
      </c>
      <c r="J124" s="33" t="str">
        <f>E23</f>
        <v>ISPO spol. s r.o.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IF(E20="","",E20)</f>
        <v>Vyplň údaj</v>
      </c>
      <c r="G125" s="37"/>
      <c r="H125" s="37"/>
      <c r="I125" s="29" t="s">
        <v>32</v>
      </c>
      <c r="J125" s="33" t="str">
        <f>E26</f>
        <v>Ing. Čurlík Ján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06"/>
      <c r="B127" s="207"/>
      <c r="C127" s="208" t="s">
        <v>155</v>
      </c>
      <c r="D127" s="209" t="s">
        <v>60</v>
      </c>
      <c r="E127" s="209" t="s">
        <v>56</v>
      </c>
      <c r="F127" s="209" t="s">
        <v>57</v>
      </c>
      <c r="G127" s="209" t="s">
        <v>156</v>
      </c>
      <c r="H127" s="209" t="s">
        <v>157</v>
      </c>
      <c r="I127" s="209" t="s">
        <v>158</v>
      </c>
      <c r="J127" s="210" t="s">
        <v>146</v>
      </c>
      <c r="K127" s="211" t="s">
        <v>159</v>
      </c>
      <c r="L127" s="212"/>
      <c r="M127" s="103" t="s">
        <v>1</v>
      </c>
      <c r="N127" s="104" t="s">
        <v>39</v>
      </c>
      <c r="O127" s="104" t="s">
        <v>160</v>
      </c>
      <c r="P127" s="104" t="s">
        <v>161</v>
      </c>
      <c r="Q127" s="104" t="s">
        <v>162</v>
      </c>
      <c r="R127" s="104" t="s">
        <v>163</v>
      </c>
      <c r="S127" s="104" t="s">
        <v>164</v>
      </c>
      <c r="T127" s="105" t="s">
        <v>165</v>
      </c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</row>
    <row r="128" s="2" customFormat="1" ht="22.8" customHeight="1">
      <c r="A128" s="35"/>
      <c r="B128" s="36"/>
      <c r="C128" s="110" t="s">
        <v>147</v>
      </c>
      <c r="D128" s="37"/>
      <c r="E128" s="37"/>
      <c r="F128" s="37"/>
      <c r="G128" s="37"/>
      <c r="H128" s="37"/>
      <c r="I128" s="37"/>
      <c r="J128" s="213">
        <f>BK128</f>
        <v>0</v>
      </c>
      <c r="K128" s="37"/>
      <c r="L128" s="41"/>
      <c r="M128" s="106"/>
      <c r="N128" s="214"/>
      <c r="O128" s="107"/>
      <c r="P128" s="215">
        <f>P129+P140</f>
        <v>0</v>
      </c>
      <c r="Q128" s="107"/>
      <c r="R128" s="215">
        <f>R129+R140</f>
        <v>3.2771157679999998</v>
      </c>
      <c r="S128" s="107"/>
      <c r="T128" s="216">
        <f>T129+T140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74</v>
      </c>
      <c r="AU128" s="14" t="s">
        <v>148</v>
      </c>
      <c r="BK128" s="217">
        <f>BK129+BK140</f>
        <v>0</v>
      </c>
    </row>
    <row r="129" s="12" customFormat="1" ht="25.92" customHeight="1">
      <c r="A129" s="12"/>
      <c r="B129" s="218"/>
      <c r="C129" s="219"/>
      <c r="D129" s="220" t="s">
        <v>74</v>
      </c>
      <c r="E129" s="221" t="s">
        <v>166</v>
      </c>
      <c r="F129" s="221" t="s">
        <v>167</v>
      </c>
      <c r="G129" s="219"/>
      <c r="H129" s="219"/>
      <c r="I129" s="222"/>
      <c r="J129" s="223">
        <f>BK129</f>
        <v>0</v>
      </c>
      <c r="K129" s="219"/>
      <c r="L129" s="224"/>
      <c r="M129" s="225"/>
      <c r="N129" s="226"/>
      <c r="O129" s="226"/>
      <c r="P129" s="227">
        <f>P130+P136+P138</f>
        <v>0</v>
      </c>
      <c r="Q129" s="226"/>
      <c r="R129" s="227">
        <f>R130+R136+R138</f>
        <v>1.9242752400000001</v>
      </c>
      <c r="S129" s="226"/>
      <c r="T129" s="228">
        <f>T130+T136+T138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9" t="s">
        <v>79</v>
      </c>
      <c r="AT129" s="230" t="s">
        <v>74</v>
      </c>
      <c r="AU129" s="230" t="s">
        <v>75</v>
      </c>
      <c r="AY129" s="229" t="s">
        <v>168</v>
      </c>
      <c r="BK129" s="231">
        <f>BK130+BK136+BK138</f>
        <v>0</v>
      </c>
    </row>
    <row r="130" s="12" customFormat="1" ht="22.8" customHeight="1">
      <c r="A130" s="12"/>
      <c r="B130" s="218"/>
      <c r="C130" s="219"/>
      <c r="D130" s="220" t="s">
        <v>74</v>
      </c>
      <c r="E130" s="232" t="s">
        <v>79</v>
      </c>
      <c r="F130" s="232" t="s">
        <v>169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SUM(P131:P135)</f>
        <v>0</v>
      </c>
      <c r="Q130" s="226"/>
      <c r="R130" s="227">
        <f>SUM(R131:R135)</f>
        <v>0.25219044000000002</v>
      </c>
      <c r="S130" s="226"/>
      <c r="T130" s="228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79</v>
      </c>
      <c r="AY130" s="229" t="s">
        <v>168</v>
      </c>
      <c r="BK130" s="231">
        <f>SUM(BK131:BK135)</f>
        <v>0</v>
      </c>
    </row>
    <row r="131" s="2" customFormat="1" ht="21.75" customHeight="1">
      <c r="A131" s="35"/>
      <c r="B131" s="36"/>
      <c r="C131" s="234" t="s">
        <v>79</v>
      </c>
      <c r="D131" s="234" t="s">
        <v>170</v>
      </c>
      <c r="E131" s="235" t="s">
        <v>962</v>
      </c>
      <c r="F131" s="236" t="s">
        <v>963</v>
      </c>
      <c r="G131" s="237" t="s">
        <v>177</v>
      </c>
      <c r="H131" s="238">
        <v>10</v>
      </c>
      <c r="I131" s="239"/>
      <c r="J131" s="238">
        <f>ROUND(I131*H131,2)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109</v>
      </c>
      <c r="AT131" s="245" t="s">
        <v>170</v>
      </c>
      <c r="AU131" s="245" t="s">
        <v>87</v>
      </c>
      <c r="AY131" s="14" t="s">
        <v>168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6">
        <f>ROUND(I131*H131,2)</f>
        <v>0</v>
      </c>
      <c r="BL131" s="14" t="s">
        <v>109</v>
      </c>
      <c r="BM131" s="245" t="s">
        <v>964</v>
      </c>
    </row>
    <row r="132" s="2" customFormat="1" ht="24.15" customHeight="1">
      <c r="A132" s="35"/>
      <c r="B132" s="36"/>
      <c r="C132" s="234" t="s">
        <v>87</v>
      </c>
      <c r="D132" s="234" t="s">
        <v>170</v>
      </c>
      <c r="E132" s="235" t="s">
        <v>965</v>
      </c>
      <c r="F132" s="236" t="s">
        <v>966</v>
      </c>
      <c r="G132" s="237" t="s">
        <v>177</v>
      </c>
      <c r="H132" s="238">
        <v>10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967</v>
      </c>
    </row>
    <row r="133" s="2" customFormat="1" ht="33" customHeight="1">
      <c r="A133" s="35"/>
      <c r="B133" s="36"/>
      <c r="C133" s="234" t="s">
        <v>102</v>
      </c>
      <c r="D133" s="234" t="s">
        <v>170</v>
      </c>
      <c r="E133" s="235" t="s">
        <v>968</v>
      </c>
      <c r="F133" s="236" t="s">
        <v>969</v>
      </c>
      <c r="G133" s="237" t="s">
        <v>267</v>
      </c>
      <c r="H133" s="238">
        <v>12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0.014734870000000001</v>
      </c>
      <c r="R133" s="243">
        <f>Q133*H133</f>
        <v>0.17681844000000002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970</v>
      </c>
    </row>
    <row r="134" s="2" customFormat="1" ht="37.8" customHeight="1">
      <c r="A134" s="35"/>
      <c r="B134" s="36"/>
      <c r="C134" s="247" t="s">
        <v>109</v>
      </c>
      <c r="D134" s="247" t="s">
        <v>212</v>
      </c>
      <c r="E134" s="248" t="s">
        <v>971</v>
      </c>
      <c r="F134" s="249" t="s">
        <v>972</v>
      </c>
      <c r="G134" s="250" t="s">
        <v>267</v>
      </c>
      <c r="H134" s="251">
        <v>13.199999999999999</v>
      </c>
      <c r="I134" s="252"/>
      <c r="J134" s="251">
        <f>ROUND(I134*H134,2)</f>
        <v>0</v>
      </c>
      <c r="K134" s="253"/>
      <c r="L134" s="254"/>
      <c r="M134" s="255" t="s">
        <v>1</v>
      </c>
      <c r="N134" s="256" t="s">
        <v>41</v>
      </c>
      <c r="O134" s="94"/>
      <c r="P134" s="243">
        <f>O134*H134</f>
        <v>0</v>
      </c>
      <c r="Q134" s="243">
        <v>0.0057099999999999998</v>
      </c>
      <c r="R134" s="243">
        <f>Q134*H134</f>
        <v>0.075371999999999995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197</v>
      </c>
      <c r="AT134" s="245" t="s">
        <v>212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973</v>
      </c>
    </row>
    <row r="135" s="2" customFormat="1" ht="24.15" customHeight="1">
      <c r="A135" s="35"/>
      <c r="B135" s="36"/>
      <c r="C135" s="234" t="s">
        <v>120</v>
      </c>
      <c r="D135" s="234" t="s">
        <v>170</v>
      </c>
      <c r="E135" s="235" t="s">
        <v>518</v>
      </c>
      <c r="F135" s="236" t="s">
        <v>519</v>
      </c>
      <c r="G135" s="237" t="s">
        <v>177</v>
      </c>
      <c r="H135" s="238">
        <v>10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974</v>
      </c>
    </row>
    <row r="136" s="12" customFormat="1" ht="22.8" customHeight="1">
      <c r="A136" s="12"/>
      <c r="B136" s="218"/>
      <c r="C136" s="219"/>
      <c r="D136" s="220" t="s">
        <v>74</v>
      </c>
      <c r="E136" s="232" t="s">
        <v>87</v>
      </c>
      <c r="F136" s="232" t="s">
        <v>543</v>
      </c>
      <c r="G136" s="219"/>
      <c r="H136" s="219"/>
      <c r="I136" s="222"/>
      <c r="J136" s="233">
        <f>BK136</f>
        <v>0</v>
      </c>
      <c r="K136" s="219"/>
      <c r="L136" s="224"/>
      <c r="M136" s="225"/>
      <c r="N136" s="226"/>
      <c r="O136" s="226"/>
      <c r="P136" s="227">
        <f>P137</f>
        <v>0</v>
      </c>
      <c r="Q136" s="226"/>
      <c r="R136" s="227">
        <f>R137</f>
        <v>1.6720847999999999</v>
      </c>
      <c r="S136" s="226"/>
      <c r="T136" s="228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9" t="s">
        <v>79</v>
      </c>
      <c r="AT136" s="230" t="s">
        <v>74</v>
      </c>
      <c r="AU136" s="230" t="s">
        <v>79</v>
      </c>
      <c r="AY136" s="229" t="s">
        <v>168</v>
      </c>
      <c r="BK136" s="231">
        <f>BK137</f>
        <v>0</v>
      </c>
    </row>
    <row r="137" s="2" customFormat="1" ht="16.5" customHeight="1">
      <c r="A137" s="35"/>
      <c r="B137" s="36"/>
      <c r="C137" s="234" t="s">
        <v>127</v>
      </c>
      <c r="D137" s="234" t="s">
        <v>170</v>
      </c>
      <c r="E137" s="235" t="s">
        <v>975</v>
      </c>
      <c r="F137" s="236" t="s">
        <v>976</v>
      </c>
      <c r="G137" s="237" t="s">
        <v>177</v>
      </c>
      <c r="H137" s="238">
        <v>0.71999999999999997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2.3223400000000001</v>
      </c>
      <c r="R137" s="243">
        <f>Q137*H137</f>
        <v>1.6720847999999999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977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201</v>
      </c>
      <c r="F138" s="232" t="s">
        <v>205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P139</f>
        <v>0</v>
      </c>
      <c r="Q138" s="226"/>
      <c r="R138" s="227">
        <f>R139</f>
        <v>0</v>
      </c>
      <c r="S138" s="226"/>
      <c r="T138" s="228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BK139</f>
        <v>0</v>
      </c>
    </row>
    <row r="139" s="2" customFormat="1" ht="37.8" customHeight="1">
      <c r="A139" s="35"/>
      <c r="B139" s="36"/>
      <c r="C139" s="234" t="s">
        <v>192</v>
      </c>
      <c r="D139" s="234" t="s">
        <v>170</v>
      </c>
      <c r="E139" s="235" t="s">
        <v>978</v>
      </c>
      <c r="F139" s="236" t="s">
        <v>979</v>
      </c>
      <c r="G139" s="237" t="s">
        <v>381</v>
      </c>
      <c r="H139" s="238">
        <v>5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980</v>
      </c>
    </row>
    <row r="140" s="12" customFormat="1" ht="25.92" customHeight="1">
      <c r="A140" s="12"/>
      <c r="B140" s="218"/>
      <c r="C140" s="219"/>
      <c r="D140" s="220" t="s">
        <v>74</v>
      </c>
      <c r="E140" s="221" t="s">
        <v>212</v>
      </c>
      <c r="F140" s="221" t="s">
        <v>262</v>
      </c>
      <c r="G140" s="219"/>
      <c r="H140" s="219"/>
      <c r="I140" s="222"/>
      <c r="J140" s="223">
        <f>BK140</f>
        <v>0</v>
      </c>
      <c r="K140" s="219"/>
      <c r="L140" s="224"/>
      <c r="M140" s="225"/>
      <c r="N140" s="226"/>
      <c r="O140" s="226"/>
      <c r="P140" s="227">
        <f>P141+P170+P173</f>
        <v>0</v>
      </c>
      <c r="Q140" s="226"/>
      <c r="R140" s="227">
        <f>R141+R170+R173</f>
        <v>1.352840528</v>
      </c>
      <c r="S140" s="226"/>
      <c r="T140" s="228">
        <f>T141+T170+T173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9" t="s">
        <v>102</v>
      </c>
      <c r="AT140" s="230" t="s">
        <v>74</v>
      </c>
      <c r="AU140" s="230" t="s">
        <v>75</v>
      </c>
      <c r="AY140" s="229" t="s">
        <v>168</v>
      </c>
      <c r="BK140" s="231">
        <f>BK141+BK170+BK173</f>
        <v>0</v>
      </c>
    </row>
    <row r="141" s="12" customFormat="1" ht="22.8" customHeight="1">
      <c r="A141" s="12"/>
      <c r="B141" s="218"/>
      <c r="C141" s="219"/>
      <c r="D141" s="220" t="s">
        <v>74</v>
      </c>
      <c r="E141" s="232" t="s">
        <v>263</v>
      </c>
      <c r="F141" s="232" t="s">
        <v>264</v>
      </c>
      <c r="G141" s="219"/>
      <c r="H141" s="219"/>
      <c r="I141" s="222"/>
      <c r="J141" s="233">
        <f>BK141</f>
        <v>0</v>
      </c>
      <c r="K141" s="219"/>
      <c r="L141" s="224"/>
      <c r="M141" s="225"/>
      <c r="N141" s="226"/>
      <c r="O141" s="226"/>
      <c r="P141" s="227">
        <f>SUM(P142:P169)</f>
        <v>0</v>
      </c>
      <c r="Q141" s="226"/>
      <c r="R141" s="227">
        <f>SUM(R142:R169)</f>
        <v>0.059889999999999999</v>
      </c>
      <c r="S141" s="226"/>
      <c r="T141" s="228">
        <f>SUM(T142:T169)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9" t="s">
        <v>102</v>
      </c>
      <c r="AT141" s="230" t="s">
        <v>74</v>
      </c>
      <c r="AU141" s="230" t="s">
        <v>79</v>
      </c>
      <c r="AY141" s="229" t="s">
        <v>168</v>
      </c>
      <c r="BK141" s="231">
        <f>SUM(BK142:BK169)</f>
        <v>0</v>
      </c>
    </row>
    <row r="142" s="2" customFormat="1" ht="24.15" customHeight="1">
      <c r="A142" s="35"/>
      <c r="B142" s="36"/>
      <c r="C142" s="234" t="s">
        <v>197</v>
      </c>
      <c r="D142" s="234" t="s">
        <v>170</v>
      </c>
      <c r="E142" s="235" t="s">
        <v>981</v>
      </c>
      <c r="F142" s="236" t="s">
        <v>982</v>
      </c>
      <c r="G142" s="237" t="s">
        <v>267</v>
      </c>
      <c r="H142" s="238">
        <v>15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268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268</v>
      </c>
      <c r="BM142" s="245" t="s">
        <v>983</v>
      </c>
    </row>
    <row r="143" s="2" customFormat="1" ht="24.15" customHeight="1">
      <c r="A143" s="35"/>
      <c r="B143" s="36"/>
      <c r="C143" s="247" t="s">
        <v>201</v>
      </c>
      <c r="D143" s="247" t="s">
        <v>212</v>
      </c>
      <c r="E143" s="248" t="s">
        <v>984</v>
      </c>
      <c r="F143" s="249" t="s">
        <v>985</v>
      </c>
      <c r="G143" s="250" t="s">
        <v>267</v>
      </c>
      <c r="H143" s="251">
        <v>15</v>
      </c>
      <c r="I143" s="252"/>
      <c r="J143" s="251">
        <f>ROUND(I143*H143,2)</f>
        <v>0</v>
      </c>
      <c r="K143" s="253"/>
      <c r="L143" s="254"/>
      <c r="M143" s="255" t="s">
        <v>1</v>
      </c>
      <c r="N143" s="256" t="s">
        <v>41</v>
      </c>
      <c r="O143" s="94"/>
      <c r="P143" s="243">
        <f>O143*H143</f>
        <v>0</v>
      </c>
      <c r="Q143" s="243">
        <v>0.00038000000000000002</v>
      </c>
      <c r="R143" s="243">
        <f>Q143*H143</f>
        <v>0.0057000000000000002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272</v>
      </c>
      <c r="AT143" s="245" t="s">
        <v>212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272</v>
      </c>
      <c r="BM143" s="245" t="s">
        <v>986</v>
      </c>
    </row>
    <row r="144" s="2" customFormat="1" ht="24.15" customHeight="1">
      <c r="A144" s="35"/>
      <c r="B144" s="36"/>
      <c r="C144" s="234" t="s">
        <v>206</v>
      </c>
      <c r="D144" s="234" t="s">
        <v>170</v>
      </c>
      <c r="E144" s="235" t="s">
        <v>987</v>
      </c>
      <c r="F144" s="236" t="s">
        <v>988</v>
      </c>
      <c r="G144" s="237" t="s">
        <v>267</v>
      </c>
      <c r="H144" s="238">
        <v>4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268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268</v>
      </c>
      <c r="BM144" s="245" t="s">
        <v>989</v>
      </c>
    </row>
    <row r="145" s="2" customFormat="1" ht="16.5" customHeight="1">
      <c r="A145" s="35"/>
      <c r="B145" s="36"/>
      <c r="C145" s="247" t="s">
        <v>211</v>
      </c>
      <c r="D145" s="247" t="s">
        <v>212</v>
      </c>
      <c r="E145" s="248" t="s">
        <v>990</v>
      </c>
      <c r="F145" s="249" t="s">
        <v>991</v>
      </c>
      <c r="G145" s="250" t="s">
        <v>267</v>
      </c>
      <c r="H145" s="251">
        <v>4.4000000000000004</v>
      </c>
      <c r="I145" s="252"/>
      <c r="J145" s="251">
        <f>ROUND(I145*H145,2)</f>
        <v>0</v>
      </c>
      <c r="K145" s="253"/>
      <c r="L145" s="254"/>
      <c r="M145" s="255" t="s">
        <v>1</v>
      </c>
      <c r="N145" s="256" t="s">
        <v>41</v>
      </c>
      <c r="O145" s="94"/>
      <c r="P145" s="243">
        <f>O145*H145</f>
        <v>0</v>
      </c>
      <c r="Q145" s="243">
        <v>5.0000000000000002E-05</v>
      </c>
      <c r="R145" s="243">
        <f>Q145*H145</f>
        <v>0.00022000000000000004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272</v>
      </c>
      <c r="AT145" s="245" t="s">
        <v>212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272</v>
      </c>
      <c r="BM145" s="245" t="s">
        <v>992</v>
      </c>
    </row>
    <row r="146" s="2" customFormat="1" ht="16.5" customHeight="1">
      <c r="A146" s="35"/>
      <c r="B146" s="36"/>
      <c r="C146" s="234" t="s">
        <v>216</v>
      </c>
      <c r="D146" s="234" t="s">
        <v>170</v>
      </c>
      <c r="E146" s="235" t="s">
        <v>993</v>
      </c>
      <c r="F146" s="236" t="s">
        <v>994</v>
      </c>
      <c r="G146" s="237" t="s">
        <v>348</v>
      </c>
      <c r="H146" s="238">
        <v>2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268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268</v>
      </c>
      <c r="BM146" s="245" t="s">
        <v>995</v>
      </c>
    </row>
    <row r="147" s="2" customFormat="1" ht="24.15" customHeight="1">
      <c r="A147" s="35"/>
      <c r="B147" s="36"/>
      <c r="C147" s="234" t="s">
        <v>220</v>
      </c>
      <c r="D147" s="234" t="s">
        <v>170</v>
      </c>
      <c r="E147" s="235" t="s">
        <v>996</v>
      </c>
      <c r="F147" s="236" t="s">
        <v>997</v>
      </c>
      <c r="G147" s="237" t="s">
        <v>998</v>
      </c>
      <c r="H147" s="238">
        <v>1</v>
      </c>
      <c r="I147" s="239"/>
      <c r="J147" s="238">
        <f>ROUND(I147*H147,2)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268</v>
      </c>
      <c r="AT147" s="245" t="s">
        <v>170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268</v>
      </c>
      <c r="BM147" s="245" t="s">
        <v>999</v>
      </c>
    </row>
    <row r="148" s="2" customFormat="1" ht="16.5" customHeight="1">
      <c r="A148" s="35"/>
      <c r="B148" s="36"/>
      <c r="C148" s="234" t="s">
        <v>224</v>
      </c>
      <c r="D148" s="234" t="s">
        <v>170</v>
      </c>
      <c r="E148" s="235" t="s">
        <v>313</v>
      </c>
      <c r="F148" s="236" t="s">
        <v>314</v>
      </c>
      <c r="G148" s="237" t="s">
        <v>267</v>
      </c>
      <c r="H148" s="238">
        <v>4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268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268</v>
      </c>
      <c r="BM148" s="245" t="s">
        <v>1000</v>
      </c>
    </row>
    <row r="149" s="2" customFormat="1" ht="24.15" customHeight="1">
      <c r="A149" s="35"/>
      <c r="B149" s="36"/>
      <c r="C149" s="247" t="s">
        <v>228</v>
      </c>
      <c r="D149" s="247" t="s">
        <v>212</v>
      </c>
      <c r="E149" s="248" t="s">
        <v>317</v>
      </c>
      <c r="F149" s="249" t="s">
        <v>318</v>
      </c>
      <c r="G149" s="250" t="s">
        <v>319</v>
      </c>
      <c r="H149" s="251">
        <v>4</v>
      </c>
      <c r="I149" s="252"/>
      <c r="J149" s="251">
        <f>ROUND(I149*H149,2)</f>
        <v>0</v>
      </c>
      <c r="K149" s="253"/>
      <c r="L149" s="254"/>
      <c r="M149" s="255" t="s">
        <v>1</v>
      </c>
      <c r="N149" s="256" t="s">
        <v>41</v>
      </c>
      <c r="O149" s="94"/>
      <c r="P149" s="243">
        <f>O149*H149</f>
        <v>0</v>
      </c>
      <c r="Q149" s="243">
        <v>0.001</v>
      </c>
      <c r="R149" s="243">
        <f>Q149*H149</f>
        <v>0.0040000000000000001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272</v>
      </c>
      <c r="AT149" s="245" t="s">
        <v>212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272</v>
      </c>
      <c r="BM149" s="245" t="s">
        <v>1001</v>
      </c>
    </row>
    <row r="150" s="2" customFormat="1" ht="24.15" customHeight="1">
      <c r="A150" s="35"/>
      <c r="B150" s="36"/>
      <c r="C150" s="234" t="s">
        <v>234</v>
      </c>
      <c r="D150" s="234" t="s">
        <v>170</v>
      </c>
      <c r="E150" s="235" t="s">
        <v>322</v>
      </c>
      <c r="F150" s="236" t="s">
        <v>323</v>
      </c>
      <c r="G150" s="237" t="s">
        <v>267</v>
      </c>
      <c r="H150" s="238">
        <v>1</v>
      </c>
      <c r="I150" s="239"/>
      <c r="J150" s="238">
        <f>ROUND(I150*H150,2)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268</v>
      </c>
      <c r="AT150" s="245" t="s">
        <v>170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268</v>
      </c>
      <c r="BM150" s="245" t="s">
        <v>1002</v>
      </c>
    </row>
    <row r="151" s="2" customFormat="1" ht="21.75" customHeight="1">
      <c r="A151" s="35"/>
      <c r="B151" s="36"/>
      <c r="C151" s="247" t="s">
        <v>277</v>
      </c>
      <c r="D151" s="247" t="s">
        <v>212</v>
      </c>
      <c r="E151" s="248" t="s">
        <v>326</v>
      </c>
      <c r="F151" s="249" t="s">
        <v>327</v>
      </c>
      <c r="G151" s="250" t="s">
        <v>319</v>
      </c>
      <c r="H151" s="251">
        <v>0.01</v>
      </c>
      <c r="I151" s="252"/>
      <c r="J151" s="251">
        <f>ROUND(I151*H151,2)</f>
        <v>0</v>
      </c>
      <c r="K151" s="253"/>
      <c r="L151" s="254"/>
      <c r="M151" s="255" t="s">
        <v>1</v>
      </c>
      <c r="N151" s="256" t="s">
        <v>41</v>
      </c>
      <c r="O151" s="94"/>
      <c r="P151" s="243">
        <f>O151*H151</f>
        <v>0</v>
      </c>
      <c r="Q151" s="243">
        <v>0.001</v>
      </c>
      <c r="R151" s="243">
        <f>Q151*H151</f>
        <v>1.0000000000000001E-05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272</v>
      </c>
      <c r="AT151" s="245" t="s">
        <v>212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272</v>
      </c>
      <c r="BM151" s="245" t="s">
        <v>1003</v>
      </c>
    </row>
    <row r="152" s="2" customFormat="1" ht="21.75" customHeight="1">
      <c r="A152" s="35"/>
      <c r="B152" s="36"/>
      <c r="C152" s="247" t="s">
        <v>281</v>
      </c>
      <c r="D152" s="247" t="s">
        <v>212</v>
      </c>
      <c r="E152" s="248" t="s">
        <v>330</v>
      </c>
      <c r="F152" s="249" t="s">
        <v>331</v>
      </c>
      <c r="G152" s="250" t="s">
        <v>319</v>
      </c>
      <c r="H152" s="251">
        <v>0.01</v>
      </c>
      <c r="I152" s="252"/>
      <c r="J152" s="251">
        <f>ROUND(I152*H152,2)</f>
        <v>0</v>
      </c>
      <c r="K152" s="253"/>
      <c r="L152" s="254"/>
      <c r="M152" s="255" t="s">
        <v>1</v>
      </c>
      <c r="N152" s="256" t="s">
        <v>41</v>
      </c>
      <c r="O152" s="94"/>
      <c r="P152" s="243">
        <f>O152*H152</f>
        <v>0</v>
      </c>
      <c r="Q152" s="243">
        <v>0.001</v>
      </c>
      <c r="R152" s="243">
        <f>Q152*H152</f>
        <v>1.0000000000000001E-05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272</v>
      </c>
      <c r="AT152" s="245" t="s">
        <v>212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272</v>
      </c>
      <c r="BM152" s="245" t="s">
        <v>1004</v>
      </c>
    </row>
    <row r="153" s="2" customFormat="1" ht="16.5" customHeight="1">
      <c r="A153" s="35"/>
      <c r="B153" s="36"/>
      <c r="C153" s="247" t="s">
        <v>285</v>
      </c>
      <c r="D153" s="247" t="s">
        <v>212</v>
      </c>
      <c r="E153" s="248" t="s">
        <v>334</v>
      </c>
      <c r="F153" s="249" t="s">
        <v>335</v>
      </c>
      <c r="G153" s="250" t="s">
        <v>319</v>
      </c>
      <c r="H153" s="251">
        <v>0.01</v>
      </c>
      <c r="I153" s="252"/>
      <c r="J153" s="251">
        <f>ROUND(I153*H153,2)</f>
        <v>0</v>
      </c>
      <c r="K153" s="253"/>
      <c r="L153" s="254"/>
      <c r="M153" s="255" t="s">
        <v>1</v>
      </c>
      <c r="N153" s="256" t="s">
        <v>41</v>
      </c>
      <c r="O153" s="94"/>
      <c r="P153" s="243">
        <f>O153*H153</f>
        <v>0</v>
      </c>
      <c r="Q153" s="243">
        <v>0.001</v>
      </c>
      <c r="R153" s="243">
        <f>Q153*H153</f>
        <v>1.0000000000000001E-05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272</v>
      </c>
      <c r="AT153" s="245" t="s">
        <v>212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272</v>
      </c>
      <c r="BM153" s="245" t="s">
        <v>1005</v>
      </c>
    </row>
    <row r="154" s="2" customFormat="1" ht="33" customHeight="1">
      <c r="A154" s="35"/>
      <c r="B154" s="36"/>
      <c r="C154" s="234" t="s">
        <v>7</v>
      </c>
      <c r="D154" s="234" t="s">
        <v>170</v>
      </c>
      <c r="E154" s="235" t="s">
        <v>338</v>
      </c>
      <c r="F154" s="236" t="s">
        <v>339</v>
      </c>
      <c r="G154" s="237" t="s">
        <v>267</v>
      </c>
      <c r="H154" s="238">
        <v>9</v>
      </c>
      <c r="I154" s="239"/>
      <c r="J154" s="238">
        <f>ROUND(I154*H154,2)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268</v>
      </c>
      <c r="AT154" s="245" t="s">
        <v>170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268</v>
      </c>
      <c r="BM154" s="245" t="s">
        <v>1006</v>
      </c>
    </row>
    <row r="155" s="2" customFormat="1" ht="16.5" customHeight="1">
      <c r="A155" s="35"/>
      <c r="B155" s="36"/>
      <c r="C155" s="247" t="s">
        <v>292</v>
      </c>
      <c r="D155" s="247" t="s">
        <v>212</v>
      </c>
      <c r="E155" s="248" t="s">
        <v>342</v>
      </c>
      <c r="F155" s="249" t="s">
        <v>343</v>
      </c>
      <c r="G155" s="250" t="s">
        <v>319</v>
      </c>
      <c r="H155" s="251">
        <v>8.4600000000000009</v>
      </c>
      <c r="I155" s="252"/>
      <c r="J155" s="251">
        <f>ROUND(I155*H155,2)</f>
        <v>0</v>
      </c>
      <c r="K155" s="253"/>
      <c r="L155" s="254"/>
      <c r="M155" s="255" t="s">
        <v>1</v>
      </c>
      <c r="N155" s="256" t="s">
        <v>41</v>
      </c>
      <c r="O155" s="94"/>
      <c r="P155" s="243">
        <f>O155*H155</f>
        <v>0</v>
      </c>
      <c r="Q155" s="243">
        <v>0.001</v>
      </c>
      <c r="R155" s="243">
        <f>Q155*H155</f>
        <v>0.0084600000000000005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272</v>
      </c>
      <c r="AT155" s="245" t="s">
        <v>212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272</v>
      </c>
      <c r="BM155" s="245" t="s">
        <v>1007</v>
      </c>
    </row>
    <row r="156" s="2" customFormat="1" ht="16.5" customHeight="1">
      <c r="A156" s="35"/>
      <c r="B156" s="36"/>
      <c r="C156" s="234" t="s">
        <v>296</v>
      </c>
      <c r="D156" s="234" t="s">
        <v>170</v>
      </c>
      <c r="E156" s="235" t="s">
        <v>346</v>
      </c>
      <c r="F156" s="236" t="s">
        <v>347</v>
      </c>
      <c r="G156" s="237" t="s">
        <v>348</v>
      </c>
      <c r="H156" s="238">
        <v>6</v>
      </c>
      <c r="I156" s="239"/>
      <c r="J156" s="238">
        <f>ROUND(I156*H156,2)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268</v>
      </c>
      <c r="AT156" s="245" t="s">
        <v>170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268</v>
      </c>
      <c r="BM156" s="245" t="s">
        <v>1008</v>
      </c>
    </row>
    <row r="157" s="2" customFormat="1" ht="16.5" customHeight="1">
      <c r="A157" s="35"/>
      <c r="B157" s="36"/>
      <c r="C157" s="247" t="s">
        <v>300</v>
      </c>
      <c r="D157" s="247" t="s">
        <v>212</v>
      </c>
      <c r="E157" s="248" t="s">
        <v>1009</v>
      </c>
      <c r="F157" s="249" t="s">
        <v>1010</v>
      </c>
      <c r="G157" s="250" t="s">
        <v>209</v>
      </c>
      <c r="H157" s="251">
        <v>2</v>
      </c>
      <c r="I157" s="252"/>
      <c r="J157" s="251">
        <f>ROUND(I157*H157,2)</f>
        <v>0</v>
      </c>
      <c r="K157" s="253"/>
      <c r="L157" s="254"/>
      <c r="M157" s="255" t="s">
        <v>1</v>
      </c>
      <c r="N157" s="256" t="s">
        <v>41</v>
      </c>
      <c r="O157" s="94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272</v>
      </c>
      <c r="AT157" s="245" t="s">
        <v>212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272</v>
      </c>
      <c r="BM157" s="245" t="s">
        <v>1011</v>
      </c>
    </row>
    <row r="158" s="2" customFormat="1" ht="24.15" customHeight="1">
      <c r="A158" s="35"/>
      <c r="B158" s="36"/>
      <c r="C158" s="247" t="s">
        <v>304</v>
      </c>
      <c r="D158" s="247" t="s">
        <v>212</v>
      </c>
      <c r="E158" s="248" t="s">
        <v>351</v>
      </c>
      <c r="F158" s="249" t="s">
        <v>352</v>
      </c>
      <c r="G158" s="250" t="s">
        <v>209</v>
      </c>
      <c r="H158" s="251">
        <v>2</v>
      </c>
      <c r="I158" s="252"/>
      <c r="J158" s="251">
        <f>ROUND(I158*H158,2)</f>
        <v>0</v>
      </c>
      <c r="K158" s="253"/>
      <c r="L158" s="254"/>
      <c r="M158" s="255" t="s">
        <v>1</v>
      </c>
      <c r="N158" s="256" t="s">
        <v>41</v>
      </c>
      <c r="O158" s="94"/>
      <c r="P158" s="243">
        <f>O158*H158</f>
        <v>0</v>
      </c>
      <c r="Q158" s="243">
        <v>0.00022000000000000001</v>
      </c>
      <c r="R158" s="243">
        <f>Q158*H158</f>
        <v>0.00044000000000000002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272</v>
      </c>
      <c r="AT158" s="245" t="s">
        <v>212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272</v>
      </c>
      <c r="BM158" s="245" t="s">
        <v>1012</v>
      </c>
    </row>
    <row r="159" s="2" customFormat="1" ht="16.5" customHeight="1">
      <c r="A159" s="35"/>
      <c r="B159" s="36"/>
      <c r="C159" s="247" t="s">
        <v>308</v>
      </c>
      <c r="D159" s="247" t="s">
        <v>212</v>
      </c>
      <c r="E159" s="248" t="s">
        <v>1013</v>
      </c>
      <c r="F159" s="249" t="s">
        <v>1014</v>
      </c>
      <c r="G159" s="250" t="s">
        <v>209</v>
      </c>
      <c r="H159" s="251">
        <v>2</v>
      </c>
      <c r="I159" s="252"/>
      <c r="J159" s="251">
        <f>ROUND(I159*H159,2)</f>
        <v>0</v>
      </c>
      <c r="K159" s="253"/>
      <c r="L159" s="254"/>
      <c r="M159" s="255" t="s">
        <v>1</v>
      </c>
      <c r="N159" s="256" t="s">
        <v>41</v>
      </c>
      <c r="O159" s="94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272</v>
      </c>
      <c r="AT159" s="245" t="s">
        <v>212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272</v>
      </c>
      <c r="BM159" s="245" t="s">
        <v>1015</v>
      </c>
    </row>
    <row r="160" s="2" customFormat="1" ht="24.15" customHeight="1">
      <c r="A160" s="35"/>
      <c r="B160" s="36"/>
      <c r="C160" s="234" t="s">
        <v>312</v>
      </c>
      <c r="D160" s="234" t="s">
        <v>170</v>
      </c>
      <c r="E160" s="235" t="s">
        <v>1016</v>
      </c>
      <c r="F160" s="236" t="s">
        <v>1017</v>
      </c>
      <c r="G160" s="237" t="s">
        <v>267</v>
      </c>
      <c r="H160" s="238">
        <v>36</v>
      </c>
      <c r="I160" s="239"/>
      <c r="J160" s="238">
        <f>ROUND(I160*H160,2)</f>
        <v>0</v>
      </c>
      <c r="K160" s="240"/>
      <c r="L160" s="41"/>
      <c r="M160" s="241" t="s">
        <v>1</v>
      </c>
      <c r="N160" s="242" t="s">
        <v>41</v>
      </c>
      <c r="O160" s="94"/>
      <c r="P160" s="243">
        <f>O160*H160</f>
        <v>0</v>
      </c>
      <c r="Q160" s="243">
        <v>0</v>
      </c>
      <c r="R160" s="243">
        <f>Q160*H160</f>
        <v>0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268</v>
      </c>
      <c r="AT160" s="245" t="s">
        <v>170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268</v>
      </c>
      <c r="BM160" s="245" t="s">
        <v>1018</v>
      </c>
    </row>
    <row r="161" s="2" customFormat="1" ht="16.5" customHeight="1">
      <c r="A161" s="35"/>
      <c r="B161" s="36"/>
      <c r="C161" s="247" t="s">
        <v>316</v>
      </c>
      <c r="D161" s="247" t="s">
        <v>212</v>
      </c>
      <c r="E161" s="248" t="s">
        <v>1019</v>
      </c>
      <c r="F161" s="249" t="s">
        <v>1020</v>
      </c>
      <c r="G161" s="250" t="s">
        <v>267</v>
      </c>
      <c r="H161" s="251">
        <v>36</v>
      </c>
      <c r="I161" s="252"/>
      <c r="J161" s="251">
        <f>ROUND(I161*H161,2)</f>
        <v>0</v>
      </c>
      <c r="K161" s="253"/>
      <c r="L161" s="254"/>
      <c r="M161" s="255" t="s">
        <v>1</v>
      </c>
      <c r="N161" s="256" t="s">
        <v>41</v>
      </c>
      <c r="O161" s="94"/>
      <c r="P161" s="243">
        <f>O161*H161</f>
        <v>0</v>
      </c>
      <c r="Q161" s="243">
        <v>0.00114</v>
      </c>
      <c r="R161" s="243">
        <f>Q161*H161</f>
        <v>0.04104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272</v>
      </c>
      <c r="AT161" s="245" t="s">
        <v>212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272</v>
      </c>
      <c r="BM161" s="245" t="s">
        <v>1021</v>
      </c>
    </row>
    <row r="162" s="2" customFormat="1" ht="21.75" customHeight="1">
      <c r="A162" s="35"/>
      <c r="B162" s="36"/>
      <c r="C162" s="234" t="s">
        <v>321</v>
      </c>
      <c r="D162" s="234" t="s">
        <v>170</v>
      </c>
      <c r="E162" s="235" t="s">
        <v>371</v>
      </c>
      <c r="F162" s="236" t="s">
        <v>372</v>
      </c>
      <c r="G162" s="237" t="s">
        <v>267</v>
      </c>
      <c r="H162" s="238">
        <v>12</v>
      </c>
      <c r="I162" s="239"/>
      <c r="J162" s="238">
        <f>ROUND(I162*H162,2)</f>
        <v>0</v>
      </c>
      <c r="K162" s="240"/>
      <c r="L162" s="41"/>
      <c r="M162" s="241" t="s">
        <v>1</v>
      </c>
      <c r="N162" s="242" t="s">
        <v>41</v>
      </c>
      <c r="O162" s="94"/>
      <c r="P162" s="243">
        <f>O162*H162</f>
        <v>0</v>
      </c>
      <c r="Q162" s="243">
        <v>0</v>
      </c>
      <c r="R162" s="243">
        <f>Q162*H162</f>
        <v>0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268</v>
      </c>
      <c r="AT162" s="245" t="s">
        <v>170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268</v>
      </c>
      <c r="BM162" s="245" t="s">
        <v>1022</v>
      </c>
    </row>
    <row r="163" s="2" customFormat="1" ht="16.5" customHeight="1">
      <c r="A163" s="35"/>
      <c r="B163" s="36"/>
      <c r="C163" s="234" t="s">
        <v>325</v>
      </c>
      <c r="D163" s="234" t="s">
        <v>170</v>
      </c>
      <c r="E163" s="235" t="s">
        <v>379</v>
      </c>
      <c r="F163" s="236" t="s">
        <v>380</v>
      </c>
      <c r="G163" s="237" t="s">
        <v>381</v>
      </c>
      <c r="H163" s="238">
        <v>1</v>
      </c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382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382</v>
      </c>
      <c r="BM163" s="245" t="s">
        <v>1023</v>
      </c>
    </row>
    <row r="164" s="2" customFormat="1" ht="16.5" customHeight="1">
      <c r="A164" s="35"/>
      <c r="B164" s="36"/>
      <c r="C164" s="234" t="s">
        <v>329</v>
      </c>
      <c r="D164" s="234" t="s">
        <v>170</v>
      </c>
      <c r="E164" s="235" t="s">
        <v>385</v>
      </c>
      <c r="F164" s="236" t="s">
        <v>386</v>
      </c>
      <c r="G164" s="237" t="s">
        <v>381</v>
      </c>
      <c r="H164" s="238">
        <v>1</v>
      </c>
      <c r="I164" s="239"/>
      <c r="J164" s="238">
        <f>ROUND(I164*H164,2)</f>
        <v>0</v>
      </c>
      <c r="K164" s="240"/>
      <c r="L164" s="41"/>
      <c r="M164" s="241" t="s">
        <v>1</v>
      </c>
      <c r="N164" s="242" t="s">
        <v>41</v>
      </c>
      <c r="O164" s="94"/>
      <c r="P164" s="243">
        <f>O164*H164</f>
        <v>0</v>
      </c>
      <c r="Q164" s="243">
        <v>0</v>
      </c>
      <c r="R164" s="243">
        <f>Q164*H164</f>
        <v>0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382</v>
      </c>
      <c r="AT164" s="245" t="s">
        <v>170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382</v>
      </c>
      <c r="BM164" s="245" t="s">
        <v>1024</v>
      </c>
    </row>
    <row r="165" s="2" customFormat="1" ht="16.5" customHeight="1">
      <c r="A165" s="35"/>
      <c r="B165" s="36"/>
      <c r="C165" s="234" t="s">
        <v>333</v>
      </c>
      <c r="D165" s="234" t="s">
        <v>170</v>
      </c>
      <c r="E165" s="235" t="s">
        <v>389</v>
      </c>
      <c r="F165" s="236" t="s">
        <v>390</v>
      </c>
      <c r="G165" s="237" t="s">
        <v>381</v>
      </c>
      <c r="H165" s="238">
        <v>1</v>
      </c>
      <c r="I165" s="239"/>
      <c r="J165" s="238">
        <f>ROUND(I165*H165,2)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0</v>
      </c>
      <c r="R165" s="243">
        <f>Q165*H165</f>
        <v>0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382</v>
      </c>
      <c r="AT165" s="245" t="s">
        <v>170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382</v>
      </c>
      <c r="BM165" s="245" t="s">
        <v>1025</v>
      </c>
    </row>
    <row r="166" s="2" customFormat="1" ht="16.5" customHeight="1">
      <c r="A166" s="35"/>
      <c r="B166" s="36"/>
      <c r="C166" s="234" t="s">
        <v>337</v>
      </c>
      <c r="D166" s="234" t="s">
        <v>170</v>
      </c>
      <c r="E166" s="235" t="s">
        <v>393</v>
      </c>
      <c r="F166" s="236" t="s">
        <v>394</v>
      </c>
      <c r="G166" s="237" t="s">
        <v>381</v>
      </c>
      <c r="H166" s="238">
        <v>3</v>
      </c>
      <c r="I166" s="239"/>
      <c r="J166" s="238">
        <f>ROUND(I166*H166,2)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382</v>
      </c>
      <c r="AT166" s="245" t="s">
        <v>170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382</v>
      </c>
      <c r="BM166" s="245" t="s">
        <v>1026</v>
      </c>
    </row>
    <row r="167" s="2" customFormat="1" ht="16.5" customHeight="1">
      <c r="A167" s="35"/>
      <c r="B167" s="36"/>
      <c r="C167" s="234" t="s">
        <v>341</v>
      </c>
      <c r="D167" s="234" t="s">
        <v>170</v>
      </c>
      <c r="E167" s="235" t="s">
        <v>397</v>
      </c>
      <c r="F167" s="236" t="s">
        <v>398</v>
      </c>
      <c r="G167" s="237" t="s">
        <v>399</v>
      </c>
      <c r="H167" s="239"/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</v>
      </c>
      <c r="R167" s="243">
        <f>Q167*H167</f>
        <v>0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268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268</v>
      </c>
      <c r="BM167" s="245" t="s">
        <v>1027</v>
      </c>
    </row>
    <row r="168" s="2" customFormat="1" ht="16.5" customHeight="1">
      <c r="A168" s="35"/>
      <c r="B168" s="36"/>
      <c r="C168" s="234" t="s">
        <v>345</v>
      </c>
      <c r="D168" s="234" t="s">
        <v>170</v>
      </c>
      <c r="E168" s="235" t="s">
        <v>402</v>
      </c>
      <c r="F168" s="236" t="s">
        <v>403</v>
      </c>
      <c r="G168" s="237" t="s">
        <v>399</v>
      </c>
      <c r="H168" s="239"/>
      <c r="I168" s="239"/>
      <c r="J168" s="238">
        <f>ROUND(I168*H168,2)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272</v>
      </c>
      <c r="AT168" s="245" t="s">
        <v>170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272</v>
      </c>
      <c r="BM168" s="245" t="s">
        <v>1028</v>
      </c>
    </row>
    <row r="169" s="2" customFormat="1" ht="16.5" customHeight="1">
      <c r="A169" s="35"/>
      <c r="B169" s="36"/>
      <c r="C169" s="234" t="s">
        <v>350</v>
      </c>
      <c r="D169" s="234" t="s">
        <v>170</v>
      </c>
      <c r="E169" s="235" t="s">
        <v>406</v>
      </c>
      <c r="F169" s="236" t="s">
        <v>407</v>
      </c>
      <c r="G169" s="237" t="s">
        <v>399</v>
      </c>
      <c r="H169" s="239"/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268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268</v>
      </c>
      <c r="BM169" s="245" t="s">
        <v>1029</v>
      </c>
    </row>
    <row r="170" s="12" customFormat="1" ht="22.8" customHeight="1">
      <c r="A170" s="12"/>
      <c r="B170" s="218"/>
      <c r="C170" s="219"/>
      <c r="D170" s="220" t="s">
        <v>74</v>
      </c>
      <c r="E170" s="232" t="s">
        <v>1030</v>
      </c>
      <c r="F170" s="232" t="s">
        <v>1031</v>
      </c>
      <c r="G170" s="219"/>
      <c r="H170" s="219"/>
      <c r="I170" s="222"/>
      <c r="J170" s="233">
        <f>BK170</f>
        <v>0</v>
      </c>
      <c r="K170" s="219"/>
      <c r="L170" s="224"/>
      <c r="M170" s="225"/>
      <c r="N170" s="226"/>
      <c r="O170" s="226"/>
      <c r="P170" s="227">
        <f>SUM(P171:P172)</f>
        <v>0</v>
      </c>
      <c r="Q170" s="226"/>
      <c r="R170" s="227">
        <f>SUM(R171:R172)</f>
        <v>0.027900527999999997</v>
      </c>
      <c r="S170" s="226"/>
      <c r="T170" s="228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9" t="s">
        <v>102</v>
      </c>
      <c r="AT170" s="230" t="s">
        <v>74</v>
      </c>
      <c r="AU170" s="230" t="s">
        <v>79</v>
      </c>
      <c r="AY170" s="229" t="s">
        <v>168</v>
      </c>
      <c r="BK170" s="231">
        <f>SUM(BK171:BK172)</f>
        <v>0</v>
      </c>
    </row>
    <row r="171" s="2" customFormat="1" ht="16.5" customHeight="1">
      <c r="A171" s="35"/>
      <c r="B171" s="36"/>
      <c r="C171" s="234" t="s">
        <v>354</v>
      </c>
      <c r="D171" s="234" t="s">
        <v>170</v>
      </c>
      <c r="E171" s="235" t="s">
        <v>1032</v>
      </c>
      <c r="F171" s="236" t="s">
        <v>1033</v>
      </c>
      <c r="G171" s="237" t="s">
        <v>267</v>
      </c>
      <c r="H171" s="238">
        <v>24</v>
      </c>
      <c r="I171" s="239"/>
      <c r="J171" s="238">
        <f>ROUND(I171*H171,2)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7.5220000000000001E-06</v>
      </c>
      <c r="R171" s="243">
        <f>Q171*H171</f>
        <v>0.000180528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268</v>
      </c>
      <c r="AT171" s="245" t="s">
        <v>170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268</v>
      </c>
      <c r="BM171" s="245" t="s">
        <v>1034</v>
      </c>
    </row>
    <row r="172" s="2" customFormat="1" ht="37.8" customHeight="1">
      <c r="A172" s="35"/>
      <c r="B172" s="36"/>
      <c r="C172" s="247" t="s">
        <v>358</v>
      </c>
      <c r="D172" s="247" t="s">
        <v>212</v>
      </c>
      <c r="E172" s="248" t="s">
        <v>1035</v>
      </c>
      <c r="F172" s="249" t="s">
        <v>1036</v>
      </c>
      <c r="G172" s="250" t="s">
        <v>267</v>
      </c>
      <c r="H172" s="251">
        <v>26.399999999999999</v>
      </c>
      <c r="I172" s="252"/>
      <c r="J172" s="251">
        <f>ROUND(I172*H172,2)</f>
        <v>0</v>
      </c>
      <c r="K172" s="253"/>
      <c r="L172" s="254"/>
      <c r="M172" s="255" t="s">
        <v>1</v>
      </c>
      <c r="N172" s="256" t="s">
        <v>41</v>
      </c>
      <c r="O172" s="94"/>
      <c r="P172" s="243">
        <f>O172*H172</f>
        <v>0</v>
      </c>
      <c r="Q172" s="243">
        <v>0.0010499999999999999</v>
      </c>
      <c r="R172" s="243">
        <f>Q172*H172</f>
        <v>0.027719999999999998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197</v>
      </c>
      <c r="AT172" s="245" t="s">
        <v>212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109</v>
      </c>
      <c r="BM172" s="245" t="s">
        <v>1037</v>
      </c>
    </row>
    <row r="173" s="12" customFormat="1" ht="22.8" customHeight="1">
      <c r="A173" s="12"/>
      <c r="B173" s="218"/>
      <c r="C173" s="219"/>
      <c r="D173" s="220" t="s">
        <v>74</v>
      </c>
      <c r="E173" s="232" t="s">
        <v>409</v>
      </c>
      <c r="F173" s="232" t="s">
        <v>410</v>
      </c>
      <c r="G173" s="219"/>
      <c r="H173" s="219"/>
      <c r="I173" s="222"/>
      <c r="J173" s="233">
        <f>BK173</f>
        <v>0</v>
      </c>
      <c r="K173" s="219"/>
      <c r="L173" s="224"/>
      <c r="M173" s="225"/>
      <c r="N173" s="226"/>
      <c r="O173" s="226"/>
      <c r="P173" s="227">
        <f>SUM(P174:P185)</f>
        <v>0</v>
      </c>
      <c r="Q173" s="226"/>
      <c r="R173" s="227">
        <f>SUM(R174:R185)</f>
        <v>1.26505</v>
      </c>
      <c r="S173" s="226"/>
      <c r="T173" s="228">
        <f>SUM(T174:T185)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9" t="s">
        <v>102</v>
      </c>
      <c r="AT173" s="230" t="s">
        <v>74</v>
      </c>
      <c r="AU173" s="230" t="s">
        <v>79</v>
      </c>
      <c r="AY173" s="229" t="s">
        <v>168</v>
      </c>
      <c r="BK173" s="231">
        <f>SUM(BK174:BK185)</f>
        <v>0</v>
      </c>
    </row>
    <row r="174" s="2" customFormat="1" ht="24.15" customHeight="1">
      <c r="A174" s="35"/>
      <c r="B174" s="36"/>
      <c r="C174" s="234" t="s">
        <v>362</v>
      </c>
      <c r="D174" s="234" t="s">
        <v>170</v>
      </c>
      <c r="E174" s="235" t="s">
        <v>412</v>
      </c>
      <c r="F174" s="236" t="s">
        <v>413</v>
      </c>
      <c r="G174" s="237" t="s">
        <v>414</v>
      </c>
      <c r="H174" s="238">
        <v>0.050000000000000003</v>
      </c>
      <c r="I174" s="239"/>
      <c r="J174" s="238">
        <f>ROUND(I174*H174,2)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0</v>
      </c>
      <c r="R174" s="243">
        <f>Q174*H174</f>
        <v>0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268</v>
      </c>
      <c r="AT174" s="245" t="s">
        <v>170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268</v>
      </c>
      <c r="BM174" s="245" t="s">
        <v>1038</v>
      </c>
    </row>
    <row r="175" s="2" customFormat="1" ht="16.5" customHeight="1">
      <c r="A175" s="35"/>
      <c r="B175" s="36"/>
      <c r="C175" s="247" t="s">
        <v>366</v>
      </c>
      <c r="D175" s="247" t="s">
        <v>212</v>
      </c>
      <c r="E175" s="248" t="s">
        <v>417</v>
      </c>
      <c r="F175" s="249" t="s">
        <v>418</v>
      </c>
      <c r="G175" s="250" t="s">
        <v>319</v>
      </c>
      <c r="H175" s="251">
        <v>0.029999999999999999</v>
      </c>
      <c r="I175" s="252"/>
      <c r="J175" s="251">
        <f>ROUND(I175*H175,2)</f>
        <v>0</v>
      </c>
      <c r="K175" s="253"/>
      <c r="L175" s="254"/>
      <c r="M175" s="255" t="s">
        <v>1</v>
      </c>
      <c r="N175" s="256" t="s">
        <v>41</v>
      </c>
      <c r="O175" s="94"/>
      <c r="P175" s="243">
        <f>O175*H175</f>
        <v>0</v>
      </c>
      <c r="Q175" s="243">
        <v>0.001</v>
      </c>
      <c r="R175" s="243">
        <f>Q175*H175</f>
        <v>3.0000000000000001E-05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272</v>
      </c>
      <c r="AT175" s="245" t="s">
        <v>212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272</v>
      </c>
      <c r="BM175" s="245" t="s">
        <v>1039</v>
      </c>
    </row>
    <row r="176" s="2" customFormat="1" ht="16.5" customHeight="1">
      <c r="A176" s="35"/>
      <c r="B176" s="36"/>
      <c r="C176" s="247" t="s">
        <v>370</v>
      </c>
      <c r="D176" s="247" t="s">
        <v>212</v>
      </c>
      <c r="E176" s="248" t="s">
        <v>421</v>
      </c>
      <c r="F176" s="249" t="s">
        <v>422</v>
      </c>
      <c r="G176" s="250" t="s">
        <v>423</v>
      </c>
      <c r="H176" s="251">
        <v>0.5</v>
      </c>
      <c r="I176" s="252"/>
      <c r="J176" s="251">
        <f>ROUND(I176*H176,2)</f>
        <v>0</v>
      </c>
      <c r="K176" s="253"/>
      <c r="L176" s="254"/>
      <c r="M176" s="255" t="s">
        <v>1</v>
      </c>
      <c r="N176" s="256" t="s">
        <v>41</v>
      </c>
      <c r="O176" s="94"/>
      <c r="P176" s="243">
        <f>O176*H176</f>
        <v>0</v>
      </c>
      <c r="Q176" s="243">
        <v>0.025000000000000001</v>
      </c>
      <c r="R176" s="243">
        <f>Q176*H176</f>
        <v>0.012500000000000001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272</v>
      </c>
      <c r="AT176" s="245" t="s">
        <v>212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272</v>
      </c>
      <c r="BM176" s="245" t="s">
        <v>1040</v>
      </c>
    </row>
    <row r="177" s="2" customFormat="1" ht="24.15" customHeight="1">
      <c r="A177" s="35"/>
      <c r="B177" s="36"/>
      <c r="C177" s="234" t="s">
        <v>374</v>
      </c>
      <c r="D177" s="234" t="s">
        <v>170</v>
      </c>
      <c r="E177" s="235" t="s">
        <v>1041</v>
      </c>
      <c r="F177" s="236" t="s">
        <v>1042</v>
      </c>
      <c r="G177" s="237" t="s">
        <v>177</v>
      </c>
      <c r="H177" s="238">
        <v>0.82999999999999996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</v>
      </c>
      <c r="R177" s="243">
        <f>Q177*H177</f>
        <v>0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268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268</v>
      </c>
      <c r="BM177" s="245" t="s">
        <v>1043</v>
      </c>
    </row>
    <row r="178" s="2" customFormat="1" ht="24.15" customHeight="1">
      <c r="A178" s="35"/>
      <c r="B178" s="36"/>
      <c r="C178" s="234" t="s">
        <v>378</v>
      </c>
      <c r="D178" s="234" t="s">
        <v>170</v>
      </c>
      <c r="E178" s="235" t="s">
        <v>1044</v>
      </c>
      <c r="F178" s="236" t="s">
        <v>1045</v>
      </c>
      <c r="G178" s="237" t="s">
        <v>267</v>
      </c>
      <c r="H178" s="238">
        <v>12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268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268</v>
      </c>
      <c r="BM178" s="245" t="s">
        <v>1046</v>
      </c>
    </row>
    <row r="179" s="2" customFormat="1" ht="24.15" customHeight="1">
      <c r="A179" s="35"/>
      <c r="B179" s="36"/>
      <c r="C179" s="234" t="s">
        <v>384</v>
      </c>
      <c r="D179" s="234" t="s">
        <v>170</v>
      </c>
      <c r="E179" s="235" t="s">
        <v>434</v>
      </c>
      <c r="F179" s="236" t="s">
        <v>435</v>
      </c>
      <c r="G179" s="237" t="s">
        <v>177</v>
      </c>
      <c r="H179" s="238">
        <v>2.52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268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268</v>
      </c>
      <c r="BM179" s="245" t="s">
        <v>1047</v>
      </c>
    </row>
    <row r="180" s="2" customFormat="1" ht="33" customHeight="1">
      <c r="A180" s="35"/>
      <c r="B180" s="36"/>
      <c r="C180" s="234" t="s">
        <v>388</v>
      </c>
      <c r="D180" s="234" t="s">
        <v>170</v>
      </c>
      <c r="E180" s="235" t="s">
        <v>1048</v>
      </c>
      <c r="F180" s="236" t="s">
        <v>439</v>
      </c>
      <c r="G180" s="237" t="s">
        <v>267</v>
      </c>
      <c r="H180" s="238">
        <v>12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268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268</v>
      </c>
      <c r="BM180" s="245" t="s">
        <v>1049</v>
      </c>
    </row>
    <row r="181" s="2" customFormat="1" ht="16.5" customHeight="1">
      <c r="A181" s="35"/>
      <c r="B181" s="36"/>
      <c r="C181" s="247" t="s">
        <v>392</v>
      </c>
      <c r="D181" s="247" t="s">
        <v>212</v>
      </c>
      <c r="E181" s="248" t="s">
        <v>1050</v>
      </c>
      <c r="F181" s="249" t="s">
        <v>1051</v>
      </c>
      <c r="G181" s="250" t="s">
        <v>190</v>
      </c>
      <c r="H181" s="251">
        <v>1.25</v>
      </c>
      <c r="I181" s="252"/>
      <c r="J181" s="251">
        <f>ROUND(I181*H181,2)</f>
        <v>0</v>
      </c>
      <c r="K181" s="253"/>
      <c r="L181" s="254"/>
      <c r="M181" s="255" t="s">
        <v>1</v>
      </c>
      <c r="N181" s="256" t="s">
        <v>41</v>
      </c>
      <c r="O181" s="94"/>
      <c r="P181" s="243">
        <f>O181*H181</f>
        <v>0</v>
      </c>
      <c r="Q181" s="243">
        <v>1</v>
      </c>
      <c r="R181" s="243">
        <f>Q181*H181</f>
        <v>1.25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272</v>
      </c>
      <c r="AT181" s="245" t="s">
        <v>212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272</v>
      </c>
      <c r="BM181" s="245" t="s">
        <v>1052</v>
      </c>
    </row>
    <row r="182" s="2" customFormat="1" ht="24.15" customHeight="1">
      <c r="A182" s="35"/>
      <c r="B182" s="36"/>
      <c r="C182" s="234" t="s">
        <v>396</v>
      </c>
      <c r="D182" s="234" t="s">
        <v>170</v>
      </c>
      <c r="E182" s="235" t="s">
        <v>1053</v>
      </c>
      <c r="F182" s="236" t="s">
        <v>1054</v>
      </c>
      <c r="G182" s="237" t="s">
        <v>267</v>
      </c>
      <c r="H182" s="238">
        <v>12</v>
      </c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268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268</v>
      </c>
      <c r="BM182" s="245" t="s">
        <v>1055</v>
      </c>
    </row>
    <row r="183" s="2" customFormat="1" ht="16.5" customHeight="1">
      <c r="A183" s="35"/>
      <c r="B183" s="36"/>
      <c r="C183" s="247" t="s">
        <v>401</v>
      </c>
      <c r="D183" s="247" t="s">
        <v>212</v>
      </c>
      <c r="E183" s="248" t="s">
        <v>1056</v>
      </c>
      <c r="F183" s="249" t="s">
        <v>1057</v>
      </c>
      <c r="G183" s="250" t="s">
        <v>212</v>
      </c>
      <c r="H183" s="251">
        <v>12</v>
      </c>
      <c r="I183" s="252"/>
      <c r="J183" s="251">
        <f>ROUND(I183*H183,2)</f>
        <v>0</v>
      </c>
      <c r="K183" s="253"/>
      <c r="L183" s="254"/>
      <c r="M183" s="255" t="s">
        <v>1</v>
      </c>
      <c r="N183" s="256" t="s">
        <v>41</v>
      </c>
      <c r="O183" s="94"/>
      <c r="P183" s="243">
        <f>O183*H183</f>
        <v>0</v>
      </c>
      <c r="Q183" s="243">
        <v>0.00021000000000000001</v>
      </c>
      <c r="R183" s="243">
        <f>Q183*H183</f>
        <v>0.0025200000000000001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272</v>
      </c>
      <c r="AT183" s="245" t="s">
        <v>212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272</v>
      </c>
      <c r="BM183" s="245" t="s">
        <v>1058</v>
      </c>
    </row>
    <row r="184" s="2" customFormat="1" ht="33" customHeight="1">
      <c r="A184" s="35"/>
      <c r="B184" s="36"/>
      <c r="C184" s="234" t="s">
        <v>405</v>
      </c>
      <c r="D184" s="234" t="s">
        <v>170</v>
      </c>
      <c r="E184" s="235" t="s">
        <v>1059</v>
      </c>
      <c r="F184" s="236" t="s">
        <v>455</v>
      </c>
      <c r="G184" s="237" t="s">
        <v>267</v>
      </c>
      <c r="H184" s="238">
        <v>12</v>
      </c>
      <c r="I184" s="239"/>
      <c r="J184" s="238">
        <f>ROUND(I184*H184,2)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268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268</v>
      </c>
      <c r="BM184" s="245" t="s">
        <v>1060</v>
      </c>
    </row>
    <row r="185" s="2" customFormat="1" ht="16.5" customHeight="1">
      <c r="A185" s="35"/>
      <c r="B185" s="36"/>
      <c r="C185" s="234" t="s">
        <v>411</v>
      </c>
      <c r="D185" s="234" t="s">
        <v>170</v>
      </c>
      <c r="E185" s="235" t="s">
        <v>406</v>
      </c>
      <c r="F185" s="236" t="s">
        <v>407</v>
      </c>
      <c r="G185" s="237" t="s">
        <v>399</v>
      </c>
      <c r="H185" s="239"/>
      <c r="I185" s="239"/>
      <c r="J185" s="238">
        <f>ROUND(I185*H185,2)</f>
        <v>0</v>
      </c>
      <c r="K185" s="240"/>
      <c r="L185" s="41"/>
      <c r="M185" s="257" t="s">
        <v>1</v>
      </c>
      <c r="N185" s="258" t="s">
        <v>41</v>
      </c>
      <c r="O185" s="259"/>
      <c r="P185" s="260">
        <f>O185*H185</f>
        <v>0</v>
      </c>
      <c r="Q185" s="260">
        <v>0</v>
      </c>
      <c r="R185" s="260">
        <f>Q185*H185</f>
        <v>0</v>
      </c>
      <c r="S185" s="260">
        <v>0</v>
      </c>
      <c r="T185" s="26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268</v>
      </c>
      <c r="AT185" s="245" t="s">
        <v>170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268</v>
      </c>
      <c r="BM185" s="245" t="s">
        <v>1061</v>
      </c>
    </row>
    <row r="186" s="2" customFormat="1" ht="6.96" customHeight="1">
      <c r="A186" s="35"/>
      <c r="B186" s="69"/>
      <c r="C186" s="70"/>
      <c r="D186" s="70"/>
      <c r="E186" s="70"/>
      <c r="F186" s="70"/>
      <c r="G186" s="70"/>
      <c r="H186" s="70"/>
      <c r="I186" s="70"/>
      <c r="J186" s="70"/>
      <c r="K186" s="70"/>
      <c r="L186" s="41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sheet="1" autoFilter="0" formatColumns="0" formatRows="0" objects="1" scenarios="1" spinCount="100000" saltValue="cH1JeJCf32TO9GeZDzpgllr63QQH1VtWZf4Lh/fL/55fukNd6UmeEsD4C9m6JSXrQc6htTfglaz7nNHyLubTnQ==" hashValue="ZA/FoJqo+48j803bGwZ7crrJG5ZkkY0YKt7HerlcDAb7driQCDJu8XGmrf/+6hXA8eEoyXzrgSBJtKvJW2O6Kw==" algorithmName="SHA-512" password="CC35"/>
  <autoFilter ref="C127:K18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1062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1063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ROUND(J126,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ROUND((SUM(BE126:BE151)),  2)</f>
        <v>0</v>
      </c>
      <c r="G35" s="168"/>
      <c r="H35" s="168"/>
      <c r="I35" s="169">
        <v>0.20000000000000001</v>
      </c>
      <c r="J35" s="167">
        <f>ROUND(((SUM(BE126:BE151))*I35),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ROUND((SUM(BF126:BF151)),  2)</f>
        <v>0</v>
      </c>
      <c r="G36" s="168"/>
      <c r="H36" s="168"/>
      <c r="I36" s="169">
        <v>0.20000000000000001</v>
      </c>
      <c r="J36" s="167">
        <f>ROUND(((SUM(BF126:BF151))*I36),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ROUND((SUM(BG126:BG151)),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ROUND((SUM(BH126:BH151)),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ROUND((SUM(BI126:BI151)),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1062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101-03-01 - Zastávka 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J126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J127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J128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J136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151</v>
      </c>
      <c r="E102" s="203"/>
      <c r="F102" s="203"/>
      <c r="G102" s="203"/>
      <c r="H102" s="203"/>
      <c r="I102" s="203"/>
      <c r="J102" s="204">
        <f>J138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152</v>
      </c>
      <c r="E103" s="203"/>
      <c r="F103" s="203"/>
      <c r="G103" s="203"/>
      <c r="H103" s="203"/>
      <c r="I103" s="203"/>
      <c r="J103" s="204">
        <f>J143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153</v>
      </c>
      <c r="E104" s="203"/>
      <c r="F104" s="203"/>
      <c r="G104" s="203"/>
      <c r="H104" s="203"/>
      <c r="I104" s="203"/>
      <c r="J104" s="204">
        <f>J150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71"/>
      <c r="C110" s="72"/>
      <c r="D110" s="72"/>
      <c r="E110" s="72"/>
      <c r="F110" s="72"/>
      <c r="G110" s="72"/>
      <c r="H110" s="72"/>
      <c r="I110" s="72"/>
      <c r="J110" s="72"/>
      <c r="K110" s="72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154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6.25" customHeight="1">
      <c r="A114" s="35"/>
      <c r="B114" s="36"/>
      <c r="C114" s="37"/>
      <c r="D114" s="37"/>
      <c r="E114" s="190" t="str">
        <f>E7</f>
        <v xml:space="preserve"> Modernizácia zastávok verejnej dopravy a informačných systémov, II. etapa</v>
      </c>
      <c r="F114" s="29"/>
      <c r="G114" s="29"/>
      <c r="H114" s="29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8"/>
      <c r="C115" s="29" t="s">
        <v>139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="2" customFormat="1" ht="16.5" customHeight="1">
      <c r="A116" s="35"/>
      <c r="B116" s="36"/>
      <c r="C116" s="37"/>
      <c r="D116" s="37"/>
      <c r="E116" s="190" t="s">
        <v>1062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141</v>
      </c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9" t="str">
        <f>E11</f>
        <v xml:space="preserve">101-03-01 - Zastávka 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18</v>
      </c>
      <c r="D120" s="37"/>
      <c r="E120" s="37"/>
      <c r="F120" s="24" t="str">
        <f>F14</f>
        <v>KOŠICE</v>
      </c>
      <c r="G120" s="37"/>
      <c r="H120" s="37"/>
      <c r="I120" s="29" t="s">
        <v>20</v>
      </c>
      <c r="J120" s="82" t="str">
        <f>IF(J14="","",J14)</f>
        <v>17. 1. 2022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22</v>
      </c>
      <c r="D122" s="37"/>
      <c r="E122" s="37"/>
      <c r="F122" s="24" t="str">
        <f>E17</f>
        <v>MESTO KOŠICE</v>
      </c>
      <c r="G122" s="37"/>
      <c r="H122" s="37"/>
      <c r="I122" s="29" t="s">
        <v>28</v>
      </c>
      <c r="J122" s="33" t="str">
        <f>E23</f>
        <v>ISPO spol. s r.o.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26</v>
      </c>
      <c r="D123" s="37"/>
      <c r="E123" s="37"/>
      <c r="F123" s="24" t="str">
        <f>IF(E20="","",E20)</f>
        <v>Vyplň údaj</v>
      </c>
      <c r="G123" s="37"/>
      <c r="H123" s="37"/>
      <c r="I123" s="29" t="s">
        <v>32</v>
      </c>
      <c r="J123" s="33" t="str">
        <f>E26</f>
        <v>Ing. Čurlík Ján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206"/>
      <c r="B125" s="207"/>
      <c r="C125" s="208" t="s">
        <v>155</v>
      </c>
      <c r="D125" s="209" t="s">
        <v>60</v>
      </c>
      <c r="E125" s="209" t="s">
        <v>56</v>
      </c>
      <c r="F125" s="209" t="s">
        <v>57</v>
      </c>
      <c r="G125" s="209" t="s">
        <v>156</v>
      </c>
      <c r="H125" s="209" t="s">
        <v>157</v>
      </c>
      <c r="I125" s="209" t="s">
        <v>158</v>
      </c>
      <c r="J125" s="210" t="s">
        <v>146</v>
      </c>
      <c r="K125" s="211" t="s">
        <v>159</v>
      </c>
      <c r="L125" s="212"/>
      <c r="M125" s="103" t="s">
        <v>1</v>
      </c>
      <c r="N125" s="104" t="s">
        <v>39</v>
      </c>
      <c r="O125" s="104" t="s">
        <v>160</v>
      </c>
      <c r="P125" s="104" t="s">
        <v>161</v>
      </c>
      <c r="Q125" s="104" t="s">
        <v>162</v>
      </c>
      <c r="R125" s="104" t="s">
        <v>163</v>
      </c>
      <c r="S125" s="104" t="s">
        <v>164</v>
      </c>
      <c r="T125" s="105" t="s">
        <v>165</v>
      </c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</row>
    <row r="126" s="2" customFormat="1" ht="22.8" customHeight="1">
      <c r="A126" s="35"/>
      <c r="B126" s="36"/>
      <c r="C126" s="110" t="s">
        <v>147</v>
      </c>
      <c r="D126" s="37"/>
      <c r="E126" s="37"/>
      <c r="F126" s="37"/>
      <c r="G126" s="37"/>
      <c r="H126" s="37"/>
      <c r="I126" s="37"/>
      <c r="J126" s="213">
        <f>BK126</f>
        <v>0</v>
      </c>
      <c r="K126" s="37"/>
      <c r="L126" s="41"/>
      <c r="M126" s="106"/>
      <c r="N126" s="214"/>
      <c r="O126" s="107"/>
      <c r="P126" s="215">
        <f>P127</f>
        <v>0</v>
      </c>
      <c r="Q126" s="107"/>
      <c r="R126" s="215">
        <f>R127</f>
        <v>3.4059176000000004</v>
      </c>
      <c r="S126" s="107"/>
      <c r="T126" s="216">
        <f>T127</f>
        <v>1.04125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74</v>
      </c>
      <c r="AU126" s="14" t="s">
        <v>148</v>
      </c>
      <c r="BK126" s="217">
        <f>BK127</f>
        <v>0</v>
      </c>
    </row>
    <row r="127" s="12" customFormat="1" ht="25.92" customHeight="1">
      <c r="A127" s="12"/>
      <c r="B127" s="218"/>
      <c r="C127" s="219"/>
      <c r="D127" s="220" t="s">
        <v>74</v>
      </c>
      <c r="E127" s="221" t="s">
        <v>166</v>
      </c>
      <c r="F127" s="221" t="s">
        <v>167</v>
      </c>
      <c r="G127" s="219"/>
      <c r="H127" s="219"/>
      <c r="I127" s="222"/>
      <c r="J127" s="223">
        <f>BK127</f>
        <v>0</v>
      </c>
      <c r="K127" s="219"/>
      <c r="L127" s="224"/>
      <c r="M127" s="225"/>
      <c r="N127" s="226"/>
      <c r="O127" s="226"/>
      <c r="P127" s="227">
        <f>P128+P136+P138+P143+P150</f>
        <v>0</v>
      </c>
      <c r="Q127" s="226"/>
      <c r="R127" s="227">
        <f>R128+R136+R138+R143+R150</f>
        <v>3.4059176000000004</v>
      </c>
      <c r="S127" s="226"/>
      <c r="T127" s="228">
        <f>T128+T136+T138+T143+T150</f>
        <v>1.04125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9" t="s">
        <v>79</v>
      </c>
      <c r="AT127" s="230" t="s">
        <v>74</v>
      </c>
      <c r="AU127" s="230" t="s">
        <v>75</v>
      </c>
      <c r="AY127" s="229" t="s">
        <v>168</v>
      </c>
      <c r="BK127" s="231">
        <f>BK128+BK136+BK138+BK143+BK150</f>
        <v>0</v>
      </c>
    </row>
    <row r="128" s="12" customFormat="1" ht="22.8" customHeight="1">
      <c r="A128" s="12"/>
      <c r="B128" s="218"/>
      <c r="C128" s="219"/>
      <c r="D128" s="220" t="s">
        <v>74</v>
      </c>
      <c r="E128" s="232" t="s">
        <v>79</v>
      </c>
      <c r="F128" s="232" t="s">
        <v>169</v>
      </c>
      <c r="G128" s="219"/>
      <c r="H128" s="219"/>
      <c r="I128" s="222"/>
      <c r="J128" s="233">
        <f>BK128</f>
        <v>0</v>
      </c>
      <c r="K128" s="219"/>
      <c r="L128" s="224"/>
      <c r="M128" s="225"/>
      <c r="N128" s="226"/>
      <c r="O128" s="226"/>
      <c r="P128" s="227">
        <f>SUM(P129:P135)</f>
        <v>0</v>
      </c>
      <c r="Q128" s="226"/>
      <c r="R128" s="227">
        <f>SUM(R129:R135)</f>
        <v>0</v>
      </c>
      <c r="S128" s="226"/>
      <c r="T128" s="228">
        <f>SUM(T129:T135)</f>
        <v>1.04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9" t="s">
        <v>79</v>
      </c>
      <c r="AT128" s="230" t="s">
        <v>74</v>
      </c>
      <c r="AU128" s="230" t="s">
        <v>79</v>
      </c>
      <c r="AY128" s="229" t="s">
        <v>168</v>
      </c>
      <c r="BK128" s="231">
        <f>SUM(BK129:BK135)</f>
        <v>0</v>
      </c>
    </row>
    <row r="129" s="2" customFormat="1" ht="24.15" customHeight="1">
      <c r="A129" s="35"/>
      <c r="B129" s="36"/>
      <c r="C129" s="234" t="s">
        <v>79</v>
      </c>
      <c r="D129" s="234" t="s">
        <v>170</v>
      </c>
      <c r="E129" s="235" t="s">
        <v>171</v>
      </c>
      <c r="F129" s="236" t="s">
        <v>172</v>
      </c>
      <c r="G129" s="237" t="s">
        <v>173</v>
      </c>
      <c r="H129" s="238">
        <v>4</v>
      </c>
      <c r="I129" s="239"/>
      <c r="J129" s="238">
        <f>ROUND(I129*H129,2)</f>
        <v>0</v>
      </c>
      <c r="K129" s="240"/>
      <c r="L129" s="41"/>
      <c r="M129" s="241" t="s">
        <v>1</v>
      </c>
      <c r="N129" s="242" t="s">
        <v>41</v>
      </c>
      <c r="O129" s="94"/>
      <c r="P129" s="243">
        <f>O129*H129</f>
        <v>0</v>
      </c>
      <c r="Q129" s="243">
        <v>0</v>
      </c>
      <c r="R129" s="243">
        <f>Q129*H129</f>
        <v>0</v>
      </c>
      <c r="S129" s="243">
        <v>0.26000000000000001</v>
      </c>
      <c r="T129" s="244">
        <f>S129*H129</f>
        <v>1.04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5" t="s">
        <v>109</v>
      </c>
      <c r="AT129" s="245" t="s">
        <v>170</v>
      </c>
      <c r="AU129" s="245" t="s">
        <v>87</v>
      </c>
      <c r="AY129" s="14" t="s">
        <v>168</v>
      </c>
      <c r="BE129" s="246">
        <f>IF(N129="základná",J129,0)</f>
        <v>0</v>
      </c>
      <c r="BF129" s="246">
        <f>IF(N129="znížená",J129,0)</f>
        <v>0</v>
      </c>
      <c r="BG129" s="246">
        <f>IF(N129="zákl. prenesená",J129,0)</f>
        <v>0</v>
      </c>
      <c r="BH129" s="246">
        <f>IF(N129="zníž. prenesená",J129,0)</f>
        <v>0</v>
      </c>
      <c r="BI129" s="246">
        <f>IF(N129="nulová",J129,0)</f>
        <v>0</v>
      </c>
      <c r="BJ129" s="14" t="s">
        <v>87</v>
      </c>
      <c r="BK129" s="246">
        <f>ROUND(I129*H129,2)</f>
        <v>0</v>
      </c>
      <c r="BL129" s="14" t="s">
        <v>109</v>
      </c>
      <c r="BM129" s="245" t="s">
        <v>174</v>
      </c>
    </row>
    <row r="130" s="2" customFormat="1" ht="21.75" customHeight="1">
      <c r="A130" s="35"/>
      <c r="B130" s="36"/>
      <c r="C130" s="234" t="s">
        <v>87</v>
      </c>
      <c r="D130" s="234" t="s">
        <v>170</v>
      </c>
      <c r="E130" s="235" t="s">
        <v>175</v>
      </c>
      <c r="F130" s="236" t="s">
        <v>176</v>
      </c>
      <c r="G130" s="237" t="s">
        <v>177</v>
      </c>
      <c r="H130" s="238">
        <v>1.19</v>
      </c>
      <c r="I130" s="239"/>
      <c r="J130" s="238">
        <f>ROUND(I130*H130,2)</f>
        <v>0</v>
      </c>
      <c r="K130" s="240"/>
      <c r="L130" s="41"/>
      <c r="M130" s="241" t="s">
        <v>1</v>
      </c>
      <c r="N130" s="242" t="s">
        <v>41</v>
      </c>
      <c r="O130" s="94"/>
      <c r="P130" s="243">
        <f>O130*H130</f>
        <v>0</v>
      </c>
      <c r="Q130" s="243">
        <v>0</v>
      </c>
      <c r="R130" s="243">
        <f>Q130*H130</f>
        <v>0</v>
      </c>
      <c r="S130" s="243">
        <v>0</v>
      </c>
      <c r="T130" s="244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5" t="s">
        <v>109</v>
      </c>
      <c r="AT130" s="245" t="s">
        <v>170</v>
      </c>
      <c r="AU130" s="245" t="s">
        <v>87</v>
      </c>
      <c r="AY130" s="14" t="s">
        <v>168</v>
      </c>
      <c r="BE130" s="246">
        <f>IF(N130="základná",J130,0)</f>
        <v>0</v>
      </c>
      <c r="BF130" s="246">
        <f>IF(N130="znížená",J130,0)</f>
        <v>0</v>
      </c>
      <c r="BG130" s="246">
        <f>IF(N130="zákl. prenesená",J130,0)</f>
        <v>0</v>
      </c>
      <c r="BH130" s="246">
        <f>IF(N130="zníž. prenesená",J130,0)</f>
        <v>0</v>
      </c>
      <c r="BI130" s="246">
        <f>IF(N130="nulová",J130,0)</f>
        <v>0</v>
      </c>
      <c r="BJ130" s="14" t="s">
        <v>87</v>
      </c>
      <c r="BK130" s="246">
        <f>ROUND(I130*H130,2)</f>
        <v>0</v>
      </c>
      <c r="BL130" s="14" t="s">
        <v>109</v>
      </c>
      <c r="BM130" s="245" t="s">
        <v>178</v>
      </c>
    </row>
    <row r="131" s="2" customFormat="1" ht="24.15" customHeight="1">
      <c r="A131" s="35"/>
      <c r="B131" s="36"/>
      <c r="C131" s="234" t="s">
        <v>102</v>
      </c>
      <c r="D131" s="234" t="s">
        <v>170</v>
      </c>
      <c r="E131" s="235" t="s">
        <v>179</v>
      </c>
      <c r="F131" s="236" t="s">
        <v>180</v>
      </c>
      <c r="G131" s="237" t="s">
        <v>177</v>
      </c>
      <c r="H131" s="238">
        <v>0.35999999999999999</v>
      </c>
      <c r="I131" s="239"/>
      <c r="J131" s="238">
        <f>ROUND(I131*H131,2)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109</v>
      </c>
      <c r="AT131" s="245" t="s">
        <v>170</v>
      </c>
      <c r="AU131" s="245" t="s">
        <v>87</v>
      </c>
      <c r="AY131" s="14" t="s">
        <v>168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6">
        <f>ROUND(I131*H131,2)</f>
        <v>0</v>
      </c>
      <c r="BL131" s="14" t="s">
        <v>109</v>
      </c>
      <c r="BM131" s="245" t="s">
        <v>181</v>
      </c>
    </row>
    <row r="132" s="2" customFormat="1" ht="33" customHeight="1">
      <c r="A132" s="35"/>
      <c r="B132" s="36"/>
      <c r="C132" s="234" t="s">
        <v>109</v>
      </c>
      <c r="D132" s="234" t="s">
        <v>170</v>
      </c>
      <c r="E132" s="235" t="s">
        <v>182</v>
      </c>
      <c r="F132" s="236" t="s">
        <v>183</v>
      </c>
      <c r="G132" s="237" t="s">
        <v>177</v>
      </c>
      <c r="H132" s="238">
        <v>1.2</v>
      </c>
      <c r="I132" s="239"/>
      <c r="J132" s="238">
        <f>ROUND(I132*H132,2)</f>
        <v>0</v>
      </c>
      <c r="K132" s="240"/>
      <c r="L132" s="41"/>
      <c r="M132" s="241" t="s">
        <v>1</v>
      </c>
      <c r="N132" s="242" t="s">
        <v>41</v>
      </c>
      <c r="O132" s="94"/>
      <c r="P132" s="243">
        <f>O132*H132</f>
        <v>0</v>
      </c>
      <c r="Q132" s="243">
        <v>0</v>
      </c>
      <c r="R132" s="243">
        <f>Q132*H132</f>
        <v>0</v>
      </c>
      <c r="S132" s="243">
        <v>0</v>
      </c>
      <c r="T132" s="244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5" t="s">
        <v>109</v>
      </c>
      <c r="AT132" s="245" t="s">
        <v>170</v>
      </c>
      <c r="AU132" s="245" t="s">
        <v>87</v>
      </c>
      <c r="AY132" s="14" t="s">
        <v>168</v>
      </c>
      <c r="BE132" s="246">
        <f>IF(N132="základná",J132,0)</f>
        <v>0</v>
      </c>
      <c r="BF132" s="246">
        <f>IF(N132="znížená",J132,0)</f>
        <v>0</v>
      </c>
      <c r="BG132" s="246">
        <f>IF(N132="zákl. prenesená",J132,0)</f>
        <v>0</v>
      </c>
      <c r="BH132" s="246">
        <f>IF(N132="zníž. prenesená",J132,0)</f>
        <v>0</v>
      </c>
      <c r="BI132" s="246">
        <f>IF(N132="nulová",J132,0)</f>
        <v>0</v>
      </c>
      <c r="BJ132" s="14" t="s">
        <v>87</v>
      </c>
      <c r="BK132" s="246">
        <f>ROUND(I132*H132,2)</f>
        <v>0</v>
      </c>
      <c r="BL132" s="14" t="s">
        <v>109</v>
      </c>
      <c r="BM132" s="245" t="s">
        <v>1064</v>
      </c>
    </row>
    <row r="133" s="2" customFormat="1" ht="37.8" customHeight="1">
      <c r="A133" s="35"/>
      <c r="B133" s="36"/>
      <c r="C133" s="234" t="s">
        <v>120</v>
      </c>
      <c r="D133" s="234" t="s">
        <v>170</v>
      </c>
      <c r="E133" s="235" t="s">
        <v>185</v>
      </c>
      <c r="F133" s="236" t="s">
        <v>186</v>
      </c>
      <c r="G133" s="237" t="s">
        <v>177</v>
      </c>
      <c r="H133" s="238">
        <v>8.4000000000000004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1065</v>
      </c>
    </row>
    <row r="134" s="2" customFormat="1" ht="24.15" customHeight="1">
      <c r="A134" s="35"/>
      <c r="B134" s="36"/>
      <c r="C134" s="234" t="s">
        <v>127</v>
      </c>
      <c r="D134" s="234" t="s">
        <v>170</v>
      </c>
      <c r="E134" s="235" t="s">
        <v>188</v>
      </c>
      <c r="F134" s="236" t="s">
        <v>189</v>
      </c>
      <c r="G134" s="237" t="s">
        <v>190</v>
      </c>
      <c r="H134" s="238">
        <v>2.04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1066</v>
      </c>
    </row>
    <row r="135" s="2" customFormat="1" ht="21.75" customHeight="1">
      <c r="A135" s="35"/>
      <c r="B135" s="36"/>
      <c r="C135" s="234" t="s">
        <v>192</v>
      </c>
      <c r="D135" s="234" t="s">
        <v>170</v>
      </c>
      <c r="E135" s="235" t="s">
        <v>193</v>
      </c>
      <c r="F135" s="236" t="s">
        <v>194</v>
      </c>
      <c r="G135" s="237" t="s">
        <v>173</v>
      </c>
      <c r="H135" s="238">
        <v>2.73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1067</v>
      </c>
    </row>
    <row r="136" s="12" customFormat="1" ht="22.8" customHeight="1">
      <c r="A136" s="12"/>
      <c r="B136" s="218"/>
      <c r="C136" s="219"/>
      <c r="D136" s="220" t="s">
        <v>74</v>
      </c>
      <c r="E136" s="232" t="s">
        <v>87</v>
      </c>
      <c r="F136" s="232" t="s">
        <v>543</v>
      </c>
      <c r="G136" s="219"/>
      <c r="H136" s="219"/>
      <c r="I136" s="222"/>
      <c r="J136" s="233">
        <f>BK136</f>
        <v>0</v>
      </c>
      <c r="K136" s="219"/>
      <c r="L136" s="224"/>
      <c r="M136" s="225"/>
      <c r="N136" s="226"/>
      <c r="O136" s="226"/>
      <c r="P136" s="227">
        <f>P137</f>
        <v>0</v>
      </c>
      <c r="Q136" s="226"/>
      <c r="R136" s="227">
        <f>R137</f>
        <v>0.78659999999999997</v>
      </c>
      <c r="S136" s="226"/>
      <c r="T136" s="228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9" t="s">
        <v>79</v>
      </c>
      <c r="AT136" s="230" t="s">
        <v>74</v>
      </c>
      <c r="AU136" s="230" t="s">
        <v>79</v>
      </c>
      <c r="AY136" s="229" t="s">
        <v>168</v>
      </c>
      <c r="BK136" s="231">
        <f>BK137</f>
        <v>0</v>
      </c>
    </row>
    <row r="137" s="2" customFormat="1" ht="24.15" customHeight="1">
      <c r="A137" s="35"/>
      <c r="B137" s="36"/>
      <c r="C137" s="234" t="s">
        <v>197</v>
      </c>
      <c r="D137" s="234" t="s">
        <v>170</v>
      </c>
      <c r="E137" s="235" t="s">
        <v>941</v>
      </c>
      <c r="F137" s="236" t="s">
        <v>942</v>
      </c>
      <c r="G137" s="237" t="s">
        <v>177</v>
      </c>
      <c r="H137" s="238">
        <v>0.38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2.0699999999999998</v>
      </c>
      <c r="R137" s="243">
        <f>Q137*H137</f>
        <v>0.78659999999999997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1068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120</v>
      </c>
      <c r="F138" s="232" t="s">
        <v>196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SUM(P139:P142)</f>
        <v>0</v>
      </c>
      <c r="Q138" s="226"/>
      <c r="R138" s="227">
        <f>SUM(R139:R142)</f>
        <v>2.4742976000000003</v>
      </c>
      <c r="S138" s="226"/>
      <c r="T138" s="228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SUM(BK139:BK142)</f>
        <v>0</v>
      </c>
    </row>
    <row r="139" s="2" customFormat="1" ht="24.15" customHeight="1">
      <c r="A139" s="35"/>
      <c r="B139" s="36"/>
      <c r="C139" s="234" t="s">
        <v>201</v>
      </c>
      <c r="D139" s="234" t="s">
        <v>170</v>
      </c>
      <c r="E139" s="235" t="s">
        <v>198</v>
      </c>
      <c r="F139" s="236" t="s">
        <v>199</v>
      </c>
      <c r="G139" s="237" t="s">
        <v>173</v>
      </c>
      <c r="H139" s="238">
        <v>3.79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0.27994000000000002</v>
      </c>
      <c r="R139" s="243">
        <f>Q139*H139</f>
        <v>1.0609726000000002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200</v>
      </c>
    </row>
    <row r="140" s="2" customFormat="1" ht="33" customHeight="1">
      <c r="A140" s="35"/>
      <c r="B140" s="36"/>
      <c r="C140" s="234" t="s">
        <v>206</v>
      </c>
      <c r="D140" s="234" t="s">
        <v>170</v>
      </c>
      <c r="E140" s="235" t="s">
        <v>944</v>
      </c>
      <c r="F140" s="236" t="s">
        <v>945</v>
      </c>
      <c r="G140" s="237" t="s">
        <v>173</v>
      </c>
      <c r="H140" s="238">
        <v>1.5</v>
      </c>
      <c r="I140" s="239"/>
      <c r="J140" s="238">
        <f>ROUND(I140*H140,2)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0.083500000000000005</v>
      </c>
      <c r="R140" s="243">
        <f>Q140*H140</f>
        <v>0.12525</v>
      </c>
      <c r="S140" s="243">
        <v>0</v>
      </c>
      <c r="T140" s="24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109</v>
      </c>
      <c r="AT140" s="245" t="s">
        <v>170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109</v>
      </c>
      <c r="BM140" s="245" t="s">
        <v>1069</v>
      </c>
    </row>
    <row r="141" s="2" customFormat="1" ht="16.5" customHeight="1">
      <c r="A141" s="35"/>
      <c r="B141" s="36"/>
      <c r="C141" s="247" t="s">
        <v>211</v>
      </c>
      <c r="D141" s="247" t="s">
        <v>212</v>
      </c>
      <c r="E141" s="248" t="s">
        <v>947</v>
      </c>
      <c r="F141" s="249" t="s">
        <v>948</v>
      </c>
      <c r="G141" s="250" t="s">
        <v>209</v>
      </c>
      <c r="H141" s="251">
        <v>1</v>
      </c>
      <c r="I141" s="252"/>
      <c r="J141" s="251">
        <f>ROUND(I141*H141,2)</f>
        <v>0</v>
      </c>
      <c r="K141" s="253"/>
      <c r="L141" s="254"/>
      <c r="M141" s="255" t="s">
        <v>1</v>
      </c>
      <c r="N141" s="256" t="s">
        <v>41</v>
      </c>
      <c r="O141" s="94"/>
      <c r="P141" s="243">
        <f>O141*H141</f>
        <v>0</v>
      </c>
      <c r="Q141" s="243">
        <v>0.9375</v>
      </c>
      <c r="R141" s="243">
        <f>Q141*H141</f>
        <v>0.9375</v>
      </c>
      <c r="S141" s="243">
        <v>0</v>
      </c>
      <c r="T141" s="244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197</v>
      </c>
      <c r="AT141" s="245" t="s">
        <v>212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1070</v>
      </c>
    </row>
    <row r="142" s="2" customFormat="1" ht="37.8" customHeight="1">
      <c r="A142" s="35"/>
      <c r="B142" s="36"/>
      <c r="C142" s="234" t="s">
        <v>216</v>
      </c>
      <c r="D142" s="234" t="s">
        <v>170</v>
      </c>
      <c r="E142" s="235" t="s">
        <v>202</v>
      </c>
      <c r="F142" s="236" t="s">
        <v>203</v>
      </c>
      <c r="G142" s="237" t="s">
        <v>173</v>
      </c>
      <c r="H142" s="238">
        <v>3.79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0.092499999999999999</v>
      </c>
      <c r="R142" s="243">
        <f>Q142*H142</f>
        <v>0.35057500000000003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109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204</v>
      </c>
    </row>
    <row r="143" s="12" customFormat="1" ht="22.8" customHeight="1">
      <c r="A143" s="12"/>
      <c r="B143" s="218"/>
      <c r="C143" s="219"/>
      <c r="D143" s="220" t="s">
        <v>74</v>
      </c>
      <c r="E143" s="232" t="s">
        <v>201</v>
      </c>
      <c r="F143" s="232" t="s">
        <v>205</v>
      </c>
      <c r="G143" s="219"/>
      <c r="H143" s="219"/>
      <c r="I143" s="222"/>
      <c r="J143" s="233">
        <f>BK143</f>
        <v>0</v>
      </c>
      <c r="K143" s="219"/>
      <c r="L143" s="224"/>
      <c r="M143" s="225"/>
      <c r="N143" s="226"/>
      <c r="O143" s="226"/>
      <c r="P143" s="227">
        <f>SUM(P144:P149)</f>
        <v>0</v>
      </c>
      <c r="Q143" s="226"/>
      <c r="R143" s="227">
        <f>SUM(R144:R149)</f>
        <v>0.14501999999999998</v>
      </c>
      <c r="S143" s="226"/>
      <c r="T143" s="228">
        <f>SUM(T144:T149)</f>
        <v>0.00125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9" t="s">
        <v>79</v>
      </c>
      <c r="AT143" s="230" t="s">
        <v>74</v>
      </c>
      <c r="AU143" s="230" t="s">
        <v>79</v>
      </c>
      <c r="AY143" s="229" t="s">
        <v>168</v>
      </c>
      <c r="BK143" s="231">
        <f>SUM(BK144:BK149)</f>
        <v>0</v>
      </c>
    </row>
    <row r="144" s="2" customFormat="1" ht="24.15" customHeight="1">
      <c r="A144" s="35"/>
      <c r="B144" s="36"/>
      <c r="C144" s="234" t="s">
        <v>220</v>
      </c>
      <c r="D144" s="234" t="s">
        <v>170</v>
      </c>
      <c r="E144" s="235" t="s">
        <v>207</v>
      </c>
      <c r="F144" s="236" t="s">
        <v>208</v>
      </c>
      <c r="G144" s="237" t="s">
        <v>209</v>
      </c>
      <c r="H144" s="238">
        <v>1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0.00051000000000000004</v>
      </c>
      <c r="R144" s="243">
        <f>Q144*H144</f>
        <v>0.00051000000000000004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210</v>
      </c>
    </row>
    <row r="145" s="2" customFormat="1" ht="37.8" customHeight="1">
      <c r="A145" s="35"/>
      <c r="B145" s="36"/>
      <c r="C145" s="247" t="s">
        <v>224</v>
      </c>
      <c r="D145" s="247" t="s">
        <v>212</v>
      </c>
      <c r="E145" s="248" t="s">
        <v>825</v>
      </c>
      <c r="F145" s="249" t="s">
        <v>826</v>
      </c>
      <c r="G145" s="250" t="s">
        <v>209</v>
      </c>
      <c r="H145" s="251">
        <v>1</v>
      </c>
      <c r="I145" s="252"/>
      <c r="J145" s="251">
        <f>ROUND(I145*H145,2)</f>
        <v>0</v>
      </c>
      <c r="K145" s="253"/>
      <c r="L145" s="254"/>
      <c r="M145" s="255" t="s">
        <v>1</v>
      </c>
      <c r="N145" s="256" t="s">
        <v>41</v>
      </c>
      <c r="O145" s="94"/>
      <c r="P145" s="243">
        <f>O145*H145</f>
        <v>0</v>
      </c>
      <c r="Q145" s="243">
        <v>0.027</v>
      </c>
      <c r="R145" s="243">
        <f>Q145*H145</f>
        <v>0.027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197</v>
      </c>
      <c r="AT145" s="245" t="s">
        <v>212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1071</v>
      </c>
    </row>
    <row r="146" s="2" customFormat="1" ht="16.5" customHeight="1">
      <c r="A146" s="35"/>
      <c r="B146" s="36"/>
      <c r="C146" s="234" t="s">
        <v>228</v>
      </c>
      <c r="D146" s="234" t="s">
        <v>170</v>
      </c>
      <c r="E146" s="235" t="s">
        <v>950</v>
      </c>
      <c r="F146" s="236" t="s">
        <v>951</v>
      </c>
      <c r="G146" s="237" t="s">
        <v>209</v>
      </c>
      <c r="H146" s="238">
        <v>1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0.071739999999999998</v>
      </c>
      <c r="R146" s="243">
        <f>Q146*H146</f>
        <v>0.071739999999999998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1072</v>
      </c>
    </row>
    <row r="147" s="2" customFormat="1" ht="16.5" customHeight="1">
      <c r="A147" s="35"/>
      <c r="B147" s="36"/>
      <c r="C147" s="247" t="s">
        <v>234</v>
      </c>
      <c r="D147" s="247" t="s">
        <v>212</v>
      </c>
      <c r="E147" s="248" t="s">
        <v>953</v>
      </c>
      <c r="F147" s="249" t="s">
        <v>954</v>
      </c>
      <c r="G147" s="250" t="s">
        <v>209</v>
      </c>
      <c r="H147" s="251">
        <v>1</v>
      </c>
      <c r="I147" s="252"/>
      <c r="J147" s="251">
        <f>ROUND(I147*H147,2)</f>
        <v>0</v>
      </c>
      <c r="K147" s="253"/>
      <c r="L147" s="254"/>
      <c r="M147" s="255" t="s">
        <v>1</v>
      </c>
      <c r="N147" s="256" t="s">
        <v>41</v>
      </c>
      <c r="O147" s="94"/>
      <c r="P147" s="243">
        <f>O147*H147</f>
        <v>0</v>
      </c>
      <c r="Q147" s="243">
        <v>0.044999999999999998</v>
      </c>
      <c r="R147" s="243">
        <f>Q147*H147</f>
        <v>0.044999999999999998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197</v>
      </c>
      <c r="AT147" s="245" t="s">
        <v>212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1073</v>
      </c>
    </row>
    <row r="148" s="2" customFormat="1" ht="37.8" customHeight="1">
      <c r="A148" s="35"/>
      <c r="B148" s="36"/>
      <c r="C148" s="234" t="s">
        <v>277</v>
      </c>
      <c r="D148" s="234" t="s">
        <v>170</v>
      </c>
      <c r="E148" s="235" t="s">
        <v>229</v>
      </c>
      <c r="F148" s="236" t="s">
        <v>1074</v>
      </c>
      <c r="G148" s="237" t="s">
        <v>209</v>
      </c>
      <c r="H148" s="238">
        <v>4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0.00012999999999999999</v>
      </c>
      <c r="R148" s="243">
        <f>Q148*H148</f>
        <v>0.00051999999999999995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231</v>
      </c>
    </row>
    <row r="149" s="2" customFormat="1" ht="24.15" customHeight="1">
      <c r="A149" s="35"/>
      <c r="B149" s="36"/>
      <c r="C149" s="234" t="s">
        <v>281</v>
      </c>
      <c r="D149" s="234" t="s">
        <v>170</v>
      </c>
      <c r="E149" s="235" t="s">
        <v>956</v>
      </c>
      <c r="F149" s="236" t="s">
        <v>957</v>
      </c>
      <c r="G149" s="237" t="s">
        <v>958</v>
      </c>
      <c r="H149" s="238">
        <v>25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1.0000000000000001E-05</v>
      </c>
      <c r="R149" s="243">
        <f>Q149*H149</f>
        <v>0.00025000000000000001</v>
      </c>
      <c r="S149" s="243">
        <v>5.0000000000000002E-05</v>
      </c>
      <c r="T149" s="244">
        <f>S149*H149</f>
        <v>0.00125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109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109</v>
      </c>
      <c r="BM149" s="245" t="s">
        <v>1075</v>
      </c>
    </row>
    <row r="150" s="12" customFormat="1" ht="22.8" customHeight="1">
      <c r="A150" s="12"/>
      <c r="B150" s="218"/>
      <c r="C150" s="219"/>
      <c r="D150" s="220" t="s">
        <v>74</v>
      </c>
      <c r="E150" s="232" t="s">
        <v>232</v>
      </c>
      <c r="F150" s="232" t="s">
        <v>233</v>
      </c>
      <c r="G150" s="219"/>
      <c r="H150" s="219"/>
      <c r="I150" s="222"/>
      <c r="J150" s="233">
        <f>BK150</f>
        <v>0</v>
      </c>
      <c r="K150" s="219"/>
      <c r="L150" s="224"/>
      <c r="M150" s="225"/>
      <c r="N150" s="226"/>
      <c r="O150" s="226"/>
      <c r="P150" s="227">
        <f>P151</f>
        <v>0</v>
      </c>
      <c r="Q150" s="226"/>
      <c r="R150" s="227">
        <f>R151</f>
        <v>0</v>
      </c>
      <c r="S150" s="226"/>
      <c r="T150" s="228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9" t="s">
        <v>79</v>
      </c>
      <c r="AT150" s="230" t="s">
        <v>74</v>
      </c>
      <c r="AU150" s="230" t="s">
        <v>79</v>
      </c>
      <c r="AY150" s="229" t="s">
        <v>168</v>
      </c>
      <c r="BK150" s="231">
        <f>BK151</f>
        <v>0</v>
      </c>
    </row>
    <row r="151" s="2" customFormat="1" ht="33" customHeight="1">
      <c r="A151" s="35"/>
      <c r="B151" s="36"/>
      <c r="C151" s="234" t="s">
        <v>285</v>
      </c>
      <c r="D151" s="234" t="s">
        <v>170</v>
      </c>
      <c r="E151" s="235" t="s">
        <v>260</v>
      </c>
      <c r="F151" s="236" t="s">
        <v>236</v>
      </c>
      <c r="G151" s="237" t="s">
        <v>190</v>
      </c>
      <c r="H151" s="238">
        <v>3.4100000000000001</v>
      </c>
      <c r="I151" s="239"/>
      <c r="J151" s="238">
        <f>ROUND(I151*H151,2)</f>
        <v>0</v>
      </c>
      <c r="K151" s="240"/>
      <c r="L151" s="41"/>
      <c r="M151" s="257" t="s">
        <v>1</v>
      </c>
      <c r="N151" s="258" t="s">
        <v>41</v>
      </c>
      <c r="O151" s="259"/>
      <c r="P151" s="260">
        <f>O151*H151</f>
        <v>0</v>
      </c>
      <c r="Q151" s="260">
        <v>0</v>
      </c>
      <c r="R151" s="260">
        <f>Q151*H151</f>
        <v>0</v>
      </c>
      <c r="S151" s="260">
        <v>0</v>
      </c>
      <c r="T151" s="26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109</v>
      </c>
      <c r="AT151" s="245" t="s">
        <v>170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109</v>
      </c>
      <c r="BM151" s="245" t="s">
        <v>237</v>
      </c>
    </row>
    <row r="152" s="2" customFormat="1" ht="6.96" customHeight="1">
      <c r="A152" s="35"/>
      <c r="B152" s="69"/>
      <c r="C152" s="70"/>
      <c r="D152" s="70"/>
      <c r="E152" s="70"/>
      <c r="F152" s="70"/>
      <c r="G152" s="70"/>
      <c r="H152" s="70"/>
      <c r="I152" s="70"/>
      <c r="J152" s="70"/>
      <c r="K152" s="70"/>
      <c r="L152" s="41"/>
      <c r="M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</sheetData>
  <sheetProtection sheet="1" autoFilter="0" formatColumns="0" formatRows="0" objects="1" scenarios="1" spinCount="100000" saltValue="t9CmMsjWTmgpMUeRHvhLZC+Y1slEgluD5fgfPAc1KHqvvH+QejPdWf8H/YXBpguJ5JsEXycgkobXy3G5ImyhBQ==" hashValue="zBUOgABpzi8mM2wJeI6l5RBkfvtf4vsKZNdcowZLUR0AgbJ+JiBKbrYl7og7asxmN135VcfElNrQWLTarVIKYA==" algorithmName="SHA-512" password="CC35"/>
  <autoFilter ref="C125:K1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108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1062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30" customHeight="1">
      <c r="A11" s="35"/>
      <c r="B11" s="41"/>
      <c r="C11" s="35"/>
      <c r="D11" s="35"/>
      <c r="E11" s="155" t="s">
        <v>1076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143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ROUND(J128,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ROUND((SUM(BE128:BE185)),  2)</f>
        <v>0</v>
      </c>
      <c r="G35" s="168"/>
      <c r="H35" s="168"/>
      <c r="I35" s="169">
        <v>0.20000000000000001</v>
      </c>
      <c r="J35" s="167">
        <f>ROUND(((SUM(BE128:BE185))*I35),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ROUND((SUM(BF128:BF185)),  2)</f>
        <v>0</v>
      </c>
      <c r="G36" s="168"/>
      <c r="H36" s="168"/>
      <c r="I36" s="169">
        <v>0.20000000000000001</v>
      </c>
      <c r="J36" s="167">
        <f>ROUND(((SUM(BF128:BF185))*I36),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ROUND((SUM(BG128:BG185)),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ROUND((SUM(BH128:BH185)),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ROUND((SUM(BI128:BI185)),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1062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30" customHeight="1">
      <c r="A89" s="35"/>
      <c r="B89" s="36"/>
      <c r="C89" s="37"/>
      <c r="D89" s="37"/>
      <c r="E89" s="79" t="str">
        <f>E11</f>
        <v>101-03-05 - Elektrická prípojka pre napájanie informačnej tabule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Ing. Čurlík Ján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J128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J129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J130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151</v>
      </c>
      <c r="E101" s="203"/>
      <c r="F101" s="203"/>
      <c r="G101" s="203"/>
      <c r="H101" s="203"/>
      <c r="I101" s="203"/>
      <c r="J101" s="204">
        <f>J132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152</v>
      </c>
      <c r="E102" s="203"/>
      <c r="F102" s="203"/>
      <c r="G102" s="203"/>
      <c r="H102" s="203"/>
      <c r="I102" s="203"/>
      <c r="J102" s="204">
        <f>J135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153</v>
      </c>
      <c r="E103" s="203"/>
      <c r="F103" s="203"/>
      <c r="G103" s="203"/>
      <c r="H103" s="203"/>
      <c r="I103" s="203"/>
      <c r="J103" s="204">
        <f>J138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5"/>
      <c r="C104" s="196"/>
      <c r="D104" s="197" t="s">
        <v>239</v>
      </c>
      <c r="E104" s="198"/>
      <c r="F104" s="198"/>
      <c r="G104" s="198"/>
      <c r="H104" s="198"/>
      <c r="I104" s="198"/>
      <c r="J104" s="199">
        <f>J140</f>
        <v>0</v>
      </c>
      <c r="K104" s="196"/>
      <c r="L104" s="200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1"/>
      <c r="C105" s="136"/>
      <c r="D105" s="202" t="s">
        <v>240</v>
      </c>
      <c r="E105" s="203"/>
      <c r="F105" s="203"/>
      <c r="G105" s="203"/>
      <c r="H105" s="203"/>
      <c r="I105" s="203"/>
      <c r="J105" s="204">
        <f>J141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241</v>
      </c>
      <c r="E106" s="203"/>
      <c r="F106" s="203"/>
      <c r="G106" s="203"/>
      <c r="H106" s="203"/>
      <c r="I106" s="203"/>
      <c r="J106" s="204">
        <f>J173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154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6.25" customHeight="1">
      <c r="A116" s="35"/>
      <c r="B116" s="36"/>
      <c r="C116" s="37"/>
      <c r="D116" s="37"/>
      <c r="E116" s="190" t="str">
        <f>E7</f>
        <v xml:space="preserve"> Modernizácia zastávok verejnej dopravy a informačných systémov, II. etapa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139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190" t="s">
        <v>1062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141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30" customHeight="1">
      <c r="A120" s="35"/>
      <c r="B120" s="36"/>
      <c r="C120" s="37"/>
      <c r="D120" s="37"/>
      <c r="E120" s="79" t="str">
        <f>E11</f>
        <v>101-03-05 - Elektrická prípojka pre napájanie informačnej tabule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F14</f>
        <v>KOŠICE</v>
      </c>
      <c r="G122" s="37"/>
      <c r="H122" s="37"/>
      <c r="I122" s="29" t="s">
        <v>20</v>
      </c>
      <c r="J122" s="82" t="str">
        <f>IF(J14="","",J14)</f>
        <v>17. 1. 2022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22</v>
      </c>
      <c r="D124" s="37"/>
      <c r="E124" s="37"/>
      <c r="F124" s="24" t="str">
        <f>E17</f>
        <v>MESTO KOŠICE</v>
      </c>
      <c r="G124" s="37"/>
      <c r="H124" s="37"/>
      <c r="I124" s="29" t="s">
        <v>28</v>
      </c>
      <c r="J124" s="33" t="str">
        <f>E23</f>
        <v>ISPO spol. s r.o.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26</v>
      </c>
      <c r="D125" s="37"/>
      <c r="E125" s="37"/>
      <c r="F125" s="24" t="str">
        <f>IF(E20="","",E20)</f>
        <v>Vyplň údaj</v>
      </c>
      <c r="G125" s="37"/>
      <c r="H125" s="37"/>
      <c r="I125" s="29" t="s">
        <v>32</v>
      </c>
      <c r="J125" s="33" t="str">
        <f>E26</f>
        <v>Ing. Čurlík Ján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06"/>
      <c r="B127" s="207"/>
      <c r="C127" s="208" t="s">
        <v>155</v>
      </c>
      <c r="D127" s="209" t="s">
        <v>60</v>
      </c>
      <c r="E127" s="209" t="s">
        <v>56</v>
      </c>
      <c r="F127" s="209" t="s">
        <v>57</v>
      </c>
      <c r="G127" s="209" t="s">
        <v>156</v>
      </c>
      <c r="H127" s="209" t="s">
        <v>157</v>
      </c>
      <c r="I127" s="209" t="s">
        <v>158</v>
      </c>
      <c r="J127" s="210" t="s">
        <v>146</v>
      </c>
      <c r="K127" s="211" t="s">
        <v>159</v>
      </c>
      <c r="L127" s="212"/>
      <c r="M127" s="103" t="s">
        <v>1</v>
      </c>
      <c r="N127" s="104" t="s">
        <v>39</v>
      </c>
      <c r="O127" s="104" t="s">
        <v>160</v>
      </c>
      <c r="P127" s="104" t="s">
        <v>161</v>
      </c>
      <c r="Q127" s="104" t="s">
        <v>162</v>
      </c>
      <c r="R127" s="104" t="s">
        <v>163</v>
      </c>
      <c r="S127" s="104" t="s">
        <v>164</v>
      </c>
      <c r="T127" s="105" t="s">
        <v>165</v>
      </c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</row>
    <row r="128" s="2" customFormat="1" ht="22.8" customHeight="1">
      <c r="A128" s="35"/>
      <c r="B128" s="36"/>
      <c r="C128" s="110" t="s">
        <v>147</v>
      </c>
      <c r="D128" s="37"/>
      <c r="E128" s="37"/>
      <c r="F128" s="37"/>
      <c r="G128" s="37"/>
      <c r="H128" s="37"/>
      <c r="I128" s="37"/>
      <c r="J128" s="213">
        <f>BK128</f>
        <v>0</v>
      </c>
      <c r="K128" s="37"/>
      <c r="L128" s="41"/>
      <c r="M128" s="106"/>
      <c r="N128" s="214"/>
      <c r="O128" s="107"/>
      <c r="P128" s="215">
        <f>P129+P140</f>
        <v>0</v>
      </c>
      <c r="Q128" s="107"/>
      <c r="R128" s="215">
        <f>R129+R140</f>
        <v>3.3722499999999997</v>
      </c>
      <c r="S128" s="107"/>
      <c r="T128" s="216">
        <f>T129+T140</f>
        <v>1.5600000000000001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74</v>
      </c>
      <c r="AU128" s="14" t="s">
        <v>148</v>
      </c>
      <c r="BK128" s="217">
        <f>BK129+BK140</f>
        <v>0</v>
      </c>
    </row>
    <row r="129" s="12" customFormat="1" ht="25.92" customHeight="1">
      <c r="A129" s="12"/>
      <c r="B129" s="218"/>
      <c r="C129" s="219"/>
      <c r="D129" s="220" t="s">
        <v>74</v>
      </c>
      <c r="E129" s="221" t="s">
        <v>166</v>
      </c>
      <c r="F129" s="221" t="s">
        <v>167</v>
      </c>
      <c r="G129" s="219"/>
      <c r="H129" s="219"/>
      <c r="I129" s="222"/>
      <c r="J129" s="223">
        <f>BK129</f>
        <v>0</v>
      </c>
      <c r="K129" s="219"/>
      <c r="L129" s="224"/>
      <c r="M129" s="225"/>
      <c r="N129" s="226"/>
      <c r="O129" s="226"/>
      <c r="P129" s="227">
        <f>P130+P132+P135+P138</f>
        <v>0</v>
      </c>
      <c r="Q129" s="226"/>
      <c r="R129" s="227">
        <f>R130+R132+R135+R138</f>
        <v>2.3060399999999999</v>
      </c>
      <c r="S129" s="226"/>
      <c r="T129" s="228">
        <f>T130+T132+T135+T138</f>
        <v>1.5600000000000001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9" t="s">
        <v>79</v>
      </c>
      <c r="AT129" s="230" t="s">
        <v>74</v>
      </c>
      <c r="AU129" s="230" t="s">
        <v>75</v>
      </c>
      <c r="AY129" s="229" t="s">
        <v>168</v>
      </c>
      <c r="BK129" s="231">
        <f>BK130+BK132+BK135+BK138</f>
        <v>0</v>
      </c>
    </row>
    <row r="130" s="12" customFormat="1" ht="22.8" customHeight="1">
      <c r="A130" s="12"/>
      <c r="B130" s="218"/>
      <c r="C130" s="219"/>
      <c r="D130" s="220" t="s">
        <v>74</v>
      </c>
      <c r="E130" s="232" t="s">
        <v>79</v>
      </c>
      <c r="F130" s="232" t="s">
        <v>169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P131</f>
        <v>0</v>
      </c>
      <c r="Q130" s="226"/>
      <c r="R130" s="227">
        <f>R131</f>
        <v>0</v>
      </c>
      <c r="S130" s="226"/>
      <c r="T130" s="228">
        <f>T131</f>
        <v>1.5600000000000001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79</v>
      </c>
      <c r="AT130" s="230" t="s">
        <v>74</v>
      </c>
      <c r="AU130" s="230" t="s">
        <v>79</v>
      </c>
      <c r="AY130" s="229" t="s">
        <v>168</v>
      </c>
      <c r="BK130" s="231">
        <f>BK131</f>
        <v>0</v>
      </c>
    </row>
    <row r="131" s="2" customFormat="1" ht="24.15" customHeight="1">
      <c r="A131" s="35"/>
      <c r="B131" s="36"/>
      <c r="C131" s="234" t="s">
        <v>79</v>
      </c>
      <c r="D131" s="234" t="s">
        <v>170</v>
      </c>
      <c r="E131" s="235" t="s">
        <v>171</v>
      </c>
      <c r="F131" s="236" t="s">
        <v>172</v>
      </c>
      <c r="G131" s="237" t="s">
        <v>173</v>
      </c>
      <c r="H131" s="238">
        <v>6</v>
      </c>
      <c r="I131" s="239"/>
      <c r="J131" s="238">
        <f>ROUND(I131*H131,2)</f>
        <v>0</v>
      </c>
      <c r="K131" s="240"/>
      <c r="L131" s="41"/>
      <c r="M131" s="241" t="s">
        <v>1</v>
      </c>
      <c r="N131" s="242" t="s">
        <v>41</v>
      </c>
      <c r="O131" s="94"/>
      <c r="P131" s="243">
        <f>O131*H131</f>
        <v>0</v>
      </c>
      <c r="Q131" s="243">
        <v>0</v>
      </c>
      <c r="R131" s="243">
        <f>Q131*H131</f>
        <v>0</v>
      </c>
      <c r="S131" s="243">
        <v>0.26000000000000001</v>
      </c>
      <c r="T131" s="244">
        <f>S131*H131</f>
        <v>1.5600000000000001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5" t="s">
        <v>109</v>
      </c>
      <c r="AT131" s="245" t="s">
        <v>170</v>
      </c>
      <c r="AU131" s="245" t="s">
        <v>87</v>
      </c>
      <c r="AY131" s="14" t="s">
        <v>168</v>
      </c>
      <c r="BE131" s="246">
        <f>IF(N131="základná",J131,0)</f>
        <v>0</v>
      </c>
      <c r="BF131" s="246">
        <f>IF(N131="znížená",J131,0)</f>
        <v>0</v>
      </c>
      <c r="BG131" s="246">
        <f>IF(N131="zákl. prenesená",J131,0)</f>
        <v>0</v>
      </c>
      <c r="BH131" s="246">
        <f>IF(N131="zníž. prenesená",J131,0)</f>
        <v>0</v>
      </c>
      <c r="BI131" s="246">
        <f>IF(N131="nulová",J131,0)</f>
        <v>0</v>
      </c>
      <c r="BJ131" s="14" t="s">
        <v>87</v>
      </c>
      <c r="BK131" s="246">
        <f>ROUND(I131*H131,2)</f>
        <v>0</v>
      </c>
      <c r="BL131" s="14" t="s">
        <v>109</v>
      </c>
      <c r="BM131" s="245" t="s">
        <v>242</v>
      </c>
    </row>
    <row r="132" s="12" customFormat="1" ht="22.8" customHeight="1">
      <c r="A132" s="12"/>
      <c r="B132" s="218"/>
      <c r="C132" s="219"/>
      <c r="D132" s="220" t="s">
        <v>74</v>
      </c>
      <c r="E132" s="232" t="s">
        <v>120</v>
      </c>
      <c r="F132" s="232" t="s">
        <v>196</v>
      </c>
      <c r="G132" s="219"/>
      <c r="H132" s="219"/>
      <c r="I132" s="222"/>
      <c r="J132" s="233">
        <f>BK132</f>
        <v>0</v>
      </c>
      <c r="K132" s="219"/>
      <c r="L132" s="224"/>
      <c r="M132" s="225"/>
      <c r="N132" s="226"/>
      <c r="O132" s="226"/>
      <c r="P132" s="227">
        <f>SUM(P133:P134)</f>
        <v>0</v>
      </c>
      <c r="Q132" s="226"/>
      <c r="R132" s="227">
        <f>SUM(R133:R134)</f>
        <v>2.2346399999999997</v>
      </c>
      <c r="S132" s="226"/>
      <c r="T132" s="228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9" t="s">
        <v>79</v>
      </c>
      <c r="AT132" s="230" t="s">
        <v>74</v>
      </c>
      <c r="AU132" s="230" t="s">
        <v>79</v>
      </c>
      <c r="AY132" s="229" t="s">
        <v>168</v>
      </c>
      <c r="BK132" s="231">
        <f>SUM(BK133:BK134)</f>
        <v>0</v>
      </c>
    </row>
    <row r="133" s="2" customFormat="1" ht="24.15" customHeight="1">
      <c r="A133" s="35"/>
      <c r="B133" s="36"/>
      <c r="C133" s="234" t="s">
        <v>87</v>
      </c>
      <c r="D133" s="234" t="s">
        <v>170</v>
      </c>
      <c r="E133" s="235" t="s">
        <v>198</v>
      </c>
      <c r="F133" s="236" t="s">
        <v>199</v>
      </c>
      <c r="G133" s="237" t="s">
        <v>173</v>
      </c>
      <c r="H133" s="238">
        <v>6</v>
      </c>
      <c r="I133" s="239"/>
      <c r="J133" s="238">
        <f>ROUND(I133*H133,2)</f>
        <v>0</v>
      </c>
      <c r="K133" s="240"/>
      <c r="L133" s="41"/>
      <c r="M133" s="241" t="s">
        <v>1</v>
      </c>
      <c r="N133" s="242" t="s">
        <v>41</v>
      </c>
      <c r="O133" s="94"/>
      <c r="P133" s="243">
        <f>O133*H133</f>
        <v>0</v>
      </c>
      <c r="Q133" s="243">
        <v>0.27994000000000002</v>
      </c>
      <c r="R133" s="243">
        <f>Q133*H133</f>
        <v>1.67964</v>
      </c>
      <c r="S133" s="243">
        <v>0</v>
      </c>
      <c r="T133" s="24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5" t="s">
        <v>109</v>
      </c>
      <c r="AT133" s="245" t="s">
        <v>170</v>
      </c>
      <c r="AU133" s="245" t="s">
        <v>87</v>
      </c>
      <c r="AY133" s="14" t="s">
        <v>168</v>
      </c>
      <c r="BE133" s="246">
        <f>IF(N133="základná",J133,0)</f>
        <v>0</v>
      </c>
      <c r="BF133" s="246">
        <f>IF(N133="znížená",J133,0)</f>
        <v>0</v>
      </c>
      <c r="BG133" s="246">
        <f>IF(N133="zákl. prenesená",J133,0)</f>
        <v>0</v>
      </c>
      <c r="BH133" s="246">
        <f>IF(N133="zníž. prenesená",J133,0)</f>
        <v>0</v>
      </c>
      <c r="BI133" s="246">
        <f>IF(N133="nulová",J133,0)</f>
        <v>0</v>
      </c>
      <c r="BJ133" s="14" t="s">
        <v>87</v>
      </c>
      <c r="BK133" s="246">
        <f>ROUND(I133*H133,2)</f>
        <v>0</v>
      </c>
      <c r="BL133" s="14" t="s">
        <v>109</v>
      </c>
      <c r="BM133" s="245" t="s">
        <v>249</v>
      </c>
    </row>
    <row r="134" s="2" customFormat="1" ht="37.8" customHeight="1">
      <c r="A134" s="35"/>
      <c r="B134" s="36"/>
      <c r="C134" s="234" t="s">
        <v>102</v>
      </c>
      <c r="D134" s="234" t="s">
        <v>170</v>
      </c>
      <c r="E134" s="235" t="s">
        <v>202</v>
      </c>
      <c r="F134" s="236" t="s">
        <v>203</v>
      </c>
      <c r="G134" s="237" t="s">
        <v>173</v>
      </c>
      <c r="H134" s="238">
        <v>6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0.092499999999999999</v>
      </c>
      <c r="R134" s="243">
        <f>Q134*H134</f>
        <v>0.55499999999999994</v>
      </c>
      <c r="S134" s="243">
        <v>0</v>
      </c>
      <c r="T134" s="244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250</v>
      </c>
    </row>
    <row r="135" s="12" customFormat="1" ht="22.8" customHeight="1">
      <c r="A135" s="12"/>
      <c r="B135" s="218"/>
      <c r="C135" s="219"/>
      <c r="D135" s="220" t="s">
        <v>74</v>
      </c>
      <c r="E135" s="232" t="s">
        <v>201</v>
      </c>
      <c r="F135" s="232" t="s">
        <v>205</v>
      </c>
      <c r="G135" s="219"/>
      <c r="H135" s="219"/>
      <c r="I135" s="222"/>
      <c r="J135" s="233">
        <f>BK135</f>
        <v>0</v>
      </c>
      <c r="K135" s="219"/>
      <c r="L135" s="224"/>
      <c r="M135" s="225"/>
      <c r="N135" s="226"/>
      <c r="O135" s="226"/>
      <c r="P135" s="227">
        <f>SUM(P136:P137)</f>
        <v>0</v>
      </c>
      <c r="Q135" s="226"/>
      <c r="R135" s="227">
        <f>SUM(R136:R137)</f>
        <v>0.071400000000000005</v>
      </c>
      <c r="S135" s="226"/>
      <c r="T135" s="228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9" t="s">
        <v>79</v>
      </c>
      <c r="AT135" s="230" t="s">
        <v>74</v>
      </c>
      <c r="AU135" s="230" t="s">
        <v>79</v>
      </c>
      <c r="AY135" s="229" t="s">
        <v>168</v>
      </c>
      <c r="BK135" s="231">
        <f>SUM(BK136:BK137)</f>
        <v>0</v>
      </c>
    </row>
    <row r="136" s="2" customFormat="1" ht="24.15" customHeight="1">
      <c r="A136" s="35"/>
      <c r="B136" s="36"/>
      <c r="C136" s="234" t="s">
        <v>109</v>
      </c>
      <c r="D136" s="234" t="s">
        <v>170</v>
      </c>
      <c r="E136" s="235" t="s">
        <v>251</v>
      </c>
      <c r="F136" s="236" t="s">
        <v>252</v>
      </c>
      <c r="G136" s="237" t="s">
        <v>209</v>
      </c>
      <c r="H136" s="238">
        <v>1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0.0014</v>
      </c>
      <c r="R136" s="243">
        <f>Q136*H136</f>
        <v>0.0014</v>
      </c>
      <c r="S136" s="243">
        <v>0</v>
      </c>
      <c r="T136" s="244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253</v>
      </c>
    </row>
    <row r="137" s="2" customFormat="1" ht="37.8" customHeight="1">
      <c r="A137" s="35"/>
      <c r="B137" s="36"/>
      <c r="C137" s="247" t="s">
        <v>120</v>
      </c>
      <c r="D137" s="247" t="s">
        <v>212</v>
      </c>
      <c r="E137" s="248" t="s">
        <v>257</v>
      </c>
      <c r="F137" s="249" t="s">
        <v>258</v>
      </c>
      <c r="G137" s="250" t="s">
        <v>209</v>
      </c>
      <c r="H137" s="251">
        <v>1</v>
      </c>
      <c r="I137" s="252"/>
      <c r="J137" s="251">
        <f>ROUND(I137*H137,2)</f>
        <v>0</v>
      </c>
      <c r="K137" s="253"/>
      <c r="L137" s="254"/>
      <c r="M137" s="255" t="s">
        <v>1</v>
      </c>
      <c r="N137" s="256" t="s">
        <v>41</v>
      </c>
      <c r="O137" s="94"/>
      <c r="P137" s="243">
        <f>O137*H137</f>
        <v>0</v>
      </c>
      <c r="Q137" s="243">
        <v>0.070000000000000007</v>
      </c>
      <c r="R137" s="243">
        <f>Q137*H137</f>
        <v>0.070000000000000007</v>
      </c>
      <c r="S137" s="243">
        <v>0</v>
      </c>
      <c r="T137" s="24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197</v>
      </c>
      <c r="AT137" s="245" t="s">
        <v>212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259</v>
      </c>
    </row>
    <row r="138" s="12" customFormat="1" ht="22.8" customHeight="1">
      <c r="A138" s="12"/>
      <c r="B138" s="218"/>
      <c r="C138" s="219"/>
      <c r="D138" s="220" t="s">
        <v>74</v>
      </c>
      <c r="E138" s="232" t="s">
        <v>232</v>
      </c>
      <c r="F138" s="232" t="s">
        <v>233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P139</f>
        <v>0</v>
      </c>
      <c r="Q138" s="226"/>
      <c r="R138" s="227">
        <f>R139</f>
        <v>0</v>
      </c>
      <c r="S138" s="226"/>
      <c r="T138" s="228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79</v>
      </c>
      <c r="AT138" s="230" t="s">
        <v>74</v>
      </c>
      <c r="AU138" s="230" t="s">
        <v>79</v>
      </c>
      <c r="AY138" s="229" t="s">
        <v>168</v>
      </c>
      <c r="BK138" s="231">
        <f>BK139</f>
        <v>0</v>
      </c>
    </row>
    <row r="139" s="2" customFormat="1" ht="33" customHeight="1">
      <c r="A139" s="35"/>
      <c r="B139" s="36"/>
      <c r="C139" s="234" t="s">
        <v>127</v>
      </c>
      <c r="D139" s="234" t="s">
        <v>170</v>
      </c>
      <c r="E139" s="235" t="s">
        <v>260</v>
      </c>
      <c r="F139" s="236" t="s">
        <v>236</v>
      </c>
      <c r="G139" s="237" t="s">
        <v>190</v>
      </c>
      <c r="H139" s="238">
        <v>2.3100000000000001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261</v>
      </c>
    </row>
    <row r="140" s="12" customFormat="1" ht="25.92" customHeight="1">
      <c r="A140" s="12"/>
      <c r="B140" s="218"/>
      <c r="C140" s="219"/>
      <c r="D140" s="220" t="s">
        <v>74</v>
      </c>
      <c r="E140" s="221" t="s">
        <v>212</v>
      </c>
      <c r="F140" s="221" t="s">
        <v>262</v>
      </c>
      <c r="G140" s="219"/>
      <c r="H140" s="219"/>
      <c r="I140" s="222"/>
      <c r="J140" s="223">
        <f>BK140</f>
        <v>0</v>
      </c>
      <c r="K140" s="219"/>
      <c r="L140" s="224"/>
      <c r="M140" s="225"/>
      <c r="N140" s="226"/>
      <c r="O140" s="226"/>
      <c r="P140" s="227">
        <f>P141+P173</f>
        <v>0</v>
      </c>
      <c r="Q140" s="226"/>
      <c r="R140" s="227">
        <f>R141+R173</f>
        <v>1.0662099999999999</v>
      </c>
      <c r="S140" s="226"/>
      <c r="T140" s="228">
        <f>T141+T173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9" t="s">
        <v>102</v>
      </c>
      <c r="AT140" s="230" t="s">
        <v>74</v>
      </c>
      <c r="AU140" s="230" t="s">
        <v>75</v>
      </c>
      <c r="AY140" s="229" t="s">
        <v>168</v>
      </c>
      <c r="BK140" s="231">
        <f>BK141+BK173</f>
        <v>0</v>
      </c>
    </row>
    <row r="141" s="12" customFormat="1" ht="22.8" customHeight="1">
      <c r="A141" s="12"/>
      <c r="B141" s="218"/>
      <c r="C141" s="219"/>
      <c r="D141" s="220" t="s">
        <v>74</v>
      </c>
      <c r="E141" s="232" t="s">
        <v>263</v>
      </c>
      <c r="F141" s="232" t="s">
        <v>264</v>
      </c>
      <c r="G141" s="219"/>
      <c r="H141" s="219"/>
      <c r="I141" s="222"/>
      <c r="J141" s="233">
        <f>BK141</f>
        <v>0</v>
      </c>
      <c r="K141" s="219"/>
      <c r="L141" s="224"/>
      <c r="M141" s="225"/>
      <c r="N141" s="226"/>
      <c r="O141" s="226"/>
      <c r="P141" s="227">
        <f>SUM(P142:P172)</f>
        <v>0</v>
      </c>
      <c r="Q141" s="226"/>
      <c r="R141" s="227">
        <f>SUM(R142:R172)</f>
        <v>0.03236</v>
      </c>
      <c r="S141" s="226"/>
      <c r="T141" s="228">
        <f>SUM(T142:T172)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9" t="s">
        <v>102</v>
      </c>
      <c r="AT141" s="230" t="s">
        <v>74</v>
      </c>
      <c r="AU141" s="230" t="s">
        <v>79</v>
      </c>
      <c r="AY141" s="229" t="s">
        <v>168</v>
      </c>
      <c r="BK141" s="231">
        <f>SUM(BK142:BK172)</f>
        <v>0</v>
      </c>
    </row>
    <row r="142" s="2" customFormat="1" ht="24.15" customHeight="1">
      <c r="A142" s="35"/>
      <c r="B142" s="36"/>
      <c r="C142" s="234" t="s">
        <v>192</v>
      </c>
      <c r="D142" s="234" t="s">
        <v>170</v>
      </c>
      <c r="E142" s="235" t="s">
        <v>265</v>
      </c>
      <c r="F142" s="236" t="s">
        <v>266</v>
      </c>
      <c r="G142" s="237" t="s">
        <v>267</v>
      </c>
      <c r="H142" s="238">
        <v>16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268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268</v>
      </c>
      <c r="BM142" s="245" t="s">
        <v>269</v>
      </c>
    </row>
    <row r="143" s="2" customFormat="1" ht="24.15" customHeight="1">
      <c r="A143" s="35"/>
      <c r="B143" s="36"/>
      <c r="C143" s="247" t="s">
        <v>197</v>
      </c>
      <c r="D143" s="247" t="s">
        <v>212</v>
      </c>
      <c r="E143" s="248" t="s">
        <v>274</v>
      </c>
      <c r="F143" s="249" t="s">
        <v>275</v>
      </c>
      <c r="G143" s="250" t="s">
        <v>267</v>
      </c>
      <c r="H143" s="251">
        <v>16</v>
      </c>
      <c r="I143" s="252"/>
      <c r="J143" s="251">
        <f>ROUND(I143*H143,2)</f>
        <v>0</v>
      </c>
      <c r="K143" s="253"/>
      <c r="L143" s="254"/>
      <c r="M143" s="255" t="s">
        <v>1</v>
      </c>
      <c r="N143" s="256" t="s">
        <v>41</v>
      </c>
      <c r="O143" s="94"/>
      <c r="P143" s="243">
        <f>O143*H143</f>
        <v>0</v>
      </c>
      <c r="Q143" s="243">
        <v>0.00011</v>
      </c>
      <c r="R143" s="243">
        <f>Q143*H143</f>
        <v>0.0017600000000000001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272</v>
      </c>
      <c r="AT143" s="245" t="s">
        <v>212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272</v>
      </c>
      <c r="BM143" s="245" t="s">
        <v>276</v>
      </c>
    </row>
    <row r="144" s="2" customFormat="1" ht="24.15" customHeight="1">
      <c r="A144" s="35"/>
      <c r="B144" s="36"/>
      <c r="C144" s="234" t="s">
        <v>201</v>
      </c>
      <c r="D144" s="234" t="s">
        <v>170</v>
      </c>
      <c r="E144" s="235" t="s">
        <v>278</v>
      </c>
      <c r="F144" s="236" t="s">
        <v>279</v>
      </c>
      <c r="G144" s="237" t="s">
        <v>267</v>
      </c>
      <c r="H144" s="238">
        <v>4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268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268</v>
      </c>
      <c r="BM144" s="245" t="s">
        <v>280</v>
      </c>
    </row>
    <row r="145" s="2" customFormat="1" ht="24.15" customHeight="1">
      <c r="A145" s="35"/>
      <c r="B145" s="36"/>
      <c r="C145" s="247" t="s">
        <v>206</v>
      </c>
      <c r="D145" s="247" t="s">
        <v>212</v>
      </c>
      <c r="E145" s="248" t="s">
        <v>282</v>
      </c>
      <c r="F145" s="249" t="s">
        <v>283</v>
      </c>
      <c r="G145" s="250" t="s">
        <v>267</v>
      </c>
      <c r="H145" s="251">
        <v>4</v>
      </c>
      <c r="I145" s="252"/>
      <c r="J145" s="251">
        <f>ROUND(I145*H145,2)</f>
        <v>0</v>
      </c>
      <c r="K145" s="253"/>
      <c r="L145" s="254"/>
      <c r="M145" s="255" t="s">
        <v>1</v>
      </c>
      <c r="N145" s="256" t="s">
        <v>41</v>
      </c>
      <c r="O145" s="94"/>
      <c r="P145" s="243">
        <f>O145*H145</f>
        <v>0</v>
      </c>
      <c r="Q145" s="243">
        <v>0.00029999999999999997</v>
      </c>
      <c r="R145" s="243">
        <f>Q145*H145</f>
        <v>0.0011999999999999999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272</v>
      </c>
      <c r="AT145" s="245" t="s">
        <v>212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272</v>
      </c>
      <c r="BM145" s="245" t="s">
        <v>284</v>
      </c>
    </row>
    <row r="146" s="2" customFormat="1" ht="21.75" customHeight="1">
      <c r="A146" s="35"/>
      <c r="B146" s="36"/>
      <c r="C146" s="234" t="s">
        <v>211</v>
      </c>
      <c r="D146" s="234" t="s">
        <v>170</v>
      </c>
      <c r="E146" s="235" t="s">
        <v>286</v>
      </c>
      <c r="F146" s="236" t="s">
        <v>287</v>
      </c>
      <c r="G146" s="237" t="s">
        <v>209</v>
      </c>
      <c r="H146" s="238">
        <v>1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268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268</v>
      </c>
      <c r="BM146" s="245" t="s">
        <v>288</v>
      </c>
    </row>
    <row r="147" s="2" customFormat="1" ht="24.15" customHeight="1">
      <c r="A147" s="35"/>
      <c r="B147" s="36"/>
      <c r="C147" s="247" t="s">
        <v>216</v>
      </c>
      <c r="D147" s="247" t="s">
        <v>212</v>
      </c>
      <c r="E147" s="248" t="s">
        <v>289</v>
      </c>
      <c r="F147" s="249" t="s">
        <v>290</v>
      </c>
      <c r="G147" s="250" t="s">
        <v>209</v>
      </c>
      <c r="H147" s="251">
        <v>1</v>
      </c>
      <c r="I147" s="252"/>
      <c r="J147" s="251">
        <f>ROUND(I147*H147,2)</f>
        <v>0</v>
      </c>
      <c r="K147" s="253"/>
      <c r="L147" s="254"/>
      <c r="M147" s="255" t="s">
        <v>1</v>
      </c>
      <c r="N147" s="256" t="s">
        <v>41</v>
      </c>
      <c r="O147" s="94"/>
      <c r="P147" s="243">
        <f>O147*H147</f>
        <v>0</v>
      </c>
      <c r="Q147" s="243">
        <v>0.00027999999999999998</v>
      </c>
      <c r="R147" s="243">
        <f>Q147*H147</f>
        <v>0.00027999999999999998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272</v>
      </c>
      <c r="AT147" s="245" t="s">
        <v>212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272</v>
      </c>
      <c r="BM147" s="245" t="s">
        <v>291</v>
      </c>
    </row>
    <row r="148" s="2" customFormat="1" ht="24.15" customHeight="1">
      <c r="A148" s="35"/>
      <c r="B148" s="36"/>
      <c r="C148" s="234" t="s">
        <v>220</v>
      </c>
      <c r="D148" s="234" t="s">
        <v>170</v>
      </c>
      <c r="E148" s="235" t="s">
        <v>301</v>
      </c>
      <c r="F148" s="236" t="s">
        <v>302</v>
      </c>
      <c r="G148" s="237" t="s">
        <v>209</v>
      </c>
      <c r="H148" s="238">
        <v>1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268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268</v>
      </c>
      <c r="BM148" s="245" t="s">
        <v>303</v>
      </c>
    </row>
    <row r="149" s="2" customFormat="1" ht="24.15" customHeight="1">
      <c r="A149" s="35"/>
      <c r="B149" s="36"/>
      <c r="C149" s="247" t="s">
        <v>224</v>
      </c>
      <c r="D149" s="247" t="s">
        <v>212</v>
      </c>
      <c r="E149" s="248" t="s">
        <v>305</v>
      </c>
      <c r="F149" s="249" t="s">
        <v>306</v>
      </c>
      <c r="G149" s="250" t="s">
        <v>209</v>
      </c>
      <c r="H149" s="251">
        <v>1</v>
      </c>
      <c r="I149" s="252"/>
      <c r="J149" s="251">
        <f>ROUND(I149*H149,2)</f>
        <v>0</v>
      </c>
      <c r="K149" s="253"/>
      <c r="L149" s="254"/>
      <c r="M149" s="255" t="s">
        <v>1</v>
      </c>
      <c r="N149" s="256" t="s">
        <v>41</v>
      </c>
      <c r="O149" s="94"/>
      <c r="P149" s="243">
        <f>O149*H149</f>
        <v>0</v>
      </c>
      <c r="Q149" s="243">
        <v>0.0050000000000000001</v>
      </c>
      <c r="R149" s="243">
        <f>Q149*H149</f>
        <v>0.0050000000000000001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272</v>
      </c>
      <c r="AT149" s="245" t="s">
        <v>212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272</v>
      </c>
      <c r="BM149" s="245" t="s">
        <v>307</v>
      </c>
    </row>
    <row r="150" s="2" customFormat="1" ht="16.5" customHeight="1">
      <c r="A150" s="35"/>
      <c r="B150" s="36"/>
      <c r="C150" s="247" t="s">
        <v>228</v>
      </c>
      <c r="D150" s="247" t="s">
        <v>212</v>
      </c>
      <c r="E150" s="248" t="s">
        <v>309</v>
      </c>
      <c r="F150" s="249" t="s">
        <v>310</v>
      </c>
      <c r="G150" s="250" t="s">
        <v>209</v>
      </c>
      <c r="H150" s="251">
        <v>1</v>
      </c>
      <c r="I150" s="252"/>
      <c r="J150" s="251">
        <f>ROUND(I150*H150,2)</f>
        <v>0</v>
      </c>
      <c r="K150" s="253"/>
      <c r="L150" s="254"/>
      <c r="M150" s="255" t="s">
        <v>1</v>
      </c>
      <c r="N150" s="256" t="s">
        <v>41</v>
      </c>
      <c r="O150" s="94"/>
      <c r="P150" s="243">
        <f>O150*H150</f>
        <v>0</v>
      </c>
      <c r="Q150" s="243">
        <v>0.00029999999999999997</v>
      </c>
      <c r="R150" s="243">
        <f>Q150*H150</f>
        <v>0.00029999999999999997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272</v>
      </c>
      <c r="AT150" s="245" t="s">
        <v>212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272</v>
      </c>
      <c r="BM150" s="245" t="s">
        <v>311</v>
      </c>
    </row>
    <row r="151" s="2" customFormat="1" ht="16.5" customHeight="1">
      <c r="A151" s="35"/>
      <c r="B151" s="36"/>
      <c r="C151" s="234" t="s">
        <v>234</v>
      </c>
      <c r="D151" s="234" t="s">
        <v>170</v>
      </c>
      <c r="E151" s="235" t="s">
        <v>313</v>
      </c>
      <c r="F151" s="236" t="s">
        <v>314</v>
      </c>
      <c r="G151" s="237" t="s">
        <v>267</v>
      </c>
      <c r="H151" s="238">
        <v>2</v>
      </c>
      <c r="I151" s="239"/>
      <c r="J151" s="238">
        <f>ROUND(I151*H151,2)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268</v>
      </c>
      <c r="AT151" s="245" t="s">
        <v>170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268</v>
      </c>
      <c r="BM151" s="245" t="s">
        <v>315</v>
      </c>
    </row>
    <row r="152" s="2" customFormat="1" ht="24.15" customHeight="1">
      <c r="A152" s="35"/>
      <c r="B152" s="36"/>
      <c r="C152" s="247" t="s">
        <v>277</v>
      </c>
      <c r="D152" s="247" t="s">
        <v>212</v>
      </c>
      <c r="E152" s="248" t="s">
        <v>317</v>
      </c>
      <c r="F152" s="249" t="s">
        <v>318</v>
      </c>
      <c r="G152" s="250" t="s">
        <v>319</v>
      </c>
      <c r="H152" s="251">
        <v>2</v>
      </c>
      <c r="I152" s="252"/>
      <c r="J152" s="251">
        <f>ROUND(I152*H152,2)</f>
        <v>0</v>
      </c>
      <c r="K152" s="253"/>
      <c r="L152" s="254"/>
      <c r="M152" s="255" t="s">
        <v>1</v>
      </c>
      <c r="N152" s="256" t="s">
        <v>41</v>
      </c>
      <c r="O152" s="94"/>
      <c r="P152" s="243">
        <f>O152*H152</f>
        <v>0</v>
      </c>
      <c r="Q152" s="243">
        <v>0.001</v>
      </c>
      <c r="R152" s="243">
        <f>Q152*H152</f>
        <v>0.002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272</v>
      </c>
      <c r="AT152" s="245" t="s">
        <v>212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272</v>
      </c>
      <c r="BM152" s="245" t="s">
        <v>320</v>
      </c>
    </row>
    <row r="153" s="2" customFormat="1" ht="24.15" customHeight="1">
      <c r="A153" s="35"/>
      <c r="B153" s="36"/>
      <c r="C153" s="234" t="s">
        <v>281</v>
      </c>
      <c r="D153" s="234" t="s">
        <v>170</v>
      </c>
      <c r="E153" s="235" t="s">
        <v>322</v>
      </c>
      <c r="F153" s="236" t="s">
        <v>323</v>
      </c>
      <c r="G153" s="237" t="s">
        <v>267</v>
      </c>
      <c r="H153" s="238">
        <v>0.5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268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268</v>
      </c>
      <c r="BM153" s="245" t="s">
        <v>324</v>
      </c>
    </row>
    <row r="154" s="2" customFormat="1" ht="21.75" customHeight="1">
      <c r="A154" s="35"/>
      <c r="B154" s="36"/>
      <c r="C154" s="247" t="s">
        <v>285</v>
      </c>
      <c r="D154" s="247" t="s">
        <v>212</v>
      </c>
      <c r="E154" s="248" t="s">
        <v>326</v>
      </c>
      <c r="F154" s="249" t="s">
        <v>327</v>
      </c>
      <c r="G154" s="250" t="s">
        <v>319</v>
      </c>
      <c r="H154" s="251">
        <v>0.01</v>
      </c>
      <c r="I154" s="252"/>
      <c r="J154" s="251">
        <f>ROUND(I154*H154,2)</f>
        <v>0</v>
      </c>
      <c r="K154" s="253"/>
      <c r="L154" s="254"/>
      <c r="M154" s="255" t="s">
        <v>1</v>
      </c>
      <c r="N154" s="256" t="s">
        <v>41</v>
      </c>
      <c r="O154" s="94"/>
      <c r="P154" s="243">
        <f>O154*H154</f>
        <v>0</v>
      </c>
      <c r="Q154" s="243">
        <v>0.001</v>
      </c>
      <c r="R154" s="243">
        <f>Q154*H154</f>
        <v>1.0000000000000001E-05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272</v>
      </c>
      <c r="AT154" s="245" t="s">
        <v>212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272</v>
      </c>
      <c r="BM154" s="245" t="s">
        <v>328</v>
      </c>
    </row>
    <row r="155" s="2" customFormat="1" ht="21.75" customHeight="1">
      <c r="A155" s="35"/>
      <c r="B155" s="36"/>
      <c r="C155" s="247" t="s">
        <v>7</v>
      </c>
      <c r="D155" s="247" t="s">
        <v>212</v>
      </c>
      <c r="E155" s="248" t="s">
        <v>330</v>
      </c>
      <c r="F155" s="249" t="s">
        <v>331</v>
      </c>
      <c r="G155" s="250" t="s">
        <v>319</v>
      </c>
      <c r="H155" s="251">
        <v>0.01</v>
      </c>
      <c r="I155" s="252"/>
      <c r="J155" s="251">
        <f>ROUND(I155*H155,2)</f>
        <v>0</v>
      </c>
      <c r="K155" s="253"/>
      <c r="L155" s="254"/>
      <c r="M155" s="255" t="s">
        <v>1</v>
      </c>
      <c r="N155" s="256" t="s">
        <v>41</v>
      </c>
      <c r="O155" s="94"/>
      <c r="P155" s="243">
        <f>O155*H155</f>
        <v>0</v>
      </c>
      <c r="Q155" s="243">
        <v>0.001</v>
      </c>
      <c r="R155" s="243">
        <f>Q155*H155</f>
        <v>1.0000000000000001E-05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272</v>
      </c>
      <c r="AT155" s="245" t="s">
        <v>212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272</v>
      </c>
      <c r="BM155" s="245" t="s">
        <v>332</v>
      </c>
    </row>
    <row r="156" s="2" customFormat="1" ht="16.5" customHeight="1">
      <c r="A156" s="35"/>
      <c r="B156" s="36"/>
      <c r="C156" s="247" t="s">
        <v>292</v>
      </c>
      <c r="D156" s="247" t="s">
        <v>212</v>
      </c>
      <c r="E156" s="248" t="s">
        <v>334</v>
      </c>
      <c r="F156" s="249" t="s">
        <v>335</v>
      </c>
      <c r="G156" s="250" t="s">
        <v>319</v>
      </c>
      <c r="H156" s="251">
        <v>0.01</v>
      </c>
      <c r="I156" s="252"/>
      <c r="J156" s="251">
        <f>ROUND(I156*H156,2)</f>
        <v>0</v>
      </c>
      <c r="K156" s="253"/>
      <c r="L156" s="254"/>
      <c r="M156" s="255" t="s">
        <v>1</v>
      </c>
      <c r="N156" s="256" t="s">
        <v>41</v>
      </c>
      <c r="O156" s="94"/>
      <c r="P156" s="243">
        <f>O156*H156</f>
        <v>0</v>
      </c>
      <c r="Q156" s="243">
        <v>0.001</v>
      </c>
      <c r="R156" s="243">
        <f>Q156*H156</f>
        <v>1.0000000000000001E-05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272</v>
      </c>
      <c r="AT156" s="245" t="s">
        <v>212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272</v>
      </c>
      <c r="BM156" s="245" t="s">
        <v>336</v>
      </c>
    </row>
    <row r="157" s="2" customFormat="1" ht="33" customHeight="1">
      <c r="A157" s="35"/>
      <c r="B157" s="36"/>
      <c r="C157" s="234" t="s">
        <v>296</v>
      </c>
      <c r="D157" s="234" t="s">
        <v>170</v>
      </c>
      <c r="E157" s="235" t="s">
        <v>338</v>
      </c>
      <c r="F157" s="236" t="s">
        <v>339</v>
      </c>
      <c r="G157" s="237" t="s">
        <v>267</v>
      </c>
      <c r="H157" s="238">
        <v>18</v>
      </c>
      <c r="I157" s="239"/>
      <c r="J157" s="238">
        <f>ROUND(I157*H157,2)</f>
        <v>0</v>
      </c>
      <c r="K157" s="240"/>
      <c r="L157" s="41"/>
      <c r="M157" s="241" t="s">
        <v>1</v>
      </c>
      <c r="N157" s="242" t="s">
        <v>41</v>
      </c>
      <c r="O157" s="94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268</v>
      </c>
      <c r="AT157" s="245" t="s">
        <v>170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268</v>
      </c>
      <c r="BM157" s="245" t="s">
        <v>340</v>
      </c>
    </row>
    <row r="158" s="2" customFormat="1" ht="16.5" customHeight="1">
      <c r="A158" s="35"/>
      <c r="B158" s="36"/>
      <c r="C158" s="247" t="s">
        <v>300</v>
      </c>
      <c r="D158" s="247" t="s">
        <v>212</v>
      </c>
      <c r="E158" s="248" t="s">
        <v>342</v>
      </c>
      <c r="F158" s="249" t="s">
        <v>343</v>
      </c>
      <c r="G158" s="250" t="s">
        <v>319</v>
      </c>
      <c r="H158" s="251">
        <v>16.920000000000002</v>
      </c>
      <c r="I158" s="252"/>
      <c r="J158" s="251">
        <f>ROUND(I158*H158,2)</f>
        <v>0</v>
      </c>
      <c r="K158" s="253"/>
      <c r="L158" s="254"/>
      <c r="M158" s="255" t="s">
        <v>1</v>
      </c>
      <c r="N158" s="256" t="s">
        <v>41</v>
      </c>
      <c r="O158" s="94"/>
      <c r="P158" s="243">
        <f>O158*H158</f>
        <v>0</v>
      </c>
      <c r="Q158" s="243">
        <v>0.001</v>
      </c>
      <c r="R158" s="243">
        <f>Q158*H158</f>
        <v>0.016920000000000001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272</v>
      </c>
      <c r="AT158" s="245" t="s">
        <v>212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272</v>
      </c>
      <c r="BM158" s="245" t="s">
        <v>344</v>
      </c>
    </row>
    <row r="159" s="2" customFormat="1" ht="16.5" customHeight="1">
      <c r="A159" s="35"/>
      <c r="B159" s="36"/>
      <c r="C159" s="234" t="s">
        <v>304</v>
      </c>
      <c r="D159" s="234" t="s">
        <v>170</v>
      </c>
      <c r="E159" s="235" t="s">
        <v>346</v>
      </c>
      <c r="F159" s="236" t="s">
        <v>347</v>
      </c>
      <c r="G159" s="237" t="s">
        <v>348</v>
      </c>
      <c r="H159" s="238">
        <v>7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268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268</v>
      </c>
      <c r="BM159" s="245" t="s">
        <v>349</v>
      </c>
    </row>
    <row r="160" s="2" customFormat="1" ht="24.15" customHeight="1">
      <c r="A160" s="35"/>
      <c r="B160" s="36"/>
      <c r="C160" s="247" t="s">
        <v>308</v>
      </c>
      <c r="D160" s="247" t="s">
        <v>212</v>
      </c>
      <c r="E160" s="248" t="s">
        <v>351</v>
      </c>
      <c r="F160" s="249" t="s">
        <v>352</v>
      </c>
      <c r="G160" s="250" t="s">
        <v>209</v>
      </c>
      <c r="H160" s="251">
        <v>4</v>
      </c>
      <c r="I160" s="252"/>
      <c r="J160" s="251">
        <f>ROUND(I160*H160,2)</f>
        <v>0</v>
      </c>
      <c r="K160" s="253"/>
      <c r="L160" s="254"/>
      <c r="M160" s="255" t="s">
        <v>1</v>
      </c>
      <c r="N160" s="256" t="s">
        <v>41</v>
      </c>
      <c r="O160" s="94"/>
      <c r="P160" s="243">
        <f>O160*H160</f>
        <v>0</v>
      </c>
      <c r="Q160" s="243">
        <v>0.00022000000000000001</v>
      </c>
      <c r="R160" s="243">
        <f>Q160*H160</f>
        <v>0.00088000000000000003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272</v>
      </c>
      <c r="AT160" s="245" t="s">
        <v>212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272</v>
      </c>
      <c r="BM160" s="245" t="s">
        <v>353</v>
      </c>
    </row>
    <row r="161" s="2" customFormat="1" ht="16.5" customHeight="1">
      <c r="A161" s="35"/>
      <c r="B161" s="36"/>
      <c r="C161" s="247" t="s">
        <v>312</v>
      </c>
      <c r="D161" s="247" t="s">
        <v>212</v>
      </c>
      <c r="E161" s="248" t="s">
        <v>355</v>
      </c>
      <c r="F161" s="249" t="s">
        <v>356</v>
      </c>
      <c r="G161" s="250" t="s">
        <v>209</v>
      </c>
      <c r="H161" s="251">
        <v>2</v>
      </c>
      <c r="I161" s="252"/>
      <c r="J161" s="251">
        <f>ROUND(I161*H161,2)</f>
        <v>0</v>
      </c>
      <c r="K161" s="253"/>
      <c r="L161" s="254"/>
      <c r="M161" s="255" t="s">
        <v>1</v>
      </c>
      <c r="N161" s="256" t="s">
        <v>41</v>
      </c>
      <c r="O161" s="94"/>
      <c r="P161" s="243">
        <f>O161*H161</f>
        <v>0</v>
      </c>
      <c r="Q161" s="243">
        <v>0.00021000000000000001</v>
      </c>
      <c r="R161" s="243">
        <f>Q161*H161</f>
        <v>0.00042000000000000002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272</v>
      </c>
      <c r="AT161" s="245" t="s">
        <v>212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272</v>
      </c>
      <c r="BM161" s="245" t="s">
        <v>357</v>
      </c>
    </row>
    <row r="162" s="2" customFormat="1" ht="16.5" customHeight="1">
      <c r="A162" s="35"/>
      <c r="B162" s="36"/>
      <c r="C162" s="247" t="s">
        <v>316</v>
      </c>
      <c r="D162" s="247" t="s">
        <v>212</v>
      </c>
      <c r="E162" s="248" t="s">
        <v>359</v>
      </c>
      <c r="F162" s="249" t="s">
        <v>360</v>
      </c>
      <c r="G162" s="250" t="s">
        <v>209</v>
      </c>
      <c r="H162" s="251">
        <v>1</v>
      </c>
      <c r="I162" s="252"/>
      <c r="J162" s="251">
        <f>ROUND(I162*H162,2)</f>
        <v>0</v>
      </c>
      <c r="K162" s="253"/>
      <c r="L162" s="254"/>
      <c r="M162" s="255" t="s">
        <v>1</v>
      </c>
      <c r="N162" s="256" t="s">
        <v>41</v>
      </c>
      <c r="O162" s="94"/>
      <c r="P162" s="243">
        <f>O162*H162</f>
        <v>0</v>
      </c>
      <c r="Q162" s="243">
        <v>0.00014999999999999999</v>
      </c>
      <c r="R162" s="243">
        <f>Q162*H162</f>
        <v>0.00014999999999999999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272</v>
      </c>
      <c r="AT162" s="245" t="s">
        <v>212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272</v>
      </c>
      <c r="BM162" s="245" t="s">
        <v>361</v>
      </c>
    </row>
    <row r="163" s="2" customFormat="1" ht="21.75" customHeight="1">
      <c r="A163" s="35"/>
      <c r="B163" s="36"/>
      <c r="C163" s="234" t="s">
        <v>321</v>
      </c>
      <c r="D163" s="234" t="s">
        <v>170</v>
      </c>
      <c r="E163" s="235" t="s">
        <v>363</v>
      </c>
      <c r="F163" s="236" t="s">
        <v>364</v>
      </c>
      <c r="G163" s="237" t="s">
        <v>267</v>
      </c>
      <c r="H163" s="238">
        <v>18</v>
      </c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268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268</v>
      </c>
      <c r="BM163" s="245" t="s">
        <v>365</v>
      </c>
    </row>
    <row r="164" s="2" customFormat="1" ht="16.5" customHeight="1">
      <c r="A164" s="35"/>
      <c r="B164" s="36"/>
      <c r="C164" s="247" t="s">
        <v>325</v>
      </c>
      <c r="D164" s="247" t="s">
        <v>212</v>
      </c>
      <c r="E164" s="248" t="s">
        <v>367</v>
      </c>
      <c r="F164" s="249" t="s">
        <v>368</v>
      </c>
      <c r="G164" s="250" t="s">
        <v>267</v>
      </c>
      <c r="H164" s="251">
        <v>18</v>
      </c>
      <c r="I164" s="252"/>
      <c r="J164" s="251">
        <f>ROUND(I164*H164,2)</f>
        <v>0</v>
      </c>
      <c r="K164" s="253"/>
      <c r="L164" s="254"/>
      <c r="M164" s="255" t="s">
        <v>1</v>
      </c>
      <c r="N164" s="256" t="s">
        <v>41</v>
      </c>
      <c r="O164" s="94"/>
      <c r="P164" s="243">
        <f>O164*H164</f>
        <v>0</v>
      </c>
      <c r="Q164" s="243">
        <v>0.00019000000000000001</v>
      </c>
      <c r="R164" s="243">
        <f>Q164*H164</f>
        <v>0.0034200000000000003</v>
      </c>
      <c r="S164" s="243">
        <v>0</v>
      </c>
      <c r="T164" s="244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5" t="s">
        <v>272</v>
      </c>
      <c r="AT164" s="245" t="s">
        <v>212</v>
      </c>
      <c r="AU164" s="245" t="s">
        <v>87</v>
      </c>
      <c r="AY164" s="14" t="s">
        <v>168</v>
      </c>
      <c r="BE164" s="246">
        <f>IF(N164="základná",J164,0)</f>
        <v>0</v>
      </c>
      <c r="BF164" s="246">
        <f>IF(N164="znížená",J164,0)</f>
        <v>0</v>
      </c>
      <c r="BG164" s="246">
        <f>IF(N164="zákl. prenesená",J164,0)</f>
        <v>0</v>
      </c>
      <c r="BH164" s="246">
        <f>IF(N164="zníž. prenesená",J164,0)</f>
        <v>0</v>
      </c>
      <c r="BI164" s="246">
        <f>IF(N164="nulová",J164,0)</f>
        <v>0</v>
      </c>
      <c r="BJ164" s="14" t="s">
        <v>87</v>
      </c>
      <c r="BK164" s="246">
        <f>ROUND(I164*H164,2)</f>
        <v>0</v>
      </c>
      <c r="BL164" s="14" t="s">
        <v>272</v>
      </c>
      <c r="BM164" s="245" t="s">
        <v>369</v>
      </c>
    </row>
    <row r="165" s="2" customFormat="1" ht="21.75" customHeight="1">
      <c r="A165" s="35"/>
      <c r="B165" s="36"/>
      <c r="C165" s="234" t="s">
        <v>329</v>
      </c>
      <c r="D165" s="234" t="s">
        <v>170</v>
      </c>
      <c r="E165" s="235" t="s">
        <v>371</v>
      </c>
      <c r="F165" s="236" t="s">
        <v>372</v>
      </c>
      <c r="G165" s="237" t="s">
        <v>267</v>
      </c>
      <c r="H165" s="238">
        <v>16</v>
      </c>
      <c r="I165" s="239"/>
      <c r="J165" s="238">
        <f>ROUND(I165*H165,2)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0</v>
      </c>
      <c r="R165" s="243">
        <f>Q165*H165</f>
        <v>0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268</v>
      </c>
      <c r="AT165" s="245" t="s">
        <v>170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268</v>
      </c>
      <c r="BM165" s="245" t="s">
        <v>373</v>
      </c>
    </row>
    <row r="166" s="2" customFormat="1" ht="16.5" customHeight="1">
      <c r="A166" s="35"/>
      <c r="B166" s="36"/>
      <c r="C166" s="234" t="s">
        <v>333</v>
      </c>
      <c r="D166" s="234" t="s">
        <v>170</v>
      </c>
      <c r="E166" s="235" t="s">
        <v>379</v>
      </c>
      <c r="F166" s="236" t="s">
        <v>380</v>
      </c>
      <c r="G166" s="237" t="s">
        <v>381</v>
      </c>
      <c r="H166" s="238">
        <v>2</v>
      </c>
      <c r="I166" s="239"/>
      <c r="J166" s="238">
        <f>ROUND(I166*H166,2)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382</v>
      </c>
      <c r="AT166" s="245" t="s">
        <v>170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382</v>
      </c>
      <c r="BM166" s="245" t="s">
        <v>383</v>
      </c>
    </row>
    <row r="167" s="2" customFormat="1" ht="16.5" customHeight="1">
      <c r="A167" s="35"/>
      <c r="B167" s="36"/>
      <c r="C167" s="234" t="s">
        <v>337</v>
      </c>
      <c r="D167" s="234" t="s">
        <v>170</v>
      </c>
      <c r="E167" s="235" t="s">
        <v>385</v>
      </c>
      <c r="F167" s="236" t="s">
        <v>386</v>
      </c>
      <c r="G167" s="237" t="s">
        <v>381</v>
      </c>
      <c r="H167" s="238">
        <v>1</v>
      </c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</v>
      </c>
      <c r="R167" s="243">
        <f>Q167*H167</f>
        <v>0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382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382</v>
      </c>
      <c r="BM167" s="245" t="s">
        <v>387</v>
      </c>
    </row>
    <row r="168" s="2" customFormat="1" ht="16.5" customHeight="1">
      <c r="A168" s="35"/>
      <c r="B168" s="36"/>
      <c r="C168" s="234" t="s">
        <v>341</v>
      </c>
      <c r="D168" s="234" t="s">
        <v>170</v>
      </c>
      <c r="E168" s="235" t="s">
        <v>389</v>
      </c>
      <c r="F168" s="236" t="s">
        <v>390</v>
      </c>
      <c r="G168" s="237" t="s">
        <v>381</v>
      </c>
      <c r="H168" s="238">
        <v>1</v>
      </c>
      <c r="I168" s="239"/>
      <c r="J168" s="238">
        <f>ROUND(I168*H168,2)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382</v>
      </c>
      <c r="AT168" s="245" t="s">
        <v>170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382</v>
      </c>
      <c r="BM168" s="245" t="s">
        <v>391</v>
      </c>
    </row>
    <row r="169" s="2" customFormat="1" ht="16.5" customHeight="1">
      <c r="A169" s="35"/>
      <c r="B169" s="36"/>
      <c r="C169" s="234" t="s">
        <v>345</v>
      </c>
      <c r="D169" s="234" t="s">
        <v>170</v>
      </c>
      <c r="E169" s="235" t="s">
        <v>393</v>
      </c>
      <c r="F169" s="236" t="s">
        <v>394</v>
      </c>
      <c r="G169" s="237" t="s">
        <v>381</v>
      </c>
      <c r="H169" s="238">
        <v>5</v>
      </c>
      <c r="I169" s="239"/>
      <c r="J169" s="238">
        <f>ROUND(I169*H169,2)</f>
        <v>0</v>
      </c>
      <c r="K169" s="240"/>
      <c r="L169" s="41"/>
      <c r="M169" s="241" t="s">
        <v>1</v>
      </c>
      <c r="N169" s="242" t="s">
        <v>41</v>
      </c>
      <c r="O169" s="94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5" t="s">
        <v>382</v>
      </c>
      <c r="AT169" s="245" t="s">
        <v>170</v>
      </c>
      <c r="AU169" s="245" t="s">
        <v>87</v>
      </c>
      <c r="AY169" s="14" t="s">
        <v>168</v>
      </c>
      <c r="BE169" s="246">
        <f>IF(N169="základná",J169,0)</f>
        <v>0</v>
      </c>
      <c r="BF169" s="246">
        <f>IF(N169="znížená",J169,0)</f>
        <v>0</v>
      </c>
      <c r="BG169" s="246">
        <f>IF(N169="zákl. prenesená",J169,0)</f>
        <v>0</v>
      </c>
      <c r="BH169" s="246">
        <f>IF(N169="zníž. prenesená",J169,0)</f>
        <v>0</v>
      </c>
      <c r="BI169" s="246">
        <f>IF(N169="nulová",J169,0)</f>
        <v>0</v>
      </c>
      <c r="BJ169" s="14" t="s">
        <v>87</v>
      </c>
      <c r="BK169" s="246">
        <f>ROUND(I169*H169,2)</f>
        <v>0</v>
      </c>
      <c r="BL169" s="14" t="s">
        <v>382</v>
      </c>
      <c r="BM169" s="245" t="s">
        <v>395</v>
      </c>
    </row>
    <row r="170" s="2" customFormat="1" ht="16.5" customHeight="1">
      <c r="A170" s="35"/>
      <c r="B170" s="36"/>
      <c r="C170" s="234" t="s">
        <v>350</v>
      </c>
      <c r="D170" s="234" t="s">
        <v>170</v>
      </c>
      <c r="E170" s="235" t="s">
        <v>397</v>
      </c>
      <c r="F170" s="236" t="s">
        <v>398</v>
      </c>
      <c r="G170" s="237" t="s">
        <v>399</v>
      </c>
      <c r="H170" s="239"/>
      <c r="I170" s="239"/>
      <c r="J170" s="238">
        <f>ROUND(I170*H170,2)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0</v>
      </c>
      <c r="R170" s="243">
        <f>Q170*H170</f>
        <v>0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268</v>
      </c>
      <c r="AT170" s="245" t="s">
        <v>170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268</v>
      </c>
      <c r="BM170" s="245" t="s">
        <v>400</v>
      </c>
    </row>
    <row r="171" s="2" customFormat="1" ht="16.5" customHeight="1">
      <c r="A171" s="35"/>
      <c r="B171" s="36"/>
      <c r="C171" s="234" t="s">
        <v>354</v>
      </c>
      <c r="D171" s="234" t="s">
        <v>170</v>
      </c>
      <c r="E171" s="235" t="s">
        <v>402</v>
      </c>
      <c r="F171" s="236" t="s">
        <v>403</v>
      </c>
      <c r="G171" s="237" t="s">
        <v>399</v>
      </c>
      <c r="H171" s="239"/>
      <c r="I171" s="239"/>
      <c r="J171" s="238">
        <f>ROUND(I171*H171,2)</f>
        <v>0</v>
      </c>
      <c r="K171" s="240"/>
      <c r="L171" s="41"/>
      <c r="M171" s="241" t="s">
        <v>1</v>
      </c>
      <c r="N171" s="242" t="s">
        <v>41</v>
      </c>
      <c r="O171" s="94"/>
      <c r="P171" s="243">
        <f>O171*H171</f>
        <v>0</v>
      </c>
      <c r="Q171" s="243">
        <v>0</v>
      </c>
      <c r="R171" s="243">
        <f>Q171*H171</f>
        <v>0</v>
      </c>
      <c r="S171" s="243">
        <v>0</v>
      </c>
      <c r="T171" s="244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5" t="s">
        <v>272</v>
      </c>
      <c r="AT171" s="245" t="s">
        <v>170</v>
      </c>
      <c r="AU171" s="245" t="s">
        <v>87</v>
      </c>
      <c r="AY171" s="14" t="s">
        <v>168</v>
      </c>
      <c r="BE171" s="246">
        <f>IF(N171="základná",J171,0)</f>
        <v>0</v>
      </c>
      <c r="BF171" s="246">
        <f>IF(N171="znížená",J171,0)</f>
        <v>0</v>
      </c>
      <c r="BG171" s="246">
        <f>IF(N171="zákl. prenesená",J171,0)</f>
        <v>0</v>
      </c>
      <c r="BH171" s="246">
        <f>IF(N171="zníž. prenesená",J171,0)</f>
        <v>0</v>
      </c>
      <c r="BI171" s="246">
        <f>IF(N171="nulová",J171,0)</f>
        <v>0</v>
      </c>
      <c r="BJ171" s="14" t="s">
        <v>87</v>
      </c>
      <c r="BK171" s="246">
        <f>ROUND(I171*H171,2)</f>
        <v>0</v>
      </c>
      <c r="BL171" s="14" t="s">
        <v>272</v>
      </c>
      <c r="BM171" s="245" t="s">
        <v>404</v>
      </c>
    </row>
    <row r="172" s="2" customFormat="1" ht="16.5" customHeight="1">
      <c r="A172" s="35"/>
      <c r="B172" s="36"/>
      <c r="C172" s="234" t="s">
        <v>358</v>
      </c>
      <c r="D172" s="234" t="s">
        <v>170</v>
      </c>
      <c r="E172" s="235" t="s">
        <v>406</v>
      </c>
      <c r="F172" s="236" t="s">
        <v>407</v>
      </c>
      <c r="G172" s="237" t="s">
        <v>399</v>
      </c>
      <c r="H172" s="239"/>
      <c r="I172" s="239"/>
      <c r="J172" s="238">
        <f>ROUND(I172*H172,2)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</v>
      </c>
      <c r="R172" s="243">
        <f>Q172*H172</f>
        <v>0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268</v>
      </c>
      <c r="AT172" s="245" t="s">
        <v>170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268</v>
      </c>
      <c r="BM172" s="245" t="s">
        <v>408</v>
      </c>
    </row>
    <row r="173" s="12" customFormat="1" ht="22.8" customHeight="1">
      <c r="A173" s="12"/>
      <c r="B173" s="218"/>
      <c r="C173" s="219"/>
      <c r="D173" s="220" t="s">
        <v>74</v>
      </c>
      <c r="E173" s="232" t="s">
        <v>409</v>
      </c>
      <c r="F173" s="232" t="s">
        <v>410</v>
      </c>
      <c r="G173" s="219"/>
      <c r="H173" s="219"/>
      <c r="I173" s="222"/>
      <c r="J173" s="233">
        <f>BK173</f>
        <v>0</v>
      </c>
      <c r="K173" s="219"/>
      <c r="L173" s="224"/>
      <c r="M173" s="225"/>
      <c r="N173" s="226"/>
      <c r="O173" s="226"/>
      <c r="P173" s="227">
        <f>SUM(P174:P185)</f>
        <v>0</v>
      </c>
      <c r="Q173" s="226"/>
      <c r="R173" s="227">
        <f>SUM(R174:R185)</f>
        <v>1.0338499999999999</v>
      </c>
      <c r="S173" s="226"/>
      <c r="T173" s="228">
        <f>SUM(T174:T185)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9" t="s">
        <v>102</v>
      </c>
      <c r="AT173" s="230" t="s">
        <v>74</v>
      </c>
      <c r="AU173" s="230" t="s">
        <v>79</v>
      </c>
      <c r="AY173" s="229" t="s">
        <v>168</v>
      </c>
      <c r="BK173" s="231">
        <f>SUM(BK174:BK185)</f>
        <v>0</v>
      </c>
    </row>
    <row r="174" s="2" customFormat="1" ht="24.15" customHeight="1">
      <c r="A174" s="35"/>
      <c r="B174" s="36"/>
      <c r="C174" s="234" t="s">
        <v>362</v>
      </c>
      <c r="D174" s="234" t="s">
        <v>170</v>
      </c>
      <c r="E174" s="235" t="s">
        <v>412</v>
      </c>
      <c r="F174" s="236" t="s">
        <v>413</v>
      </c>
      <c r="G174" s="237" t="s">
        <v>414</v>
      </c>
      <c r="H174" s="238">
        <v>0.050000000000000003</v>
      </c>
      <c r="I174" s="239"/>
      <c r="J174" s="238">
        <f>ROUND(I174*H174,2)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0</v>
      </c>
      <c r="R174" s="243">
        <f>Q174*H174</f>
        <v>0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268</v>
      </c>
      <c r="AT174" s="245" t="s">
        <v>170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268</v>
      </c>
      <c r="BM174" s="245" t="s">
        <v>415</v>
      </c>
    </row>
    <row r="175" s="2" customFormat="1" ht="16.5" customHeight="1">
      <c r="A175" s="35"/>
      <c r="B175" s="36"/>
      <c r="C175" s="247" t="s">
        <v>366</v>
      </c>
      <c r="D175" s="247" t="s">
        <v>212</v>
      </c>
      <c r="E175" s="248" t="s">
        <v>417</v>
      </c>
      <c r="F175" s="249" t="s">
        <v>418</v>
      </c>
      <c r="G175" s="250" t="s">
        <v>319</v>
      </c>
      <c r="H175" s="251">
        <v>0.029999999999999999</v>
      </c>
      <c r="I175" s="252"/>
      <c r="J175" s="251">
        <f>ROUND(I175*H175,2)</f>
        <v>0</v>
      </c>
      <c r="K175" s="253"/>
      <c r="L175" s="254"/>
      <c r="M175" s="255" t="s">
        <v>1</v>
      </c>
      <c r="N175" s="256" t="s">
        <v>41</v>
      </c>
      <c r="O175" s="94"/>
      <c r="P175" s="243">
        <f>O175*H175</f>
        <v>0</v>
      </c>
      <c r="Q175" s="243">
        <v>0.001</v>
      </c>
      <c r="R175" s="243">
        <f>Q175*H175</f>
        <v>3.0000000000000001E-05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272</v>
      </c>
      <c r="AT175" s="245" t="s">
        <v>212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272</v>
      </c>
      <c r="BM175" s="245" t="s">
        <v>419</v>
      </c>
    </row>
    <row r="176" s="2" customFormat="1" ht="16.5" customHeight="1">
      <c r="A176" s="35"/>
      <c r="B176" s="36"/>
      <c r="C176" s="247" t="s">
        <v>370</v>
      </c>
      <c r="D176" s="247" t="s">
        <v>212</v>
      </c>
      <c r="E176" s="248" t="s">
        <v>421</v>
      </c>
      <c r="F176" s="249" t="s">
        <v>422</v>
      </c>
      <c r="G176" s="250" t="s">
        <v>423</v>
      </c>
      <c r="H176" s="251">
        <v>0.5</v>
      </c>
      <c r="I176" s="252"/>
      <c r="J176" s="251">
        <f>ROUND(I176*H176,2)</f>
        <v>0</v>
      </c>
      <c r="K176" s="253"/>
      <c r="L176" s="254"/>
      <c r="M176" s="255" t="s">
        <v>1</v>
      </c>
      <c r="N176" s="256" t="s">
        <v>41</v>
      </c>
      <c r="O176" s="94"/>
      <c r="P176" s="243">
        <f>O176*H176</f>
        <v>0</v>
      </c>
      <c r="Q176" s="243">
        <v>0.025000000000000001</v>
      </c>
      <c r="R176" s="243">
        <f>Q176*H176</f>
        <v>0.012500000000000001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272</v>
      </c>
      <c r="AT176" s="245" t="s">
        <v>212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272</v>
      </c>
      <c r="BM176" s="245" t="s">
        <v>424</v>
      </c>
    </row>
    <row r="177" s="2" customFormat="1" ht="24.15" customHeight="1">
      <c r="A177" s="35"/>
      <c r="B177" s="36"/>
      <c r="C177" s="234" t="s">
        <v>374</v>
      </c>
      <c r="D177" s="234" t="s">
        <v>170</v>
      </c>
      <c r="E177" s="235" t="s">
        <v>426</v>
      </c>
      <c r="F177" s="236" t="s">
        <v>427</v>
      </c>
      <c r="G177" s="237" t="s">
        <v>177</v>
      </c>
      <c r="H177" s="238">
        <v>1.26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</v>
      </c>
      <c r="R177" s="243">
        <f>Q177*H177</f>
        <v>0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268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268</v>
      </c>
      <c r="BM177" s="245" t="s">
        <v>428</v>
      </c>
    </row>
    <row r="178" s="2" customFormat="1" ht="24.15" customHeight="1">
      <c r="A178" s="35"/>
      <c r="B178" s="36"/>
      <c r="C178" s="234" t="s">
        <v>378</v>
      </c>
      <c r="D178" s="234" t="s">
        <v>170</v>
      </c>
      <c r="E178" s="235" t="s">
        <v>430</v>
      </c>
      <c r="F178" s="236" t="s">
        <v>431</v>
      </c>
      <c r="G178" s="237" t="s">
        <v>267</v>
      </c>
      <c r="H178" s="238">
        <v>12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268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268</v>
      </c>
      <c r="BM178" s="245" t="s">
        <v>432</v>
      </c>
    </row>
    <row r="179" s="2" customFormat="1" ht="24.15" customHeight="1">
      <c r="A179" s="35"/>
      <c r="B179" s="36"/>
      <c r="C179" s="234" t="s">
        <v>384</v>
      </c>
      <c r="D179" s="234" t="s">
        <v>170</v>
      </c>
      <c r="E179" s="235" t="s">
        <v>434</v>
      </c>
      <c r="F179" s="236" t="s">
        <v>435</v>
      </c>
      <c r="G179" s="237" t="s">
        <v>177</v>
      </c>
      <c r="H179" s="238">
        <v>2.52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268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268</v>
      </c>
      <c r="BM179" s="245" t="s">
        <v>436</v>
      </c>
    </row>
    <row r="180" s="2" customFormat="1" ht="33" customHeight="1">
      <c r="A180" s="35"/>
      <c r="B180" s="36"/>
      <c r="C180" s="234" t="s">
        <v>388</v>
      </c>
      <c r="D180" s="234" t="s">
        <v>170</v>
      </c>
      <c r="E180" s="235" t="s">
        <v>438</v>
      </c>
      <c r="F180" s="236" t="s">
        <v>439</v>
      </c>
      <c r="G180" s="237" t="s">
        <v>267</v>
      </c>
      <c r="H180" s="238">
        <v>12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268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268</v>
      </c>
      <c r="BM180" s="245" t="s">
        <v>440</v>
      </c>
    </row>
    <row r="181" s="2" customFormat="1" ht="16.5" customHeight="1">
      <c r="A181" s="35"/>
      <c r="B181" s="36"/>
      <c r="C181" s="247" t="s">
        <v>392</v>
      </c>
      <c r="D181" s="247" t="s">
        <v>212</v>
      </c>
      <c r="E181" s="248" t="s">
        <v>442</v>
      </c>
      <c r="F181" s="249" t="s">
        <v>443</v>
      </c>
      <c r="G181" s="250" t="s">
        <v>190</v>
      </c>
      <c r="H181" s="251">
        <v>1.02</v>
      </c>
      <c r="I181" s="252"/>
      <c r="J181" s="251">
        <f>ROUND(I181*H181,2)</f>
        <v>0</v>
      </c>
      <c r="K181" s="253"/>
      <c r="L181" s="254"/>
      <c r="M181" s="255" t="s">
        <v>1</v>
      </c>
      <c r="N181" s="256" t="s">
        <v>41</v>
      </c>
      <c r="O181" s="94"/>
      <c r="P181" s="243">
        <f>O181*H181</f>
        <v>0</v>
      </c>
      <c r="Q181" s="243">
        <v>1</v>
      </c>
      <c r="R181" s="243">
        <f>Q181*H181</f>
        <v>1.02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272</v>
      </c>
      <c r="AT181" s="245" t="s">
        <v>212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272</v>
      </c>
      <c r="BM181" s="245" t="s">
        <v>444</v>
      </c>
    </row>
    <row r="182" s="2" customFormat="1" ht="24.15" customHeight="1">
      <c r="A182" s="35"/>
      <c r="B182" s="36"/>
      <c r="C182" s="234" t="s">
        <v>396</v>
      </c>
      <c r="D182" s="234" t="s">
        <v>170</v>
      </c>
      <c r="E182" s="235" t="s">
        <v>446</v>
      </c>
      <c r="F182" s="236" t="s">
        <v>447</v>
      </c>
      <c r="G182" s="237" t="s">
        <v>267</v>
      </c>
      <c r="H182" s="238">
        <v>12</v>
      </c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268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268</v>
      </c>
      <c r="BM182" s="245" t="s">
        <v>448</v>
      </c>
    </row>
    <row r="183" s="2" customFormat="1" ht="24.15" customHeight="1">
      <c r="A183" s="35"/>
      <c r="B183" s="36"/>
      <c r="C183" s="247" t="s">
        <v>401</v>
      </c>
      <c r="D183" s="247" t="s">
        <v>212</v>
      </c>
      <c r="E183" s="248" t="s">
        <v>450</v>
      </c>
      <c r="F183" s="249" t="s">
        <v>451</v>
      </c>
      <c r="G183" s="250" t="s">
        <v>267</v>
      </c>
      <c r="H183" s="251">
        <v>13.199999999999999</v>
      </c>
      <c r="I183" s="252"/>
      <c r="J183" s="251">
        <f>ROUND(I183*H183,2)</f>
        <v>0</v>
      </c>
      <c r="K183" s="253"/>
      <c r="L183" s="254"/>
      <c r="M183" s="255" t="s">
        <v>1</v>
      </c>
      <c r="N183" s="256" t="s">
        <v>41</v>
      </c>
      <c r="O183" s="94"/>
      <c r="P183" s="243">
        <f>O183*H183</f>
        <v>0</v>
      </c>
      <c r="Q183" s="243">
        <v>0.00010000000000000001</v>
      </c>
      <c r="R183" s="243">
        <f>Q183*H183</f>
        <v>0.00132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272</v>
      </c>
      <c r="AT183" s="245" t="s">
        <v>212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272</v>
      </c>
      <c r="BM183" s="245" t="s">
        <v>452</v>
      </c>
    </row>
    <row r="184" s="2" customFormat="1" ht="33" customHeight="1">
      <c r="A184" s="35"/>
      <c r="B184" s="36"/>
      <c r="C184" s="234" t="s">
        <v>405</v>
      </c>
      <c r="D184" s="234" t="s">
        <v>170</v>
      </c>
      <c r="E184" s="235" t="s">
        <v>454</v>
      </c>
      <c r="F184" s="236" t="s">
        <v>455</v>
      </c>
      <c r="G184" s="237" t="s">
        <v>267</v>
      </c>
      <c r="H184" s="238">
        <v>12</v>
      </c>
      <c r="I184" s="239"/>
      <c r="J184" s="238">
        <f>ROUND(I184*H184,2)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268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268</v>
      </c>
      <c r="BM184" s="245" t="s">
        <v>456</v>
      </c>
    </row>
    <row r="185" s="2" customFormat="1" ht="16.5" customHeight="1">
      <c r="A185" s="35"/>
      <c r="B185" s="36"/>
      <c r="C185" s="234" t="s">
        <v>411</v>
      </c>
      <c r="D185" s="234" t="s">
        <v>170</v>
      </c>
      <c r="E185" s="235" t="s">
        <v>406</v>
      </c>
      <c r="F185" s="236" t="s">
        <v>407</v>
      </c>
      <c r="G185" s="237" t="s">
        <v>399</v>
      </c>
      <c r="H185" s="239"/>
      <c r="I185" s="239"/>
      <c r="J185" s="238">
        <f>ROUND(I185*H185,2)</f>
        <v>0</v>
      </c>
      <c r="K185" s="240"/>
      <c r="L185" s="41"/>
      <c r="M185" s="257" t="s">
        <v>1</v>
      </c>
      <c r="N185" s="258" t="s">
        <v>41</v>
      </c>
      <c r="O185" s="259"/>
      <c r="P185" s="260">
        <f>O185*H185</f>
        <v>0</v>
      </c>
      <c r="Q185" s="260">
        <v>0</v>
      </c>
      <c r="R185" s="260">
        <f>Q185*H185</f>
        <v>0</v>
      </c>
      <c r="S185" s="260">
        <v>0</v>
      </c>
      <c r="T185" s="26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268</v>
      </c>
      <c r="AT185" s="245" t="s">
        <v>170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268</v>
      </c>
      <c r="BM185" s="245" t="s">
        <v>458</v>
      </c>
    </row>
    <row r="186" s="2" customFormat="1" ht="6.96" customHeight="1">
      <c r="A186" s="35"/>
      <c r="B186" s="69"/>
      <c r="C186" s="70"/>
      <c r="D186" s="70"/>
      <c r="E186" s="70"/>
      <c r="F186" s="70"/>
      <c r="G186" s="70"/>
      <c r="H186" s="70"/>
      <c r="I186" s="70"/>
      <c r="J186" s="70"/>
      <c r="K186" s="70"/>
      <c r="L186" s="41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sheet="1" autoFilter="0" formatColumns="0" formatRows="0" objects="1" scenarios="1" spinCount="100000" saltValue="M+NLP5F4c/TrsK/zs/vTn/iia8pYSh7s6tSuFJLPfULoS2yajR38k+KTEIuC7vDm7zucoAnFDtw/xG//6w+PTA==" hashValue="zynkTBdhpGPCG+yNcry2A9crUqPimpCJtdKjBDna83jxqRtzv4urWYjV4xroM+M7akCCXSeet3DskscuMrhkbQ==" algorithmName="SHA-512" password="CC35"/>
  <autoFilter ref="C127:K18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114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75</v>
      </c>
    </row>
    <row r="4" s="1" customFormat="1" ht="24.96" customHeight="1">
      <c r="B4" s="17"/>
      <c r="D4" s="151" t="s">
        <v>138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14</v>
      </c>
      <c r="L6" s="17"/>
    </row>
    <row r="7" s="1" customFormat="1" ht="26.25" customHeight="1">
      <c r="B7" s="17"/>
      <c r="E7" s="154" t="str">
        <f>'Rekapitulácia stavby'!K6</f>
        <v xml:space="preserve"> Modernizácia zastávok verejnej dopravy a informačných systémov, II. etapa</v>
      </c>
      <c r="F7" s="153"/>
      <c r="G7" s="153"/>
      <c r="H7" s="153"/>
      <c r="L7" s="17"/>
    </row>
    <row r="8" s="1" customFormat="1" ht="12" customHeight="1">
      <c r="B8" s="17"/>
      <c r="D8" s="153" t="s">
        <v>139</v>
      </c>
      <c r="L8" s="17"/>
    </row>
    <row r="9" s="2" customFormat="1" ht="16.5" customHeight="1">
      <c r="A9" s="35"/>
      <c r="B9" s="41"/>
      <c r="C9" s="35"/>
      <c r="D9" s="35"/>
      <c r="E9" s="154" t="s">
        <v>1077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141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1078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16</v>
      </c>
      <c r="E13" s="35"/>
      <c r="F13" s="144" t="s">
        <v>1</v>
      </c>
      <c r="G13" s="35"/>
      <c r="H13" s="35"/>
      <c r="I13" s="153" t="s">
        <v>17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18</v>
      </c>
      <c r="E14" s="35"/>
      <c r="F14" s="144" t="s">
        <v>19</v>
      </c>
      <c r="G14" s="35"/>
      <c r="H14" s="35"/>
      <c r="I14" s="153" t="s">
        <v>20</v>
      </c>
      <c r="J14" s="156" t="str">
        <f>'Rekapitulácia stavby'!AN8</f>
        <v>17. 1. 2022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22</v>
      </c>
      <c r="E16" s="35"/>
      <c r="F16" s="35"/>
      <c r="G16" s="35"/>
      <c r="H16" s="35"/>
      <c r="I16" s="153" t="s">
        <v>23</v>
      </c>
      <c r="J16" s="144" t="s">
        <v>1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24</v>
      </c>
      <c r="F17" s="35"/>
      <c r="G17" s="35"/>
      <c r="H17" s="35"/>
      <c r="I17" s="153" t="s">
        <v>25</v>
      </c>
      <c r="J17" s="144" t="s">
        <v>1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26</v>
      </c>
      <c r="E19" s="35"/>
      <c r="F19" s="35"/>
      <c r="G19" s="35"/>
      <c r="H19" s="35"/>
      <c r="I19" s="153" t="s">
        <v>23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25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28</v>
      </c>
      <c r="E22" s="35"/>
      <c r="F22" s="35"/>
      <c r="G22" s="35"/>
      <c r="H22" s="35"/>
      <c r="I22" s="153" t="s">
        <v>23</v>
      </c>
      <c r="J22" s="144" t="s">
        <v>29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30</v>
      </c>
      <c r="F23" s="35"/>
      <c r="G23" s="35"/>
      <c r="H23" s="35"/>
      <c r="I23" s="153" t="s">
        <v>25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32</v>
      </c>
      <c r="E25" s="35"/>
      <c r="F25" s="35"/>
      <c r="G25" s="35"/>
      <c r="H25" s="35"/>
      <c r="I25" s="153" t="s">
        <v>23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33</v>
      </c>
      <c r="F26" s="35"/>
      <c r="G26" s="35"/>
      <c r="H26" s="35"/>
      <c r="I26" s="153" t="s">
        <v>25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34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35</v>
      </c>
      <c r="E32" s="35"/>
      <c r="F32" s="35"/>
      <c r="G32" s="35"/>
      <c r="H32" s="35"/>
      <c r="I32" s="35"/>
      <c r="J32" s="163">
        <f>ROUND(J131,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37</v>
      </c>
      <c r="G34" s="35"/>
      <c r="H34" s="35"/>
      <c r="I34" s="164" t="s">
        <v>36</v>
      </c>
      <c r="J34" s="164" t="s">
        <v>38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39</v>
      </c>
      <c r="E35" s="166" t="s">
        <v>40</v>
      </c>
      <c r="F35" s="167">
        <f>ROUND((SUM(BE131:BE284)),  2)</f>
        <v>0</v>
      </c>
      <c r="G35" s="168"/>
      <c r="H35" s="168"/>
      <c r="I35" s="169">
        <v>0.20000000000000001</v>
      </c>
      <c r="J35" s="167">
        <f>ROUND(((SUM(BE131:BE284))*I35),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41</v>
      </c>
      <c r="F36" s="167">
        <f>ROUND((SUM(BF131:BF284)),  2)</f>
        <v>0</v>
      </c>
      <c r="G36" s="168"/>
      <c r="H36" s="168"/>
      <c r="I36" s="169">
        <v>0.20000000000000001</v>
      </c>
      <c r="J36" s="167">
        <f>ROUND(((SUM(BF131:BF284))*I36),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42</v>
      </c>
      <c r="F37" s="170">
        <f>ROUND((SUM(BG131:BG284)),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43</v>
      </c>
      <c r="F38" s="170">
        <f>ROUND((SUM(BH131:BH284)),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44</v>
      </c>
      <c r="F39" s="167">
        <f>ROUND((SUM(BI131:BI284)),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45</v>
      </c>
      <c r="E41" s="174"/>
      <c r="F41" s="174"/>
      <c r="G41" s="175" t="s">
        <v>46</v>
      </c>
      <c r="H41" s="176" t="s">
        <v>47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48</v>
      </c>
      <c r="E50" s="180"/>
      <c r="F50" s="180"/>
      <c r="G50" s="179" t="s">
        <v>49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50</v>
      </c>
      <c r="E61" s="182"/>
      <c r="F61" s="183" t="s">
        <v>51</v>
      </c>
      <c r="G61" s="181" t="s">
        <v>50</v>
      </c>
      <c r="H61" s="182"/>
      <c r="I61" s="182"/>
      <c r="J61" s="184" t="s">
        <v>51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52</v>
      </c>
      <c r="E65" s="185"/>
      <c r="F65" s="185"/>
      <c r="G65" s="179" t="s">
        <v>53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50</v>
      </c>
      <c r="E76" s="182"/>
      <c r="F76" s="183" t="s">
        <v>51</v>
      </c>
      <c r="G76" s="181" t="s">
        <v>50</v>
      </c>
      <c r="H76" s="182"/>
      <c r="I76" s="182"/>
      <c r="J76" s="184" t="s">
        <v>51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144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90" t="str">
        <f>E7</f>
        <v xml:space="preserve"> Modernizácia zastávok verejnej dopravy a informačných systémov, II. etapa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139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1077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141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 xml:space="preserve">101-04-01 -  Zastávka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KOŠICE</v>
      </c>
      <c r="G91" s="37"/>
      <c r="H91" s="37"/>
      <c r="I91" s="29" t="s">
        <v>20</v>
      </c>
      <c r="J91" s="82" t="str">
        <f>IF(J14="","",J14)</f>
        <v>17. 1. 2022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22</v>
      </c>
      <c r="D93" s="37"/>
      <c r="E93" s="37"/>
      <c r="F93" s="24" t="str">
        <f>E17</f>
        <v>MESTO KOŠICE</v>
      </c>
      <c r="G93" s="37"/>
      <c r="H93" s="37"/>
      <c r="I93" s="29" t="s">
        <v>28</v>
      </c>
      <c r="J93" s="33" t="str">
        <f>E23</f>
        <v>ISPO spol. s 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26</v>
      </c>
      <c r="D94" s="37"/>
      <c r="E94" s="37"/>
      <c r="F94" s="24" t="str">
        <f>IF(E20="","",E20)</f>
        <v>Vyplň údaj</v>
      </c>
      <c r="G94" s="37"/>
      <c r="H94" s="37"/>
      <c r="I94" s="29" t="s">
        <v>32</v>
      </c>
      <c r="J94" s="33" t="str">
        <f>E26</f>
        <v>MACURA M.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145</v>
      </c>
      <c r="D96" s="192"/>
      <c r="E96" s="192"/>
      <c r="F96" s="192"/>
      <c r="G96" s="192"/>
      <c r="H96" s="192"/>
      <c r="I96" s="192"/>
      <c r="J96" s="193" t="s">
        <v>146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147</v>
      </c>
      <c r="D98" s="37"/>
      <c r="E98" s="37"/>
      <c r="F98" s="37"/>
      <c r="G98" s="37"/>
      <c r="H98" s="37"/>
      <c r="I98" s="37"/>
      <c r="J98" s="113">
        <f>J131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148</v>
      </c>
    </row>
    <row r="99" s="9" customFormat="1" ht="24.96" customHeight="1">
      <c r="A99" s="9"/>
      <c r="B99" s="195"/>
      <c r="C99" s="196"/>
      <c r="D99" s="197" t="s">
        <v>149</v>
      </c>
      <c r="E99" s="198"/>
      <c r="F99" s="198"/>
      <c r="G99" s="198"/>
      <c r="H99" s="198"/>
      <c r="I99" s="198"/>
      <c r="J99" s="199">
        <f>J132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150</v>
      </c>
      <c r="E100" s="203"/>
      <c r="F100" s="203"/>
      <c r="G100" s="203"/>
      <c r="H100" s="203"/>
      <c r="I100" s="203"/>
      <c r="J100" s="204">
        <f>J133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1"/>
      <c r="C101" s="136"/>
      <c r="D101" s="202" t="s">
        <v>461</v>
      </c>
      <c r="E101" s="203"/>
      <c r="F101" s="203"/>
      <c r="G101" s="203"/>
      <c r="H101" s="203"/>
      <c r="I101" s="203"/>
      <c r="J101" s="204">
        <f>J164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1"/>
      <c r="C102" s="136"/>
      <c r="D102" s="202" t="s">
        <v>462</v>
      </c>
      <c r="E102" s="203"/>
      <c r="F102" s="203"/>
      <c r="G102" s="203"/>
      <c r="H102" s="203"/>
      <c r="I102" s="203"/>
      <c r="J102" s="204">
        <f>J169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1"/>
      <c r="C103" s="136"/>
      <c r="D103" s="202" t="s">
        <v>151</v>
      </c>
      <c r="E103" s="203"/>
      <c r="F103" s="203"/>
      <c r="G103" s="203"/>
      <c r="H103" s="203"/>
      <c r="I103" s="203"/>
      <c r="J103" s="204">
        <f>J171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1"/>
      <c r="C104" s="136"/>
      <c r="D104" s="202" t="s">
        <v>463</v>
      </c>
      <c r="E104" s="203"/>
      <c r="F104" s="203"/>
      <c r="G104" s="203"/>
      <c r="H104" s="203"/>
      <c r="I104" s="203"/>
      <c r="J104" s="204">
        <f>J195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1"/>
      <c r="C105" s="136"/>
      <c r="D105" s="202" t="s">
        <v>152</v>
      </c>
      <c r="E105" s="203"/>
      <c r="F105" s="203"/>
      <c r="G105" s="203"/>
      <c r="H105" s="203"/>
      <c r="I105" s="203"/>
      <c r="J105" s="204">
        <f>J213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1"/>
      <c r="C106" s="136"/>
      <c r="D106" s="202" t="s">
        <v>153</v>
      </c>
      <c r="E106" s="203"/>
      <c r="F106" s="203"/>
      <c r="G106" s="203"/>
      <c r="H106" s="203"/>
      <c r="I106" s="203"/>
      <c r="J106" s="204">
        <f>J268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5"/>
      <c r="C107" s="196"/>
      <c r="D107" s="197" t="s">
        <v>239</v>
      </c>
      <c r="E107" s="198"/>
      <c r="F107" s="198"/>
      <c r="G107" s="198"/>
      <c r="H107" s="198"/>
      <c r="I107" s="198"/>
      <c r="J107" s="199">
        <f>J270</f>
        <v>0</v>
      </c>
      <c r="K107" s="196"/>
      <c r="L107" s="20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1"/>
      <c r="C108" s="136"/>
      <c r="D108" s="202" t="s">
        <v>464</v>
      </c>
      <c r="E108" s="203"/>
      <c r="F108" s="203"/>
      <c r="G108" s="203"/>
      <c r="H108" s="203"/>
      <c r="I108" s="203"/>
      <c r="J108" s="204">
        <f>J271</f>
        <v>0</v>
      </c>
      <c r="K108" s="136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1"/>
      <c r="C109" s="136"/>
      <c r="D109" s="202" t="s">
        <v>241</v>
      </c>
      <c r="E109" s="203"/>
      <c r="F109" s="203"/>
      <c r="G109" s="203"/>
      <c r="H109" s="203"/>
      <c r="I109" s="203"/>
      <c r="J109" s="204">
        <f>J273</f>
        <v>0</v>
      </c>
      <c r="K109" s="136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154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14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6.25" customHeight="1">
      <c r="A119" s="35"/>
      <c r="B119" s="36"/>
      <c r="C119" s="37"/>
      <c r="D119" s="37"/>
      <c r="E119" s="190" t="str">
        <f>E7</f>
        <v xml:space="preserve"> Modernizácia zastávok verejnej dopravy a informačných systémov, II. etapa</v>
      </c>
      <c r="F119" s="29"/>
      <c r="G119" s="29"/>
      <c r="H119" s="29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" customFormat="1" ht="12" customHeight="1">
      <c r="B120" s="18"/>
      <c r="C120" s="29" t="s">
        <v>139</v>
      </c>
      <c r="D120" s="19"/>
      <c r="E120" s="19"/>
      <c r="F120" s="19"/>
      <c r="G120" s="19"/>
      <c r="H120" s="19"/>
      <c r="I120" s="19"/>
      <c r="J120" s="19"/>
      <c r="K120" s="19"/>
      <c r="L120" s="17"/>
    </row>
    <row r="121" s="2" customFormat="1" ht="16.5" customHeight="1">
      <c r="A121" s="35"/>
      <c r="B121" s="36"/>
      <c r="C121" s="37"/>
      <c r="D121" s="37"/>
      <c r="E121" s="190" t="s">
        <v>1077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141</v>
      </c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9" t="str">
        <f>E11</f>
        <v xml:space="preserve">101-04-01 -  Zastávka</v>
      </c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7"/>
      <c r="E125" s="37"/>
      <c r="F125" s="24" t="str">
        <f>F14</f>
        <v>KOŠICE</v>
      </c>
      <c r="G125" s="37"/>
      <c r="H125" s="37"/>
      <c r="I125" s="29" t="s">
        <v>20</v>
      </c>
      <c r="J125" s="82" t="str">
        <f>IF(J14="","",J14)</f>
        <v>17. 1. 2022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22</v>
      </c>
      <c r="D127" s="37"/>
      <c r="E127" s="37"/>
      <c r="F127" s="24" t="str">
        <f>E17</f>
        <v>MESTO KOŠICE</v>
      </c>
      <c r="G127" s="37"/>
      <c r="H127" s="37"/>
      <c r="I127" s="29" t="s">
        <v>28</v>
      </c>
      <c r="J127" s="33" t="str">
        <f>E23</f>
        <v>ISPO spol. s r.o.</v>
      </c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26</v>
      </c>
      <c r="D128" s="37"/>
      <c r="E128" s="37"/>
      <c r="F128" s="24" t="str">
        <f>IF(E20="","",E20)</f>
        <v>Vyplň údaj</v>
      </c>
      <c r="G128" s="37"/>
      <c r="H128" s="37"/>
      <c r="I128" s="29" t="s">
        <v>32</v>
      </c>
      <c r="J128" s="33" t="str">
        <f>E26</f>
        <v>MACURA M.</v>
      </c>
      <c r="K128" s="37"/>
      <c r="L128" s="6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66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206"/>
      <c r="B130" s="207"/>
      <c r="C130" s="208" t="s">
        <v>155</v>
      </c>
      <c r="D130" s="209" t="s">
        <v>60</v>
      </c>
      <c r="E130" s="209" t="s">
        <v>56</v>
      </c>
      <c r="F130" s="209" t="s">
        <v>57</v>
      </c>
      <c r="G130" s="209" t="s">
        <v>156</v>
      </c>
      <c r="H130" s="209" t="s">
        <v>157</v>
      </c>
      <c r="I130" s="209" t="s">
        <v>158</v>
      </c>
      <c r="J130" s="210" t="s">
        <v>146</v>
      </c>
      <c r="K130" s="211" t="s">
        <v>159</v>
      </c>
      <c r="L130" s="212"/>
      <c r="M130" s="103" t="s">
        <v>1</v>
      </c>
      <c r="N130" s="104" t="s">
        <v>39</v>
      </c>
      <c r="O130" s="104" t="s">
        <v>160</v>
      </c>
      <c r="P130" s="104" t="s">
        <v>161</v>
      </c>
      <c r="Q130" s="104" t="s">
        <v>162</v>
      </c>
      <c r="R130" s="104" t="s">
        <v>163</v>
      </c>
      <c r="S130" s="104" t="s">
        <v>164</v>
      </c>
      <c r="T130" s="105" t="s">
        <v>165</v>
      </c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</row>
    <row r="131" s="2" customFormat="1" ht="22.8" customHeight="1">
      <c r="A131" s="35"/>
      <c r="B131" s="36"/>
      <c r="C131" s="110" t="s">
        <v>147</v>
      </c>
      <c r="D131" s="37"/>
      <c r="E131" s="37"/>
      <c r="F131" s="37"/>
      <c r="G131" s="37"/>
      <c r="H131" s="37"/>
      <c r="I131" s="37"/>
      <c r="J131" s="213">
        <f>BK131</f>
        <v>0</v>
      </c>
      <c r="K131" s="37"/>
      <c r="L131" s="41"/>
      <c r="M131" s="106"/>
      <c r="N131" s="214"/>
      <c r="O131" s="107"/>
      <c r="P131" s="215">
        <f>P132+P270</f>
        <v>0</v>
      </c>
      <c r="Q131" s="107"/>
      <c r="R131" s="215">
        <f>R132+R270</f>
        <v>632.92687409999996</v>
      </c>
      <c r="S131" s="107"/>
      <c r="T131" s="216">
        <f>T132+T270</f>
        <v>259.08545000000004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74</v>
      </c>
      <c r="AU131" s="14" t="s">
        <v>148</v>
      </c>
      <c r="BK131" s="217">
        <f>BK132+BK270</f>
        <v>0</v>
      </c>
    </row>
    <row r="132" s="12" customFormat="1" ht="25.92" customHeight="1">
      <c r="A132" s="12"/>
      <c r="B132" s="218"/>
      <c r="C132" s="219"/>
      <c r="D132" s="220" t="s">
        <v>74</v>
      </c>
      <c r="E132" s="221" t="s">
        <v>166</v>
      </c>
      <c r="F132" s="221" t="s">
        <v>167</v>
      </c>
      <c r="G132" s="219"/>
      <c r="H132" s="219"/>
      <c r="I132" s="222"/>
      <c r="J132" s="223">
        <f>BK132</f>
        <v>0</v>
      </c>
      <c r="K132" s="219"/>
      <c r="L132" s="224"/>
      <c r="M132" s="225"/>
      <c r="N132" s="226"/>
      <c r="O132" s="226"/>
      <c r="P132" s="227">
        <f>P133+P164+P169+P171+P195+P213+P268</f>
        <v>0</v>
      </c>
      <c r="Q132" s="226"/>
      <c r="R132" s="227">
        <f>R133+R164+R169+R171+R195+R213+R268</f>
        <v>625.90247409999995</v>
      </c>
      <c r="S132" s="226"/>
      <c r="T132" s="228">
        <f>T133+T164+T169+T171+T195+T213+T268</f>
        <v>259.08545000000004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9" t="s">
        <v>79</v>
      </c>
      <c r="AT132" s="230" t="s">
        <v>74</v>
      </c>
      <c r="AU132" s="230" t="s">
        <v>75</v>
      </c>
      <c r="AY132" s="229" t="s">
        <v>168</v>
      </c>
      <c r="BK132" s="231">
        <f>BK133+BK164+BK169+BK171+BK195+BK213+BK268</f>
        <v>0</v>
      </c>
    </row>
    <row r="133" s="12" customFormat="1" ht="22.8" customHeight="1">
      <c r="A133" s="12"/>
      <c r="B133" s="218"/>
      <c r="C133" s="219"/>
      <c r="D133" s="220" t="s">
        <v>74</v>
      </c>
      <c r="E133" s="232" t="s">
        <v>79</v>
      </c>
      <c r="F133" s="232" t="s">
        <v>169</v>
      </c>
      <c r="G133" s="219"/>
      <c r="H133" s="219"/>
      <c r="I133" s="222"/>
      <c r="J133" s="233">
        <f>BK133</f>
        <v>0</v>
      </c>
      <c r="K133" s="219"/>
      <c r="L133" s="224"/>
      <c r="M133" s="225"/>
      <c r="N133" s="226"/>
      <c r="O133" s="226"/>
      <c r="P133" s="227">
        <f>SUM(P134:P163)</f>
        <v>0</v>
      </c>
      <c r="Q133" s="226"/>
      <c r="R133" s="227">
        <f>SUM(R134:R163)</f>
        <v>11.953200000000001</v>
      </c>
      <c r="S133" s="226"/>
      <c r="T133" s="228">
        <f>SUM(T134:T163)</f>
        <v>254.97100000000003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79</v>
      </c>
      <c r="AT133" s="230" t="s">
        <v>74</v>
      </c>
      <c r="AU133" s="230" t="s">
        <v>79</v>
      </c>
      <c r="AY133" s="229" t="s">
        <v>168</v>
      </c>
      <c r="BK133" s="231">
        <f>SUM(BK134:BK163)</f>
        <v>0</v>
      </c>
    </row>
    <row r="134" s="2" customFormat="1" ht="24.15" customHeight="1">
      <c r="A134" s="35"/>
      <c r="B134" s="36"/>
      <c r="C134" s="234" t="s">
        <v>79</v>
      </c>
      <c r="D134" s="234" t="s">
        <v>170</v>
      </c>
      <c r="E134" s="235" t="s">
        <v>1079</v>
      </c>
      <c r="F134" s="236" t="s">
        <v>1080</v>
      </c>
      <c r="G134" s="237" t="s">
        <v>173</v>
      </c>
      <c r="H134" s="238">
        <v>118</v>
      </c>
      <c r="I134" s="239"/>
      <c r="J134" s="238">
        <f>ROUND(I134*H134,2)</f>
        <v>0</v>
      </c>
      <c r="K134" s="240"/>
      <c r="L134" s="41"/>
      <c r="M134" s="241" t="s">
        <v>1</v>
      </c>
      <c r="N134" s="242" t="s">
        <v>41</v>
      </c>
      <c r="O134" s="94"/>
      <c r="P134" s="243">
        <f>O134*H134</f>
        <v>0</v>
      </c>
      <c r="Q134" s="243">
        <v>0</v>
      </c>
      <c r="R134" s="243">
        <f>Q134*H134</f>
        <v>0</v>
      </c>
      <c r="S134" s="243">
        <v>0.26000000000000001</v>
      </c>
      <c r="T134" s="244">
        <f>S134*H134</f>
        <v>30.68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5" t="s">
        <v>109</v>
      </c>
      <c r="AT134" s="245" t="s">
        <v>170</v>
      </c>
      <c r="AU134" s="245" t="s">
        <v>87</v>
      </c>
      <c r="AY134" s="14" t="s">
        <v>168</v>
      </c>
      <c r="BE134" s="246">
        <f>IF(N134="základná",J134,0)</f>
        <v>0</v>
      </c>
      <c r="BF134" s="246">
        <f>IF(N134="znížená",J134,0)</f>
        <v>0</v>
      </c>
      <c r="BG134" s="246">
        <f>IF(N134="zákl. prenesená",J134,0)</f>
        <v>0</v>
      </c>
      <c r="BH134" s="246">
        <f>IF(N134="zníž. prenesená",J134,0)</f>
        <v>0</v>
      </c>
      <c r="BI134" s="246">
        <f>IF(N134="nulová",J134,0)</f>
        <v>0</v>
      </c>
      <c r="BJ134" s="14" t="s">
        <v>87</v>
      </c>
      <c r="BK134" s="246">
        <f>ROUND(I134*H134,2)</f>
        <v>0</v>
      </c>
      <c r="BL134" s="14" t="s">
        <v>109</v>
      </c>
      <c r="BM134" s="245" t="s">
        <v>465</v>
      </c>
    </row>
    <row r="135" s="2" customFormat="1" ht="33" customHeight="1">
      <c r="A135" s="35"/>
      <c r="B135" s="36"/>
      <c r="C135" s="234" t="s">
        <v>87</v>
      </c>
      <c r="D135" s="234" t="s">
        <v>170</v>
      </c>
      <c r="E135" s="235" t="s">
        <v>466</v>
      </c>
      <c r="F135" s="236" t="s">
        <v>467</v>
      </c>
      <c r="G135" s="237" t="s">
        <v>173</v>
      </c>
      <c r="H135" s="238">
        <v>54</v>
      </c>
      <c r="I135" s="239"/>
      <c r="J135" s="238">
        <f>ROUND(I135*H135,2)</f>
        <v>0</v>
      </c>
      <c r="K135" s="240"/>
      <c r="L135" s="41"/>
      <c r="M135" s="241" t="s">
        <v>1</v>
      </c>
      <c r="N135" s="242" t="s">
        <v>41</v>
      </c>
      <c r="O135" s="94"/>
      <c r="P135" s="243">
        <f>O135*H135</f>
        <v>0</v>
      </c>
      <c r="Q135" s="243">
        <v>0</v>
      </c>
      <c r="R135" s="243">
        <f>Q135*H135</f>
        <v>0</v>
      </c>
      <c r="S135" s="243">
        <v>0.23499999999999999</v>
      </c>
      <c r="T135" s="244">
        <f>S135*H135</f>
        <v>12.69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5" t="s">
        <v>109</v>
      </c>
      <c r="AT135" s="245" t="s">
        <v>170</v>
      </c>
      <c r="AU135" s="245" t="s">
        <v>87</v>
      </c>
      <c r="AY135" s="14" t="s">
        <v>168</v>
      </c>
      <c r="BE135" s="246">
        <f>IF(N135="základná",J135,0)</f>
        <v>0</v>
      </c>
      <c r="BF135" s="246">
        <f>IF(N135="znížená",J135,0)</f>
        <v>0</v>
      </c>
      <c r="BG135" s="246">
        <f>IF(N135="zákl. prenesená",J135,0)</f>
        <v>0</v>
      </c>
      <c r="BH135" s="246">
        <f>IF(N135="zníž. prenesená",J135,0)</f>
        <v>0</v>
      </c>
      <c r="BI135" s="246">
        <f>IF(N135="nulová",J135,0)</f>
        <v>0</v>
      </c>
      <c r="BJ135" s="14" t="s">
        <v>87</v>
      </c>
      <c r="BK135" s="246">
        <f>ROUND(I135*H135,2)</f>
        <v>0</v>
      </c>
      <c r="BL135" s="14" t="s">
        <v>109</v>
      </c>
      <c r="BM135" s="245" t="s">
        <v>468</v>
      </c>
    </row>
    <row r="136" s="2" customFormat="1" ht="24.15" customHeight="1">
      <c r="A136" s="35"/>
      <c r="B136" s="36"/>
      <c r="C136" s="234" t="s">
        <v>102</v>
      </c>
      <c r="D136" s="234" t="s">
        <v>170</v>
      </c>
      <c r="E136" s="235" t="s">
        <v>469</v>
      </c>
      <c r="F136" s="236" t="s">
        <v>470</v>
      </c>
      <c r="G136" s="237" t="s">
        <v>173</v>
      </c>
      <c r="H136" s="238">
        <v>197</v>
      </c>
      <c r="I136" s="239"/>
      <c r="J136" s="238">
        <f>ROUND(I136*H136,2)</f>
        <v>0</v>
      </c>
      <c r="K136" s="240"/>
      <c r="L136" s="41"/>
      <c r="M136" s="241" t="s">
        <v>1</v>
      </c>
      <c r="N136" s="242" t="s">
        <v>41</v>
      </c>
      <c r="O136" s="94"/>
      <c r="P136" s="243">
        <f>O136*H136</f>
        <v>0</v>
      </c>
      <c r="Q136" s="243">
        <v>0</v>
      </c>
      <c r="R136" s="243">
        <f>Q136*H136</f>
        <v>0</v>
      </c>
      <c r="S136" s="243">
        <v>0.098000000000000004</v>
      </c>
      <c r="T136" s="244">
        <f>S136*H136</f>
        <v>19.306000000000001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5" t="s">
        <v>109</v>
      </c>
      <c r="AT136" s="245" t="s">
        <v>170</v>
      </c>
      <c r="AU136" s="245" t="s">
        <v>87</v>
      </c>
      <c r="AY136" s="14" t="s">
        <v>168</v>
      </c>
      <c r="BE136" s="246">
        <f>IF(N136="základná",J136,0)</f>
        <v>0</v>
      </c>
      <c r="BF136" s="246">
        <f>IF(N136="znížená",J136,0)</f>
        <v>0</v>
      </c>
      <c r="BG136" s="246">
        <f>IF(N136="zákl. prenesená",J136,0)</f>
        <v>0</v>
      </c>
      <c r="BH136" s="246">
        <f>IF(N136="zníž. prenesená",J136,0)</f>
        <v>0</v>
      </c>
      <c r="BI136" s="246">
        <f>IF(N136="nulová",J136,0)</f>
        <v>0</v>
      </c>
      <c r="BJ136" s="14" t="s">
        <v>87</v>
      </c>
      <c r="BK136" s="246">
        <f>ROUND(I136*H136,2)</f>
        <v>0</v>
      </c>
      <c r="BL136" s="14" t="s">
        <v>109</v>
      </c>
      <c r="BM136" s="245" t="s">
        <v>471</v>
      </c>
    </row>
    <row r="137" s="2" customFormat="1" ht="24.15" customHeight="1">
      <c r="A137" s="35"/>
      <c r="B137" s="36"/>
      <c r="C137" s="234" t="s">
        <v>109</v>
      </c>
      <c r="D137" s="234" t="s">
        <v>170</v>
      </c>
      <c r="E137" s="235" t="s">
        <v>472</v>
      </c>
      <c r="F137" s="236" t="s">
        <v>473</v>
      </c>
      <c r="G137" s="237" t="s">
        <v>173</v>
      </c>
      <c r="H137" s="238">
        <v>59</v>
      </c>
      <c r="I137" s="239"/>
      <c r="J137" s="238">
        <f>ROUND(I137*H137,2)</f>
        <v>0</v>
      </c>
      <c r="K137" s="240"/>
      <c r="L137" s="41"/>
      <c r="M137" s="241" t="s">
        <v>1</v>
      </c>
      <c r="N137" s="242" t="s">
        <v>41</v>
      </c>
      <c r="O137" s="94"/>
      <c r="P137" s="243">
        <f>O137*H137</f>
        <v>0</v>
      </c>
      <c r="Q137" s="243">
        <v>0</v>
      </c>
      <c r="R137" s="243">
        <f>Q137*H137</f>
        <v>0</v>
      </c>
      <c r="S137" s="243">
        <v>0.45000000000000001</v>
      </c>
      <c r="T137" s="244">
        <f>S137*H137</f>
        <v>26.550000000000001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5" t="s">
        <v>109</v>
      </c>
      <c r="AT137" s="245" t="s">
        <v>170</v>
      </c>
      <c r="AU137" s="245" t="s">
        <v>87</v>
      </c>
      <c r="AY137" s="14" t="s">
        <v>168</v>
      </c>
      <c r="BE137" s="246">
        <f>IF(N137="základná",J137,0)</f>
        <v>0</v>
      </c>
      <c r="BF137" s="246">
        <f>IF(N137="znížená",J137,0)</f>
        <v>0</v>
      </c>
      <c r="BG137" s="246">
        <f>IF(N137="zákl. prenesená",J137,0)</f>
        <v>0</v>
      </c>
      <c r="BH137" s="246">
        <f>IF(N137="zníž. prenesená",J137,0)</f>
        <v>0</v>
      </c>
      <c r="BI137" s="246">
        <f>IF(N137="nulová",J137,0)</f>
        <v>0</v>
      </c>
      <c r="BJ137" s="14" t="s">
        <v>87</v>
      </c>
      <c r="BK137" s="246">
        <f>ROUND(I137*H137,2)</f>
        <v>0</v>
      </c>
      <c r="BL137" s="14" t="s">
        <v>109</v>
      </c>
      <c r="BM137" s="245" t="s">
        <v>474</v>
      </c>
    </row>
    <row r="138" s="2" customFormat="1" ht="33" customHeight="1">
      <c r="A138" s="35"/>
      <c r="B138" s="36"/>
      <c r="C138" s="234" t="s">
        <v>120</v>
      </c>
      <c r="D138" s="234" t="s">
        <v>170</v>
      </c>
      <c r="E138" s="235" t="s">
        <v>475</v>
      </c>
      <c r="F138" s="236" t="s">
        <v>476</v>
      </c>
      <c r="G138" s="237" t="s">
        <v>267</v>
      </c>
      <c r="H138" s="238">
        <v>99</v>
      </c>
      <c r="I138" s="239"/>
      <c r="J138" s="238">
        <f>ROUND(I138*H138,2)</f>
        <v>0</v>
      </c>
      <c r="K138" s="240"/>
      <c r="L138" s="41"/>
      <c r="M138" s="241" t="s">
        <v>1</v>
      </c>
      <c r="N138" s="242" t="s">
        <v>41</v>
      </c>
      <c r="O138" s="94"/>
      <c r="P138" s="243">
        <f>O138*H138</f>
        <v>0</v>
      </c>
      <c r="Q138" s="243">
        <v>0</v>
      </c>
      <c r="R138" s="243">
        <f>Q138*H138</f>
        <v>0</v>
      </c>
      <c r="S138" s="243">
        <v>0.14499999999999999</v>
      </c>
      <c r="T138" s="244">
        <f>S138*H138</f>
        <v>14.354999999999999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5" t="s">
        <v>109</v>
      </c>
      <c r="AT138" s="245" t="s">
        <v>170</v>
      </c>
      <c r="AU138" s="245" t="s">
        <v>87</v>
      </c>
      <c r="AY138" s="14" t="s">
        <v>168</v>
      </c>
      <c r="BE138" s="246">
        <f>IF(N138="základná",J138,0)</f>
        <v>0</v>
      </c>
      <c r="BF138" s="246">
        <f>IF(N138="znížená",J138,0)</f>
        <v>0</v>
      </c>
      <c r="BG138" s="246">
        <f>IF(N138="zákl. prenesená",J138,0)</f>
        <v>0</v>
      </c>
      <c r="BH138" s="246">
        <f>IF(N138="zníž. prenesená",J138,0)</f>
        <v>0</v>
      </c>
      <c r="BI138" s="246">
        <f>IF(N138="nulová",J138,0)</f>
        <v>0</v>
      </c>
      <c r="BJ138" s="14" t="s">
        <v>87</v>
      </c>
      <c r="BK138" s="246">
        <f>ROUND(I138*H138,2)</f>
        <v>0</v>
      </c>
      <c r="BL138" s="14" t="s">
        <v>109</v>
      </c>
      <c r="BM138" s="245" t="s">
        <v>477</v>
      </c>
    </row>
    <row r="139" s="2" customFormat="1" ht="33" customHeight="1">
      <c r="A139" s="35"/>
      <c r="B139" s="36"/>
      <c r="C139" s="234" t="s">
        <v>127</v>
      </c>
      <c r="D139" s="234" t="s">
        <v>170</v>
      </c>
      <c r="E139" s="235" t="s">
        <v>478</v>
      </c>
      <c r="F139" s="236" t="s">
        <v>479</v>
      </c>
      <c r="G139" s="237" t="s">
        <v>173</v>
      </c>
      <c r="H139" s="238">
        <v>315</v>
      </c>
      <c r="I139" s="239"/>
      <c r="J139" s="238">
        <f>ROUND(I139*H139,2)</f>
        <v>0</v>
      </c>
      <c r="K139" s="240"/>
      <c r="L139" s="41"/>
      <c r="M139" s="241" t="s">
        <v>1</v>
      </c>
      <c r="N139" s="242" t="s">
        <v>41</v>
      </c>
      <c r="O139" s="94"/>
      <c r="P139" s="243">
        <f>O139*H139</f>
        <v>0</v>
      </c>
      <c r="Q139" s="243">
        <v>0</v>
      </c>
      <c r="R139" s="243">
        <f>Q139*H139</f>
        <v>0</v>
      </c>
      <c r="S139" s="243">
        <v>0.23499999999999999</v>
      </c>
      <c r="T139" s="244">
        <f>S139*H139</f>
        <v>74.024999999999991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5" t="s">
        <v>109</v>
      </c>
      <c r="AT139" s="245" t="s">
        <v>170</v>
      </c>
      <c r="AU139" s="245" t="s">
        <v>87</v>
      </c>
      <c r="AY139" s="14" t="s">
        <v>168</v>
      </c>
      <c r="BE139" s="246">
        <f>IF(N139="základná",J139,0)</f>
        <v>0</v>
      </c>
      <c r="BF139" s="246">
        <f>IF(N139="znížená",J139,0)</f>
        <v>0</v>
      </c>
      <c r="BG139" s="246">
        <f>IF(N139="zákl. prenesená",J139,0)</f>
        <v>0</v>
      </c>
      <c r="BH139" s="246">
        <f>IF(N139="zníž. prenesená",J139,0)</f>
        <v>0</v>
      </c>
      <c r="BI139" s="246">
        <f>IF(N139="nulová",J139,0)</f>
        <v>0</v>
      </c>
      <c r="BJ139" s="14" t="s">
        <v>87</v>
      </c>
      <c r="BK139" s="246">
        <f>ROUND(I139*H139,2)</f>
        <v>0</v>
      </c>
      <c r="BL139" s="14" t="s">
        <v>109</v>
      </c>
      <c r="BM139" s="245" t="s">
        <v>480</v>
      </c>
    </row>
    <row r="140" s="2" customFormat="1" ht="33" customHeight="1">
      <c r="A140" s="35"/>
      <c r="B140" s="36"/>
      <c r="C140" s="234" t="s">
        <v>192</v>
      </c>
      <c r="D140" s="234" t="s">
        <v>170</v>
      </c>
      <c r="E140" s="235" t="s">
        <v>481</v>
      </c>
      <c r="F140" s="236" t="s">
        <v>482</v>
      </c>
      <c r="G140" s="237" t="s">
        <v>173</v>
      </c>
      <c r="H140" s="238">
        <v>59</v>
      </c>
      <c r="I140" s="239"/>
      <c r="J140" s="238">
        <f>ROUND(I140*H140,2)</f>
        <v>0</v>
      </c>
      <c r="K140" s="240"/>
      <c r="L140" s="41"/>
      <c r="M140" s="241" t="s">
        <v>1</v>
      </c>
      <c r="N140" s="242" t="s">
        <v>41</v>
      </c>
      <c r="O140" s="94"/>
      <c r="P140" s="243">
        <f>O140*H140</f>
        <v>0</v>
      </c>
      <c r="Q140" s="243">
        <v>0</v>
      </c>
      <c r="R140" s="243">
        <f>Q140*H140</f>
        <v>0</v>
      </c>
      <c r="S140" s="243">
        <v>0.56000000000000005</v>
      </c>
      <c r="T140" s="244">
        <f>S140*H140</f>
        <v>33.040000000000006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5" t="s">
        <v>109</v>
      </c>
      <c r="AT140" s="245" t="s">
        <v>170</v>
      </c>
      <c r="AU140" s="245" t="s">
        <v>87</v>
      </c>
      <c r="AY140" s="14" t="s">
        <v>168</v>
      </c>
      <c r="BE140" s="246">
        <f>IF(N140="základná",J140,0)</f>
        <v>0</v>
      </c>
      <c r="BF140" s="246">
        <f>IF(N140="znížená",J140,0)</f>
        <v>0</v>
      </c>
      <c r="BG140" s="246">
        <f>IF(N140="zákl. prenesená",J140,0)</f>
        <v>0</v>
      </c>
      <c r="BH140" s="246">
        <f>IF(N140="zníž. prenesená",J140,0)</f>
        <v>0</v>
      </c>
      <c r="BI140" s="246">
        <f>IF(N140="nulová",J140,0)</f>
        <v>0</v>
      </c>
      <c r="BJ140" s="14" t="s">
        <v>87</v>
      </c>
      <c r="BK140" s="246">
        <f>ROUND(I140*H140,2)</f>
        <v>0</v>
      </c>
      <c r="BL140" s="14" t="s">
        <v>109</v>
      </c>
      <c r="BM140" s="245" t="s">
        <v>483</v>
      </c>
    </row>
    <row r="141" s="2" customFormat="1" ht="33" customHeight="1">
      <c r="A141" s="35"/>
      <c r="B141" s="36"/>
      <c r="C141" s="234" t="s">
        <v>197</v>
      </c>
      <c r="D141" s="234" t="s">
        <v>170</v>
      </c>
      <c r="E141" s="235" t="s">
        <v>484</v>
      </c>
      <c r="F141" s="236" t="s">
        <v>485</v>
      </c>
      <c r="G141" s="237" t="s">
        <v>173</v>
      </c>
      <c r="H141" s="238">
        <v>197</v>
      </c>
      <c r="I141" s="239"/>
      <c r="J141" s="238">
        <f>ROUND(I141*H141,2)</f>
        <v>0</v>
      </c>
      <c r="K141" s="240"/>
      <c r="L141" s="41"/>
      <c r="M141" s="241" t="s">
        <v>1</v>
      </c>
      <c r="N141" s="242" t="s">
        <v>41</v>
      </c>
      <c r="O141" s="94"/>
      <c r="P141" s="243">
        <f>O141*H141</f>
        <v>0</v>
      </c>
      <c r="Q141" s="243">
        <v>0</v>
      </c>
      <c r="R141" s="243">
        <f>Q141*H141</f>
        <v>0</v>
      </c>
      <c r="S141" s="243">
        <v>0.22500000000000001</v>
      </c>
      <c r="T141" s="244">
        <f>S141*H141</f>
        <v>44.325000000000003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5" t="s">
        <v>109</v>
      </c>
      <c r="AT141" s="245" t="s">
        <v>170</v>
      </c>
      <c r="AU141" s="245" t="s">
        <v>87</v>
      </c>
      <c r="AY141" s="14" t="s">
        <v>168</v>
      </c>
      <c r="BE141" s="246">
        <f>IF(N141="základná",J141,0)</f>
        <v>0</v>
      </c>
      <c r="BF141" s="246">
        <f>IF(N141="znížená",J141,0)</f>
        <v>0</v>
      </c>
      <c r="BG141" s="246">
        <f>IF(N141="zákl. prenesená",J141,0)</f>
        <v>0</v>
      </c>
      <c r="BH141" s="246">
        <f>IF(N141="zníž. prenesená",J141,0)</f>
        <v>0</v>
      </c>
      <c r="BI141" s="246">
        <f>IF(N141="nulová",J141,0)</f>
        <v>0</v>
      </c>
      <c r="BJ141" s="14" t="s">
        <v>87</v>
      </c>
      <c r="BK141" s="246">
        <f>ROUND(I141*H141,2)</f>
        <v>0</v>
      </c>
      <c r="BL141" s="14" t="s">
        <v>109</v>
      </c>
      <c r="BM141" s="245" t="s">
        <v>486</v>
      </c>
    </row>
    <row r="142" s="2" customFormat="1" ht="33" customHeight="1">
      <c r="A142" s="35"/>
      <c r="B142" s="36"/>
      <c r="C142" s="234" t="s">
        <v>201</v>
      </c>
      <c r="D142" s="234" t="s">
        <v>170</v>
      </c>
      <c r="E142" s="235" t="s">
        <v>487</v>
      </c>
      <c r="F142" s="236" t="s">
        <v>488</v>
      </c>
      <c r="G142" s="237" t="s">
        <v>177</v>
      </c>
      <c r="H142" s="238">
        <v>5.4000000000000004</v>
      </c>
      <c r="I142" s="239"/>
      <c r="J142" s="238">
        <f>ROUND(I142*H142,2)</f>
        <v>0</v>
      </c>
      <c r="K142" s="240"/>
      <c r="L142" s="41"/>
      <c r="M142" s="241" t="s">
        <v>1</v>
      </c>
      <c r="N142" s="242" t="s">
        <v>41</v>
      </c>
      <c r="O142" s="94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5" t="s">
        <v>109</v>
      </c>
      <c r="AT142" s="245" t="s">
        <v>170</v>
      </c>
      <c r="AU142" s="245" t="s">
        <v>87</v>
      </c>
      <c r="AY142" s="14" t="s">
        <v>168</v>
      </c>
      <c r="BE142" s="246">
        <f>IF(N142="základná",J142,0)</f>
        <v>0</v>
      </c>
      <c r="BF142" s="246">
        <f>IF(N142="znížená",J142,0)</f>
        <v>0</v>
      </c>
      <c r="BG142" s="246">
        <f>IF(N142="zákl. prenesená",J142,0)</f>
        <v>0</v>
      </c>
      <c r="BH142" s="246">
        <f>IF(N142="zníž. prenesená",J142,0)</f>
        <v>0</v>
      </c>
      <c r="BI142" s="246">
        <f>IF(N142="nulová",J142,0)</f>
        <v>0</v>
      </c>
      <c r="BJ142" s="14" t="s">
        <v>87</v>
      </c>
      <c r="BK142" s="246">
        <f>ROUND(I142*H142,2)</f>
        <v>0</v>
      </c>
      <c r="BL142" s="14" t="s">
        <v>109</v>
      </c>
      <c r="BM142" s="245" t="s">
        <v>489</v>
      </c>
    </row>
    <row r="143" s="2" customFormat="1" ht="24.15" customHeight="1">
      <c r="A143" s="35"/>
      <c r="B143" s="36"/>
      <c r="C143" s="234" t="s">
        <v>206</v>
      </c>
      <c r="D143" s="234" t="s">
        <v>170</v>
      </c>
      <c r="E143" s="235" t="s">
        <v>490</v>
      </c>
      <c r="F143" s="236" t="s">
        <v>491</v>
      </c>
      <c r="G143" s="237" t="s">
        <v>177</v>
      </c>
      <c r="H143" s="238">
        <v>124.12000000000001</v>
      </c>
      <c r="I143" s="239"/>
      <c r="J143" s="238">
        <f>ROUND(I143*H143,2)</f>
        <v>0</v>
      </c>
      <c r="K143" s="240"/>
      <c r="L143" s="41"/>
      <c r="M143" s="241" t="s">
        <v>1</v>
      </c>
      <c r="N143" s="242" t="s">
        <v>41</v>
      </c>
      <c r="O143" s="94"/>
      <c r="P143" s="243">
        <f>O143*H143</f>
        <v>0</v>
      </c>
      <c r="Q143" s="243">
        <v>0</v>
      </c>
      <c r="R143" s="243">
        <f>Q143*H143</f>
        <v>0</v>
      </c>
      <c r="S143" s="243">
        <v>0</v>
      </c>
      <c r="T143" s="24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5" t="s">
        <v>109</v>
      </c>
      <c r="AT143" s="245" t="s">
        <v>170</v>
      </c>
      <c r="AU143" s="245" t="s">
        <v>87</v>
      </c>
      <c r="AY143" s="14" t="s">
        <v>168</v>
      </c>
      <c r="BE143" s="246">
        <f>IF(N143="základná",J143,0)</f>
        <v>0</v>
      </c>
      <c r="BF143" s="246">
        <f>IF(N143="znížená",J143,0)</f>
        <v>0</v>
      </c>
      <c r="BG143" s="246">
        <f>IF(N143="zákl. prenesená",J143,0)</f>
        <v>0</v>
      </c>
      <c r="BH143" s="246">
        <f>IF(N143="zníž. prenesená",J143,0)</f>
        <v>0</v>
      </c>
      <c r="BI143" s="246">
        <f>IF(N143="nulová",J143,0)</f>
        <v>0</v>
      </c>
      <c r="BJ143" s="14" t="s">
        <v>87</v>
      </c>
      <c r="BK143" s="246">
        <f>ROUND(I143*H143,2)</f>
        <v>0</v>
      </c>
      <c r="BL143" s="14" t="s">
        <v>109</v>
      </c>
      <c r="BM143" s="245" t="s">
        <v>492</v>
      </c>
    </row>
    <row r="144" s="2" customFormat="1" ht="24.15" customHeight="1">
      <c r="A144" s="35"/>
      <c r="B144" s="36"/>
      <c r="C144" s="234" t="s">
        <v>211</v>
      </c>
      <c r="D144" s="234" t="s">
        <v>170</v>
      </c>
      <c r="E144" s="235" t="s">
        <v>493</v>
      </c>
      <c r="F144" s="236" t="s">
        <v>494</v>
      </c>
      <c r="G144" s="237" t="s">
        <v>177</v>
      </c>
      <c r="H144" s="238">
        <v>37.240000000000002</v>
      </c>
      <c r="I144" s="239"/>
      <c r="J144" s="238">
        <f>ROUND(I144*H144,2)</f>
        <v>0</v>
      </c>
      <c r="K144" s="240"/>
      <c r="L144" s="41"/>
      <c r="M144" s="241" t="s">
        <v>1</v>
      </c>
      <c r="N144" s="242" t="s">
        <v>41</v>
      </c>
      <c r="O144" s="94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5" t="s">
        <v>109</v>
      </c>
      <c r="AT144" s="245" t="s">
        <v>170</v>
      </c>
      <c r="AU144" s="245" t="s">
        <v>87</v>
      </c>
      <c r="AY144" s="14" t="s">
        <v>168</v>
      </c>
      <c r="BE144" s="246">
        <f>IF(N144="základná",J144,0)</f>
        <v>0</v>
      </c>
      <c r="BF144" s="246">
        <f>IF(N144="znížená",J144,0)</f>
        <v>0</v>
      </c>
      <c r="BG144" s="246">
        <f>IF(N144="zákl. prenesená",J144,0)</f>
        <v>0</v>
      </c>
      <c r="BH144" s="246">
        <f>IF(N144="zníž. prenesená",J144,0)</f>
        <v>0</v>
      </c>
      <c r="BI144" s="246">
        <f>IF(N144="nulová",J144,0)</f>
        <v>0</v>
      </c>
      <c r="BJ144" s="14" t="s">
        <v>87</v>
      </c>
      <c r="BK144" s="246">
        <f>ROUND(I144*H144,2)</f>
        <v>0</v>
      </c>
      <c r="BL144" s="14" t="s">
        <v>109</v>
      </c>
      <c r="BM144" s="245" t="s">
        <v>495</v>
      </c>
    </row>
    <row r="145" s="2" customFormat="1" ht="21.75" customHeight="1">
      <c r="A145" s="35"/>
      <c r="B145" s="36"/>
      <c r="C145" s="234" t="s">
        <v>216</v>
      </c>
      <c r="D145" s="234" t="s">
        <v>170</v>
      </c>
      <c r="E145" s="235" t="s">
        <v>175</v>
      </c>
      <c r="F145" s="236" t="s">
        <v>176</v>
      </c>
      <c r="G145" s="237" t="s">
        <v>177</v>
      </c>
      <c r="H145" s="238">
        <v>1.1299999999999999</v>
      </c>
      <c r="I145" s="239"/>
      <c r="J145" s="238">
        <f>ROUND(I145*H145,2)</f>
        <v>0</v>
      </c>
      <c r="K145" s="240"/>
      <c r="L145" s="41"/>
      <c r="M145" s="241" t="s">
        <v>1</v>
      </c>
      <c r="N145" s="242" t="s">
        <v>41</v>
      </c>
      <c r="O145" s="94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5" t="s">
        <v>109</v>
      </c>
      <c r="AT145" s="245" t="s">
        <v>170</v>
      </c>
      <c r="AU145" s="245" t="s">
        <v>87</v>
      </c>
      <c r="AY145" s="14" t="s">
        <v>168</v>
      </c>
      <c r="BE145" s="246">
        <f>IF(N145="základná",J145,0)</f>
        <v>0</v>
      </c>
      <c r="BF145" s="246">
        <f>IF(N145="znížená",J145,0)</f>
        <v>0</v>
      </c>
      <c r="BG145" s="246">
        <f>IF(N145="zákl. prenesená",J145,0)</f>
        <v>0</v>
      </c>
      <c r="BH145" s="246">
        <f>IF(N145="zníž. prenesená",J145,0)</f>
        <v>0</v>
      </c>
      <c r="BI145" s="246">
        <f>IF(N145="nulová",J145,0)</f>
        <v>0</v>
      </c>
      <c r="BJ145" s="14" t="s">
        <v>87</v>
      </c>
      <c r="BK145" s="246">
        <f>ROUND(I145*H145,2)</f>
        <v>0</v>
      </c>
      <c r="BL145" s="14" t="s">
        <v>109</v>
      </c>
      <c r="BM145" s="245" t="s">
        <v>1081</v>
      </c>
    </row>
    <row r="146" s="2" customFormat="1" ht="24.15" customHeight="1">
      <c r="A146" s="35"/>
      <c r="B146" s="36"/>
      <c r="C146" s="234" t="s">
        <v>220</v>
      </c>
      <c r="D146" s="234" t="s">
        <v>170</v>
      </c>
      <c r="E146" s="235" t="s">
        <v>179</v>
      </c>
      <c r="F146" s="236" t="s">
        <v>180</v>
      </c>
      <c r="G146" s="237" t="s">
        <v>177</v>
      </c>
      <c r="H146" s="238">
        <v>0.34000000000000002</v>
      </c>
      <c r="I146" s="239"/>
      <c r="J146" s="238">
        <f>ROUND(I146*H146,2)</f>
        <v>0</v>
      </c>
      <c r="K146" s="240"/>
      <c r="L146" s="41"/>
      <c r="M146" s="241" t="s">
        <v>1</v>
      </c>
      <c r="N146" s="242" t="s">
        <v>41</v>
      </c>
      <c r="O146" s="94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5" t="s">
        <v>109</v>
      </c>
      <c r="AT146" s="245" t="s">
        <v>170</v>
      </c>
      <c r="AU146" s="245" t="s">
        <v>87</v>
      </c>
      <c r="AY146" s="14" t="s">
        <v>168</v>
      </c>
      <c r="BE146" s="246">
        <f>IF(N146="základná",J146,0)</f>
        <v>0</v>
      </c>
      <c r="BF146" s="246">
        <f>IF(N146="znížená",J146,0)</f>
        <v>0</v>
      </c>
      <c r="BG146" s="246">
        <f>IF(N146="zákl. prenesená",J146,0)</f>
        <v>0</v>
      </c>
      <c r="BH146" s="246">
        <f>IF(N146="zníž. prenesená",J146,0)</f>
        <v>0</v>
      </c>
      <c r="BI146" s="246">
        <f>IF(N146="nulová",J146,0)</f>
        <v>0</v>
      </c>
      <c r="BJ146" s="14" t="s">
        <v>87</v>
      </c>
      <c r="BK146" s="246">
        <f>ROUND(I146*H146,2)</f>
        <v>0</v>
      </c>
      <c r="BL146" s="14" t="s">
        <v>109</v>
      </c>
      <c r="BM146" s="245" t="s">
        <v>1082</v>
      </c>
    </row>
    <row r="147" s="2" customFormat="1" ht="16.5" customHeight="1">
      <c r="A147" s="35"/>
      <c r="B147" s="36"/>
      <c r="C147" s="234" t="s">
        <v>224</v>
      </c>
      <c r="D147" s="234" t="s">
        <v>170</v>
      </c>
      <c r="E147" s="235" t="s">
        <v>502</v>
      </c>
      <c r="F147" s="236" t="s">
        <v>503</v>
      </c>
      <c r="G147" s="237" t="s">
        <v>177</v>
      </c>
      <c r="H147" s="238">
        <v>21.890000000000001</v>
      </c>
      <c r="I147" s="239"/>
      <c r="J147" s="238">
        <f>ROUND(I147*H147,2)</f>
        <v>0</v>
      </c>
      <c r="K147" s="240"/>
      <c r="L147" s="41"/>
      <c r="M147" s="241" t="s">
        <v>1</v>
      </c>
      <c r="N147" s="242" t="s">
        <v>41</v>
      </c>
      <c r="O147" s="94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5" t="s">
        <v>109</v>
      </c>
      <c r="AT147" s="245" t="s">
        <v>170</v>
      </c>
      <c r="AU147" s="245" t="s">
        <v>87</v>
      </c>
      <c r="AY147" s="14" t="s">
        <v>168</v>
      </c>
      <c r="BE147" s="246">
        <f>IF(N147="základná",J147,0)</f>
        <v>0</v>
      </c>
      <c r="BF147" s="246">
        <f>IF(N147="znížená",J147,0)</f>
        <v>0</v>
      </c>
      <c r="BG147" s="246">
        <f>IF(N147="zákl. prenesená",J147,0)</f>
        <v>0</v>
      </c>
      <c r="BH147" s="246">
        <f>IF(N147="zníž. prenesená",J147,0)</f>
        <v>0</v>
      </c>
      <c r="BI147" s="246">
        <f>IF(N147="nulová",J147,0)</f>
        <v>0</v>
      </c>
      <c r="BJ147" s="14" t="s">
        <v>87</v>
      </c>
      <c r="BK147" s="246">
        <f>ROUND(I147*H147,2)</f>
        <v>0</v>
      </c>
      <c r="BL147" s="14" t="s">
        <v>109</v>
      </c>
      <c r="BM147" s="245" t="s">
        <v>504</v>
      </c>
    </row>
    <row r="148" s="2" customFormat="1" ht="37.8" customHeight="1">
      <c r="A148" s="35"/>
      <c r="B148" s="36"/>
      <c r="C148" s="234" t="s">
        <v>228</v>
      </c>
      <c r="D148" s="234" t="s">
        <v>170</v>
      </c>
      <c r="E148" s="235" t="s">
        <v>1083</v>
      </c>
      <c r="F148" s="236" t="s">
        <v>506</v>
      </c>
      <c r="G148" s="237" t="s">
        <v>177</v>
      </c>
      <c r="H148" s="238">
        <v>6.5700000000000003</v>
      </c>
      <c r="I148" s="239"/>
      <c r="J148" s="238">
        <f>ROUND(I148*H148,2)</f>
        <v>0</v>
      </c>
      <c r="K148" s="240"/>
      <c r="L148" s="41"/>
      <c r="M148" s="241" t="s">
        <v>1</v>
      </c>
      <c r="N148" s="242" t="s">
        <v>41</v>
      </c>
      <c r="O148" s="94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5" t="s">
        <v>109</v>
      </c>
      <c r="AT148" s="245" t="s">
        <v>170</v>
      </c>
      <c r="AU148" s="245" t="s">
        <v>87</v>
      </c>
      <c r="AY148" s="14" t="s">
        <v>168</v>
      </c>
      <c r="BE148" s="246">
        <f>IF(N148="základná",J148,0)</f>
        <v>0</v>
      </c>
      <c r="BF148" s="246">
        <f>IF(N148="znížená",J148,0)</f>
        <v>0</v>
      </c>
      <c r="BG148" s="246">
        <f>IF(N148="zákl. prenesená",J148,0)</f>
        <v>0</v>
      </c>
      <c r="BH148" s="246">
        <f>IF(N148="zníž. prenesená",J148,0)</f>
        <v>0</v>
      </c>
      <c r="BI148" s="246">
        <f>IF(N148="nulová",J148,0)</f>
        <v>0</v>
      </c>
      <c r="BJ148" s="14" t="s">
        <v>87</v>
      </c>
      <c r="BK148" s="246">
        <f>ROUND(I148*H148,2)</f>
        <v>0</v>
      </c>
      <c r="BL148" s="14" t="s">
        <v>109</v>
      </c>
      <c r="BM148" s="245" t="s">
        <v>507</v>
      </c>
    </row>
    <row r="149" s="2" customFormat="1" ht="33" customHeight="1">
      <c r="A149" s="35"/>
      <c r="B149" s="36"/>
      <c r="C149" s="234" t="s">
        <v>234</v>
      </c>
      <c r="D149" s="234" t="s">
        <v>170</v>
      </c>
      <c r="E149" s="235" t="s">
        <v>182</v>
      </c>
      <c r="F149" s="236" t="s">
        <v>183</v>
      </c>
      <c r="G149" s="237" t="s">
        <v>177</v>
      </c>
      <c r="H149" s="238">
        <v>1.1299999999999999</v>
      </c>
      <c r="I149" s="239"/>
      <c r="J149" s="238">
        <f>ROUND(I149*H149,2)</f>
        <v>0</v>
      </c>
      <c r="K149" s="240"/>
      <c r="L149" s="41"/>
      <c r="M149" s="241" t="s">
        <v>1</v>
      </c>
      <c r="N149" s="242" t="s">
        <v>41</v>
      </c>
      <c r="O149" s="94"/>
      <c r="P149" s="243">
        <f>O149*H149</f>
        <v>0</v>
      </c>
      <c r="Q149" s="243">
        <v>0</v>
      </c>
      <c r="R149" s="243">
        <f>Q149*H149</f>
        <v>0</v>
      </c>
      <c r="S149" s="243">
        <v>0</v>
      </c>
      <c r="T149" s="244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5" t="s">
        <v>109</v>
      </c>
      <c r="AT149" s="245" t="s">
        <v>170</v>
      </c>
      <c r="AU149" s="245" t="s">
        <v>87</v>
      </c>
      <c r="AY149" s="14" t="s">
        <v>168</v>
      </c>
      <c r="BE149" s="246">
        <f>IF(N149="základná",J149,0)</f>
        <v>0</v>
      </c>
      <c r="BF149" s="246">
        <f>IF(N149="znížená",J149,0)</f>
        <v>0</v>
      </c>
      <c r="BG149" s="246">
        <f>IF(N149="zákl. prenesená",J149,0)</f>
        <v>0</v>
      </c>
      <c r="BH149" s="246">
        <f>IF(N149="zníž. prenesená",J149,0)</f>
        <v>0</v>
      </c>
      <c r="BI149" s="246">
        <f>IF(N149="nulová",J149,0)</f>
        <v>0</v>
      </c>
      <c r="BJ149" s="14" t="s">
        <v>87</v>
      </c>
      <c r="BK149" s="246">
        <f>ROUND(I149*H149,2)</f>
        <v>0</v>
      </c>
      <c r="BL149" s="14" t="s">
        <v>109</v>
      </c>
      <c r="BM149" s="245" t="s">
        <v>1084</v>
      </c>
    </row>
    <row r="150" s="2" customFormat="1" ht="37.8" customHeight="1">
      <c r="A150" s="35"/>
      <c r="B150" s="36"/>
      <c r="C150" s="234" t="s">
        <v>277</v>
      </c>
      <c r="D150" s="234" t="s">
        <v>170</v>
      </c>
      <c r="E150" s="235" t="s">
        <v>185</v>
      </c>
      <c r="F150" s="236" t="s">
        <v>186</v>
      </c>
      <c r="G150" s="237" t="s">
        <v>177</v>
      </c>
      <c r="H150" s="238">
        <v>7.9100000000000001</v>
      </c>
      <c r="I150" s="239"/>
      <c r="J150" s="238">
        <f>ROUND(I150*H150,2)</f>
        <v>0</v>
      </c>
      <c r="K150" s="240"/>
      <c r="L150" s="41"/>
      <c r="M150" s="241" t="s">
        <v>1</v>
      </c>
      <c r="N150" s="242" t="s">
        <v>41</v>
      </c>
      <c r="O150" s="94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5" t="s">
        <v>109</v>
      </c>
      <c r="AT150" s="245" t="s">
        <v>170</v>
      </c>
      <c r="AU150" s="245" t="s">
        <v>87</v>
      </c>
      <c r="AY150" s="14" t="s">
        <v>168</v>
      </c>
      <c r="BE150" s="246">
        <f>IF(N150="základná",J150,0)</f>
        <v>0</v>
      </c>
      <c r="BF150" s="246">
        <f>IF(N150="znížená",J150,0)</f>
        <v>0</v>
      </c>
      <c r="BG150" s="246">
        <f>IF(N150="zákl. prenesená",J150,0)</f>
        <v>0</v>
      </c>
      <c r="BH150" s="246">
        <f>IF(N150="zníž. prenesená",J150,0)</f>
        <v>0</v>
      </c>
      <c r="BI150" s="246">
        <f>IF(N150="nulová",J150,0)</f>
        <v>0</v>
      </c>
      <c r="BJ150" s="14" t="s">
        <v>87</v>
      </c>
      <c r="BK150" s="246">
        <f>ROUND(I150*H150,2)</f>
        <v>0</v>
      </c>
      <c r="BL150" s="14" t="s">
        <v>109</v>
      </c>
      <c r="BM150" s="245" t="s">
        <v>1085</v>
      </c>
    </row>
    <row r="151" s="2" customFormat="1" ht="37.8" customHeight="1">
      <c r="A151" s="35"/>
      <c r="B151" s="36"/>
      <c r="C151" s="234" t="s">
        <v>281</v>
      </c>
      <c r="D151" s="234" t="s">
        <v>170</v>
      </c>
      <c r="E151" s="235" t="s">
        <v>508</v>
      </c>
      <c r="F151" s="236" t="s">
        <v>509</v>
      </c>
      <c r="G151" s="237" t="s">
        <v>177</v>
      </c>
      <c r="H151" s="238">
        <v>130.24000000000001</v>
      </c>
      <c r="I151" s="239"/>
      <c r="J151" s="238">
        <f>ROUND(I151*H151,2)</f>
        <v>0</v>
      </c>
      <c r="K151" s="240"/>
      <c r="L151" s="41"/>
      <c r="M151" s="241" t="s">
        <v>1</v>
      </c>
      <c r="N151" s="242" t="s">
        <v>41</v>
      </c>
      <c r="O151" s="94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5" t="s">
        <v>109</v>
      </c>
      <c r="AT151" s="245" t="s">
        <v>170</v>
      </c>
      <c r="AU151" s="245" t="s">
        <v>87</v>
      </c>
      <c r="AY151" s="14" t="s">
        <v>168</v>
      </c>
      <c r="BE151" s="246">
        <f>IF(N151="základná",J151,0)</f>
        <v>0</v>
      </c>
      <c r="BF151" s="246">
        <f>IF(N151="znížená",J151,0)</f>
        <v>0</v>
      </c>
      <c r="BG151" s="246">
        <f>IF(N151="zákl. prenesená",J151,0)</f>
        <v>0</v>
      </c>
      <c r="BH151" s="246">
        <f>IF(N151="zníž. prenesená",J151,0)</f>
        <v>0</v>
      </c>
      <c r="BI151" s="246">
        <f>IF(N151="nulová",J151,0)</f>
        <v>0</v>
      </c>
      <c r="BJ151" s="14" t="s">
        <v>87</v>
      </c>
      <c r="BK151" s="246">
        <f>ROUND(I151*H151,2)</f>
        <v>0</v>
      </c>
      <c r="BL151" s="14" t="s">
        <v>109</v>
      </c>
      <c r="BM151" s="245" t="s">
        <v>510</v>
      </c>
    </row>
    <row r="152" s="2" customFormat="1" ht="44.25" customHeight="1">
      <c r="A152" s="35"/>
      <c r="B152" s="36"/>
      <c r="C152" s="234" t="s">
        <v>285</v>
      </c>
      <c r="D152" s="234" t="s">
        <v>170</v>
      </c>
      <c r="E152" s="235" t="s">
        <v>511</v>
      </c>
      <c r="F152" s="236" t="s">
        <v>512</v>
      </c>
      <c r="G152" s="237" t="s">
        <v>177</v>
      </c>
      <c r="H152" s="238">
        <v>911.67999999999995</v>
      </c>
      <c r="I152" s="239"/>
      <c r="J152" s="238">
        <f>ROUND(I152*H152,2)</f>
        <v>0</v>
      </c>
      <c r="K152" s="240"/>
      <c r="L152" s="41"/>
      <c r="M152" s="241" t="s">
        <v>1</v>
      </c>
      <c r="N152" s="242" t="s">
        <v>41</v>
      </c>
      <c r="O152" s="94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5" t="s">
        <v>109</v>
      </c>
      <c r="AT152" s="245" t="s">
        <v>170</v>
      </c>
      <c r="AU152" s="245" t="s">
        <v>87</v>
      </c>
      <c r="AY152" s="14" t="s">
        <v>168</v>
      </c>
      <c r="BE152" s="246">
        <f>IF(N152="základná",J152,0)</f>
        <v>0</v>
      </c>
      <c r="BF152" s="246">
        <f>IF(N152="znížená",J152,0)</f>
        <v>0</v>
      </c>
      <c r="BG152" s="246">
        <f>IF(N152="zákl. prenesená",J152,0)</f>
        <v>0</v>
      </c>
      <c r="BH152" s="246">
        <f>IF(N152="zníž. prenesená",J152,0)</f>
        <v>0</v>
      </c>
      <c r="BI152" s="246">
        <f>IF(N152="nulová",J152,0)</f>
        <v>0</v>
      </c>
      <c r="BJ152" s="14" t="s">
        <v>87</v>
      </c>
      <c r="BK152" s="246">
        <f>ROUND(I152*H152,2)</f>
        <v>0</v>
      </c>
      <c r="BL152" s="14" t="s">
        <v>109</v>
      </c>
      <c r="BM152" s="245" t="s">
        <v>513</v>
      </c>
    </row>
    <row r="153" s="2" customFormat="1" ht="21.75" customHeight="1">
      <c r="A153" s="35"/>
      <c r="B153" s="36"/>
      <c r="C153" s="234" t="s">
        <v>7</v>
      </c>
      <c r="D153" s="234" t="s">
        <v>170</v>
      </c>
      <c r="E153" s="235" t="s">
        <v>514</v>
      </c>
      <c r="F153" s="236" t="s">
        <v>515</v>
      </c>
      <c r="G153" s="237" t="s">
        <v>177</v>
      </c>
      <c r="H153" s="238">
        <v>130.24000000000001</v>
      </c>
      <c r="I153" s="239"/>
      <c r="J153" s="238">
        <f>ROUND(I153*H153,2)</f>
        <v>0</v>
      </c>
      <c r="K153" s="240"/>
      <c r="L153" s="41"/>
      <c r="M153" s="241" t="s">
        <v>1</v>
      </c>
      <c r="N153" s="242" t="s">
        <v>41</v>
      </c>
      <c r="O153" s="94"/>
      <c r="P153" s="243">
        <f>O153*H153</f>
        <v>0</v>
      </c>
      <c r="Q153" s="243">
        <v>0</v>
      </c>
      <c r="R153" s="243">
        <f>Q153*H153</f>
        <v>0</v>
      </c>
      <c r="S153" s="243">
        <v>0</v>
      </c>
      <c r="T153" s="244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5" t="s">
        <v>109</v>
      </c>
      <c r="AT153" s="245" t="s">
        <v>170</v>
      </c>
      <c r="AU153" s="245" t="s">
        <v>87</v>
      </c>
      <c r="AY153" s="14" t="s">
        <v>168</v>
      </c>
      <c r="BE153" s="246">
        <f>IF(N153="základná",J153,0)</f>
        <v>0</v>
      </c>
      <c r="BF153" s="246">
        <f>IF(N153="znížená",J153,0)</f>
        <v>0</v>
      </c>
      <c r="BG153" s="246">
        <f>IF(N153="zákl. prenesená",J153,0)</f>
        <v>0</v>
      </c>
      <c r="BH153" s="246">
        <f>IF(N153="zníž. prenesená",J153,0)</f>
        <v>0</v>
      </c>
      <c r="BI153" s="246">
        <f>IF(N153="nulová",J153,0)</f>
        <v>0</v>
      </c>
      <c r="BJ153" s="14" t="s">
        <v>87</v>
      </c>
      <c r="BK153" s="246">
        <f>ROUND(I153*H153,2)</f>
        <v>0</v>
      </c>
      <c r="BL153" s="14" t="s">
        <v>109</v>
      </c>
      <c r="BM153" s="245" t="s">
        <v>516</v>
      </c>
    </row>
    <row r="154" s="2" customFormat="1" ht="24.15" customHeight="1">
      <c r="A154" s="35"/>
      <c r="B154" s="36"/>
      <c r="C154" s="234" t="s">
        <v>292</v>
      </c>
      <c r="D154" s="234" t="s">
        <v>170</v>
      </c>
      <c r="E154" s="235" t="s">
        <v>188</v>
      </c>
      <c r="F154" s="236" t="s">
        <v>189</v>
      </c>
      <c r="G154" s="237" t="s">
        <v>190</v>
      </c>
      <c r="H154" s="238">
        <v>316.81999999999999</v>
      </c>
      <c r="I154" s="239"/>
      <c r="J154" s="238">
        <f>ROUND(I154*H154,2)</f>
        <v>0</v>
      </c>
      <c r="K154" s="240"/>
      <c r="L154" s="41"/>
      <c r="M154" s="241" t="s">
        <v>1</v>
      </c>
      <c r="N154" s="242" t="s">
        <v>41</v>
      </c>
      <c r="O154" s="94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5" t="s">
        <v>109</v>
      </c>
      <c r="AT154" s="245" t="s">
        <v>170</v>
      </c>
      <c r="AU154" s="245" t="s">
        <v>87</v>
      </c>
      <c r="AY154" s="14" t="s">
        <v>168</v>
      </c>
      <c r="BE154" s="246">
        <f>IF(N154="základná",J154,0)</f>
        <v>0</v>
      </c>
      <c r="BF154" s="246">
        <f>IF(N154="znížená",J154,0)</f>
        <v>0</v>
      </c>
      <c r="BG154" s="246">
        <f>IF(N154="zákl. prenesená",J154,0)</f>
        <v>0</v>
      </c>
      <c r="BH154" s="246">
        <f>IF(N154="zníž. prenesená",J154,0)</f>
        <v>0</v>
      </c>
      <c r="BI154" s="246">
        <f>IF(N154="nulová",J154,0)</f>
        <v>0</v>
      </c>
      <c r="BJ154" s="14" t="s">
        <v>87</v>
      </c>
      <c r="BK154" s="246">
        <f>ROUND(I154*H154,2)</f>
        <v>0</v>
      </c>
      <c r="BL154" s="14" t="s">
        <v>109</v>
      </c>
      <c r="BM154" s="245" t="s">
        <v>517</v>
      </c>
    </row>
    <row r="155" s="2" customFormat="1" ht="24.15" customHeight="1">
      <c r="A155" s="35"/>
      <c r="B155" s="36"/>
      <c r="C155" s="234" t="s">
        <v>296</v>
      </c>
      <c r="D155" s="234" t="s">
        <v>170</v>
      </c>
      <c r="E155" s="235" t="s">
        <v>518</v>
      </c>
      <c r="F155" s="236" t="s">
        <v>519</v>
      </c>
      <c r="G155" s="237" t="s">
        <v>177</v>
      </c>
      <c r="H155" s="238">
        <v>15.77</v>
      </c>
      <c r="I155" s="239"/>
      <c r="J155" s="238">
        <f>ROUND(I155*H155,2)</f>
        <v>0</v>
      </c>
      <c r="K155" s="240"/>
      <c r="L155" s="41"/>
      <c r="M155" s="241" t="s">
        <v>1</v>
      </c>
      <c r="N155" s="242" t="s">
        <v>41</v>
      </c>
      <c r="O155" s="94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5" t="s">
        <v>109</v>
      </c>
      <c r="AT155" s="245" t="s">
        <v>170</v>
      </c>
      <c r="AU155" s="245" t="s">
        <v>87</v>
      </c>
      <c r="AY155" s="14" t="s">
        <v>168</v>
      </c>
      <c r="BE155" s="246">
        <f>IF(N155="základná",J155,0)</f>
        <v>0</v>
      </c>
      <c r="BF155" s="246">
        <f>IF(N155="znížená",J155,0)</f>
        <v>0</v>
      </c>
      <c r="BG155" s="246">
        <f>IF(N155="zákl. prenesená",J155,0)</f>
        <v>0</v>
      </c>
      <c r="BH155" s="246">
        <f>IF(N155="zníž. prenesená",J155,0)</f>
        <v>0</v>
      </c>
      <c r="BI155" s="246">
        <f>IF(N155="nulová",J155,0)</f>
        <v>0</v>
      </c>
      <c r="BJ155" s="14" t="s">
        <v>87</v>
      </c>
      <c r="BK155" s="246">
        <f>ROUND(I155*H155,2)</f>
        <v>0</v>
      </c>
      <c r="BL155" s="14" t="s">
        <v>109</v>
      </c>
      <c r="BM155" s="245" t="s">
        <v>520</v>
      </c>
    </row>
    <row r="156" s="2" customFormat="1" ht="24.15" customHeight="1">
      <c r="A156" s="35"/>
      <c r="B156" s="36"/>
      <c r="C156" s="234" t="s">
        <v>300</v>
      </c>
      <c r="D156" s="234" t="s">
        <v>170</v>
      </c>
      <c r="E156" s="235" t="s">
        <v>521</v>
      </c>
      <c r="F156" s="236" t="s">
        <v>522</v>
      </c>
      <c r="G156" s="237" t="s">
        <v>177</v>
      </c>
      <c r="H156" s="238">
        <v>7</v>
      </c>
      <c r="I156" s="239"/>
      <c r="J156" s="238">
        <f>ROUND(I156*H156,2)</f>
        <v>0</v>
      </c>
      <c r="K156" s="240"/>
      <c r="L156" s="41"/>
      <c r="M156" s="241" t="s">
        <v>1</v>
      </c>
      <c r="N156" s="242" t="s">
        <v>41</v>
      </c>
      <c r="O156" s="94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5" t="s">
        <v>109</v>
      </c>
      <c r="AT156" s="245" t="s">
        <v>170</v>
      </c>
      <c r="AU156" s="245" t="s">
        <v>87</v>
      </c>
      <c r="AY156" s="14" t="s">
        <v>168</v>
      </c>
      <c r="BE156" s="246">
        <f>IF(N156="základná",J156,0)</f>
        <v>0</v>
      </c>
      <c r="BF156" s="246">
        <f>IF(N156="znížená",J156,0)</f>
        <v>0</v>
      </c>
      <c r="BG156" s="246">
        <f>IF(N156="zákl. prenesená",J156,0)</f>
        <v>0</v>
      </c>
      <c r="BH156" s="246">
        <f>IF(N156="zníž. prenesená",J156,0)</f>
        <v>0</v>
      </c>
      <c r="BI156" s="246">
        <f>IF(N156="nulová",J156,0)</f>
        <v>0</v>
      </c>
      <c r="BJ156" s="14" t="s">
        <v>87</v>
      </c>
      <c r="BK156" s="246">
        <f>ROUND(I156*H156,2)</f>
        <v>0</v>
      </c>
      <c r="BL156" s="14" t="s">
        <v>109</v>
      </c>
      <c r="BM156" s="245" t="s">
        <v>523</v>
      </c>
    </row>
    <row r="157" s="2" customFormat="1" ht="16.5" customHeight="1">
      <c r="A157" s="35"/>
      <c r="B157" s="36"/>
      <c r="C157" s="247" t="s">
        <v>304</v>
      </c>
      <c r="D157" s="247" t="s">
        <v>212</v>
      </c>
      <c r="E157" s="248" t="s">
        <v>524</v>
      </c>
      <c r="F157" s="249" t="s">
        <v>525</v>
      </c>
      <c r="G157" s="250" t="s">
        <v>190</v>
      </c>
      <c r="H157" s="251">
        <v>11.9</v>
      </c>
      <c r="I157" s="252"/>
      <c r="J157" s="251">
        <f>ROUND(I157*H157,2)</f>
        <v>0</v>
      </c>
      <c r="K157" s="253"/>
      <c r="L157" s="254"/>
      <c r="M157" s="255" t="s">
        <v>1</v>
      </c>
      <c r="N157" s="256" t="s">
        <v>41</v>
      </c>
      <c r="O157" s="94"/>
      <c r="P157" s="243">
        <f>O157*H157</f>
        <v>0</v>
      </c>
      <c r="Q157" s="243">
        <v>1</v>
      </c>
      <c r="R157" s="243">
        <f>Q157*H157</f>
        <v>11.9</v>
      </c>
      <c r="S157" s="243">
        <v>0</v>
      </c>
      <c r="T157" s="24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5" t="s">
        <v>197</v>
      </c>
      <c r="AT157" s="245" t="s">
        <v>212</v>
      </c>
      <c r="AU157" s="245" t="s">
        <v>87</v>
      </c>
      <c r="AY157" s="14" t="s">
        <v>168</v>
      </c>
      <c r="BE157" s="246">
        <f>IF(N157="základná",J157,0)</f>
        <v>0</v>
      </c>
      <c r="BF157" s="246">
        <f>IF(N157="znížená",J157,0)</f>
        <v>0</v>
      </c>
      <c r="BG157" s="246">
        <f>IF(N157="zákl. prenesená",J157,0)</f>
        <v>0</v>
      </c>
      <c r="BH157" s="246">
        <f>IF(N157="zníž. prenesená",J157,0)</f>
        <v>0</v>
      </c>
      <c r="BI157" s="246">
        <f>IF(N157="nulová",J157,0)</f>
        <v>0</v>
      </c>
      <c r="BJ157" s="14" t="s">
        <v>87</v>
      </c>
      <c r="BK157" s="246">
        <f>ROUND(I157*H157,2)</f>
        <v>0</v>
      </c>
      <c r="BL157" s="14" t="s">
        <v>109</v>
      </c>
      <c r="BM157" s="245" t="s">
        <v>526</v>
      </c>
    </row>
    <row r="158" s="2" customFormat="1" ht="21.75" customHeight="1">
      <c r="A158" s="35"/>
      <c r="B158" s="36"/>
      <c r="C158" s="234" t="s">
        <v>308</v>
      </c>
      <c r="D158" s="234" t="s">
        <v>170</v>
      </c>
      <c r="E158" s="235" t="s">
        <v>527</v>
      </c>
      <c r="F158" s="236" t="s">
        <v>528</v>
      </c>
      <c r="G158" s="237" t="s">
        <v>173</v>
      </c>
      <c r="H158" s="238">
        <v>77</v>
      </c>
      <c r="I158" s="239"/>
      <c r="J158" s="238">
        <f>ROUND(I158*H158,2)</f>
        <v>0</v>
      </c>
      <c r="K158" s="240"/>
      <c r="L158" s="41"/>
      <c r="M158" s="241" t="s">
        <v>1</v>
      </c>
      <c r="N158" s="242" t="s">
        <v>41</v>
      </c>
      <c r="O158" s="94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5" t="s">
        <v>109</v>
      </c>
      <c r="AT158" s="245" t="s">
        <v>170</v>
      </c>
      <c r="AU158" s="245" t="s">
        <v>87</v>
      </c>
      <c r="AY158" s="14" t="s">
        <v>168</v>
      </c>
      <c r="BE158" s="246">
        <f>IF(N158="základná",J158,0)</f>
        <v>0</v>
      </c>
      <c r="BF158" s="246">
        <f>IF(N158="znížená",J158,0)</f>
        <v>0</v>
      </c>
      <c r="BG158" s="246">
        <f>IF(N158="zákl. prenesená",J158,0)</f>
        <v>0</v>
      </c>
      <c r="BH158" s="246">
        <f>IF(N158="zníž. prenesená",J158,0)</f>
        <v>0</v>
      </c>
      <c r="BI158" s="246">
        <f>IF(N158="nulová",J158,0)</f>
        <v>0</v>
      </c>
      <c r="BJ158" s="14" t="s">
        <v>87</v>
      </c>
      <c r="BK158" s="246">
        <f>ROUND(I158*H158,2)</f>
        <v>0</v>
      </c>
      <c r="BL158" s="14" t="s">
        <v>109</v>
      </c>
      <c r="BM158" s="245" t="s">
        <v>529</v>
      </c>
    </row>
    <row r="159" s="2" customFormat="1" ht="21.75" customHeight="1">
      <c r="A159" s="35"/>
      <c r="B159" s="36"/>
      <c r="C159" s="234" t="s">
        <v>312</v>
      </c>
      <c r="D159" s="234" t="s">
        <v>170</v>
      </c>
      <c r="E159" s="235" t="s">
        <v>193</v>
      </c>
      <c r="F159" s="236" t="s">
        <v>194</v>
      </c>
      <c r="G159" s="237" t="s">
        <v>173</v>
      </c>
      <c r="H159" s="238">
        <v>433.22000000000003</v>
      </c>
      <c r="I159" s="239"/>
      <c r="J159" s="238">
        <f>ROUND(I159*H159,2)</f>
        <v>0</v>
      </c>
      <c r="K159" s="240"/>
      <c r="L159" s="41"/>
      <c r="M159" s="241" t="s">
        <v>1</v>
      </c>
      <c r="N159" s="242" t="s">
        <v>41</v>
      </c>
      <c r="O159" s="94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5" t="s">
        <v>109</v>
      </c>
      <c r="AT159" s="245" t="s">
        <v>170</v>
      </c>
      <c r="AU159" s="245" t="s">
        <v>87</v>
      </c>
      <c r="AY159" s="14" t="s">
        <v>168</v>
      </c>
      <c r="BE159" s="246">
        <f>IF(N159="základná",J159,0)</f>
        <v>0</v>
      </c>
      <c r="BF159" s="246">
        <f>IF(N159="znížená",J159,0)</f>
        <v>0</v>
      </c>
      <c r="BG159" s="246">
        <f>IF(N159="zákl. prenesená",J159,0)</f>
        <v>0</v>
      </c>
      <c r="BH159" s="246">
        <f>IF(N159="zníž. prenesená",J159,0)</f>
        <v>0</v>
      </c>
      <c r="BI159" s="246">
        <f>IF(N159="nulová",J159,0)</f>
        <v>0</v>
      </c>
      <c r="BJ159" s="14" t="s">
        <v>87</v>
      </c>
      <c r="BK159" s="246">
        <f>ROUND(I159*H159,2)</f>
        <v>0</v>
      </c>
      <c r="BL159" s="14" t="s">
        <v>109</v>
      </c>
      <c r="BM159" s="245" t="s">
        <v>530</v>
      </c>
    </row>
    <row r="160" s="2" customFormat="1" ht="24.15" customHeight="1">
      <c r="A160" s="35"/>
      <c r="B160" s="36"/>
      <c r="C160" s="234" t="s">
        <v>316</v>
      </c>
      <c r="D160" s="234" t="s">
        <v>170</v>
      </c>
      <c r="E160" s="235" t="s">
        <v>531</v>
      </c>
      <c r="F160" s="236" t="s">
        <v>532</v>
      </c>
      <c r="G160" s="237" t="s">
        <v>173</v>
      </c>
      <c r="H160" s="238">
        <v>77</v>
      </c>
      <c r="I160" s="239"/>
      <c r="J160" s="238">
        <f>ROUND(I160*H160,2)</f>
        <v>0</v>
      </c>
      <c r="K160" s="240"/>
      <c r="L160" s="41"/>
      <c r="M160" s="241" t="s">
        <v>1</v>
      </c>
      <c r="N160" s="242" t="s">
        <v>41</v>
      </c>
      <c r="O160" s="94"/>
      <c r="P160" s="243">
        <f>O160*H160</f>
        <v>0</v>
      </c>
      <c r="Q160" s="243">
        <v>0</v>
      </c>
      <c r="R160" s="243">
        <f>Q160*H160</f>
        <v>0</v>
      </c>
      <c r="S160" s="243">
        <v>0</v>
      </c>
      <c r="T160" s="24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5" t="s">
        <v>109</v>
      </c>
      <c r="AT160" s="245" t="s">
        <v>170</v>
      </c>
      <c r="AU160" s="245" t="s">
        <v>87</v>
      </c>
      <c r="AY160" s="14" t="s">
        <v>168</v>
      </c>
      <c r="BE160" s="246">
        <f>IF(N160="základná",J160,0)</f>
        <v>0</v>
      </c>
      <c r="BF160" s="246">
        <f>IF(N160="znížená",J160,0)</f>
        <v>0</v>
      </c>
      <c r="BG160" s="246">
        <f>IF(N160="zákl. prenesená",J160,0)</f>
        <v>0</v>
      </c>
      <c r="BH160" s="246">
        <f>IF(N160="zníž. prenesená",J160,0)</f>
        <v>0</v>
      </c>
      <c r="BI160" s="246">
        <f>IF(N160="nulová",J160,0)</f>
        <v>0</v>
      </c>
      <c r="BJ160" s="14" t="s">
        <v>87</v>
      </c>
      <c r="BK160" s="246">
        <f>ROUND(I160*H160,2)</f>
        <v>0</v>
      </c>
      <c r="BL160" s="14" t="s">
        <v>109</v>
      </c>
      <c r="BM160" s="245" t="s">
        <v>533</v>
      </c>
    </row>
    <row r="161" s="2" customFormat="1" ht="16.5" customHeight="1">
      <c r="A161" s="35"/>
      <c r="B161" s="36"/>
      <c r="C161" s="234" t="s">
        <v>321</v>
      </c>
      <c r="D161" s="234" t="s">
        <v>170</v>
      </c>
      <c r="E161" s="235" t="s">
        <v>534</v>
      </c>
      <c r="F161" s="236" t="s">
        <v>535</v>
      </c>
      <c r="G161" s="237" t="s">
        <v>173</v>
      </c>
      <c r="H161" s="238">
        <v>77</v>
      </c>
      <c r="I161" s="239"/>
      <c r="J161" s="238">
        <f>ROUND(I161*H161,2)</f>
        <v>0</v>
      </c>
      <c r="K161" s="240"/>
      <c r="L161" s="41"/>
      <c r="M161" s="241" t="s">
        <v>1</v>
      </c>
      <c r="N161" s="242" t="s">
        <v>41</v>
      </c>
      <c r="O161" s="94"/>
      <c r="P161" s="243">
        <f>O161*H161</f>
        <v>0</v>
      </c>
      <c r="Q161" s="243">
        <v>0.00064000000000000005</v>
      </c>
      <c r="R161" s="243">
        <f>Q161*H161</f>
        <v>0.049280000000000004</v>
      </c>
      <c r="S161" s="243">
        <v>0</v>
      </c>
      <c r="T161" s="244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5" t="s">
        <v>109</v>
      </c>
      <c r="AT161" s="245" t="s">
        <v>170</v>
      </c>
      <c r="AU161" s="245" t="s">
        <v>87</v>
      </c>
      <c r="AY161" s="14" t="s">
        <v>168</v>
      </c>
      <c r="BE161" s="246">
        <f>IF(N161="základná",J161,0)</f>
        <v>0</v>
      </c>
      <c r="BF161" s="246">
        <f>IF(N161="znížená",J161,0)</f>
        <v>0</v>
      </c>
      <c r="BG161" s="246">
        <f>IF(N161="zákl. prenesená",J161,0)</f>
        <v>0</v>
      </c>
      <c r="BH161" s="246">
        <f>IF(N161="zníž. prenesená",J161,0)</f>
        <v>0</v>
      </c>
      <c r="BI161" s="246">
        <f>IF(N161="nulová",J161,0)</f>
        <v>0</v>
      </c>
      <c r="BJ161" s="14" t="s">
        <v>87</v>
      </c>
      <c r="BK161" s="246">
        <f>ROUND(I161*H161,2)</f>
        <v>0</v>
      </c>
      <c r="BL161" s="14" t="s">
        <v>109</v>
      </c>
      <c r="BM161" s="245" t="s">
        <v>536</v>
      </c>
    </row>
    <row r="162" s="2" customFormat="1" ht="16.5" customHeight="1">
      <c r="A162" s="35"/>
      <c r="B162" s="36"/>
      <c r="C162" s="247" t="s">
        <v>325</v>
      </c>
      <c r="D162" s="247" t="s">
        <v>212</v>
      </c>
      <c r="E162" s="248" t="s">
        <v>537</v>
      </c>
      <c r="F162" s="249" t="s">
        <v>538</v>
      </c>
      <c r="G162" s="250" t="s">
        <v>319</v>
      </c>
      <c r="H162" s="251">
        <v>2.3799999999999999</v>
      </c>
      <c r="I162" s="252"/>
      <c r="J162" s="251">
        <f>ROUND(I162*H162,2)</f>
        <v>0</v>
      </c>
      <c r="K162" s="253"/>
      <c r="L162" s="254"/>
      <c r="M162" s="255" t="s">
        <v>1</v>
      </c>
      <c r="N162" s="256" t="s">
        <v>41</v>
      </c>
      <c r="O162" s="94"/>
      <c r="P162" s="243">
        <f>O162*H162</f>
        <v>0</v>
      </c>
      <c r="Q162" s="243">
        <v>0.001</v>
      </c>
      <c r="R162" s="243">
        <f>Q162*H162</f>
        <v>0.0023799999999999997</v>
      </c>
      <c r="S162" s="243">
        <v>0</v>
      </c>
      <c r="T162" s="244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5" t="s">
        <v>197</v>
      </c>
      <c r="AT162" s="245" t="s">
        <v>212</v>
      </c>
      <c r="AU162" s="245" t="s">
        <v>87</v>
      </c>
      <c r="AY162" s="14" t="s">
        <v>168</v>
      </c>
      <c r="BE162" s="246">
        <f>IF(N162="základná",J162,0)</f>
        <v>0</v>
      </c>
      <c r="BF162" s="246">
        <f>IF(N162="znížená",J162,0)</f>
        <v>0</v>
      </c>
      <c r="BG162" s="246">
        <f>IF(N162="zákl. prenesená",J162,0)</f>
        <v>0</v>
      </c>
      <c r="BH162" s="246">
        <f>IF(N162="zníž. prenesená",J162,0)</f>
        <v>0</v>
      </c>
      <c r="BI162" s="246">
        <f>IF(N162="nulová",J162,0)</f>
        <v>0</v>
      </c>
      <c r="BJ162" s="14" t="s">
        <v>87</v>
      </c>
      <c r="BK162" s="246">
        <f>ROUND(I162*H162,2)</f>
        <v>0</v>
      </c>
      <c r="BL162" s="14" t="s">
        <v>109</v>
      </c>
      <c r="BM162" s="245" t="s">
        <v>539</v>
      </c>
    </row>
    <row r="163" s="2" customFormat="1" ht="24.15" customHeight="1">
      <c r="A163" s="35"/>
      <c r="B163" s="36"/>
      <c r="C163" s="234" t="s">
        <v>329</v>
      </c>
      <c r="D163" s="234" t="s">
        <v>170</v>
      </c>
      <c r="E163" s="235" t="s">
        <v>540</v>
      </c>
      <c r="F163" s="236" t="s">
        <v>541</v>
      </c>
      <c r="G163" s="237" t="s">
        <v>173</v>
      </c>
      <c r="H163" s="238">
        <v>77</v>
      </c>
      <c r="I163" s="239"/>
      <c r="J163" s="238">
        <f>ROUND(I163*H163,2)</f>
        <v>0</v>
      </c>
      <c r="K163" s="240"/>
      <c r="L163" s="41"/>
      <c r="M163" s="241" t="s">
        <v>1</v>
      </c>
      <c r="N163" s="242" t="s">
        <v>41</v>
      </c>
      <c r="O163" s="94"/>
      <c r="P163" s="243">
        <f>O163*H163</f>
        <v>0</v>
      </c>
      <c r="Q163" s="243">
        <v>2.0000000000000002E-05</v>
      </c>
      <c r="R163" s="243">
        <f>Q163*H163</f>
        <v>0.0015400000000000001</v>
      </c>
      <c r="S163" s="243">
        <v>0</v>
      </c>
      <c r="T163" s="24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5" t="s">
        <v>109</v>
      </c>
      <c r="AT163" s="245" t="s">
        <v>170</v>
      </c>
      <c r="AU163" s="245" t="s">
        <v>87</v>
      </c>
      <c r="AY163" s="14" t="s">
        <v>168</v>
      </c>
      <c r="BE163" s="246">
        <f>IF(N163="základná",J163,0)</f>
        <v>0</v>
      </c>
      <c r="BF163" s="246">
        <f>IF(N163="znížená",J163,0)</f>
        <v>0</v>
      </c>
      <c r="BG163" s="246">
        <f>IF(N163="zákl. prenesená",J163,0)</f>
        <v>0</v>
      </c>
      <c r="BH163" s="246">
        <f>IF(N163="zníž. prenesená",J163,0)</f>
        <v>0</v>
      </c>
      <c r="BI163" s="246">
        <f>IF(N163="nulová",J163,0)</f>
        <v>0</v>
      </c>
      <c r="BJ163" s="14" t="s">
        <v>87</v>
      </c>
      <c r="BK163" s="246">
        <f>ROUND(I163*H163,2)</f>
        <v>0</v>
      </c>
      <c r="BL163" s="14" t="s">
        <v>109</v>
      </c>
      <c r="BM163" s="245" t="s">
        <v>542</v>
      </c>
    </row>
    <row r="164" s="12" customFormat="1" ht="22.8" customHeight="1">
      <c r="A164" s="12"/>
      <c r="B164" s="218"/>
      <c r="C164" s="219"/>
      <c r="D164" s="220" t="s">
        <v>74</v>
      </c>
      <c r="E164" s="232" t="s">
        <v>87</v>
      </c>
      <c r="F164" s="232" t="s">
        <v>543</v>
      </c>
      <c r="G164" s="219"/>
      <c r="H164" s="219"/>
      <c r="I164" s="222"/>
      <c r="J164" s="233">
        <f>BK164</f>
        <v>0</v>
      </c>
      <c r="K164" s="219"/>
      <c r="L164" s="224"/>
      <c r="M164" s="225"/>
      <c r="N164" s="226"/>
      <c r="O164" s="226"/>
      <c r="P164" s="227">
        <f>SUM(P165:P168)</f>
        <v>0</v>
      </c>
      <c r="Q164" s="226"/>
      <c r="R164" s="227">
        <f>SUM(R165:R168)</f>
        <v>3.5544674000000001</v>
      </c>
      <c r="S164" s="226"/>
      <c r="T164" s="228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9" t="s">
        <v>79</v>
      </c>
      <c r="AT164" s="230" t="s">
        <v>74</v>
      </c>
      <c r="AU164" s="230" t="s">
        <v>79</v>
      </c>
      <c r="AY164" s="229" t="s">
        <v>168</v>
      </c>
      <c r="BK164" s="231">
        <f>SUM(BK165:BK168)</f>
        <v>0</v>
      </c>
    </row>
    <row r="165" s="2" customFormat="1" ht="24.15" customHeight="1">
      <c r="A165" s="35"/>
      <c r="B165" s="36"/>
      <c r="C165" s="234" t="s">
        <v>333</v>
      </c>
      <c r="D165" s="234" t="s">
        <v>170</v>
      </c>
      <c r="E165" s="235" t="s">
        <v>941</v>
      </c>
      <c r="F165" s="236" t="s">
        <v>942</v>
      </c>
      <c r="G165" s="237" t="s">
        <v>177</v>
      </c>
      <c r="H165" s="238">
        <v>0.38</v>
      </c>
      <c r="I165" s="239"/>
      <c r="J165" s="238">
        <f>ROUND(I165*H165,2)</f>
        <v>0</v>
      </c>
      <c r="K165" s="240"/>
      <c r="L165" s="41"/>
      <c r="M165" s="241" t="s">
        <v>1</v>
      </c>
      <c r="N165" s="242" t="s">
        <v>41</v>
      </c>
      <c r="O165" s="94"/>
      <c r="P165" s="243">
        <f>O165*H165</f>
        <v>0</v>
      </c>
      <c r="Q165" s="243">
        <v>2.0699999999999998</v>
      </c>
      <c r="R165" s="243">
        <f>Q165*H165</f>
        <v>0.78659999999999997</v>
      </c>
      <c r="S165" s="243">
        <v>0</v>
      </c>
      <c r="T165" s="24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5" t="s">
        <v>109</v>
      </c>
      <c r="AT165" s="245" t="s">
        <v>170</v>
      </c>
      <c r="AU165" s="245" t="s">
        <v>87</v>
      </c>
      <c r="AY165" s="14" t="s">
        <v>168</v>
      </c>
      <c r="BE165" s="246">
        <f>IF(N165="základná",J165,0)</f>
        <v>0</v>
      </c>
      <c r="BF165" s="246">
        <f>IF(N165="znížená",J165,0)</f>
        <v>0</v>
      </c>
      <c r="BG165" s="246">
        <f>IF(N165="zákl. prenesená",J165,0)</f>
        <v>0</v>
      </c>
      <c r="BH165" s="246">
        <f>IF(N165="zníž. prenesená",J165,0)</f>
        <v>0</v>
      </c>
      <c r="BI165" s="246">
        <f>IF(N165="nulová",J165,0)</f>
        <v>0</v>
      </c>
      <c r="BJ165" s="14" t="s">
        <v>87</v>
      </c>
      <c r="BK165" s="246">
        <f>ROUND(I165*H165,2)</f>
        <v>0</v>
      </c>
      <c r="BL165" s="14" t="s">
        <v>109</v>
      </c>
      <c r="BM165" s="245" t="s">
        <v>1086</v>
      </c>
    </row>
    <row r="166" s="2" customFormat="1" ht="16.5" customHeight="1">
      <c r="A166" s="35"/>
      <c r="B166" s="36"/>
      <c r="C166" s="234" t="s">
        <v>337</v>
      </c>
      <c r="D166" s="234" t="s">
        <v>170</v>
      </c>
      <c r="E166" s="235" t="s">
        <v>556</v>
      </c>
      <c r="F166" s="236" t="s">
        <v>557</v>
      </c>
      <c r="G166" s="237" t="s">
        <v>190</v>
      </c>
      <c r="H166" s="238">
        <v>2.5299999999999998</v>
      </c>
      <c r="I166" s="239"/>
      <c r="J166" s="238">
        <f>ROUND(I166*H166,2)</f>
        <v>0</v>
      </c>
      <c r="K166" s="240"/>
      <c r="L166" s="41"/>
      <c r="M166" s="241" t="s">
        <v>1</v>
      </c>
      <c r="N166" s="242" t="s">
        <v>41</v>
      </c>
      <c r="O166" s="94"/>
      <c r="P166" s="243">
        <f>O166*H166</f>
        <v>0</v>
      </c>
      <c r="Q166" s="243">
        <v>1.0530600000000001</v>
      </c>
      <c r="R166" s="243">
        <f>Q166*H166</f>
        <v>2.6642418000000001</v>
      </c>
      <c r="S166" s="243">
        <v>0</v>
      </c>
      <c r="T166" s="24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5" t="s">
        <v>109</v>
      </c>
      <c r="AT166" s="245" t="s">
        <v>170</v>
      </c>
      <c r="AU166" s="245" t="s">
        <v>87</v>
      </c>
      <c r="AY166" s="14" t="s">
        <v>168</v>
      </c>
      <c r="BE166" s="246">
        <f>IF(N166="základná",J166,0)</f>
        <v>0</v>
      </c>
      <c r="BF166" s="246">
        <f>IF(N166="znížená",J166,0)</f>
        <v>0</v>
      </c>
      <c r="BG166" s="246">
        <f>IF(N166="zákl. prenesená",J166,0)</f>
        <v>0</v>
      </c>
      <c r="BH166" s="246">
        <f>IF(N166="zníž. prenesená",J166,0)</f>
        <v>0</v>
      </c>
      <c r="BI166" s="246">
        <f>IF(N166="nulová",J166,0)</f>
        <v>0</v>
      </c>
      <c r="BJ166" s="14" t="s">
        <v>87</v>
      </c>
      <c r="BK166" s="246">
        <f>ROUND(I166*H166,2)</f>
        <v>0</v>
      </c>
      <c r="BL166" s="14" t="s">
        <v>109</v>
      </c>
      <c r="BM166" s="245" t="s">
        <v>558</v>
      </c>
    </row>
    <row r="167" s="2" customFormat="1" ht="24.15" customHeight="1">
      <c r="A167" s="35"/>
      <c r="B167" s="36"/>
      <c r="C167" s="234" t="s">
        <v>341</v>
      </c>
      <c r="D167" s="234" t="s">
        <v>170</v>
      </c>
      <c r="E167" s="235" t="s">
        <v>568</v>
      </c>
      <c r="F167" s="236" t="s">
        <v>569</v>
      </c>
      <c r="G167" s="237" t="s">
        <v>173</v>
      </c>
      <c r="H167" s="238">
        <v>200.19999999999999</v>
      </c>
      <c r="I167" s="239"/>
      <c r="J167" s="238">
        <f>ROUND(I167*H167,2)</f>
        <v>0</v>
      </c>
      <c r="K167" s="240"/>
      <c r="L167" s="41"/>
      <c r="M167" s="241" t="s">
        <v>1</v>
      </c>
      <c r="N167" s="242" t="s">
        <v>41</v>
      </c>
      <c r="O167" s="94"/>
      <c r="P167" s="243">
        <f>O167*H167</f>
        <v>0</v>
      </c>
      <c r="Q167" s="243">
        <v>0.00025999999999999998</v>
      </c>
      <c r="R167" s="243">
        <f>Q167*H167</f>
        <v>0.052051999999999994</v>
      </c>
      <c r="S167" s="243">
        <v>0</v>
      </c>
      <c r="T167" s="244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5" t="s">
        <v>109</v>
      </c>
      <c r="AT167" s="245" t="s">
        <v>170</v>
      </c>
      <c r="AU167" s="245" t="s">
        <v>87</v>
      </c>
      <c r="AY167" s="14" t="s">
        <v>168</v>
      </c>
      <c r="BE167" s="246">
        <f>IF(N167="základná",J167,0)</f>
        <v>0</v>
      </c>
      <c r="BF167" s="246">
        <f>IF(N167="znížená",J167,0)</f>
        <v>0</v>
      </c>
      <c r="BG167" s="246">
        <f>IF(N167="zákl. prenesená",J167,0)</f>
        <v>0</v>
      </c>
      <c r="BH167" s="246">
        <f>IF(N167="zníž. prenesená",J167,0)</f>
        <v>0</v>
      </c>
      <c r="BI167" s="246">
        <f>IF(N167="nulová",J167,0)</f>
        <v>0</v>
      </c>
      <c r="BJ167" s="14" t="s">
        <v>87</v>
      </c>
      <c r="BK167" s="246">
        <f>ROUND(I167*H167,2)</f>
        <v>0</v>
      </c>
      <c r="BL167" s="14" t="s">
        <v>109</v>
      </c>
      <c r="BM167" s="245" t="s">
        <v>1087</v>
      </c>
    </row>
    <row r="168" s="2" customFormat="1" ht="24.15" customHeight="1">
      <c r="A168" s="35"/>
      <c r="B168" s="36"/>
      <c r="C168" s="234" t="s">
        <v>345</v>
      </c>
      <c r="D168" s="234" t="s">
        <v>170</v>
      </c>
      <c r="E168" s="235" t="s">
        <v>571</v>
      </c>
      <c r="F168" s="236" t="s">
        <v>572</v>
      </c>
      <c r="G168" s="237" t="s">
        <v>173</v>
      </c>
      <c r="H168" s="238">
        <v>198.36000000000001</v>
      </c>
      <c r="I168" s="239"/>
      <c r="J168" s="238">
        <f>ROUND(I168*H168,2)</f>
        <v>0</v>
      </c>
      <c r="K168" s="240"/>
      <c r="L168" s="41"/>
      <c r="M168" s="241" t="s">
        <v>1</v>
      </c>
      <c r="N168" s="242" t="s">
        <v>41</v>
      </c>
      <c r="O168" s="94"/>
      <c r="P168" s="243">
        <f>O168*H168</f>
        <v>0</v>
      </c>
      <c r="Q168" s="243">
        <v>0.00025999999999999998</v>
      </c>
      <c r="R168" s="243">
        <f>Q168*H168</f>
        <v>0.051573599999999997</v>
      </c>
      <c r="S168" s="243">
        <v>0</v>
      </c>
      <c r="T168" s="244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5" t="s">
        <v>109</v>
      </c>
      <c r="AT168" s="245" t="s">
        <v>170</v>
      </c>
      <c r="AU168" s="245" t="s">
        <v>87</v>
      </c>
      <c r="AY168" s="14" t="s">
        <v>168</v>
      </c>
      <c r="BE168" s="246">
        <f>IF(N168="základná",J168,0)</f>
        <v>0</v>
      </c>
      <c r="BF168" s="246">
        <f>IF(N168="znížená",J168,0)</f>
        <v>0</v>
      </c>
      <c r="BG168" s="246">
        <f>IF(N168="zákl. prenesená",J168,0)</f>
        <v>0</v>
      </c>
      <c r="BH168" s="246">
        <f>IF(N168="zníž. prenesená",J168,0)</f>
        <v>0</v>
      </c>
      <c r="BI168" s="246">
        <f>IF(N168="nulová",J168,0)</f>
        <v>0</v>
      </c>
      <c r="BJ168" s="14" t="s">
        <v>87</v>
      </c>
      <c r="BK168" s="246">
        <f>ROUND(I168*H168,2)</f>
        <v>0</v>
      </c>
      <c r="BL168" s="14" t="s">
        <v>109</v>
      </c>
      <c r="BM168" s="245" t="s">
        <v>573</v>
      </c>
    </row>
    <row r="169" s="12" customFormat="1" ht="22.8" customHeight="1">
      <c r="A169" s="12"/>
      <c r="B169" s="218"/>
      <c r="C169" s="219"/>
      <c r="D169" s="220" t="s">
        <v>74</v>
      </c>
      <c r="E169" s="232" t="s">
        <v>109</v>
      </c>
      <c r="F169" s="232" t="s">
        <v>574</v>
      </c>
      <c r="G169" s="219"/>
      <c r="H169" s="219"/>
      <c r="I169" s="222"/>
      <c r="J169" s="233">
        <f>BK169</f>
        <v>0</v>
      </c>
      <c r="K169" s="219"/>
      <c r="L169" s="224"/>
      <c r="M169" s="225"/>
      <c r="N169" s="226"/>
      <c r="O169" s="226"/>
      <c r="P169" s="227">
        <f>P170</f>
        <v>0</v>
      </c>
      <c r="Q169" s="226"/>
      <c r="R169" s="227">
        <f>R170</f>
        <v>2.8739855999999997</v>
      </c>
      <c r="S169" s="226"/>
      <c r="T169" s="228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9" t="s">
        <v>79</v>
      </c>
      <c r="AT169" s="230" t="s">
        <v>74</v>
      </c>
      <c r="AU169" s="230" t="s">
        <v>79</v>
      </c>
      <c r="AY169" s="229" t="s">
        <v>168</v>
      </c>
      <c r="BK169" s="231">
        <f>BK170</f>
        <v>0</v>
      </c>
    </row>
    <row r="170" s="2" customFormat="1" ht="33" customHeight="1">
      <c r="A170" s="35"/>
      <c r="B170" s="36"/>
      <c r="C170" s="234" t="s">
        <v>350</v>
      </c>
      <c r="D170" s="234" t="s">
        <v>170</v>
      </c>
      <c r="E170" s="235" t="s">
        <v>575</v>
      </c>
      <c r="F170" s="236" t="s">
        <v>576</v>
      </c>
      <c r="G170" s="237" t="s">
        <v>177</v>
      </c>
      <c r="H170" s="238">
        <v>1.52</v>
      </c>
      <c r="I170" s="239"/>
      <c r="J170" s="238">
        <f>ROUND(I170*H170,2)</f>
        <v>0</v>
      </c>
      <c r="K170" s="240"/>
      <c r="L170" s="41"/>
      <c r="M170" s="241" t="s">
        <v>1</v>
      </c>
      <c r="N170" s="242" t="s">
        <v>41</v>
      </c>
      <c r="O170" s="94"/>
      <c r="P170" s="243">
        <f>O170*H170</f>
        <v>0</v>
      </c>
      <c r="Q170" s="243">
        <v>1.8907799999999999</v>
      </c>
      <c r="R170" s="243">
        <f>Q170*H170</f>
        <v>2.8739855999999997</v>
      </c>
      <c r="S170" s="243">
        <v>0</v>
      </c>
      <c r="T170" s="244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5" t="s">
        <v>109</v>
      </c>
      <c r="AT170" s="245" t="s">
        <v>170</v>
      </c>
      <c r="AU170" s="245" t="s">
        <v>87</v>
      </c>
      <c r="AY170" s="14" t="s">
        <v>168</v>
      </c>
      <c r="BE170" s="246">
        <f>IF(N170="základná",J170,0)</f>
        <v>0</v>
      </c>
      <c r="BF170" s="246">
        <f>IF(N170="znížená",J170,0)</f>
        <v>0</v>
      </c>
      <c r="BG170" s="246">
        <f>IF(N170="zákl. prenesená",J170,0)</f>
        <v>0</v>
      </c>
      <c r="BH170" s="246">
        <f>IF(N170="zníž. prenesená",J170,0)</f>
        <v>0</v>
      </c>
      <c r="BI170" s="246">
        <f>IF(N170="nulová",J170,0)</f>
        <v>0</v>
      </c>
      <c r="BJ170" s="14" t="s">
        <v>87</v>
      </c>
      <c r="BK170" s="246">
        <f>ROUND(I170*H170,2)</f>
        <v>0</v>
      </c>
      <c r="BL170" s="14" t="s">
        <v>109</v>
      </c>
      <c r="BM170" s="245" t="s">
        <v>577</v>
      </c>
    </row>
    <row r="171" s="12" customFormat="1" ht="22.8" customHeight="1">
      <c r="A171" s="12"/>
      <c r="B171" s="218"/>
      <c r="C171" s="219"/>
      <c r="D171" s="220" t="s">
        <v>74</v>
      </c>
      <c r="E171" s="232" t="s">
        <v>120</v>
      </c>
      <c r="F171" s="232" t="s">
        <v>196</v>
      </c>
      <c r="G171" s="219"/>
      <c r="H171" s="219"/>
      <c r="I171" s="222"/>
      <c r="J171" s="233">
        <f>BK171</f>
        <v>0</v>
      </c>
      <c r="K171" s="219"/>
      <c r="L171" s="224"/>
      <c r="M171" s="225"/>
      <c r="N171" s="226"/>
      <c r="O171" s="226"/>
      <c r="P171" s="227">
        <f>SUM(P172:P194)</f>
        <v>0</v>
      </c>
      <c r="Q171" s="226"/>
      <c r="R171" s="227">
        <f>SUM(R172:R194)</f>
        <v>574.33870849999994</v>
      </c>
      <c r="S171" s="226"/>
      <c r="T171" s="228">
        <f>SUM(T172:T194)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9" t="s">
        <v>79</v>
      </c>
      <c r="AT171" s="230" t="s">
        <v>74</v>
      </c>
      <c r="AU171" s="230" t="s">
        <v>79</v>
      </c>
      <c r="AY171" s="229" t="s">
        <v>168</v>
      </c>
      <c r="BK171" s="231">
        <f>SUM(BK172:BK194)</f>
        <v>0</v>
      </c>
    </row>
    <row r="172" s="2" customFormat="1" ht="33" customHeight="1">
      <c r="A172" s="35"/>
      <c r="B172" s="36"/>
      <c r="C172" s="234" t="s">
        <v>354</v>
      </c>
      <c r="D172" s="234" t="s">
        <v>170</v>
      </c>
      <c r="E172" s="235" t="s">
        <v>578</v>
      </c>
      <c r="F172" s="236" t="s">
        <v>579</v>
      </c>
      <c r="G172" s="237" t="s">
        <v>173</v>
      </c>
      <c r="H172" s="238">
        <v>186.59999999999999</v>
      </c>
      <c r="I172" s="239"/>
      <c r="J172" s="238">
        <f>ROUND(I172*H172,2)</f>
        <v>0</v>
      </c>
      <c r="K172" s="240"/>
      <c r="L172" s="41"/>
      <c r="M172" s="241" t="s">
        <v>1</v>
      </c>
      <c r="N172" s="242" t="s">
        <v>41</v>
      </c>
      <c r="O172" s="94"/>
      <c r="P172" s="243">
        <f>O172*H172</f>
        <v>0</v>
      </c>
      <c r="Q172" s="243">
        <v>0.29160000000000003</v>
      </c>
      <c r="R172" s="243">
        <f>Q172*H172</f>
        <v>54.412560000000006</v>
      </c>
      <c r="S172" s="243">
        <v>0</v>
      </c>
      <c r="T172" s="24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5" t="s">
        <v>109</v>
      </c>
      <c r="AT172" s="245" t="s">
        <v>170</v>
      </c>
      <c r="AU172" s="245" t="s">
        <v>87</v>
      </c>
      <c r="AY172" s="14" t="s">
        <v>168</v>
      </c>
      <c r="BE172" s="246">
        <f>IF(N172="základná",J172,0)</f>
        <v>0</v>
      </c>
      <c r="BF172" s="246">
        <f>IF(N172="znížená",J172,0)</f>
        <v>0</v>
      </c>
      <c r="BG172" s="246">
        <f>IF(N172="zákl. prenesená",J172,0)</f>
        <v>0</v>
      </c>
      <c r="BH172" s="246">
        <f>IF(N172="zníž. prenesená",J172,0)</f>
        <v>0</v>
      </c>
      <c r="BI172" s="246">
        <f>IF(N172="nulová",J172,0)</f>
        <v>0</v>
      </c>
      <c r="BJ172" s="14" t="s">
        <v>87</v>
      </c>
      <c r="BK172" s="246">
        <f>ROUND(I172*H172,2)</f>
        <v>0</v>
      </c>
      <c r="BL172" s="14" t="s">
        <v>109</v>
      </c>
      <c r="BM172" s="245" t="s">
        <v>580</v>
      </c>
    </row>
    <row r="173" s="2" customFormat="1" ht="33" customHeight="1">
      <c r="A173" s="35"/>
      <c r="B173" s="36"/>
      <c r="C173" s="234" t="s">
        <v>358</v>
      </c>
      <c r="D173" s="234" t="s">
        <v>170</v>
      </c>
      <c r="E173" s="235" t="s">
        <v>581</v>
      </c>
      <c r="F173" s="236" t="s">
        <v>582</v>
      </c>
      <c r="G173" s="237" t="s">
        <v>173</v>
      </c>
      <c r="H173" s="238">
        <v>181.83000000000001</v>
      </c>
      <c r="I173" s="239"/>
      <c r="J173" s="238">
        <f>ROUND(I173*H173,2)</f>
        <v>0</v>
      </c>
      <c r="K173" s="240"/>
      <c r="L173" s="41"/>
      <c r="M173" s="241" t="s">
        <v>1</v>
      </c>
      <c r="N173" s="242" t="s">
        <v>41</v>
      </c>
      <c r="O173" s="94"/>
      <c r="P173" s="243">
        <f>O173*H173</f>
        <v>0</v>
      </c>
      <c r="Q173" s="243">
        <v>0.38624999999999998</v>
      </c>
      <c r="R173" s="243">
        <f>Q173*H173</f>
        <v>70.231837499999997</v>
      </c>
      <c r="S173" s="243">
        <v>0</v>
      </c>
      <c r="T173" s="244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5" t="s">
        <v>109</v>
      </c>
      <c r="AT173" s="245" t="s">
        <v>170</v>
      </c>
      <c r="AU173" s="245" t="s">
        <v>87</v>
      </c>
      <c r="AY173" s="14" t="s">
        <v>168</v>
      </c>
      <c r="BE173" s="246">
        <f>IF(N173="základná",J173,0)</f>
        <v>0</v>
      </c>
      <c r="BF173" s="246">
        <f>IF(N173="znížená",J173,0)</f>
        <v>0</v>
      </c>
      <c r="BG173" s="246">
        <f>IF(N173="zákl. prenesená",J173,0)</f>
        <v>0</v>
      </c>
      <c r="BH173" s="246">
        <f>IF(N173="zníž. prenesená",J173,0)</f>
        <v>0</v>
      </c>
      <c r="BI173" s="246">
        <f>IF(N173="nulová",J173,0)</f>
        <v>0</v>
      </c>
      <c r="BJ173" s="14" t="s">
        <v>87</v>
      </c>
      <c r="BK173" s="246">
        <f>ROUND(I173*H173,2)</f>
        <v>0</v>
      </c>
      <c r="BL173" s="14" t="s">
        <v>109</v>
      </c>
      <c r="BM173" s="245" t="s">
        <v>583</v>
      </c>
    </row>
    <row r="174" s="2" customFormat="1" ht="33" customHeight="1">
      <c r="A174" s="35"/>
      <c r="B174" s="36"/>
      <c r="C174" s="234" t="s">
        <v>362</v>
      </c>
      <c r="D174" s="234" t="s">
        <v>170</v>
      </c>
      <c r="E174" s="235" t="s">
        <v>584</v>
      </c>
      <c r="F174" s="236" t="s">
        <v>585</v>
      </c>
      <c r="G174" s="237" t="s">
        <v>173</v>
      </c>
      <c r="H174" s="238">
        <v>11</v>
      </c>
      <c r="I174" s="239"/>
      <c r="J174" s="238">
        <f>ROUND(I174*H174,2)</f>
        <v>0</v>
      </c>
      <c r="K174" s="240"/>
      <c r="L174" s="41"/>
      <c r="M174" s="241" t="s">
        <v>1</v>
      </c>
      <c r="N174" s="242" t="s">
        <v>41</v>
      </c>
      <c r="O174" s="94"/>
      <c r="P174" s="243">
        <f>O174*H174</f>
        <v>0</v>
      </c>
      <c r="Q174" s="243">
        <v>0.44814999999999999</v>
      </c>
      <c r="R174" s="243">
        <f>Q174*H174</f>
        <v>4.9296499999999996</v>
      </c>
      <c r="S174" s="243">
        <v>0</v>
      </c>
      <c r="T174" s="244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5" t="s">
        <v>109</v>
      </c>
      <c r="AT174" s="245" t="s">
        <v>170</v>
      </c>
      <c r="AU174" s="245" t="s">
        <v>87</v>
      </c>
      <c r="AY174" s="14" t="s">
        <v>168</v>
      </c>
      <c r="BE174" s="246">
        <f>IF(N174="základná",J174,0)</f>
        <v>0</v>
      </c>
      <c r="BF174" s="246">
        <f>IF(N174="znížená",J174,0)</f>
        <v>0</v>
      </c>
      <c r="BG174" s="246">
        <f>IF(N174="zákl. prenesená",J174,0)</f>
        <v>0</v>
      </c>
      <c r="BH174" s="246">
        <f>IF(N174="zníž. prenesená",J174,0)</f>
        <v>0</v>
      </c>
      <c r="BI174" s="246">
        <f>IF(N174="nulová",J174,0)</f>
        <v>0</v>
      </c>
      <c r="BJ174" s="14" t="s">
        <v>87</v>
      </c>
      <c r="BK174" s="246">
        <f>ROUND(I174*H174,2)</f>
        <v>0</v>
      </c>
      <c r="BL174" s="14" t="s">
        <v>109</v>
      </c>
      <c r="BM174" s="245" t="s">
        <v>586</v>
      </c>
    </row>
    <row r="175" s="2" customFormat="1" ht="24.15" customHeight="1">
      <c r="A175" s="35"/>
      <c r="B175" s="36"/>
      <c r="C175" s="234" t="s">
        <v>366</v>
      </c>
      <c r="D175" s="234" t="s">
        <v>170</v>
      </c>
      <c r="E175" s="235" t="s">
        <v>587</v>
      </c>
      <c r="F175" s="236" t="s">
        <v>588</v>
      </c>
      <c r="G175" s="237" t="s">
        <v>177</v>
      </c>
      <c r="H175" s="238">
        <v>109.2</v>
      </c>
      <c r="I175" s="239"/>
      <c r="J175" s="238">
        <f>ROUND(I175*H175,2)</f>
        <v>0</v>
      </c>
      <c r="K175" s="240"/>
      <c r="L175" s="41"/>
      <c r="M175" s="241" t="s">
        <v>1</v>
      </c>
      <c r="N175" s="242" t="s">
        <v>41</v>
      </c>
      <c r="O175" s="94"/>
      <c r="P175" s="243">
        <f>O175*H175</f>
        <v>0</v>
      </c>
      <c r="Q175" s="243">
        <v>1.9312499999999999</v>
      </c>
      <c r="R175" s="243">
        <f>Q175*H175</f>
        <v>210.89249999999998</v>
      </c>
      <c r="S175" s="243">
        <v>0</v>
      </c>
      <c r="T175" s="24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5" t="s">
        <v>109</v>
      </c>
      <c r="AT175" s="245" t="s">
        <v>170</v>
      </c>
      <c r="AU175" s="245" t="s">
        <v>87</v>
      </c>
      <c r="AY175" s="14" t="s">
        <v>168</v>
      </c>
      <c r="BE175" s="246">
        <f>IF(N175="základná",J175,0)</f>
        <v>0</v>
      </c>
      <c r="BF175" s="246">
        <f>IF(N175="znížená",J175,0)</f>
        <v>0</v>
      </c>
      <c r="BG175" s="246">
        <f>IF(N175="zákl. prenesená",J175,0)</f>
        <v>0</v>
      </c>
      <c r="BH175" s="246">
        <f>IF(N175="zníž. prenesená",J175,0)</f>
        <v>0</v>
      </c>
      <c r="BI175" s="246">
        <f>IF(N175="nulová",J175,0)</f>
        <v>0</v>
      </c>
      <c r="BJ175" s="14" t="s">
        <v>87</v>
      </c>
      <c r="BK175" s="246">
        <f>ROUND(I175*H175,2)</f>
        <v>0</v>
      </c>
      <c r="BL175" s="14" t="s">
        <v>109</v>
      </c>
      <c r="BM175" s="245" t="s">
        <v>589</v>
      </c>
    </row>
    <row r="176" s="2" customFormat="1" ht="24.15" customHeight="1">
      <c r="A176" s="35"/>
      <c r="B176" s="36"/>
      <c r="C176" s="234" t="s">
        <v>370</v>
      </c>
      <c r="D176" s="234" t="s">
        <v>170</v>
      </c>
      <c r="E176" s="235" t="s">
        <v>590</v>
      </c>
      <c r="F176" s="236" t="s">
        <v>591</v>
      </c>
      <c r="G176" s="237" t="s">
        <v>173</v>
      </c>
      <c r="H176" s="238">
        <v>54</v>
      </c>
      <c r="I176" s="239"/>
      <c r="J176" s="238">
        <f>ROUND(I176*H176,2)</f>
        <v>0</v>
      </c>
      <c r="K176" s="240"/>
      <c r="L176" s="41"/>
      <c r="M176" s="241" t="s">
        <v>1</v>
      </c>
      <c r="N176" s="242" t="s">
        <v>41</v>
      </c>
      <c r="O176" s="94"/>
      <c r="P176" s="243">
        <f>O176*H176</f>
        <v>0</v>
      </c>
      <c r="Q176" s="243">
        <v>0.18906999999999999</v>
      </c>
      <c r="R176" s="243">
        <f>Q176*H176</f>
        <v>10.209779999999999</v>
      </c>
      <c r="S176" s="243">
        <v>0</v>
      </c>
      <c r="T176" s="24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5" t="s">
        <v>109</v>
      </c>
      <c r="AT176" s="245" t="s">
        <v>170</v>
      </c>
      <c r="AU176" s="245" t="s">
        <v>87</v>
      </c>
      <c r="AY176" s="14" t="s">
        <v>168</v>
      </c>
      <c r="BE176" s="246">
        <f>IF(N176="základná",J176,0)</f>
        <v>0</v>
      </c>
      <c r="BF176" s="246">
        <f>IF(N176="znížená",J176,0)</f>
        <v>0</v>
      </c>
      <c r="BG176" s="246">
        <f>IF(N176="zákl. prenesená",J176,0)</f>
        <v>0</v>
      </c>
      <c r="BH176" s="246">
        <f>IF(N176="zníž. prenesená",J176,0)</f>
        <v>0</v>
      </c>
      <c r="BI176" s="246">
        <f>IF(N176="nulová",J176,0)</f>
        <v>0</v>
      </c>
      <c r="BJ176" s="14" t="s">
        <v>87</v>
      </c>
      <c r="BK176" s="246">
        <f>ROUND(I176*H176,2)</f>
        <v>0</v>
      </c>
      <c r="BL176" s="14" t="s">
        <v>109</v>
      </c>
      <c r="BM176" s="245" t="s">
        <v>592</v>
      </c>
    </row>
    <row r="177" s="2" customFormat="1" ht="33" customHeight="1">
      <c r="A177" s="35"/>
      <c r="B177" s="36"/>
      <c r="C177" s="234" t="s">
        <v>374</v>
      </c>
      <c r="D177" s="234" t="s">
        <v>170</v>
      </c>
      <c r="E177" s="235" t="s">
        <v>593</v>
      </c>
      <c r="F177" s="236" t="s">
        <v>594</v>
      </c>
      <c r="G177" s="237" t="s">
        <v>173</v>
      </c>
      <c r="H177" s="238">
        <v>102.3</v>
      </c>
      <c r="I177" s="239"/>
      <c r="J177" s="238">
        <f>ROUND(I177*H177,2)</f>
        <v>0</v>
      </c>
      <c r="K177" s="240"/>
      <c r="L177" s="41"/>
      <c r="M177" s="241" t="s">
        <v>1</v>
      </c>
      <c r="N177" s="242" t="s">
        <v>41</v>
      </c>
      <c r="O177" s="94"/>
      <c r="P177" s="243">
        <f>O177*H177</f>
        <v>0</v>
      </c>
      <c r="Q177" s="243">
        <v>0.10548</v>
      </c>
      <c r="R177" s="243">
        <f>Q177*H177</f>
        <v>10.790604</v>
      </c>
      <c r="S177" s="243">
        <v>0</v>
      </c>
      <c r="T177" s="244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5" t="s">
        <v>109</v>
      </c>
      <c r="AT177" s="245" t="s">
        <v>170</v>
      </c>
      <c r="AU177" s="245" t="s">
        <v>87</v>
      </c>
      <c r="AY177" s="14" t="s">
        <v>168</v>
      </c>
      <c r="BE177" s="246">
        <f>IF(N177="základná",J177,0)</f>
        <v>0</v>
      </c>
      <c r="BF177" s="246">
        <f>IF(N177="znížená",J177,0)</f>
        <v>0</v>
      </c>
      <c r="BG177" s="246">
        <f>IF(N177="zákl. prenesená",J177,0)</f>
        <v>0</v>
      </c>
      <c r="BH177" s="246">
        <f>IF(N177="zníž. prenesená",J177,0)</f>
        <v>0</v>
      </c>
      <c r="BI177" s="246">
        <f>IF(N177="nulová",J177,0)</f>
        <v>0</v>
      </c>
      <c r="BJ177" s="14" t="s">
        <v>87</v>
      </c>
      <c r="BK177" s="246">
        <f>ROUND(I177*H177,2)</f>
        <v>0</v>
      </c>
      <c r="BL177" s="14" t="s">
        <v>109</v>
      </c>
      <c r="BM177" s="245" t="s">
        <v>595</v>
      </c>
    </row>
    <row r="178" s="2" customFormat="1" ht="33" customHeight="1">
      <c r="A178" s="35"/>
      <c r="B178" s="36"/>
      <c r="C178" s="234" t="s">
        <v>378</v>
      </c>
      <c r="D178" s="234" t="s">
        <v>170</v>
      </c>
      <c r="E178" s="235" t="s">
        <v>596</v>
      </c>
      <c r="F178" s="236" t="s">
        <v>597</v>
      </c>
      <c r="G178" s="237" t="s">
        <v>173</v>
      </c>
      <c r="H178" s="238">
        <v>63</v>
      </c>
      <c r="I178" s="239"/>
      <c r="J178" s="238">
        <f>ROUND(I178*H178,2)</f>
        <v>0</v>
      </c>
      <c r="K178" s="240"/>
      <c r="L178" s="41"/>
      <c r="M178" s="241" t="s">
        <v>1</v>
      </c>
      <c r="N178" s="242" t="s">
        <v>41</v>
      </c>
      <c r="O178" s="94"/>
      <c r="P178" s="243">
        <f>O178*H178</f>
        <v>0</v>
      </c>
      <c r="Q178" s="243">
        <v>0.23737</v>
      </c>
      <c r="R178" s="243">
        <f>Q178*H178</f>
        <v>14.95431</v>
      </c>
      <c r="S178" s="243">
        <v>0</v>
      </c>
      <c r="T178" s="24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5" t="s">
        <v>109</v>
      </c>
      <c r="AT178" s="245" t="s">
        <v>170</v>
      </c>
      <c r="AU178" s="245" t="s">
        <v>87</v>
      </c>
      <c r="AY178" s="14" t="s">
        <v>168</v>
      </c>
      <c r="BE178" s="246">
        <f>IF(N178="základná",J178,0)</f>
        <v>0</v>
      </c>
      <c r="BF178" s="246">
        <f>IF(N178="znížená",J178,0)</f>
        <v>0</v>
      </c>
      <c r="BG178" s="246">
        <f>IF(N178="zákl. prenesená",J178,0)</f>
        <v>0</v>
      </c>
      <c r="BH178" s="246">
        <f>IF(N178="zníž. prenesená",J178,0)</f>
        <v>0</v>
      </c>
      <c r="BI178" s="246">
        <f>IF(N178="nulová",J178,0)</f>
        <v>0</v>
      </c>
      <c r="BJ178" s="14" t="s">
        <v>87</v>
      </c>
      <c r="BK178" s="246">
        <f>ROUND(I178*H178,2)</f>
        <v>0</v>
      </c>
      <c r="BL178" s="14" t="s">
        <v>109</v>
      </c>
      <c r="BM178" s="245" t="s">
        <v>598</v>
      </c>
    </row>
    <row r="179" s="2" customFormat="1" ht="37.8" customHeight="1">
      <c r="A179" s="35"/>
      <c r="B179" s="36"/>
      <c r="C179" s="234" t="s">
        <v>384</v>
      </c>
      <c r="D179" s="234" t="s">
        <v>170</v>
      </c>
      <c r="E179" s="235" t="s">
        <v>599</v>
      </c>
      <c r="F179" s="236" t="s">
        <v>600</v>
      </c>
      <c r="G179" s="237" t="s">
        <v>173</v>
      </c>
      <c r="H179" s="238">
        <v>102.3</v>
      </c>
      <c r="I179" s="239"/>
      <c r="J179" s="238">
        <f>ROUND(I179*H179,2)</f>
        <v>0</v>
      </c>
      <c r="K179" s="240"/>
      <c r="L179" s="41"/>
      <c r="M179" s="241" t="s">
        <v>1</v>
      </c>
      <c r="N179" s="242" t="s">
        <v>41</v>
      </c>
      <c r="O179" s="94"/>
      <c r="P179" s="243">
        <f>O179*H179</f>
        <v>0</v>
      </c>
      <c r="Q179" s="243">
        <v>0.42405999999999999</v>
      </c>
      <c r="R179" s="243">
        <f>Q179*H179</f>
        <v>43.381338</v>
      </c>
      <c r="S179" s="243">
        <v>0</v>
      </c>
      <c r="T179" s="244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5" t="s">
        <v>109</v>
      </c>
      <c r="AT179" s="245" t="s">
        <v>170</v>
      </c>
      <c r="AU179" s="245" t="s">
        <v>87</v>
      </c>
      <c r="AY179" s="14" t="s">
        <v>168</v>
      </c>
      <c r="BE179" s="246">
        <f>IF(N179="základná",J179,0)</f>
        <v>0</v>
      </c>
      <c r="BF179" s="246">
        <f>IF(N179="znížená",J179,0)</f>
        <v>0</v>
      </c>
      <c r="BG179" s="246">
        <f>IF(N179="zákl. prenesená",J179,0)</f>
        <v>0</v>
      </c>
      <c r="BH179" s="246">
        <f>IF(N179="zníž. prenesená",J179,0)</f>
        <v>0</v>
      </c>
      <c r="BI179" s="246">
        <f>IF(N179="nulová",J179,0)</f>
        <v>0</v>
      </c>
      <c r="BJ179" s="14" t="s">
        <v>87</v>
      </c>
      <c r="BK179" s="246">
        <f>ROUND(I179*H179,2)</f>
        <v>0</v>
      </c>
      <c r="BL179" s="14" t="s">
        <v>109</v>
      </c>
      <c r="BM179" s="245" t="s">
        <v>601</v>
      </c>
    </row>
    <row r="180" s="2" customFormat="1" ht="37.8" customHeight="1">
      <c r="A180" s="35"/>
      <c r="B180" s="36"/>
      <c r="C180" s="234" t="s">
        <v>388</v>
      </c>
      <c r="D180" s="234" t="s">
        <v>170</v>
      </c>
      <c r="E180" s="235" t="s">
        <v>602</v>
      </c>
      <c r="F180" s="236" t="s">
        <v>603</v>
      </c>
      <c r="G180" s="237" t="s">
        <v>173</v>
      </c>
      <c r="H180" s="238">
        <v>63</v>
      </c>
      <c r="I180" s="239"/>
      <c r="J180" s="238">
        <f>ROUND(I180*H180,2)</f>
        <v>0</v>
      </c>
      <c r="K180" s="240"/>
      <c r="L180" s="41"/>
      <c r="M180" s="241" t="s">
        <v>1</v>
      </c>
      <c r="N180" s="242" t="s">
        <v>41</v>
      </c>
      <c r="O180" s="94"/>
      <c r="P180" s="243">
        <f>O180*H180</f>
        <v>0</v>
      </c>
      <c r="Q180" s="243">
        <v>0.51829000000000003</v>
      </c>
      <c r="R180" s="243">
        <f>Q180*H180</f>
        <v>32.652270000000001</v>
      </c>
      <c r="S180" s="243">
        <v>0</v>
      </c>
      <c r="T180" s="24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5" t="s">
        <v>109</v>
      </c>
      <c r="AT180" s="245" t="s">
        <v>170</v>
      </c>
      <c r="AU180" s="245" t="s">
        <v>87</v>
      </c>
      <c r="AY180" s="14" t="s">
        <v>168</v>
      </c>
      <c r="BE180" s="246">
        <f>IF(N180="základná",J180,0)</f>
        <v>0</v>
      </c>
      <c r="BF180" s="246">
        <f>IF(N180="znížená",J180,0)</f>
        <v>0</v>
      </c>
      <c r="BG180" s="246">
        <f>IF(N180="zákl. prenesená",J180,0)</f>
        <v>0</v>
      </c>
      <c r="BH180" s="246">
        <f>IF(N180="zníž. prenesená",J180,0)</f>
        <v>0</v>
      </c>
      <c r="BI180" s="246">
        <f>IF(N180="nulová",J180,0)</f>
        <v>0</v>
      </c>
      <c r="BJ180" s="14" t="s">
        <v>87</v>
      </c>
      <c r="BK180" s="246">
        <f>ROUND(I180*H180,2)</f>
        <v>0</v>
      </c>
      <c r="BL180" s="14" t="s">
        <v>109</v>
      </c>
      <c r="BM180" s="245" t="s">
        <v>604</v>
      </c>
    </row>
    <row r="181" s="2" customFormat="1" ht="33" customHeight="1">
      <c r="A181" s="35"/>
      <c r="B181" s="36"/>
      <c r="C181" s="234" t="s">
        <v>392</v>
      </c>
      <c r="D181" s="234" t="s">
        <v>170</v>
      </c>
      <c r="E181" s="235" t="s">
        <v>605</v>
      </c>
      <c r="F181" s="236" t="s">
        <v>606</v>
      </c>
      <c r="G181" s="237" t="s">
        <v>173</v>
      </c>
      <c r="H181" s="238">
        <v>176.30000000000001</v>
      </c>
      <c r="I181" s="239"/>
      <c r="J181" s="238">
        <f>ROUND(I181*H181,2)</f>
        <v>0</v>
      </c>
      <c r="K181" s="240"/>
      <c r="L181" s="41"/>
      <c r="M181" s="241" t="s">
        <v>1</v>
      </c>
      <c r="N181" s="242" t="s">
        <v>41</v>
      </c>
      <c r="O181" s="94"/>
      <c r="P181" s="243">
        <f>O181*H181</f>
        <v>0</v>
      </c>
      <c r="Q181" s="243">
        <v>0.0057099999999999998</v>
      </c>
      <c r="R181" s="243">
        <f>Q181*H181</f>
        <v>1.0066729999999999</v>
      </c>
      <c r="S181" s="243">
        <v>0</v>
      </c>
      <c r="T181" s="244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45" t="s">
        <v>109</v>
      </c>
      <c r="AT181" s="245" t="s">
        <v>170</v>
      </c>
      <c r="AU181" s="245" t="s">
        <v>87</v>
      </c>
      <c r="AY181" s="14" t="s">
        <v>168</v>
      </c>
      <c r="BE181" s="246">
        <f>IF(N181="základná",J181,0)</f>
        <v>0</v>
      </c>
      <c r="BF181" s="246">
        <f>IF(N181="znížená",J181,0)</f>
        <v>0</v>
      </c>
      <c r="BG181" s="246">
        <f>IF(N181="zákl. prenesená",J181,0)</f>
        <v>0</v>
      </c>
      <c r="BH181" s="246">
        <f>IF(N181="zníž. prenesená",J181,0)</f>
        <v>0</v>
      </c>
      <c r="BI181" s="246">
        <f>IF(N181="nulová",J181,0)</f>
        <v>0</v>
      </c>
      <c r="BJ181" s="14" t="s">
        <v>87</v>
      </c>
      <c r="BK181" s="246">
        <f>ROUND(I181*H181,2)</f>
        <v>0</v>
      </c>
      <c r="BL181" s="14" t="s">
        <v>109</v>
      </c>
      <c r="BM181" s="245" t="s">
        <v>607</v>
      </c>
    </row>
    <row r="182" s="2" customFormat="1" ht="33" customHeight="1">
      <c r="A182" s="35"/>
      <c r="B182" s="36"/>
      <c r="C182" s="234" t="s">
        <v>396</v>
      </c>
      <c r="D182" s="234" t="s">
        <v>170</v>
      </c>
      <c r="E182" s="235" t="s">
        <v>608</v>
      </c>
      <c r="F182" s="236" t="s">
        <v>609</v>
      </c>
      <c r="G182" s="237" t="s">
        <v>173</v>
      </c>
      <c r="H182" s="238">
        <v>126</v>
      </c>
      <c r="I182" s="239"/>
      <c r="J182" s="238">
        <f>ROUND(I182*H182,2)</f>
        <v>0</v>
      </c>
      <c r="K182" s="240"/>
      <c r="L182" s="41"/>
      <c r="M182" s="241" t="s">
        <v>1</v>
      </c>
      <c r="N182" s="242" t="s">
        <v>41</v>
      </c>
      <c r="O182" s="94"/>
      <c r="P182" s="243">
        <f>O182*H182</f>
        <v>0</v>
      </c>
      <c r="Q182" s="243">
        <v>0.00051000000000000004</v>
      </c>
      <c r="R182" s="243">
        <f>Q182*H182</f>
        <v>0.064260000000000012</v>
      </c>
      <c r="S182" s="243">
        <v>0</v>
      </c>
      <c r="T182" s="24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5" t="s">
        <v>109</v>
      </c>
      <c r="AT182" s="245" t="s">
        <v>170</v>
      </c>
      <c r="AU182" s="245" t="s">
        <v>87</v>
      </c>
      <c r="AY182" s="14" t="s">
        <v>168</v>
      </c>
      <c r="BE182" s="246">
        <f>IF(N182="základná",J182,0)</f>
        <v>0</v>
      </c>
      <c r="BF182" s="246">
        <f>IF(N182="znížená",J182,0)</f>
        <v>0</v>
      </c>
      <c r="BG182" s="246">
        <f>IF(N182="zákl. prenesená",J182,0)</f>
        <v>0</v>
      </c>
      <c r="BH182" s="246">
        <f>IF(N182="zníž. prenesená",J182,0)</f>
        <v>0</v>
      </c>
      <c r="BI182" s="246">
        <f>IF(N182="nulová",J182,0)</f>
        <v>0</v>
      </c>
      <c r="BJ182" s="14" t="s">
        <v>87</v>
      </c>
      <c r="BK182" s="246">
        <f>ROUND(I182*H182,2)</f>
        <v>0</v>
      </c>
      <c r="BL182" s="14" t="s">
        <v>109</v>
      </c>
      <c r="BM182" s="245" t="s">
        <v>610</v>
      </c>
    </row>
    <row r="183" s="2" customFormat="1" ht="33" customHeight="1">
      <c r="A183" s="35"/>
      <c r="B183" s="36"/>
      <c r="C183" s="234" t="s">
        <v>401</v>
      </c>
      <c r="D183" s="234" t="s">
        <v>170</v>
      </c>
      <c r="E183" s="235" t="s">
        <v>611</v>
      </c>
      <c r="F183" s="236" t="s">
        <v>612</v>
      </c>
      <c r="G183" s="237" t="s">
        <v>173</v>
      </c>
      <c r="H183" s="238">
        <v>74</v>
      </c>
      <c r="I183" s="239"/>
      <c r="J183" s="238">
        <f>ROUND(I183*H183,2)</f>
        <v>0</v>
      </c>
      <c r="K183" s="240"/>
      <c r="L183" s="41"/>
      <c r="M183" s="241" t="s">
        <v>1</v>
      </c>
      <c r="N183" s="242" t="s">
        <v>41</v>
      </c>
      <c r="O183" s="94"/>
      <c r="P183" s="243">
        <f>O183*H183</f>
        <v>0</v>
      </c>
      <c r="Q183" s="243">
        <v>0.12966</v>
      </c>
      <c r="R183" s="243">
        <f>Q183*H183</f>
        <v>9.5948399999999996</v>
      </c>
      <c r="S183" s="243">
        <v>0</v>
      </c>
      <c r="T183" s="24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45" t="s">
        <v>109</v>
      </c>
      <c r="AT183" s="245" t="s">
        <v>170</v>
      </c>
      <c r="AU183" s="245" t="s">
        <v>87</v>
      </c>
      <c r="AY183" s="14" t="s">
        <v>168</v>
      </c>
      <c r="BE183" s="246">
        <f>IF(N183="základná",J183,0)</f>
        <v>0</v>
      </c>
      <c r="BF183" s="246">
        <f>IF(N183="znížená",J183,0)</f>
        <v>0</v>
      </c>
      <c r="BG183" s="246">
        <f>IF(N183="zákl. prenesená",J183,0)</f>
        <v>0</v>
      </c>
      <c r="BH183" s="246">
        <f>IF(N183="zníž. prenesená",J183,0)</f>
        <v>0</v>
      </c>
      <c r="BI183" s="246">
        <f>IF(N183="nulová",J183,0)</f>
        <v>0</v>
      </c>
      <c r="BJ183" s="14" t="s">
        <v>87</v>
      </c>
      <c r="BK183" s="246">
        <f>ROUND(I183*H183,2)</f>
        <v>0</v>
      </c>
      <c r="BL183" s="14" t="s">
        <v>109</v>
      </c>
      <c r="BM183" s="245" t="s">
        <v>613</v>
      </c>
    </row>
    <row r="184" s="2" customFormat="1" ht="37.8" customHeight="1">
      <c r="A184" s="35"/>
      <c r="B184" s="36"/>
      <c r="C184" s="234" t="s">
        <v>405</v>
      </c>
      <c r="D184" s="234" t="s">
        <v>170</v>
      </c>
      <c r="E184" s="235" t="s">
        <v>614</v>
      </c>
      <c r="F184" s="236" t="s">
        <v>615</v>
      </c>
      <c r="G184" s="237" t="s">
        <v>173</v>
      </c>
      <c r="H184" s="238">
        <v>63</v>
      </c>
      <c r="I184" s="239"/>
      <c r="J184" s="238">
        <f>ROUND(I184*H184,2)</f>
        <v>0</v>
      </c>
      <c r="K184" s="240"/>
      <c r="L184" s="41"/>
      <c r="M184" s="241" t="s">
        <v>1</v>
      </c>
      <c r="N184" s="242" t="s">
        <v>41</v>
      </c>
      <c r="O184" s="94"/>
      <c r="P184" s="243">
        <f>O184*H184</f>
        <v>0</v>
      </c>
      <c r="Q184" s="243">
        <v>0.18151999999999999</v>
      </c>
      <c r="R184" s="243">
        <f>Q184*H184</f>
        <v>11.435759999999998</v>
      </c>
      <c r="S184" s="243">
        <v>0</v>
      </c>
      <c r="T184" s="244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5" t="s">
        <v>109</v>
      </c>
      <c r="AT184" s="245" t="s">
        <v>170</v>
      </c>
      <c r="AU184" s="245" t="s">
        <v>87</v>
      </c>
      <c r="AY184" s="14" t="s">
        <v>168</v>
      </c>
      <c r="BE184" s="246">
        <f>IF(N184="základná",J184,0)</f>
        <v>0</v>
      </c>
      <c r="BF184" s="246">
        <f>IF(N184="znížená",J184,0)</f>
        <v>0</v>
      </c>
      <c r="BG184" s="246">
        <f>IF(N184="zákl. prenesená",J184,0)</f>
        <v>0</v>
      </c>
      <c r="BH184" s="246">
        <f>IF(N184="zníž. prenesená",J184,0)</f>
        <v>0</v>
      </c>
      <c r="BI184" s="246">
        <f>IF(N184="nulová",J184,0)</f>
        <v>0</v>
      </c>
      <c r="BJ184" s="14" t="s">
        <v>87</v>
      </c>
      <c r="BK184" s="246">
        <f>ROUND(I184*H184,2)</f>
        <v>0</v>
      </c>
      <c r="BL184" s="14" t="s">
        <v>109</v>
      </c>
      <c r="BM184" s="245" t="s">
        <v>616</v>
      </c>
    </row>
    <row r="185" s="2" customFormat="1" ht="21.75" customHeight="1">
      <c r="A185" s="35"/>
      <c r="B185" s="36"/>
      <c r="C185" s="234" t="s">
        <v>411</v>
      </c>
      <c r="D185" s="234" t="s">
        <v>170</v>
      </c>
      <c r="E185" s="235" t="s">
        <v>617</v>
      </c>
      <c r="F185" s="236" t="s">
        <v>618</v>
      </c>
      <c r="G185" s="237" t="s">
        <v>173</v>
      </c>
      <c r="H185" s="238">
        <v>63</v>
      </c>
      <c r="I185" s="239"/>
      <c r="J185" s="238">
        <f>ROUND(I185*H185,2)</f>
        <v>0</v>
      </c>
      <c r="K185" s="240"/>
      <c r="L185" s="41"/>
      <c r="M185" s="241" t="s">
        <v>1</v>
      </c>
      <c r="N185" s="242" t="s">
        <v>41</v>
      </c>
      <c r="O185" s="94"/>
      <c r="P185" s="243">
        <f>O185*H185</f>
        <v>0</v>
      </c>
      <c r="Q185" s="243">
        <v>0.0089999999999999993</v>
      </c>
      <c r="R185" s="243">
        <f>Q185*H185</f>
        <v>0.56699999999999995</v>
      </c>
      <c r="S185" s="243">
        <v>0</v>
      </c>
      <c r="T185" s="24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5" t="s">
        <v>109</v>
      </c>
      <c r="AT185" s="245" t="s">
        <v>170</v>
      </c>
      <c r="AU185" s="245" t="s">
        <v>87</v>
      </c>
      <c r="AY185" s="14" t="s">
        <v>168</v>
      </c>
      <c r="BE185" s="246">
        <f>IF(N185="základná",J185,0)</f>
        <v>0</v>
      </c>
      <c r="BF185" s="246">
        <f>IF(N185="znížená",J185,0)</f>
        <v>0</v>
      </c>
      <c r="BG185" s="246">
        <f>IF(N185="zákl. prenesená",J185,0)</f>
        <v>0</v>
      </c>
      <c r="BH185" s="246">
        <f>IF(N185="zníž. prenesená",J185,0)</f>
        <v>0</v>
      </c>
      <c r="BI185" s="246">
        <f>IF(N185="nulová",J185,0)</f>
        <v>0</v>
      </c>
      <c r="BJ185" s="14" t="s">
        <v>87</v>
      </c>
      <c r="BK185" s="246">
        <f>ROUND(I185*H185,2)</f>
        <v>0</v>
      </c>
      <c r="BL185" s="14" t="s">
        <v>109</v>
      </c>
      <c r="BM185" s="245" t="s">
        <v>619</v>
      </c>
    </row>
    <row r="186" s="2" customFormat="1" ht="33" customHeight="1">
      <c r="A186" s="35"/>
      <c r="B186" s="36"/>
      <c r="C186" s="234" t="s">
        <v>416</v>
      </c>
      <c r="D186" s="234" t="s">
        <v>170</v>
      </c>
      <c r="E186" s="235" t="s">
        <v>620</v>
      </c>
      <c r="F186" s="236" t="s">
        <v>621</v>
      </c>
      <c r="G186" s="237" t="s">
        <v>173</v>
      </c>
      <c r="H186" s="238">
        <v>102.3</v>
      </c>
      <c r="I186" s="239"/>
      <c r="J186" s="238">
        <f>ROUND(I186*H186,2)</f>
        <v>0</v>
      </c>
      <c r="K186" s="240"/>
      <c r="L186" s="41"/>
      <c r="M186" s="241" t="s">
        <v>1</v>
      </c>
      <c r="N186" s="242" t="s">
        <v>41</v>
      </c>
      <c r="O186" s="94"/>
      <c r="P186" s="243">
        <f>O186*H186</f>
        <v>0</v>
      </c>
      <c r="Q186" s="243">
        <v>0.54491999999999996</v>
      </c>
      <c r="R186" s="243">
        <f>Q186*H186</f>
        <v>55.745315999999995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5" t="s">
        <v>109</v>
      </c>
      <c r="AT186" s="245" t="s">
        <v>170</v>
      </c>
      <c r="AU186" s="245" t="s">
        <v>87</v>
      </c>
      <c r="AY186" s="14" t="s">
        <v>168</v>
      </c>
      <c r="BE186" s="246">
        <f>IF(N186="základná",J186,0)</f>
        <v>0</v>
      </c>
      <c r="BF186" s="246">
        <f>IF(N186="znížená",J186,0)</f>
        <v>0</v>
      </c>
      <c r="BG186" s="246">
        <f>IF(N186="zákl. prenesená",J186,0)</f>
        <v>0</v>
      </c>
      <c r="BH186" s="246">
        <f>IF(N186="zníž. prenesená",J186,0)</f>
        <v>0</v>
      </c>
      <c r="BI186" s="246">
        <f>IF(N186="nulová",J186,0)</f>
        <v>0</v>
      </c>
      <c r="BJ186" s="14" t="s">
        <v>87</v>
      </c>
      <c r="BK186" s="246">
        <f>ROUND(I186*H186,2)</f>
        <v>0</v>
      </c>
      <c r="BL186" s="14" t="s">
        <v>109</v>
      </c>
      <c r="BM186" s="245" t="s">
        <v>622</v>
      </c>
    </row>
    <row r="187" s="2" customFormat="1" ht="33" customHeight="1">
      <c r="A187" s="35"/>
      <c r="B187" s="36"/>
      <c r="C187" s="234" t="s">
        <v>420</v>
      </c>
      <c r="D187" s="234" t="s">
        <v>170</v>
      </c>
      <c r="E187" s="235" t="s">
        <v>944</v>
      </c>
      <c r="F187" s="236" t="s">
        <v>945</v>
      </c>
      <c r="G187" s="237" t="s">
        <v>173</v>
      </c>
      <c r="H187" s="238">
        <v>1.5</v>
      </c>
      <c r="I187" s="239"/>
      <c r="J187" s="238">
        <f>ROUND(I187*H187,2)</f>
        <v>0</v>
      </c>
      <c r="K187" s="240"/>
      <c r="L187" s="41"/>
      <c r="M187" s="241" t="s">
        <v>1</v>
      </c>
      <c r="N187" s="242" t="s">
        <v>41</v>
      </c>
      <c r="O187" s="94"/>
      <c r="P187" s="243">
        <f>O187*H187</f>
        <v>0</v>
      </c>
      <c r="Q187" s="243">
        <v>0.083500000000000005</v>
      </c>
      <c r="R187" s="243">
        <f>Q187*H187</f>
        <v>0.12525</v>
      </c>
      <c r="S187" s="243">
        <v>0</v>
      </c>
      <c r="T187" s="24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5" t="s">
        <v>109</v>
      </c>
      <c r="AT187" s="245" t="s">
        <v>170</v>
      </c>
      <c r="AU187" s="245" t="s">
        <v>87</v>
      </c>
      <c r="AY187" s="14" t="s">
        <v>168</v>
      </c>
      <c r="BE187" s="246">
        <f>IF(N187="základná",J187,0)</f>
        <v>0</v>
      </c>
      <c r="BF187" s="246">
        <f>IF(N187="znížená",J187,0)</f>
        <v>0</v>
      </c>
      <c r="BG187" s="246">
        <f>IF(N187="zákl. prenesená",J187,0)</f>
        <v>0</v>
      </c>
      <c r="BH187" s="246">
        <f>IF(N187="zníž. prenesená",J187,0)</f>
        <v>0</v>
      </c>
      <c r="BI187" s="246">
        <f>IF(N187="nulová",J187,0)</f>
        <v>0</v>
      </c>
      <c r="BJ187" s="14" t="s">
        <v>87</v>
      </c>
      <c r="BK187" s="246">
        <f>ROUND(I187*H187,2)</f>
        <v>0</v>
      </c>
      <c r="BL187" s="14" t="s">
        <v>109</v>
      </c>
      <c r="BM187" s="245" t="s">
        <v>1088</v>
      </c>
    </row>
    <row r="188" s="2" customFormat="1" ht="16.5" customHeight="1">
      <c r="A188" s="35"/>
      <c r="B188" s="36"/>
      <c r="C188" s="247" t="s">
        <v>425</v>
      </c>
      <c r="D188" s="247" t="s">
        <v>212</v>
      </c>
      <c r="E188" s="248" t="s">
        <v>947</v>
      </c>
      <c r="F188" s="249" t="s">
        <v>948</v>
      </c>
      <c r="G188" s="250" t="s">
        <v>209</v>
      </c>
      <c r="H188" s="251">
        <v>1</v>
      </c>
      <c r="I188" s="252"/>
      <c r="J188" s="251">
        <f>ROUND(I188*H188,2)</f>
        <v>0</v>
      </c>
      <c r="K188" s="253"/>
      <c r="L188" s="254"/>
      <c r="M188" s="255" t="s">
        <v>1</v>
      </c>
      <c r="N188" s="256" t="s">
        <v>41</v>
      </c>
      <c r="O188" s="94"/>
      <c r="P188" s="243">
        <f>O188*H188</f>
        <v>0</v>
      </c>
      <c r="Q188" s="243">
        <v>0.9375</v>
      </c>
      <c r="R188" s="243">
        <f>Q188*H188</f>
        <v>0.9375</v>
      </c>
      <c r="S188" s="243">
        <v>0</v>
      </c>
      <c r="T188" s="244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5" t="s">
        <v>197</v>
      </c>
      <c r="AT188" s="245" t="s">
        <v>212</v>
      </c>
      <c r="AU188" s="245" t="s">
        <v>87</v>
      </c>
      <c r="AY188" s="14" t="s">
        <v>168</v>
      </c>
      <c r="BE188" s="246">
        <f>IF(N188="základná",J188,0)</f>
        <v>0</v>
      </c>
      <c r="BF188" s="246">
        <f>IF(N188="znížená",J188,0)</f>
        <v>0</v>
      </c>
      <c r="BG188" s="246">
        <f>IF(N188="zákl. prenesená",J188,0)</f>
        <v>0</v>
      </c>
      <c r="BH188" s="246">
        <f>IF(N188="zníž. prenesená",J188,0)</f>
        <v>0</v>
      </c>
      <c r="BI188" s="246">
        <f>IF(N188="nulová",J188,0)</f>
        <v>0</v>
      </c>
      <c r="BJ188" s="14" t="s">
        <v>87</v>
      </c>
      <c r="BK188" s="246">
        <f>ROUND(I188*H188,2)</f>
        <v>0</v>
      </c>
      <c r="BL188" s="14" t="s">
        <v>109</v>
      </c>
      <c r="BM188" s="245" t="s">
        <v>1089</v>
      </c>
    </row>
    <row r="189" s="2" customFormat="1" ht="44.25" customHeight="1">
      <c r="A189" s="35"/>
      <c r="B189" s="36"/>
      <c r="C189" s="234" t="s">
        <v>429</v>
      </c>
      <c r="D189" s="234" t="s">
        <v>170</v>
      </c>
      <c r="E189" s="235" t="s">
        <v>623</v>
      </c>
      <c r="F189" s="236" t="s">
        <v>624</v>
      </c>
      <c r="G189" s="237" t="s">
        <v>173</v>
      </c>
      <c r="H189" s="238">
        <v>172</v>
      </c>
      <c r="I189" s="239"/>
      <c r="J189" s="238">
        <f>ROUND(I189*H189,2)</f>
        <v>0</v>
      </c>
      <c r="K189" s="240"/>
      <c r="L189" s="41"/>
      <c r="M189" s="241" t="s">
        <v>1</v>
      </c>
      <c r="N189" s="242" t="s">
        <v>41</v>
      </c>
      <c r="O189" s="94"/>
      <c r="P189" s="243">
        <f>O189*H189</f>
        <v>0</v>
      </c>
      <c r="Q189" s="243">
        <v>0.092499999999999999</v>
      </c>
      <c r="R189" s="243">
        <f>Q189*H189</f>
        <v>15.91</v>
      </c>
      <c r="S189" s="243">
        <v>0</v>
      </c>
      <c r="T189" s="24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5" t="s">
        <v>109</v>
      </c>
      <c r="AT189" s="245" t="s">
        <v>170</v>
      </c>
      <c r="AU189" s="245" t="s">
        <v>87</v>
      </c>
      <c r="AY189" s="14" t="s">
        <v>168</v>
      </c>
      <c r="BE189" s="246">
        <f>IF(N189="základná",J189,0)</f>
        <v>0</v>
      </c>
      <c r="BF189" s="246">
        <f>IF(N189="znížená",J189,0)</f>
        <v>0</v>
      </c>
      <c r="BG189" s="246">
        <f>IF(N189="zákl. prenesená",J189,0)</f>
        <v>0</v>
      </c>
      <c r="BH189" s="246">
        <f>IF(N189="zníž. prenesená",J189,0)</f>
        <v>0</v>
      </c>
      <c r="BI189" s="246">
        <f>IF(N189="nulová",J189,0)</f>
        <v>0</v>
      </c>
      <c r="BJ189" s="14" t="s">
        <v>87</v>
      </c>
      <c r="BK189" s="246">
        <f>ROUND(I189*H189,2)</f>
        <v>0</v>
      </c>
      <c r="BL189" s="14" t="s">
        <v>109</v>
      </c>
      <c r="BM189" s="245" t="s">
        <v>625</v>
      </c>
    </row>
    <row r="190" s="2" customFormat="1" ht="21.75" customHeight="1">
      <c r="A190" s="35"/>
      <c r="B190" s="36"/>
      <c r="C190" s="247" t="s">
        <v>433</v>
      </c>
      <c r="D190" s="247" t="s">
        <v>212</v>
      </c>
      <c r="E190" s="248" t="s">
        <v>626</v>
      </c>
      <c r="F190" s="249" t="s">
        <v>627</v>
      </c>
      <c r="G190" s="250" t="s">
        <v>173</v>
      </c>
      <c r="H190" s="251">
        <v>175.44</v>
      </c>
      <c r="I190" s="252"/>
      <c r="J190" s="251">
        <f>ROUND(I190*H190,2)</f>
        <v>0</v>
      </c>
      <c r="K190" s="253"/>
      <c r="L190" s="254"/>
      <c r="M190" s="255" t="s">
        <v>1</v>
      </c>
      <c r="N190" s="256" t="s">
        <v>41</v>
      </c>
      <c r="O190" s="94"/>
      <c r="P190" s="243">
        <f>O190*H190</f>
        <v>0</v>
      </c>
      <c r="Q190" s="243">
        <v>0.13</v>
      </c>
      <c r="R190" s="243">
        <f>Q190*H190</f>
        <v>22.807200000000002</v>
      </c>
      <c r="S190" s="243">
        <v>0</v>
      </c>
      <c r="T190" s="24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5" t="s">
        <v>197</v>
      </c>
      <c r="AT190" s="245" t="s">
        <v>212</v>
      </c>
      <c r="AU190" s="245" t="s">
        <v>87</v>
      </c>
      <c r="AY190" s="14" t="s">
        <v>168</v>
      </c>
      <c r="BE190" s="246">
        <f>IF(N190="základná",J190,0)</f>
        <v>0</v>
      </c>
      <c r="BF190" s="246">
        <f>IF(N190="znížená",J190,0)</f>
        <v>0</v>
      </c>
      <c r="BG190" s="246">
        <f>IF(N190="zákl. prenesená",J190,0)</f>
        <v>0</v>
      </c>
      <c r="BH190" s="246">
        <f>IF(N190="zníž. prenesená",J190,0)</f>
        <v>0</v>
      </c>
      <c r="BI190" s="246">
        <f>IF(N190="nulová",J190,0)</f>
        <v>0</v>
      </c>
      <c r="BJ190" s="14" t="s">
        <v>87</v>
      </c>
      <c r="BK190" s="246">
        <f>ROUND(I190*H190,2)</f>
        <v>0</v>
      </c>
      <c r="BL190" s="14" t="s">
        <v>109</v>
      </c>
      <c r="BM190" s="245" t="s">
        <v>628</v>
      </c>
    </row>
    <row r="191" s="2" customFormat="1" ht="24.15" customHeight="1">
      <c r="A191" s="35"/>
      <c r="B191" s="36"/>
      <c r="C191" s="234" t="s">
        <v>437</v>
      </c>
      <c r="D191" s="234" t="s">
        <v>170</v>
      </c>
      <c r="E191" s="235" t="s">
        <v>629</v>
      </c>
      <c r="F191" s="236" t="s">
        <v>630</v>
      </c>
      <c r="G191" s="237" t="s">
        <v>173</v>
      </c>
      <c r="H191" s="238">
        <v>14.6</v>
      </c>
      <c r="I191" s="239"/>
      <c r="J191" s="238">
        <f>ROUND(I191*H191,2)</f>
        <v>0</v>
      </c>
      <c r="K191" s="240"/>
      <c r="L191" s="41"/>
      <c r="M191" s="241" t="s">
        <v>1</v>
      </c>
      <c r="N191" s="242" t="s">
        <v>41</v>
      </c>
      <c r="O191" s="94"/>
      <c r="P191" s="243">
        <f>O191*H191</f>
        <v>0</v>
      </c>
      <c r="Q191" s="243">
        <v>0.112</v>
      </c>
      <c r="R191" s="243">
        <f>Q191*H191</f>
        <v>1.6352</v>
      </c>
      <c r="S191" s="243">
        <v>0</v>
      </c>
      <c r="T191" s="244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5" t="s">
        <v>109</v>
      </c>
      <c r="AT191" s="245" t="s">
        <v>170</v>
      </c>
      <c r="AU191" s="245" t="s">
        <v>87</v>
      </c>
      <c r="AY191" s="14" t="s">
        <v>168</v>
      </c>
      <c r="BE191" s="246">
        <f>IF(N191="základná",J191,0)</f>
        <v>0</v>
      </c>
      <c r="BF191" s="246">
        <f>IF(N191="znížená",J191,0)</f>
        <v>0</v>
      </c>
      <c r="BG191" s="246">
        <f>IF(N191="zákl. prenesená",J191,0)</f>
        <v>0</v>
      </c>
      <c r="BH191" s="246">
        <f>IF(N191="zníž. prenesená",J191,0)</f>
        <v>0</v>
      </c>
      <c r="BI191" s="246">
        <f>IF(N191="nulová",J191,0)</f>
        <v>0</v>
      </c>
      <c r="BJ191" s="14" t="s">
        <v>87</v>
      </c>
      <c r="BK191" s="246">
        <f>ROUND(I191*H191,2)</f>
        <v>0</v>
      </c>
      <c r="BL191" s="14" t="s">
        <v>109</v>
      </c>
      <c r="BM191" s="245" t="s">
        <v>631</v>
      </c>
    </row>
    <row r="192" s="2" customFormat="1" ht="24.15" customHeight="1">
      <c r="A192" s="35"/>
      <c r="B192" s="36"/>
      <c r="C192" s="247" t="s">
        <v>441</v>
      </c>
      <c r="D192" s="247" t="s">
        <v>212</v>
      </c>
      <c r="E192" s="248" t="s">
        <v>632</v>
      </c>
      <c r="F192" s="249" t="s">
        <v>633</v>
      </c>
      <c r="G192" s="250" t="s">
        <v>173</v>
      </c>
      <c r="H192" s="251">
        <v>13.869999999999999</v>
      </c>
      <c r="I192" s="252"/>
      <c r="J192" s="251">
        <f>ROUND(I192*H192,2)</f>
        <v>0</v>
      </c>
      <c r="K192" s="253"/>
      <c r="L192" s="254"/>
      <c r="M192" s="255" t="s">
        <v>1</v>
      </c>
      <c r="N192" s="256" t="s">
        <v>41</v>
      </c>
      <c r="O192" s="94"/>
      <c r="P192" s="243">
        <f>O192*H192</f>
        <v>0</v>
      </c>
      <c r="Q192" s="243">
        <v>0.13800000000000001</v>
      </c>
      <c r="R192" s="243">
        <f>Q192*H192</f>
        <v>1.9140600000000001</v>
      </c>
      <c r="S192" s="243">
        <v>0</v>
      </c>
      <c r="T192" s="244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5" t="s">
        <v>197</v>
      </c>
      <c r="AT192" s="245" t="s">
        <v>212</v>
      </c>
      <c r="AU192" s="245" t="s">
        <v>87</v>
      </c>
      <c r="AY192" s="14" t="s">
        <v>168</v>
      </c>
      <c r="BE192" s="246">
        <f>IF(N192="základná",J192,0)</f>
        <v>0</v>
      </c>
      <c r="BF192" s="246">
        <f>IF(N192="znížená",J192,0)</f>
        <v>0</v>
      </c>
      <c r="BG192" s="246">
        <f>IF(N192="zákl. prenesená",J192,0)</f>
        <v>0</v>
      </c>
      <c r="BH192" s="246">
        <f>IF(N192="zníž. prenesená",J192,0)</f>
        <v>0</v>
      </c>
      <c r="BI192" s="246">
        <f>IF(N192="nulová",J192,0)</f>
        <v>0</v>
      </c>
      <c r="BJ192" s="14" t="s">
        <v>87</v>
      </c>
      <c r="BK192" s="246">
        <f>ROUND(I192*H192,2)</f>
        <v>0</v>
      </c>
      <c r="BL192" s="14" t="s">
        <v>109</v>
      </c>
      <c r="BM192" s="245" t="s">
        <v>634</v>
      </c>
    </row>
    <row r="193" s="2" customFormat="1" ht="24.15" customHeight="1">
      <c r="A193" s="35"/>
      <c r="B193" s="36"/>
      <c r="C193" s="247" t="s">
        <v>445</v>
      </c>
      <c r="D193" s="247" t="s">
        <v>212</v>
      </c>
      <c r="E193" s="248" t="s">
        <v>635</v>
      </c>
      <c r="F193" s="249" t="s">
        <v>636</v>
      </c>
      <c r="G193" s="250" t="s">
        <v>173</v>
      </c>
      <c r="H193" s="251">
        <v>1.02</v>
      </c>
      <c r="I193" s="252"/>
      <c r="J193" s="251">
        <f>ROUND(I193*H193,2)</f>
        <v>0</v>
      </c>
      <c r="K193" s="253"/>
      <c r="L193" s="254"/>
      <c r="M193" s="255" t="s">
        <v>1</v>
      </c>
      <c r="N193" s="256" t="s">
        <v>41</v>
      </c>
      <c r="O193" s="94"/>
      <c r="P193" s="243">
        <f>O193*H193</f>
        <v>0</v>
      </c>
      <c r="Q193" s="243">
        <v>0.13800000000000001</v>
      </c>
      <c r="R193" s="243">
        <f>Q193*H193</f>
        <v>0.14076000000000002</v>
      </c>
      <c r="S193" s="243">
        <v>0</v>
      </c>
      <c r="T193" s="24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5" t="s">
        <v>197</v>
      </c>
      <c r="AT193" s="245" t="s">
        <v>212</v>
      </c>
      <c r="AU193" s="245" t="s">
        <v>87</v>
      </c>
      <c r="AY193" s="14" t="s">
        <v>168</v>
      </c>
      <c r="BE193" s="246">
        <f>IF(N193="základná",J193,0)</f>
        <v>0</v>
      </c>
      <c r="BF193" s="246">
        <f>IF(N193="znížená",J193,0)</f>
        <v>0</v>
      </c>
      <c r="BG193" s="246">
        <f>IF(N193="zákl. prenesená",J193,0)</f>
        <v>0</v>
      </c>
      <c r="BH193" s="246">
        <f>IF(N193="zníž. prenesená",J193,0)</f>
        <v>0</v>
      </c>
      <c r="BI193" s="246">
        <f>IF(N193="nulová",J193,0)</f>
        <v>0</v>
      </c>
      <c r="BJ193" s="14" t="s">
        <v>87</v>
      </c>
      <c r="BK193" s="246">
        <f>ROUND(I193*H193,2)</f>
        <v>0</v>
      </c>
      <c r="BL193" s="14" t="s">
        <v>109</v>
      </c>
      <c r="BM193" s="245" t="s">
        <v>637</v>
      </c>
    </row>
    <row r="194" s="2" customFormat="1" ht="21.75" customHeight="1">
      <c r="A194" s="35"/>
      <c r="B194" s="36"/>
      <c r="C194" s="234" t="s">
        <v>449</v>
      </c>
      <c r="D194" s="234" t="s">
        <v>170</v>
      </c>
      <c r="E194" s="235" t="s">
        <v>638</v>
      </c>
      <c r="F194" s="236" t="s">
        <v>639</v>
      </c>
      <c r="G194" s="237" t="s">
        <v>267</v>
      </c>
      <c r="H194" s="238">
        <v>4</v>
      </c>
      <c r="I194" s="239"/>
      <c r="J194" s="238">
        <f>ROUND(I194*H194,2)</f>
        <v>0</v>
      </c>
      <c r="K194" s="240"/>
      <c r="L194" s="41"/>
      <c r="M194" s="241" t="s">
        <v>1</v>
      </c>
      <c r="N194" s="242" t="s">
        <v>41</v>
      </c>
      <c r="O194" s="94"/>
      <c r="P194" s="243">
        <f>O194*H194</f>
        <v>0</v>
      </c>
      <c r="Q194" s="243">
        <v>1.0000000000000001E-05</v>
      </c>
      <c r="R194" s="243">
        <f>Q194*H194</f>
        <v>4.0000000000000003E-05</v>
      </c>
      <c r="S194" s="243">
        <v>0</v>
      </c>
      <c r="T194" s="244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5" t="s">
        <v>109</v>
      </c>
      <c r="AT194" s="245" t="s">
        <v>170</v>
      </c>
      <c r="AU194" s="245" t="s">
        <v>87</v>
      </c>
      <c r="AY194" s="14" t="s">
        <v>168</v>
      </c>
      <c r="BE194" s="246">
        <f>IF(N194="základná",J194,0)</f>
        <v>0</v>
      </c>
      <c r="BF194" s="246">
        <f>IF(N194="znížená",J194,0)</f>
        <v>0</v>
      </c>
      <c r="BG194" s="246">
        <f>IF(N194="zákl. prenesená",J194,0)</f>
        <v>0</v>
      </c>
      <c r="BH194" s="246">
        <f>IF(N194="zníž. prenesená",J194,0)</f>
        <v>0</v>
      </c>
      <c r="BI194" s="246">
        <f>IF(N194="nulová",J194,0)</f>
        <v>0</v>
      </c>
      <c r="BJ194" s="14" t="s">
        <v>87</v>
      </c>
      <c r="BK194" s="246">
        <f>ROUND(I194*H194,2)</f>
        <v>0</v>
      </c>
      <c r="BL194" s="14" t="s">
        <v>109</v>
      </c>
      <c r="BM194" s="245" t="s">
        <v>640</v>
      </c>
    </row>
    <row r="195" s="12" customFormat="1" ht="22.8" customHeight="1">
      <c r="A195" s="12"/>
      <c r="B195" s="218"/>
      <c r="C195" s="219"/>
      <c r="D195" s="220" t="s">
        <v>74</v>
      </c>
      <c r="E195" s="232" t="s">
        <v>197</v>
      </c>
      <c r="F195" s="232" t="s">
        <v>641</v>
      </c>
      <c r="G195" s="219"/>
      <c r="H195" s="219"/>
      <c r="I195" s="222"/>
      <c r="J195" s="233">
        <f>BK195</f>
        <v>0</v>
      </c>
      <c r="K195" s="219"/>
      <c r="L195" s="224"/>
      <c r="M195" s="225"/>
      <c r="N195" s="226"/>
      <c r="O195" s="226"/>
      <c r="P195" s="227">
        <f>SUM(P196:P212)</f>
        <v>0</v>
      </c>
      <c r="Q195" s="226"/>
      <c r="R195" s="227">
        <f>SUM(R196:R212)</f>
        <v>1.6816499999999999</v>
      </c>
      <c r="S195" s="226"/>
      <c r="T195" s="228">
        <f>SUM(T196:T212)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9" t="s">
        <v>79</v>
      </c>
      <c r="AT195" s="230" t="s">
        <v>74</v>
      </c>
      <c r="AU195" s="230" t="s">
        <v>79</v>
      </c>
      <c r="AY195" s="229" t="s">
        <v>168</v>
      </c>
      <c r="BK195" s="231">
        <f>SUM(BK196:BK212)</f>
        <v>0</v>
      </c>
    </row>
    <row r="196" s="2" customFormat="1" ht="24.15" customHeight="1">
      <c r="A196" s="35"/>
      <c r="B196" s="36"/>
      <c r="C196" s="234" t="s">
        <v>453</v>
      </c>
      <c r="D196" s="234" t="s">
        <v>170</v>
      </c>
      <c r="E196" s="235" t="s">
        <v>643</v>
      </c>
      <c r="F196" s="236" t="s">
        <v>644</v>
      </c>
      <c r="G196" s="237" t="s">
        <v>267</v>
      </c>
      <c r="H196" s="238">
        <v>19</v>
      </c>
      <c r="I196" s="239"/>
      <c r="J196" s="238">
        <f>ROUND(I196*H196,2)</f>
        <v>0</v>
      </c>
      <c r="K196" s="240"/>
      <c r="L196" s="41"/>
      <c r="M196" s="241" t="s">
        <v>1</v>
      </c>
      <c r="N196" s="242" t="s">
        <v>41</v>
      </c>
      <c r="O196" s="94"/>
      <c r="P196" s="243">
        <f>O196*H196</f>
        <v>0</v>
      </c>
      <c r="Q196" s="243">
        <v>1.0000000000000001E-05</v>
      </c>
      <c r="R196" s="243">
        <f>Q196*H196</f>
        <v>0.00019000000000000001</v>
      </c>
      <c r="S196" s="243">
        <v>0</v>
      </c>
      <c r="T196" s="244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5" t="s">
        <v>109</v>
      </c>
      <c r="AT196" s="245" t="s">
        <v>170</v>
      </c>
      <c r="AU196" s="245" t="s">
        <v>87</v>
      </c>
      <c r="AY196" s="14" t="s">
        <v>168</v>
      </c>
      <c r="BE196" s="246">
        <f>IF(N196="základná",J196,0)</f>
        <v>0</v>
      </c>
      <c r="BF196" s="246">
        <f>IF(N196="znížená",J196,0)</f>
        <v>0</v>
      </c>
      <c r="BG196" s="246">
        <f>IF(N196="zákl. prenesená",J196,0)</f>
        <v>0</v>
      </c>
      <c r="BH196" s="246">
        <f>IF(N196="zníž. prenesená",J196,0)</f>
        <v>0</v>
      </c>
      <c r="BI196" s="246">
        <f>IF(N196="nulová",J196,0)</f>
        <v>0</v>
      </c>
      <c r="BJ196" s="14" t="s">
        <v>87</v>
      </c>
      <c r="BK196" s="246">
        <f>ROUND(I196*H196,2)</f>
        <v>0</v>
      </c>
      <c r="BL196" s="14" t="s">
        <v>109</v>
      </c>
      <c r="BM196" s="245" t="s">
        <v>645</v>
      </c>
    </row>
    <row r="197" s="2" customFormat="1" ht="24.15" customHeight="1">
      <c r="A197" s="35"/>
      <c r="B197" s="36"/>
      <c r="C197" s="247" t="s">
        <v>457</v>
      </c>
      <c r="D197" s="247" t="s">
        <v>212</v>
      </c>
      <c r="E197" s="248" t="s">
        <v>647</v>
      </c>
      <c r="F197" s="249" t="s">
        <v>648</v>
      </c>
      <c r="G197" s="250" t="s">
        <v>209</v>
      </c>
      <c r="H197" s="251">
        <v>19</v>
      </c>
      <c r="I197" s="252"/>
      <c r="J197" s="251">
        <f>ROUND(I197*H197,2)</f>
        <v>0</v>
      </c>
      <c r="K197" s="253"/>
      <c r="L197" s="254"/>
      <c r="M197" s="255" t="s">
        <v>1</v>
      </c>
      <c r="N197" s="256" t="s">
        <v>41</v>
      </c>
      <c r="O197" s="94"/>
      <c r="P197" s="243">
        <f>O197*H197</f>
        <v>0</v>
      </c>
      <c r="Q197" s="243">
        <v>0.0027000000000000001</v>
      </c>
      <c r="R197" s="243">
        <f>Q197*H197</f>
        <v>0.051300000000000005</v>
      </c>
      <c r="S197" s="243">
        <v>0</v>
      </c>
      <c r="T197" s="244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5" t="s">
        <v>197</v>
      </c>
      <c r="AT197" s="245" t="s">
        <v>212</v>
      </c>
      <c r="AU197" s="245" t="s">
        <v>87</v>
      </c>
      <c r="AY197" s="14" t="s">
        <v>168</v>
      </c>
      <c r="BE197" s="246">
        <f>IF(N197="základná",J197,0)</f>
        <v>0</v>
      </c>
      <c r="BF197" s="246">
        <f>IF(N197="znížená",J197,0)</f>
        <v>0</v>
      </c>
      <c r="BG197" s="246">
        <f>IF(N197="zákl. prenesená",J197,0)</f>
        <v>0</v>
      </c>
      <c r="BH197" s="246">
        <f>IF(N197="zníž. prenesená",J197,0)</f>
        <v>0</v>
      </c>
      <c r="BI197" s="246">
        <f>IF(N197="nulová",J197,0)</f>
        <v>0</v>
      </c>
      <c r="BJ197" s="14" t="s">
        <v>87</v>
      </c>
      <c r="BK197" s="246">
        <f>ROUND(I197*H197,2)</f>
        <v>0</v>
      </c>
      <c r="BL197" s="14" t="s">
        <v>109</v>
      </c>
      <c r="BM197" s="245" t="s">
        <v>649</v>
      </c>
    </row>
    <row r="198" s="2" customFormat="1" ht="16.5" customHeight="1">
      <c r="A198" s="35"/>
      <c r="B198" s="36"/>
      <c r="C198" s="234" t="s">
        <v>642</v>
      </c>
      <c r="D198" s="234" t="s">
        <v>170</v>
      </c>
      <c r="E198" s="235" t="s">
        <v>651</v>
      </c>
      <c r="F198" s="236" t="s">
        <v>652</v>
      </c>
      <c r="G198" s="237" t="s">
        <v>209</v>
      </c>
      <c r="H198" s="238">
        <v>1</v>
      </c>
      <c r="I198" s="239"/>
      <c r="J198" s="238">
        <f>ROUND(I198*H198,2)</f>
        <v>0</v>
      </c>
      <c r="K198" s="240"/>
      <c r="L198" s="41"/>
      <c r="M198" s="241" t="s">
        <v>1</v>
      </c>
      <c r="N198" s="242" t="s">
        <v>41</v>
      </c>
      <c r="O198" s="94"/>
      <c r="P198" s="243">
        <f>O198*H198</f>
        <v>0</v>
      </c>
      <c r="Q198" s="243">
        <v>5.0000000000000002E-05</v>
      </c>
      <c r="R198" s="243">
        <f>Q198*H198</f>
        <v>5.0000000000000002E-05</v>
      </c>
      <c r="S198" s="243">
        <v>0</v>
      </c>
      <c r="T198" s="24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5" t="s">
        <v>109</v>
      </c>
      <c r="AT198" s="245" t="s">
        <v>170</v>
      </c>
      <c r="AU198" s="245" t="s">
        <v>87</v>
      </c>
      <c r="AY198" s="14" t="s">
        <v>168</v>
      </c>
      <c r="BE198" s="246">
        <f>IF(N198="základná",J198,0)</f>
        <v>0</v>
      </c>
      <c r="BF198" s="246">
        <f>IF(N198="znížená",J198,0)</f>
        <v>0</v>
      </c>
      <c r="BG198" s="246">
        <f>IF(N198="zákl. prenesená",J198,0)</f>
        <v>0</v>
      </c>
      <c r="BH198" s="246">
        <f>IF(N198="zníž. prenesená",J198,0)</f>
        <v>0</v>
      </c>
      <c r="BI198" s="246">
        <f>IF(N198="nulová",J198,0)</f>
        <v>0</v>
      </c>
      <c r="BJ198" s="14" t="s">
        <v>87</v>
      </c>
      <c r="BK198" s="246">
        <f>ROUND(I198*H198,2)</f>
        <v>0</v>
      </c>
      <c r="BL198" s="14" t="s">
        <v>109</v>
      </c>
      <c r="BM198" s="245" t="s">
        <v>653</v>
      </c>
    </row>
    <row r="199" s="2" customFormat="1" ht="24.15" customHeight="1">
      <c r="A199" s="35"/>
      <c r="B199" s="36"/>
      <c r="C199" s="247" t="s">
        <v>646</v>
      </c>
      <c r="D199" s="247" t="s">
        <v>212</v>
      </c>
      <c r="E199" s="248" t="s">
        <v>654</v>
      </c>
      <c r="F199" s="249" t="s">
        <v>655</v>
      </c>
      <c r="G199" s="250" t="s">
        <v>209</v>
      </c>
      <c r="H199" s="251">
        <v>1</v>
      </c>
      <c r="I199" s="252"/>
      <c r="J199" s="251">
        <f>ROUND(I199*H199,2)</f>
        <v>0</v>
      </c>
      <c r="K199" s="253"/>
      <c r="L199" s="254"/>
      <c r="M199" s="255" t="s">
        <v>1</v>
      </c>
      <c r="N199" s="256" t="s">
        <v>41</v>
      </c>
      <c r="O199" s="94"/>
      <c r="P199" s="243">
        <f>O199*H199</f>
        <v>0</v>
      </c>
      <c r="Q199" s="243">
        <v>0.00093000000000000005</v>
      </c>
      <c r="R199" s="243">
        <f>Q199*H199</f>
        <v>0.00093000000000000005</v>
      </c>
      <c r="S199" s="243">
        <v>0</v>
      </c>
      <c r="T199" s="244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45" t="s">
        <v>197</v>
      </c>
      <c r="AT199" s="245" t="s">
        <v>212</v>
      </c>
      <c r="AU199" s="245" t="s">
        <v>87</v>
      </c>
      <c r="AY199" s="14" t="s">
        <v>168</v>
      </c>
      <c r="BE199" s="246">
        <f>IF(N199="základná",J199,0)</f>
        <v>0</v>
      </c>
      <c r="BF199" s="246">
        <f>IF(N199="znížená",J199,0)</f>
        <v>0</v>
      </c>
      <c r="BG199" s="246">
        <f>IF(N199="zákl. prenesená",J199,0)</f>
        <v>0</v>
      </c>
      <c r="BH199" s="246">
        <f>IF(N199="zníž. prenesená",J199,0)</f>
        <v>0</v>
      </c>
      <c r="BI199" s="246">
        <f>IF(N199="nulová",J199,0)</f>
        <v>0</v>
      </c>
      <c r="BJ199" s="14" t="s">
        <v>87</v>
      </c>
      <c r="BK199" s="246">
        <f>ROUND(I199*H199,2)</f>
        <v>0</v>
      </c>
      <c r="BL199" s="14" t="s">
        <v>109</v>
      </c>
      <c r="BM199" s="245" t="s">
        <v>656</v>
      </c>
    </row>
    <row r="200" s="2" customFormat="1" ht="16.5" customHeight="1">
      <c r="A200" s="35"/>
      <c r="B200" s="36"/>
      <c r="C200" s="234" t="s">
        <v>650</v>
      </c>
      <c r="D200" s="234" t="s">
        <v>170</v>
      </c>
      <c r="E200" s="235" t="s">
        <v>658</v>
      </c>
      <c r="F200" s="236" t="s">
        <v>659</v>
      </c>
      <c r="G200" s="237" t="s">
        <v>209</v>
      </c>
      <c r="H200" s="238">
        <v>1</v>
      </c>
      <c r="I200" s="239"/>
      <c r="J200" s="238">
        <f>ROUND(I200*H200,2)</f>
        <v>0</v>
      </c>
      <c r="K200" s="240"/>
      <c r="L200" s="41"/>
      <c r="M200" s="241" t="s">
        <v>1</v>
      </c>
      <c r="N200" s="242" t="s">
        <v>41</v>
      </c>
      <c r="O200" s="94"/>
      <c r="P200" s="243">
        <f>O200*H200</f>
        <v>0</v>
      </c>
      <c r="Q200" s="243">
        <v>5.0000000000000002E-05</v>
      </c>
      <c r="R200" s="243">
        <f>Q200*H200</f>
        <v>5.0000000000000002E-05</v>
      </c>
      <c r="S200" s="243">
        <v>0</v>
      </c>
      <c r="T200" s="24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5" t="s">
        <v>109</v>
      </c>
      <c r="AT200" s="245" t="s">
        <v>170</v>
      </c>
      <c r="AU200" s="245" t="s">
        <v>87</v>
      </c>
      <c r="AY200" s="14" t="s">
        <v>168</v>
      </c>
      <c r="BE200" s="246">
        <f>IF(N200="základná",J200,0)</f>
        <v>0</v>
      </c>
      <c r="BF200" s="246">
        <f>IF(N200="znížená",J200,0)</f>
        <v>0</v>
      </c>
      <c r="BG200" s="246">
        <f>IF(N200="zákl. prenesená",J200,0)</f>
        <v>0</v>
      </c>
      <c r="BH200" s="246">
        <f>IF(N200="zníž. prenesená",J200,0)</f>
        <v>0</v>
      </c>
      <c r="BI200" s="246">
        <f>IF(N200="nulová",J200,0)</f>
        <v>0</v>
      </c>
      <c r="BJ200" s="14" t="s">
        <v>87</v>
      </c>
      <c r="BK200" s="246">
        <f>ROUND(I200*H200,2)</f>
        <v>0</v>
      </c>
      <c r="BL200" s="14" t="s">
        <v>109</v>
      </c>
      <c r="BM200" s="245" t="s">
        <v>660</v>
      </c>
    </row>
    <row r="201" s="2" customFormat="1" ht="24.15" customHeight="1">
      <c r="A201" s="35"/>
      <c r="B201" s="36"/>
      <c r="C201" s="247" t="s">
        <v>268</v>
      </c>
      <c r="D201" s="247" t="s">
        <v>212</v>
      </c>
      <c r="E201" s="248" t="s">
        <v>662</v>
      </c>
      <c r="F201" s="249" t="s">
        <v>663</v>
      </c>
      <c r="G201" s="250" t="s">
        <v>209</v>
      </c>
      <c r="H201" s="251">
        <v>1</v>
      </c>
      <c r="I201" s="252"/>
      <c r="J201" s="251">
        <f>ROUND(I201*H201,2)</f>
        <v>0</v>
      </c>
      <c r="K201" s="253"/>
      <c r="L201" s="254"/>
      <c r="M201" s="255" t="s">
        <v>1</v>
      </c>
      <c r="N201" s="256" t="s">
        <v>41</v>
      </c>
      <c r="O201" s="94"/>
      <c r="P201" s="243">
        <f>O201*H201</f>
        <v>0</v>
      </c>
      <c r="Q201" s="243">
        <v>0.00122</v>
      </c>
      <c r="R201" s="243">
        <f>Q201*H201</f>
        <v>0.00122</v>
      </c>
      <c r="S201" s="243">
        <v>0</v>
      </c>
      <c r="T201" s="244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45" t="s">
        <v>197</v>
      </c>
      <c r="AT201" s="245" t="s">
        <v>212</v>
      </c>
      <c r="AU201" s="245" t="s">
        <v>87</v>
      </c>
      <c r="AY201" s="14" t="s">
        <v>168</v>
      </c>
      <c r="BE201" s="246">
        <f>IF(N201="základná",J201,0)</f>
        <v>0</v>
      </c>
      <c r="BF201" s="246">
        <f>IF(N201="znížená",J201,0)</f>
        <v>0</v>
      </c>
      <c r="BG201" s="246">
        <f>IF(N201="zákl. prenesená",J201,0)</f>
        <v>0</v>
      </c>
      <c r="BH201" s="246">
        <f>IF(N201="zníž. prenesená",J201,0)</f>
        <v>0</v>
      </c>
      <c r="BI201" s="246">
        <f>IF(N201="nulová",J201,0)</f>
        <v>0</v>
      </c>
      <c r="BJ201" s="14" t="s">
        <v>87</v>
      </c>
      <c r="BK201" s="246">
        <f>ROUND(I201*H201,2)</f>
        <v>0</v>
      </c>
      <c r="BL201" s="14" t="s">
        <v>109</v>
      </c>
      <c r="BM201" s="245" t="s">
        <v>664</v>
      </c>
    </row>
    <row r="202" s="2" customFormat="1" ht="24.15" customHeight="1">
      <c r="A202" s="35"/>
      <c r="B202" s="36"/>
      <c r="C202" s="234" t="s">
        <v>657</v>
      </c>
      <c r="D202" s="234" t="s">
        <v>170</v>
      </c>
      <c r="E202" s="235" t="s">
        <v>666</v>
      </c>
      <c r="F202" s="236" t="s">
        <v>667</v>
      </c>
      <c r="G202" s="237" t="s">
        <v>209</v>
      </c>
      <c r="H202" s="238">
        <v>1</v>
      </c>
      <c r="I202" s="239"/>
      <c r="J202" s="238">
        <f>ROUND(I202*H202,2)</f>
        <v>0</v>
      </c>
      <c r="K202" s="240"/>
      <c r="L202" s="41"/>
      <c r="M202" s="241" t="s">
        <v>1</v>
      </c>
      <c r="N202" s="242" t="s">
        <v>41</v>
      </c>
      <c r="O202" s="94"/>
      <c r="P202" s="243">
        <f>O202*H202</f>
        <v>0</v>
      </c>
      <c r="Q202" s="243">
        <v>0.34099000000000002</v>
      </c>
      <c r="R202" s="243">
        <f>Q202*H202</f>
        <v>0.34099000000000002</v>
      </c>
      <c r="S202" s="243">
        <v>0</v>
      </c>
      <c r="T202" s="244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5" t="s">
        <v>109</v>
      </c>
      <c r="AT202" s="245" t="s">
        <v>170</v>
      </c>
      <c r="AU202" s="245" t="s">
        <v>87</v>
      </c>
      <c r="AY202" s="14" t="s">
        <v>168</v>
      </c>
      <c r="BE202" s="246">
        <f>IF(N202="základná",J202,0)</f>
        <v>0</v>
      </c>
      <c r="BF202" s="246">
        <f>IF(N202="znížená",J202,0)</f>
        <v>0</v>
      </c>
      <c r="BG202" s="246">
        <f>IF(N202="zákl. prenesená",J202,0)</f>
        <v>0</v>
      </c>
      <c r="BH202" s="246">
        <f>IF(N202="zníž. prenesená",J202,0)</f>
        <v>0</v>
      </c>
      <c r="BI202" s="246">
        <f>IF(N202="nulová",J202,0)</f>
        <v>0</v>
      </c>
      <c r="BJ202" s="14" t="s">
        <v>87</v>
      </c>
      <c r="BK202" s="246">
        <f>ROUND(I202*H202,2)</f>
        <v>0</v>
      </c>
      <c r="BL202" s="14" t="s">
        <v>109</v>
      </c>
      <c r="BM202" s="245" t="s">
        <v>1090</v>
      </c>
    </row>
    <row r="203" s="2" customFormat="1" ht="24.15" customHeight="1">
      <c r="A203" s="35"/>
      <c r="B203" s="36"/>
      <c r="C203" s="247" t="s">
        <v>661</v>
      </c>
      <c r="D203" s="247" t="s">
        <v>212</v>
      </c>
      <c r="E203" s="248" t="s">
        <v>670</v>
      </c>
      <c r="F203" s="249" t="s">
        <v>671</v>
      </c>
      <c r="G203" s="250" t="s">
        <v>209</v>
      </c>
      <c r="H203" s="251">
        <v>1</v>
      </c>
      <c r="I203" s="252"/>
      <c r="J203" s="251">
        <f>ROUND(I203*H203,2)</f>
        <v>0</v>
      </c>
      <c r="K203" s="253"/>
      <c r="L203" s="254"/>
      <c r="M203" s="255" t="s">
        <v>1</v>
      </c>
      <c r="N203" s="256" t="s">
        <v>41</v>
      </c>
      <c r="O203" s="94"/>
      <c r="P203" s="243">
        <f>O203*H203</f>
        <v>0</v>
      </c>
      <c r="Q203" s="243">
        <v>0.17499999999999999</v>
      </c>
      <c r="R203" s="243">
        <f>Q203*H203</f>
        <v>0.17499999999999999</v>
      </c>
      <c r="S203" s="243">
        <v>0</v>
      </c>
      <c r="T203" s="244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45" t="s">
        <v>197</v>
      </c>
      <c r="AT203" s="245" t="s">
        <v>212</v>
      </c>
      <c r="AU203" s="245" t="s">
        <v>87</v>
      </c>
      <c r="AY203" s="14" t="s">
        <v>168</v>
      </c>
      <c r="BE203" s="246">
        <f>IF(N203="základná",J203,0)</f>
        <v>0</v>
      </c>
      <c r="BF203" s="246">
        <f>IF(N203="znížená",J203,0)</f>
        <v>0</v>
      </c>
      <c r="BG203" s="246">
        <f>IF(N203="zákl. prenesená",J203,0)</f>
        <v>0</v>
      </c>
      <c r="BH203" s="246">
        <f>IF(N203="zníž. prenesená",J203,0)</f>
        <v>0</v>
      </c>
      <c r="BI203" s="246">
        <f>IF(N203="nulová",J203,0)</f>
        <v>0</v>
      </c>
      <c r="BJ203" s="14" t="s">
        <v>87</v>
      </c>
      <c r="BK203" s="246">
        <f>ROUND(I203*H203,2)</f>
        <v>0</v>
      </c>
      <c r="BL203" s="14" t="s">
        <v>109</v>
      </c>
      <c r="BM203" s="245" t="s">
        <v>1091</v>
      </c>
    </row>
    <row r="204" s="2" customFormat="1" ht="24.15" customHeight="1">
      <c r="A204" s="35"/>
      <c r="B204" s="36"/>
      <c r="C204" s="247" t="s">
        <v>665</v>
      </c>
      <c r="D204" s="247" t="s">
        <v>212</v>
      </c>
      <c r="E204" s="248" t="s">
        <v>674</v>
      </c>
      <c r="F204" s="249" t="s">
        <v>675</v>
      </c>
      <c r="G204" s="250" t="s">
        <v>209</v>
      </c>
      <c r="H204" s="251">
        <v>1</v>
      </c>
      <c r="I204" s="252"/>
      <c r="J204" s="251">
        <f>ROUND(I204*H204,2)</f>
        <v>0</v>
      </c>
      <c r="K204" s="253"/>
      <c r="L204" s="254"/>
      <c r="M204" s="255" t="s">
        <v>1</v>
      </c>
      <c r="N204" s="256" t="s">
        <v>41</v>
      </c>
      <c r="O204" s="94"/>
      <c r="P204" s="243">
        <f>O204*H204</f>
        <v>0</v>
      </c>
      <c r="Q204" s="243">
        <v>0.17000000000000001</v>
      </c>
      <c r="R204" s="243">
        <f>Q204*H204</f>
        <v>0.17000000000000001</v>
      </c>
      <c r="S204" s="243">
        <v>0</v>
      </c>
      <c r="T204" s="24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5" t="s">
        <v>197</v>
      </c>
      <c r="AT204" s="245" t="s">
        <v>212</v>
      </c>
      <c r="AU204" s="245" t="s">
        <v>87</v>
      </c>
      <c r="AY204" s="14" t="s">
        <v>168</v>
      </c>
      <c r="BE204" s="246">
        <f>IF(N204="základná",J204,0)</f>
        <v>0</v>
      </c>
      <c r="BF204" s="246">
        <f>IF(N204="znížená",J204,0)</f>
        <v>0</v>
      </c>
      <c r="BG204" s="246">
        <f>IF(N204="zákl. prenesená",J204,0)</f>
        <v>0</v>
      </c>
      <c r="BH204" s="246">
        <f>IF(N204="zníž. prenesená",J204,0)</f>
        <v>0</v>
      </c>
      <c r="BI204" s="246">
        <f>IF(N204="nulová",J204,0)</f>
        <v>0</v>
      </c>
      <c r="BJ204" s="14" t="s">
        <v>87</v>
      </c>
      <c r="BK204" s="246">
        <f>ROUND(I204*H204,2)</f>
        <v>0</v>
      </c>
      <c r="BL204" s="14" t="s">
        <v>109</v>
      </c>
      <c r="BM204" s="245" t="s">
        <v>1092</v>
      </c>
    </row>
    <row r="205" s="2" customFormat="1" ht="24.15" customHeight="1">
      <c r="A205" s="35"/>
      <c r="B205" s="36"/>
      <c r="C205" s="247" t="s">
        <v>669</v>
      </c>
      <c r="D205" s="247" t="s">
        <v>212</v>
      </c>
      <c r="E205" s="248" t="s">
        <v>678</v>
      </c>
      <c r="F205" s="249" t="s">
        <v>679</v>
      </c>
      <c r="G205" s="250" t="s">
        <v>209</v>
      </c>
      <c r="H205" s="251">
        <v>1</v>
      </c>
      <c r="I205" s="252"/>
      <c r="J205" s="251">
        <f>ROUND(I205*H205,2)</f>
        <v>0</v>
      </c>
      <c r="K205" s="253"/>
      <c r="L205" s="254"/>
      <c r="M205" s="255" t="s">
        <v>1</v>
      </c>
      <c r="N205" s="256" t="s">
        <v>41</v>
      </c>
      <c r="O205" s="94"/>
      <c r="P205" s="243">
        <f>O205*H205</f>
        <v>0</v>
      </c>
      <c r="Q205" s="243">
        <v>0.099000000000000005</v>
      </c>
      <c r="R205" s="243">
        <f>Q205*H205</f>
        <v>0.099000000000000005</v>
      </c>
      <c r="S205" s="243">
        <v>0</v>
      </c>
      <c r="T205" s="24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45" t="s">
        <v>197</v>
      </c>
      <c r="AT205" s="245" t="s">
        <v>212</v>
      </c>
      <c r="AU205" s="245" t="s">
        <v>87</v>
      </c>
      <c r="AY205" s="14" t="s">
        <v>168</v>
      </c>
      <c r="BE205" s="246">
        <f>IF(N205="základná",J205,0)</f>
        <v>0</v>
      </c>
      <c r="BF205" s="246">
        <f>IF(N205="znížená",J205,0)</f>
        <v>0</v>
      </c>
      <c r="BG205" s="246">
        <f>IF(N205="zákl. prenesená",J205,0)</f>
        <v>0</v>
      </c>
      <c r="BH205" s="246">
        <f>IF(N205="zníž. prenesená",J205,0)</f>
        <v>0</v>
      </c>
      <c r="BI205" s="246">
        <f>IF(N205="nulová",J205,0)</f>
        <v>0</v>
      </c>
      <c r="BJ205" s="14" t="s">
        <v>87</v>
      </c>
      <c r="BK205" s="246">
        <f>ROUND(I205*H205,2)</f>
        <v>0</v>
      </c>
      <c r="BL205" s="14" t="s">
        <v>109</v>
      </c>
      <c r="BM205" s="245" t="s">
        <v>1093</v>
      </c>
    </row>
    <row r="206" s="2" customFormat="1" ht="24.15" customHeight="1">
      <c r="A206" s="35"/>
      <c r="B206" s="36"/>
      <c r="C206" s="247" t="s">
        <v>673</v>
      </c>
      <c r="D206" s="247" t="s">
        <v>212</v>
      </c>
      <c r="E206" s="248" t="s">
        <v>682</v>
      </c>
      <c r="F206" s="249" t="s">
        <v>683</v>
      </c>
      <c r="G206" s="250" t="s">
        <v>209</v>
      </c>
      <c r="H206" s="251">
        <v>1</v>
      </c>
      <c r="I206" s="252"/>
      <c r="J206" s="251">
        <f>ROUND(I206*H206,2)</f>
        <v>0</v>
      </c>
      <c r="K206" s="253"/>
      <c r="L206" s="254"/>
      <c r="M206" s="255" t="s">
        <v>1</v>
      </c>
      <c r="N206" s="256" t="s">
        <v>41</v>
      </c>
      <c r="O206" s="94"/>
      <c r="P206" s="243">
        <f>O206*H206</f>
        <v>0</v>
      </c>
      <c r="Q206" s="243">
        <v>0.059999999999999998</v>
      </c>
      <c r="R206" s="243">
        <f>Q206*H206</f>
        <v>0.059999999999999998</v>
      </c>
      <c r="S206" s="243">
        <v>0</v>
      </c>
      <c r="T206" s="244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5" t="s">
        <v>197</v>
      </c>
      <c r="AT206" s="245" t="s">
        <v>212</v>
      </c>
      <c r="AU206" s="245" t="s">
        <v>87</v>
      </c>
      <c r="AY206" s="14" t="s">
        <v>168</v>
      </c>
      <c r="BE206" s="246">
        <f>IF(N206="základná",J206,0)</f>
        <v>0</v>
      </c>
      <c r="BF206" s="246">
        <f>IF(N206="znížená",J206,0)</f>
        <v>0</v>
      </c>
      <c r="BG206" s="246">
        <f>IF(N206="zákl. prenesená",J206,0)</f>
        <v>0</v>
      </c>
      <c r="BH206" s="246">
        <f>IF(N206="zníž. prenesená",J206,0)</f>
        <v>0</v>
      </c>
      <c r="BI206" s="246">
        <f>IF(N206="nulová",J206,0)</f>
        <v>0</v>
      </c>
      <c r="BJ206" s="14" t="s">
        <v>87</v>
      </c>
      <c r="BK206" s="246">
        <f>ROUND(I206*H206,2)</f>
        <v>0</v>
      </c>
      <c r="BL206" s="14" t="s">
        <v>109</v>
      </c>
      <c r="BM206" s="245" t="s">
        <v>1094</v>
      </c>
    </row>
    <row r="207" s="2" customFormat="1" ht="33" customHeight="1">
      <c r="A207" s="35"/>
      <c r="B207" s="36"/>
      <c r="C207" s="234" t="s">
        <v>677</v>
      </c>
      <c r="D207" s="234" t="s">
        <v>170</v>
      </c>
      <c r="E207" s="235" t="s">
        <v>686</v>
      </c>
      <c r="F207" s="236" t="s">
        <v>687</v>
      </c>
      <c r="G207" s="237" t="s">
        <v>209</v>
      </c>
      <c r="H207" s="238">
        <v>1</v>
      </c>
      <c r="I207" s="239"/>
      <c r="J207" s="238">
        <f>ROUND(I207*H207,2)</f>
        <v>0</v>
      </c>
      <c r="K207" s="240"/>
      <c r="L207" s="41"/>
      <c r="M207" s="241" t="s">
        <v>1</v>
      </c>
      <c r="N207" s="242" t="s">
        <v>41</v>
      </c>
      <c r="O207" s="94"/>
      <c r="P207" s="243">
        <f>O207*H207</f>
        <v>0</v>
      </c>
      <c r="Q207" s="243">
        <v>0.0083999999999999995</v>
      </c>
      <c r="R207" s="243">
        <f>Q207*H207</f>
        <v>0.0083999999999999995</v>
      </c>
      <c r="S207" s="243">
        <v>0</v>
      </c>
      <c r="T207" s="244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5" t="s">
        <v>109</v>
      </c>
      <c r="AT207" s="245" t="s">
        <v>170</v>
      </c>
      <c r="AU207" s="245" t="s">
        <v>87</v>
      </c>
      <c r="AY207" s="14" t="s">
        <v>168</v>
      </c>
      <c r="BE207" s="246">
        <f>IF(N207="základná",J207,0)</f>
        <v>0</v>
      </c>
      <c r="BF207" s="246">
        <f>IF(N207="znížená",J207,0)</f>
        <v>0</v>
      </c>
      <c r="BG207" s="246">
        <f>IF(N207="zákl. prenesená",J207,0)</f>
        <v>0</v>
      </c>
      <c r="BH207" s="246">
        <f>IF(N207="zníž. prenesená",J207,0)</f>
        <v>0</v>
      </c>
      <c r="BI207" s="246">
        <f>IF(N207="nulová",J207,0)</f>
        <v>0</v>
      </c>
      <c r="BJ207" s="14" t="s">
        <v>87</v>
      </c>
      <c r="BK207" s="246">
        <f>ROUND(I207*H207,2)</f>
        <v>0</v>
      </c>
      <c r="BL207" s="14" t="s">
        <v>109</v>
      </c>
      <c r="BM207" s="245" t="s">
        <v>1095</v>
      </c>
    </row>
    <row r="208" s="2" customFormat="1" ht="24.15" customHeight="1">
      <c r="A208" s="35"/>
      <c r="B208" s="36"/>
      <c r="C208" s="247" t="s">
        <v>681</v>
      </c>
      <c r="D208" s="247" t="s">
        <v>212</v>
      </c>
      <c r="E208" s="248" t="s">
        <v>690</v>
      </c>
      <c r="F208" s="249" t="s">
        <v>691</v>
      </c>
      <c r="G208" s="250" t="s">
        <v>209</v>
      </c>
      <c r="H208" s="251">
        <v>1</v>
      </c>
      <c r="I208" s="252"/>
      <c r="J208" s="251">
        <f>ROUND(I208*H208,2)</f>
        <v>0</v>
      </c>
      <c r="K208" s="253"/>
      <c r="L208" s="254"/>
      <c r="M208" s="255" t="s">
        <v>1</v>
      </c>
      <c r="N208" s="256" t="s">
        <v>41</v>
      </c>
      <c r="O208" s="94"/>
      <c r="P208" s="243">
        <f>O208*H208</f>
        <v>0</v>
      </c>
      <c r="Q208" s="243">
        <v>0.048000000000000001</v>
      </c>
      <c r="R208" s="243">
        <f>Q208*H208</f>
        <v>0.048000000000000001</v>
      </c>
      <c r="S208" s="243">
        <v>0</v>
      </c>
      <c r="T208" s="244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45" t="s">
        <v>197</v>
      </c>
      <c r="AT208" s="245" t="s">
        <v>212</v>
      </c>
      <c r="AU208" s="245" t="s">
        <v>87</v>
      </c>
      <c r="AY208" s="14" t="s">
        <v>168</v>
      </c>
      <c r="BE208" s="246">
        <f>IF(N208="základná",J208,0)</f>
        <v>0</v>
      </c>
      <c r="BF208" s="246">
        <f>IF(N208="znížená",J208,0)</f>
        <v>0</v>
      </c>
      <c r="BG208" s="246">
        <f>IF(N208="zákl. prenesená",J208,0)</f>
        <v>0</v>
      </c>
      <c r="BH208" s="246">
        <f>IF(N208="zníž. prenesená",J208,0)</f>
        <v>0</v>
      </c>
      <c r="BI208" s="246">
        <f>IF(N208="nulová",J208,0)</f>
        <v>0</v>
      </c>
      <c r="BJ208" s="14" t="s">
        <v>87</v>
      </c>
      <c r="BK208" s="246">
        <f>ROUND(I208*H208,2)</f>
        <v>0</v>
      </c>
      <c r="BL208" s="14" t="s">
        <v>109</v>
      </c>
      <c r="BM208" s="245" t="s">
        <v>1096</v>
      </c>
    </row>
    <row r="209" s="2" customFormat="1" ht="21.75" customHeight="1">
      <c r="A209" s="35"/>
      <c r="B209" s="36"/>
      <c r="C209" s="247" t="s">
        <v>685</v>
      </c>
      <c r="D209" s="247" t="s">
        <v>212</v>
      </c>
      <c r="E209" s="248" t="s">
        <v>694</v>
      </c>
      <c r="F209" s="249" t="s">
        <v>695</v>
      </c>
      <c r="G209" s="250" t="s">
        <v>209</v>
      </c>
      <c r="H209" s="251">
        <v>1</v>
      </c>
      <c r="I209" s="252"/>
      <c r="J209" s="251">
        <f>ROUND(I209*H209,2)</f>
        <v>0</v>
      </c>
      <c r="K209" s="253"/>
      <c r="L209" s="254"/>
      <c r="M209" s="255" t="s">
        <v>1</v>
      </c>
      <c r="N209" s="256" t="s">
        <v>41</v>
      </c>
      <c r="O209" s="94"/>
      <c r="P209" s="243">
        <f>O209*H209</f>
        <v>0</v>
      </c>
      <c r="Q209" s="243">
        <v>0.0025000000000000001</v>
      </c>
      <c r="R209" s="243">
        <f>Q209*H209</f>
        <v>0.0025000000000000001</v>
      </c>
      <c r="S209" s="243">
        <v>0</v>
      </c>
      <c r="T209" s="24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45" t="s">
        <v>197</v>
      </c>
      <c r="AT209" s="245" t="s">
        <v>212</v>
      </c>
      <c r="AU209" s="245" t="s">
        <v>87</v>
      </c>
      <c r="AY209" s="14" t="s">
        <v>168</v>
      </c>
      <c r="BE209" s="246">
        <f>IF(N209="základná",J209,0)</f>
        <v>0</v>
      </c>
      <c r="BF209" s="246">
        <f>IF(N209="znížená",J209,0)</f>
        <v>0</v>
      </c>
      <c r="BG209" s="246">
        <f>IF(N209="zákl. prenesená",J209,0)</f>
        <v>0</v>
      </c>
      <c r="BH209" s="246">
        <f>IF(N209="zníž. prenesená",J209,0)</f>
        <v>0</v>
      </c>
      <c r="BI209" s="246">
        <f>IF(N209="nulová",J209,0)</f>
        <v>0</v>
      </c>
      <c r="BJ209" s="14" t="s">
        <v>87</v>
      </c>
      <c r="BK209" s="246">
        <f>ROUND(I209*H209,2)</f>
        <v>0</v>
      </c>
      <c r="BL209" s="14" t="s">
        <v>109</v>
      </c>
      <c r="BM209" s="245" t="s">
        <v>1097</v>
      </c>
    </row>
    <row r="210" s="2" customFormat="1" ht="24.15" customHeight="1">
      <c r="A210" s="35"/>
      <c r="B210" s="36"/>
      <c r="C210" s="234" t="s">
        <v>689</v>
      </c>
      <c r="D210" s="234" t="s">
        <v>170</v>
      </c>
      <c r="E210" s="235" t="s">
        <v>698</v>
      </c>
      <c r="F210" s="236" t="s">
        <v>699</v>
      </c>
      <c r="G210" s="237" t="s">
        <v>209</v>
      </c>
      <c r="H210" s="238">
        <v>1</v>
      </c>
      <c r="I210" s="239"/>
      <c r="J210" s="238">
        <f>ROUND(I210*H210,2)</f>
        <v>0</v>
      </c>
      <c r="K210" s="240"/>
      <c r="L210" s="41"/>
      <c r="M210" s="241" t="s">
        <v>1</v>
      </c>
      <c r="N210" s="242" t="s">
        <v>41</v>
      </c>
      <c r="O210" s="94"/>
      <c r="P210" s="243">
        <f>O210*H210</f>
        <v>0</v>
      </c>
      <c r="Q210" s="243">
        <v>0.41064</v>
      </c>
      <c r="R210" s="243">
        <f>Q210*H210</f>
        <v>0.41064</v>
      </c>
      <c r="S210" s="243">
        <v>0</v>
      </c>
      <c r="T210" s="24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45" t="s">
        <v>109</v>
      </c>
      <c r="AT210" s="245" t="s">
        <v>170</v>
      </c>
      <c r="AU210" s="245" t="s">
        <v>87</v>
      </c>
      <c r="AY210" s="14" t="s">
        <v>168</v>
      </c>
      <c r="BE210" s="246">
        <f>IF(N210="základná",J210,0)</f>
        <v>0</v>
      </c>
      <c r="BF210" s="246">
        <f>IF(N210="znížená",J210,0)</f>
        <v>0</v>
      </c>
      <c r="BG210" s="246">
        <f>IF(N210="zákl. prenesená",J210,0)</f>
        <v>0</v>
      </c>
      <c r="BH210" s="246">
        <f>IF(N210="zníž. prenesená",J210,0)</f>
        <v>0</v>
      </c>
      <c r="BI210" s="246">
        <f>IF(N210="nulová",J210,0)</f>
        <v>0</v>
      </c>
      <c r="BJ210" s="14" t="s">
        <v>87</v>
      </c>
      <c r="BK210" s="246">
        <f>ROUND(I210*H210,2)</f>
        <v>0</v>
      </c>
      <c r="BL210" s="14" t="s">
        <v>109</v>
      </c>
      <c r="BM210" s="245" t="s">
        <v>700</v>
      </c>
    </row>
    <row r="211" s="2" customFormat="1" ht="24.15" customHeight="1">
      <c r="A211" s="35"/>
      <c r="B211" s="36"/>
      <c r="C211" s="234" t="s">
        <v>693</v>
      </c>
      <c r="D211" s="234" t="s">
        <v>170</v>
      </c>
      <c r="E211" s="235" t="s">
        <v>1098</v>
      </c>
      <c r="F211" s="236" t="s">
        <v>1099</v>
      </c>
      <c r="G211" s="237" t="s">
        <v>209</v>
      </c>
      <c r="H211" s="238">
        <v>1</v>
      </c>
      <c r="I211" s="239"/>
      <c r="J211" s="238">
        <f>ROUND(I211*H211,2)</f>
        <v>0</v>
      </c>
      <c r="K211" s="240"/>
      <c r="L211" s="41"/>
      <c r="M211" s="241" t="s">
        <v>1</v>
      </c>
      <c r="N211" s="242" t="s">
        <v>41</v>
      </c>
      <c r="O211" s="94"/>
      <c r="P211" s="243">
        <f>O211*H211</f>
        <v>0</v>
      </c>
      <c r="Q211" s="243">
        <v>0.30587999999999999</v>
      </c>
      <c r="R211" s="243">
        <f>Q211*H211</f>
        <v>0.30587999999999999</v>
      </c>
      <c r="S211" s="243">
        <v>0</v>
      </c>
      <c r="T211" s="244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45" t="s">
        <v>109</v>
      </c>
      <c r="AT211" s="245" t="s">
        <v>170</v>
      </c>
      <c r="AU211" s="245" t="s">
        <v>87</v>
      </c>
      <c r="AY211" s="14" t="s">
        <v>168</v>
      </c>
      <c r="BE211" s="246">
        <f>IF(N211="základná",J211,0)</f>
        <v>0</v>
      </c>
      <c r="BF211" s="246">
        <f>IF(N211="znížená",J211,0)</f>
        <v>0</v>
      </c>
      <c r="BG211" s="246">
        <f>IF(N211="zákl. prenesená",J211,0)</f>
        <v>0</v>
      </c>
      <c r="BH211" s="246">
        <f>IF(N211="zníž. prenesená",J211,0)</f>
        <v>0</v>
      </c>
      <c r="BI211" s="246">
        <f>IF(N211="nulová",J211,0)</f>
        <v>0</v>
      </c>
      <c r="BJ211" s="14" t="s">
        <v>87</v>
      </c>
      <c r="BK211" s="246">
        <f>ROUND(I211*H211,2)</f>
        <v>0</v>
      </c>
      <c r="BL211" s="14" t="s">
        <v>109</v>
      </c>
      <c r="BM211" s="245" t="s">
        <v>1100</v>
      </c>
    </row>
    <row r="212" s="2" customFormat="1" ht="16.5" customHeight="1">
      <c r="A212" s="35"/>
      <c r="B212" s="36"/>
      <c r="C212" s="247" t="s">
        <v>697</v>
      </c>
      <c r="D212" s="247" t="s">
        <v>212</v>
      </c>
      <c r="E212" s="248" t="s">
        <v>1101</v>
      </c>
      <c r="F212" s="249" t="s">
        <v>1102</v>
      </c>
      <c r="G212" s="250" t="s">
        <v>209</v>
      </c>
      <c r="H212" s="251">
        <v>1</v>
      </c>
      <c r="I212" s="252"/>
      <c r="J212" s="251">
        <f>ROUND(I212*H212,2)</f>
        <v>0</v>
      </c>
      <c r="K212" s="253"/>
      <c r="L212" s="254"/>
      <c r="M212" s="255" t="s">
        <v>1</v>
      </c>
      <c r="N212" s="256" t="s">
        <v>41</v>
      </c>
      <c r="O212" s="94"/>
      <c r="P212" s="243">
        <f>O212*H212</f>
        <v>0</v>
      </c>
      <c r="Q212" s="243">
        <v>0.0074999999999999997</v>
      </c>
      <c r="R212" s="243">
        <f>Q212*H212</f>
        <v>0.0074999999999999997</v>
      </c>
      <c r="S212" s="243">
        <v>0</v>
      </c>
      <c r="T212" s="24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45" t="s">
        <v>197</v>
      </c>
      <c r="AT212" s="245" t="s">
        <v>212</v>
      </c>
      <c r="AU212" s="245" t="s">
        <v>87</v>
      </c>
      <c r="AY212" s="14" t="s">
        <v>168</v>
      </c>
      <c r="BE212" s="246">
        <f>IF(N212="základná",J212,0)</f>
        <v>0</v>
      </c>
      <c r="BF212" s="246">
        <f>IF(N212="znížená",J212,0)</f>
        <v>0</v>
      </c>
      <c r="BG212" s="246">
        <f>IF(N212="zákl. prenesená",J212,0)</f>
        <v>0</v>
      </c>
      <c r="BH212" s="246">
        <f>IF(N212="zníž. prenesená",J212,0)</f>
        <v>0</v>
      </c>
      <c r="BI212" s="246">
        <f>IF(N212="nulová",J212,0)</f>
        <v>0</v>
      </c>
      <c r="BJ212" s="14" t="s">
        <v>87</v>
      </c>
      <c r="BK212" s="246">
        <f>ROUND(I212*H212,2)</f>
        <v>0</v>
      </c>
      <c r="BL212" s="14" t="s">
        <v>109</v>
      </c>
      <c r="BM212" s="245" t="s">
        <v>1103</v>
      </c>
    </row>
    <row r="213" s="12" customFormat="1" ht="22.8" customHeight="1">
      <c r="A213" s="12"/>
      <c r="B213" s="218"/>
      <c r="C213" s="219"/>
      <c r="D213" s="220" t="s">
        <v>74</v>
      </c>
      <c r="E213" s="232" t="s">
        <v>201</v>
      </c>
      <c r="F213" s="232" t="s">
        <v>205</v>
      </c>
      <c r="G213" s="219"/>
      <c r="H213" s="219"/>
      <c r="I213" s="222"/>
      <c r="J213" s="233">
        <f>BK213</f>
        <v>0</v>
      </c>
      <c r="K213" s="219"/>
      <c r="L213" s="224"/>
      <c r="M213" s="225"/>
      <c r="N213" s="226"/>
      <c r="O213" s="226"/>
      <c r="P213" s="227">
        <f>SUM(P214:P267)</f>
        <v>0</v>
      </c>
      <c r="Q213" s="226"/>
      <c r="R213" s="227">
        <f>SUM(R214:R267)</f>
        <v>31.500462599999999</v>
      </c>
      <c r="S213" s="226"/>
      <c r="T213" s="228">
        <f>SUM(T214:T267)</f>
        <v>4.1144500000000006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9" t="s">
        <v>79</v>
      </c>
      <c r="AT213" s="230" t="s">
        <v>74</v>
      </c>
      <c r="AU213" s="230" t="s">
        <v>79</v>
      </c>
      <c r="AY213" s="229" t="s">
        <v>168</v>
      </c>
      <c r="BK213" s="231">
        <f>SUM(BK214:BK267)</f>
        <v>0</v>
      </c>
    </row>
    <row r="214" s="2" customFormat="1" ht="24.15" customHeight="1">
      <c r="A214" s="35"/>
      <c r="B214" s="36"/>
      <c r="C214" s="234" t="s">
        <v>701</v>
      </c>
      <c r="D214" s="234" t="s">
        <v>170</v>
      </c>
      <c r="E214" s="235" t="s">
        <v>1104</v>
      </c>
      <c r="F214" s="236" t="s">
        <v>1105</v>
      </c>
      <c r="G214" s="237" t="s">
        <v>1106</v>
      </c>
      <c r="H214" s="238">
        <v>1</v>
      </c>
      <c r="I214" s="239"/>
      <c r="J214" s="238">
        <f>ROUND(I214*H214,2)</f>
        <v>0</v>
      </c>
      <c r="K214" s="240"/>
      <c r="L214" s="41"/>
      <c r="M214" s="241" t="s">
        <v>1</v>
      </c>
      <c r="N214" s="242" t="s">
        <v>41</v>
      </c>
      <c r="O214" s="94"/>
      <c r="P214" s="243">
        <f>O214*H214</f>
        <v>0</v>
      </c>
      <c r="Q214" s="243">
        <v>0.22133</v>
      </c>
      <c r="R214" s="243">
        <f>Q214*H214</f>
        <v>0.22133</v>
      </c>
      <c r="S214" s="243">
        <v>0</v>
      </c>
      <c r="T214" s="244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45" t="s">
        <v>109</v>
      </c>
      <c r="AT214" s="245" t="s">
        <v>170</v>
      </c>
      <c r="AU214" s="245" t="s">
        <v>87</v>
      </c>
      <c r="AY214" s="14" t="s">
        <v>168</v>
      </c>
      <c r="BE214" s="246">
        <f>IF(N214="základná",J214,0)</f>
        <v>0</v>
      </c>
      <c r="BF214" s="246">
        <f>IF(N214="znížená",J214,0)</f>
        <v>0</v>
      </c>
      <c r="BG214" s="246">
        <f>IF(N214="zákl. prenesená",J214,0)</f>
        <v>0</v>
      </c>
      <c r="BH214" s="246">
        <f>IF(N214="zníž. prenesená",J214,0)</f>
        <v>0</v>
      </c>
      <c r="BI214" s="246">
        <f>IF(N214="nulová",J214,0)</f>
        <v>0</v>
      </c>
      <c r="BJ214" s="14" t="s">
        <v>87</v>
      </c>
      <c r="BK214" s="246">
        <f>ROUND(I214*H214,2)</f>
        <v>0</v>
      </c>
      <c r="BL214" s="14" t="s">
        <v>109</v>
      </c>
      <c r="BM214" s="245" t="s">
        <v>704</v>
      </c>
    </row>
    <row r="215" s="2" customFormat="1" ht="37.8" customHeight="1">
      <c r="A215" s="35"/>
      <c r="B215" s="36"/>
      <c r="C215" s="234" t="s">
        <v>705</v>
      </c>
      <c r="D215" s="234" t="s">
        <v>170</v>
      </c>
      <c r="E215" s="235" t="s">
        <v>718</v>
      </c>
      <c r="F215" s="236" t="s">
        <v>719</v>
      </c>
      <c r="G215" s="237" t="s">
        <v>267</v>
      </c>
      <c r="H215" s="238">
        <v>81.599999999999994</v>
      </c>
      <c r="I215" s="239"/>
      <c r="J215" s="238">
        <f>ROUND(I215*H215,2)</f>
        <v>0</v>
      </c>
      <c r="K215" s="240"/>
      <c r="L215" s="41"/>
      <c r="M215" s="241" t="s">
        <v>1</v>
      </c>
      <c r="N215" s="242" t="s">
        <v>41</v>
      </c>
      <c r="O215" s="94"/>
      <c r="P215" s="243">
        <f>O215*H215</f>
        <v>0</v>
      </c>
      <c r="Q215" s="243">
        <v>0.00011</v>
      </c>
      <c r="R215" s="243">
        <f>Q215*H215</f>
        <v>0.0089759999999999996</v>
      </c>
      <c r="S215" s="243">
        <v>0</v>
      </c>
      <c r="T215" s="244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45" t="s">
        <v>109</v>
      </c>
      <c r="AT215" s="245" t="s">
        <v>170</v>
      </c>
      <c r="AU215" s="245" t="s">
        <v>87</v>
      </c>
      <c r="AY215" s="14" t="s">
        <v>168</v>
      </c>
      <c r="BE215" s="246">
        <f>IF(N215="základná",J215,0)</f>
        <v>0</v>
      </c>
      <c r="BF215" s="246">
        <f>IF(N215="znížená",J215,0)</f>
        <v>0</v>
      </c>
      <c r="BG215" s="246">
        <f>IF(N215="zákl. prenesená",J215,0)</f>
        <v>0</v>
      </c>
      <c r="BH215" s="246">
        <f>IF(N215="zníž. prenesená",J215,0)</f>
        <v>0</v>
      </c>
      <c r="BI215" s="246">
        <f>IF(N215="nulová",J215,0)</f>
        <v>0</v>
      </c>
      <c r="BJ215" s="14" t="s">
        <v>87</v>
      </c>
      <c r="BK215" s="246">
        <f>ROUND(I215*H215,2)</f>
        <v>0</v>
      </c>
      <c r="BL215" s="14" t="s">
        <v>109</v>
      </c>
      <c r="BM215" s="245" t="s">
        <v>720</v>
      </c>
    </row>
    <row r="216" s="2" customFormat="1" ht="33" customHeight="1">
      <c r="A216" s="35"/>
      <c r="B216" s="36"/>
      <c r="C216" s="234" t="s">
        <v>709</v>
      </c>
      <c r="D216" s="234" t="s">
        <v>170</v>
      </c>
      <c r="E216" s="235" t="s">
        <v>722</v>
      </c>
      <c r="F216" s="236" t="s">
        <v>723</v>
      </c>
      <c r="G216" s="237" t="s">
        <v>267</v>
      </c>
      <c r="H216" s="238">
        <v>74</v>
      </c>
      <c r="I216" s="239"/>
      <c r="J216" s="238">
        <f>ROUND(I216*H216,2)</f>
        <v>0</v>
      </c>
      <c r="K216" s="240"/>
      <c r="L216" s="41"/>
      <c r="M216" s="241" t="s">
        <v>1</v>
      </c>
      <c r="N216" s="242" t="s">
        <v>41</v>
      </c>
      <c r="O216" s="94"/>
      <c r="P216" s="243">
        <f>O216*H216</f>
        <v>0</v>
      </c>
      <c r="Q216" s="243">
        <v>0.00011</v>
      </c>
      <c r="R216" s="243">
        <f>Q216*H216</f>
        <v>0.0081399999999999997</v>
      </c>
      <c r="S216" s="243">
        <v>0</v>
      </c>
      <c r="T216" s="244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45" t="s">
        <v>109</v>
      </c>
      <c r="AT216" s="245" t="s">
        <v>170</v>
      </c>
      <c r="AU216" s="245" t="s">
        <v>87</v>
      </c>
      <c r="AY216" s="14" t="s">
        <v>168</v>
      </c>
      <c r="BE216" s="246">
        <f>IF(N216="základná",J216,0)</f>
        <v>0</v>
      </c>
      <c r="BF216" s="246">
        <f>IF(N216="znížená",J216,0)</f>
        <v>0</v>
      </c>
      <c r="BG216" s="246">
        <f>IF(N216="zákl. prenesená",J216,0)</f>
        <v>0</v>
      </c>
      <c r="BH216" s="246">
        <f>IF(N216="zníž. prenesená",J216,0)</f>
        <v>0</v>
      </c>
      <c r="BI216" s="246">
        <f>IF(N216="nulová",J216,0)</f>
        <v>0</v>
      </c>
      <c r="BJ216" s="14" t="s">
        <v>87</v>
      </c>
      <c r="BK216" s="246">
        <f>ROUND(I216*H216,2)</f>
        <v>0</v>
      </c>
      <c r="BL216" s="14" t="s">
        <v>109</v>
      </c>
      <c r="BM216" s="245" t="s">
        <v>724</v>
      </c>
    </row>
    <row r="217" s="2" customFormat="1" ht="37.8" customHeight="1">
      <c r="A217" s="35"/>
      <c r="B217" s="36"/>
      <c r="C217" s="234" t="s">
        <v>713</v>
      </c>
      <c r="D217" s="234" t="s">
        <v>170</v>
      </c>
      <c r="E217" s="235" t="s">
        <v>730</v>
      </c>
      <c r="F217" s="236" t="s">
        <v>731</v>
      </c>
      <c r="G217" s="237" t="s">
        <v>173</v>
      </c>
      <c r="H217" s="238">
        <v>2</v>
      </c>
      <c r="I217" s="239"/>
      <c r="J217" s="238">
        <f>ROUND(I217*H217,2)</f>
        <v>0</v>
      </c>
      <c r="K217" s="240"/>
      <c r="L217" s="41"/>
      <c r="M217" s="241" t="s">
        <v>1</v>
      </c>
      <c r="N217" s="242" t="s">
        <v>41</v>
      </c>
      <c r="O217" s="94"/>
      <c r="P217" s="243">
        <f>O217*H217</f>
        <v>0</v>
      </c>
      <c r="Q217" s="243">
        <v>0.00089999999999999998</v>
      </c>
      <c r="R217" s="243">
        <f>Q217*H217</f>
        <v>0.0018</v>
      </c>
      <c r="S217" s="243">
        <v>0</v>
      </c>
      <c r="T217" s="244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45" t="s">
        <v>109</v>
      </c>
      <c r="AT217" s="245" t="s">
        <v>170</v>
      </c>
      <c r="AU217" s="245" t="s">
        <v>87</v>
      </c>
      <c r="AY217" s="14" t="s">
        <v>168</v>
      </c>
      <c r="BE217" s="246">
        <f>IF(N217="základná",J217,0)</f>
        <v>0</v>
      </c>
      <c r="BF217" s="246">
        <f>IF(N217="znížená",J217,0)</f>
        <v>0</v>
      </c>
      <c r="BG217" s="246">
        <f>IF(N217="zákl. prenesená",J217,0)</f>
        <v>0</v>
      </c>
      <c r="BH217" s="246">
        <f>IF(N217="zníž. prenesená",J217,0)</f>
        <v>0</v>
      </c>
      <c r="BI217" s="246">
        <f>IF(N217="nulová",J217,0)</f>
        <v>0</v>
      </c>
      <c r="BJ217" s="14" t="s">
        <v>87</v>
      </c>
      <c r="BK217" s="246">
        <f>ROUND(I217*H217,2)</f>
        <v>0</v>
      </c>
      <c r="BL217" s="14" t="s">
        <v>109</v>
      </c>
      <c r="BM217" s="245" t="s">
        <v>732</v>
      </c>
    </row>
    <row r="218" s="2" customFormat="1" ht="37.8" customHeight="1">
      <c r="A218" s="35"/>
      <c r="B218" s="36"/>
      <c r="C218" s="234" t="s">
        <v>717</v>
      </c>
      <c r="D218" s="234" t="s">
        <v>170</v>
      </c>
      <c r="E218" s="235" t="s">
        <v>734</v>
      </c>
      <c r="F218" s="236" t="s">
        <v>735</v>
      </c>
      <c r="G218" s="237" t="s">
        <v>173</v>
      </c>
      <c r="H218" s="238">
        <v>2</v>
      </c>
      <c r="I218" s="239"/>
      <c r="J218" s="238">
        <f>ROUND(I218*H218,2)</f>
        <v>0</v>
      </c>
      <c r="K218" s="240"/>
      <c r="L218" s="41"/>
      <c r="M218" s="241" t="s">
        <v>1</v>
      </c>
      <c r="N218" s="242" t="s">
        <v>41</v>
      </c>
      <c r="O218" s="94"/>
      <c r="P218" s="243">
        <f>O218*H218</f>
        <v>0</v>
      </c>
      <c r="Q218" s="243">
        <v>0.00089999999999999998</v>
      </c>
      <c r="R218" s="243">
        <f>Q218*H218</f>
        <v>0.0018</v>
      </c>
      <c r="S218" s="243">
        <v>0</v>
      </c>
      <c r="T218" s="244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45" t="s">
        <v>109</v>
      </c>
      <c r="AT218" s="245" t="s">
        <v>170</v>
      </c>
      <c r="AU218" s="245" t="s">
        <v>87</v>
      </c>
      <c r="AY218" s="14" t="s">
        <v>168</v>
      </c>
      <c r="BE218" s="246">
        <f>IF(N218="základná",J218,0)</f>
        <v>0</v>
      </c>
      <c r="BF218" s="246">
        <f>IF(N218="znížená",J218,0)</f>
        <v>0</v>
      </c>
      <c r="BG218" s="246">
        <f>IF(N218="zákl. prenesená",J218,0)</f>
        <v>0</v>
      </c>
      <c r="BH218" s="246">
        <f>IF(N218="zníž. prenesená",J218,0)</f>
        <v>0</v>
      </c>
      <c r="BI218" s="246">
        <f>IF(N218="nulová",J218,0)</f>
        <v>0</v>
      </c>
      <c r="BJ218" s="14" t="s">
        <v>87</v>
      </c>
      <c r="BK218" s="246">
        <f>ROUND(I218*H218,2)</f>
        <v>0</v>
      </c>
      <c r="BL218" s="14" t="s">
        <v>109</v>
      </c>
      <c r="BM218" s="245" t="s">
        <v>736</v>
      </c>
    </row>
    <row r="219" s="2" customFormat="1" ht="24.15" customHeight="1">
      <c r="A219" s="35"/>
      <c r="B219" s="36"/>
      <c r="C219" s="234" t="s">
        <v>721</v>
      </c>
      <c r="D219" s="234" t="s">
        <v>170</v>
      </c>
      <c r="E219" s="235" t="s">
        <v>738</v>
      </c>
      <c r="F219" s="236" t="s">
        <v>739</v>
      </c>
      <c r="G219" s="237" t="s">
        <v>267</v>
      </c>
      <c r="H219" s="238">
        <v>155.59999999999999</v>
      </c>
      <c r="I219" s="239"/>
      <c r="J219" s="238">
        <f>ROUND(I219*H219,2)</f>
        <v>0</v>
      </c>
      <c r="K219" s="240"/>
      <c r="L219" s="41"/>
      <c r="M219" s="241" t="s">
        <v>1</v>
      </c>
      <c r="N219" s="242" t="s">
        <v>41</v>
      </c>
      <c r="O219" s="94"/>
      <c r="P219" s="243">
        <f>O219*H219</f>
        <v>0</v>
      </c>
      <c r="Q219" s="243">
        <v>0</v>
      </c>
      <c r="R219" s="243">
        <f>Q219*H219</f>
        <v>0</v>
      </c>
      <c r="S219" s="243">
        <v>0</v>
      </c>
      <c r="T219" s="244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45" t="s">
        <v>109</v>
      </c>
      <c r="AT219" s="245" t="s">
        <v>170</v>
      </c>
      <c r="AU219" s="245" t="s">
        <v>87</v>
      </c>
      <c r="AY219" s="14" t="s">
        <v>168</v>
      </c>
      <c r="BE219" s="246">
        <f>IF(N219="základná",J219,0)</f>
        <v>0</v>
      </c>
      <c r="BF219" s="246">
        <f>IF(N219="znížená",J219,0)</f>
        <v>0</v>
      </c>
      <c r="BG219" s="246">
        <f>IF(N219="zákl. prenesená",J219,0)</f>
        <v>0</v>
      </c>
      <c r="BH219" s="246">
        <f>IF(N219="zníž. prenesená",J219,0)</f>
        <v>0</v>
      </c>
      <c r="BI219" s="246">
        <f>IF(N219="nulová",J219,0)</f>
        <v>0</v>
      </c>
      <c r="BJ219" s="14" t="s">
        <v>87</v>
      </c>
      <c r="BK219" s="246">
        <f>ROUND(I219*H219,2)</f>
        <v>0</v>
      </c>
      <c r="BL219" s="14" t="s">
        <v>109</v>
      </c>
      <c r="BM219" s="245" t="s">
        <v>740</v>
      </c>
    </row>
    <row r="220" s="2" customFormat="1" ht="24.15" customHeight="1">
      <c r="A220" s="35"/>
      <c r="B220" s="36"/>
      <c r="C220" s="234" t="s">
        <v>725</v>
      </c>
      <c r="D220" s="234" t="s">
        <v>170</v>
      </c>
      <c r="E220" s="235" t="s">
        <v>742</v>
      </c>
      <c r="F220" s="236" t="s">
        <v>743</v>
      </c>
      <c r="G220" s="237" t="s">
        <v>173</v>
      </c>
      <c r="H220" s="238">
        <v>4</v>
      </c>
      <c r="I220" s="239"/>
      <c r="J220" s="238">
        <f>ROUND(I220*H220,2)</f>
        <v>0</v>
      </c>
      <c r="K220" s="240"/>
      <c r="L220" s="41"/>
      <c r="M220" s="241" t="s">
        <v>1</v>
      </c>
      <c r="N220" s="242" t="s">
        <v>41</v>
      </c>
      <c r="O220" s="94"/>
      <c r="P220" s="243">
        <f>O220*H220</f>
        <v>0</v>
      </c>
      <c r="Q220" s="243">
        <v>1.0000000000000001E-05</v>
      </c>
      <c r="R220" s="243">
        <f>Q220*H220</f>
        <v>4.0000000000000003E-05</v>
      </c>
      <c r="S220" s="243">
        <v>0</v>
      </c>
      <c r="T220" s="244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45" t="s">
        <v>109</v>
      </c>
      <c r="AT220" s="245" t="s">
        <v>170</v>
      </c>
      <c r="AU220" s="245" t="s">
        <v>87</v>
      </c>
      <c r="AY220" s="14" t="s">
        <v>168</v>
      </c>
      <c r="BE220" s="246">
        <f>IF(N220="základná",J220,0)</f>
        <v>0</v>
      </c>
      <c r="BF220" s="246">
        <f>IF(N220="znížená",J220,0)</f>
        <v>0</v>
      </c>
      <c r="BG220" s="246">
        <f>IF(N220="zákl. prenesená",J220,0)</f>
        <v>0</v>
      </c>
      <c r="BH220" s="246">
        <f>IF(N220="zníž. prenesená",J220,0)</f>
        <v>0</v>
      </c>
      <c r="BI220" s="246">
        <f>IF(N220="nulová",J220,0)</f>
        <v>0</v>
      </c>
      <c r="BJ220" s="14" t="s">
        <v>87</v>
      </c>
      <c r="BK220" s="246">
        <f>ROUND(I220*H220,2)</f>
        <v>0</v>
      </c>
      <c r="BL220" s="14" t="s">
        <v>109</v>
      </c>
      <c r="BM220" s="245" t="s">
        <v>744</v>
      </c>
    </row>
    <row r="221" s="2" customFormat="1" ht="37.8" customHeight="1">
      <c r="A221" s="35"/>
      <c r="B221" s="36"/>
      <c r="C221" s="234" t="s">
        <v>729</v>
      </c>
      <c r="D221" s="234" t="s">
        <v>170</v>
      </c>
      <c r="E221" s="235" t="s">
        <v>750</v>
      </c>
      <c r="F221" s="236" t="s">
        <v>751</v>
      </c>
      <c r="G221" s="237" t="s">
        <v>267</v>
      </c>
      <c r="H221" s="238">
        <v>61.100000000000001</v>
      </c>
      <c r="I221" s="239"/>
      <c r="J221" s="238">
        <f>ROUND(I221*H221,2)</f>
        <v>0</v>
      </c>
      <c r="K221" s="240"/>
      <c r="L221" s="41"/>
      <c r="M221" s="241" t="s">
        <v>1</v>
      </c>
      <c r="N221" s="242" t="s">
        <v>41</v>
      </c>
      <c r="O221" s="94"/>
      <c r="P221" s="243">
        <f>O221*H221</f>
        <v>0</v>
      </c>
      <c r="Q221" s="243">
        <v>0.098530000000000006</v>
      </c>
      <c r="R221" s="243">
        <f>Q221*H221</f>
        <v>6.0201830000000003</v>
      </c>
      <c r="S221" s="243">
        <v>0</v>
      </c>
      <c r="T221" s="244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45" t="s">
        <v>109</v>
      </c>
      <c r="AT221" s="245" t="s">
        <v>170</v>
      </c>
      <c r="AU221" s="245" t="s">
        <v>87</v>
      </c>
      <c r="AY221" s="14" t="s">
        <v>168</v>
      </c>
      <c r="BE221" s="246">
        <f>IF(N221="základná",J221,0)</f>
        <v>0</v>
      </c>
      <c r="BF221" s="246">
        <f>IF(N221="znížená",J221,0)</f>
        <v>0</v>
      </c>
      <c r="BG221" s="246">
        <f>IF(N221="zákl. prenesená",J221,0)</f>
        <v>0</v>
      </c>
      <c r="BH221" s="246">
        <f>IF(N221="zníž. prenesená",J221,0)</f>
        <v>0</v>
      </c>
      <c r="BI221" s="246">
        <f>IF(N221="nulová",J221,0)</f>
        <v>0</v>
      </c>
      <c r="BJ221" s="14" t="s">
        <v>87</v>
      </c>
      <c r="BK221" s="246">
        <f>ROUND(I221*H221,2)</f>
        <v>0</v>
      </c>
      <c r="BL221" s="14" t="s">
        <v>109</v>
      </c>
      <c r="BM221" s="245" t="s">
        <v>752</v>
      </c>
    </row>
    <row r="222" s="2" customFormat="1" ht="16.5" customHeight="1">
      <c r="A222" s="35"/>
      <c r="B222" s="36"/>
      <c r="C222" s="247" t="s">
        <v>733</v>
      </c>
      <c r="D222" s="247" t="s">
        <v>212</v>
      </c>
      <c r="E222" s="248" t="s">
        <v>754</v>
      </c>
      <c r="F222" s="249" t="s">
        <v>755</v>
      </c>
      <c r="G222" s="250" t="s">
        <v>209</v>
      </c>
      <c r="H222" s="251">
        <v>61.710000000000001</v>
      </c>
      <c r="I222" s="252"/>
      <c r="J222" s="251">
        <f>ROUND(I222*H222,2)</f>
        <v>0</v>
      </c>
      <c r="K222" s="253"/>
      <c r="L222" s="254"/>
      <c r="M222" s="255" t="s">
        <v>1</v>
      </c>
      <c r="N222" s="256" t="s">
        <v>41</v>
      </c>
      <c r="O222" s="94"/>
      <c r="P222" s="243">
        <f>O222*H222</f>
        <v>0</v>
      </c>
      <c r="Q222" s="243">
        <v>0.023</v>
      </c>
      <c r="R222" s="243">
        <f>Q222*H222</f>
        <v>1.41933</v>
      </c>
      <c r="S222" s="243">
        <v>0</v>
      </c>
      <c r="T222" s="244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45" t="s">
        <v>197</v>
      </c>
      <c r="AT222" s="245" t="s">
        <v>212</v>
      </c>
      <c r="AU222" s="245" t="s">
        <v>87</v>
      </c>
      <c r="AY222" s="14" t="s">
        <v>168</v>
      </c>
      <c r="BE222" s="246">
        <f>IF(N222="základná",J222,0)</f>
        <v>0</v>
      </c>
      <c r="BF222" s="246">
        <f>IF(N222="znížená",J222,0)</f>
        <v>0</v>
      </c>
      <c r="BG222" s="246">
        <f>IF(N222="zákl. prenesená",J222,0)</f>
        <v>0</v>
      </c>
      <c r="BH222" s="246">
        <f>IF(N222="zníž. prenesená",J222,0)</f>
        <v>0</v>
      </c>
      <c r="BI222" s="246">
        <f>IF(N222="nulová",J222,0)</f>
        <v>0</v>
      </c>
      <c r="BJ222" s="14" t="s">
        <v>87</v>
      </c>
      <c r="BK222" s="246">
        <f>ROUND(I222*H222,2)</f>
        <v>0</v>
      </c>
      <c r="BL222" s="14" t="s">
        <v>109</v>
      </c>
      <c r="BM222" s="245" t="s">
        <v>756</v>
      </c>
    </row>
    <row r="223" s="2" customFormat="1" ht="33" customHeight="1">
      <c r="A223" s="35"/>
      <c r="B223" s="36"/>
      <c r="C223" s="234" t="s">
        <v>737</v>
      </c>
      <c r="D223" s="234" t="s">
        <v>170</v>
      </c>
      <c r="E223" s="235" t="s">
        <v>758</v>
      </c>
      <c r="F223" s="236" t="s">
        <v>759</v>
      </c>
      <c r="G223" s="237" t="s">
        <v>267</v>
      </c>
      <c r="H223" s="238">
        <v>34</v>
      </c>
      <c r="I223" s="239"/>
      <c r="J223" s="238">
        <f>ROUND(I223*H223,2)</f>
        <v>0</v>
      </c>
      <c r="K223" s="240"/>
      <c r="L223" s="41"/>
      <c r="M223" s="241" t="s">
        <v>1</v>
      </c>
      <c r="N223" s="242" t="s">
        <v>41</v>
      </c>
      <c r="O223" s="94"/>
      <c r="P223" s="243">
        <f>O223*H223</f>
        <v>0</v>
      </c>
      <c r="Q223" s="243">
        <v>0.1701519</v>
      </c>
      <c r="R223" s="243">
        <f>Q223*H223</f>
        <v>5.7851645999999999</v>
      </c>
      <c r="S223" s="243">
        <v>0</v>
      </c>
      <c r="T223" s="244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45" t="s">
        <v>109</v>
      </c>
      <c r="AT223" s="245" t="s">
        <v>170</v>
      </c>
      <c r="AU223" s="245" t="s">
        <v>87</v>
      </c>
      <c r="AY223" s="14" t="s">
        <v>168</v>
      </c>
      <c r="BE223" s="246">
        <f>IF(N223="základná",J223,0)</f>
        <v>0</v>
      </c>
      <c r="BF223" s="246">
        <f>IF(N223="znížená",J223,0)</f>
        <v>0</v>
      </c>
      <c r="BG223" s="246">
        <f>IF(N223="zákl. prenesená",J223,0)</f>
        <v>0</v>
      </c>
      <c r="BH223" s="246">
        <f>IF(N223="zníž. prenesená",J223,0)</f>
        <v>0</v>
      </c>
      <c r="BI223" s="246">
        <f>IF(N223="nulová",J223,0)</f>
        <v>0</v>
      </c>
      <c r="BJ223" s="14" t="s">
        <v>87</v>
      </c>
      <c r="BK223" s="246">
        <f>ROUND(I223*H223,2)</f>
        <v>0</v>
      </c>
      <c r="BL223" s="14" t="s">
        <v>109</v>
      </c>
      <c r="BM223" s="245" t="s">
        <v>760</v>
      </c>
    </row>
    <row r="224" s="2" customFormat="1" ht="16.5" customHeight="1">
      <c r="A224" s="35"/>
      <c r="B224" s="36"/>
      <c r="C224" s="247" t="s">
        <v>741</v>
      </c>
      <c r="D224" s="247" t="s">
        <v>212</v>
      </c>
      <c r="E224" s="248" t="s">
        <v>762</v>
      </c>
      <c r="F224" s="249" t="s">
        <v>763</v>
      </c>
      <c r="G224" s="250" t="s">
        <v>209</v>
      </c>
      <c r="H224" s="251">
        <v>32</v>
      </c>
      <c r="I224" s="252"/>
      <c r="J224" s="251">
        <f>ROUND(I224*H224,2)</f>
        <v>0</v>
      </c>
      <c r="K224" s="253"/>
      <c r="L224" s="254"/>
      <c r="M224" s="255" t="s">
        <v>1</v>
      </c>
      <c r="N224" s="256" t="s">
        <v>41</v>
      </c>
      <c r="O224" s="94"/>
      <c r="P224" s="243">
        <f>O224*H224</f>
        <v>0</v>
      </c>
      <c r="Q224" s="243">
        <v>0.248</v>
      </c>
      <c r="R224" s="243">
        <f>Q224*H224</f>
        <v>7.9359999999999999</v>
      </c>
      <c r="S224" s="243">
        <v>0</v>
      </c>
      <c r="T224" s="244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45" t="s">
        <v>197</v>
      </c>
      <c r="AT224" s="245" t="s">
        <v>212</v>
      </c>
      <c r="AU224" s="245" t="s">
        <v>87</v>
      </c>
      <c r="AY224" s="14" t="s">
        <v>168</v>
      </c>
      <c r="BE224" s="246">
        <f>IF(N224="základná",J224,0)</f>
        <v>0</v>
      </c>
      <c r="BF224" s="246">
        <f>IF(N224="znížená",J224,0)</f>
        <v>0</v>
      </c>
      <c r="BG224" s="246">
        <f>IF(N224="zákl. prenesená",J224,0)</f>
        <v>0</v>
      </c>
      <c r="BH224" s="246">
        <f>IF(N224="zníž. prenesená",J224,0)</f>
        <v>0</v>
      </c>
      <c r="BI224" s="246">
        <f>IF(N224="nulová",J224,0)</f>
        <v>0</v>
      </c>
      <c r="BJ224" s="14" t="s">
        <v>87</v>
      </c>
      <c r="BK224" s="246">
        <f>ROUND(I224*H224,2)</f>
        <v>0</v>
      </c>
      <c r="BL224" s="14" t="s">
        <v>109</v>
      </c>
      <c r="BM224" s="245" t="s">
        <v>764</v>
      </c>
    </row>
    <row r="225" s="2" customFormat="1" ht="24.15" customHeight="1">
      <c r="A225" s="35"/>
      <c r="B225" s="36"/>
      <c r="C225" s="247" t="s">
        <v>745</v>
      </c>
      <c r="D225" s="247" t="s">
        <v>212</v>
      </c>
      <c r="E225" s="248" t="s">
        <v>766</v>
      </c>
      <c r="F225" s="249" t="s">
        <v>767</v>
      </c>
      <c r="G225" s="250" t="s">
        <v>209</v>
      </c>
      <c r="H225" s="251">
        <v>1</v>
      </c>
      <c r="I225" s="252"/>
      <c r="J225" s="251">
        <f>ROUND(I225*H225,2)</f>
        <v>0</v>
      </c>
      <c r="K225" s="253"/>
      <c r="L225" s="254"/>
      <c r="M225" s="255" t="s">
        <v>1</v>
      </c>
      <c r="N225" s="256" t="s">
        <v>41</v>
      </c>
      <c r="O225" s="94"/>
      <c r="P225" s="243">
        <f>O225*H225</f>
        <v>0</v>
      </c>
      <c r="Q225" s="243">
        <v>0.20699999999999999</v>
      </c>
      <c r="R225" s="243">
        <f>Q225*H225</f>
        <v>0.20699999999999999</v>
      </c>
      <c r="S225" s="243">
        <v>0</v>
      </c>
      <c r="T225" s="244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45" t="s">
        <v>197</v>
      </c>
      <c r="AT225" s="245" t="s">
        <v>212</v>
      </c>
      <c r="AU225" s="245" t="s">
        <v>87</v>
      </c>
      <c r="AY225" s="14" t="s">
        <v>168</v>
      </c>
      <c r="BE225" s="246">
        <f>IF(N225="základná",J225,0)</f>
        <v>0</v>
      </c>
      <c r="BF225" s="246">
        <f>IF(N225="znížená",J225,0)</f>
        <v>0</v>
      </c>
      <c r="BG225" s="246">
        <f>IF(N225="zákl. prenesená",J225,0)</f>
        <v>0</v>
      </c>
      <c r="BH225" s="246">
        <f>IF(N225="zníž. prenesená",J225,0)</f>
        <v>0</v>
      </c>
      <c r="BI225" s="246">
        <f>IF(N225="nulová",J225,0)</f>
        <v>0</v>
      </c>
      <c r="BJ225" s="14" t="s">
        <v>87</v>
      </c>
      <c r="BK225" s="246">
        <f>ROUND(I225*H225,2)</f>
        <v>0</v>
      </c>
      <c r="BL225" s="14" t="s">
        <v>109</v>
      </c>
      <c r="BM225" s="245" t="s">
        <v>768</v>
      </c>
    </row>
    <row r="226" s="2" customFormat="1" ht="24.15" customHeight="1">
      <c r="A226" s="35"/>
      <c r="B226" s="36"/>
      <c r="C226" s="247" t="s">
        <v>749</v>
      </c>
      <c r="D226" s="247" t="s">
        <v>212</v>
      </c>
      <c r="E226" s="248" t="s">
        <v>770</v>
      </c>
      <c r="F226" s="249" t="s">
        <v>771</v>
      </c>
      <c r="G226" s="250" t="s">
        <v>209</v>
      </c>
      <c r="H226" s="251">
        <v>1</v>
      </c>
      <c r="I226" s="252"/>
      <c r="J226" s="251">
        <f>ROUND(I226*H226,2)</f>
        <v>0</v>
      </c>
      <c r="K226" s="253"/>
      <c r="L226" s="254"/>
      <c r="M226" s="255" t="s">
        <v>1</v>
      </c>
      <c r="N226" s="256" t="s">
        <v>41</v>
      </c>
      <c r="O226" s="94"/>
      <c r="P226" s="243">
        <f>O226*H226</f>
        <v>0</v>
      </c>
      <c r="Q226" s="243">
        <v>0.20699999999999999</v>
      </c>
      <c r="R226" s="243">
        <f>Q226*H226</f>
        <v>0.20699999999999999</v>
      </c>
      <c r="S226" s="243">
        <v>0</v>
      </c>
      <c r="T226" s="244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45" t="s">
        <v>197</v>
      </c>
      <c r="AT226" s="245" t="s">
        <v>212</v>
      </c>
      <c r="AU226" s="245" t="s">
        <v>87</v>
      </c>
      <c r="AY226" s="14" t="s">
        <v>168</v>
      </c>
      <c r="BE226" s="246">
        <f>IF(N226="základná",J226,0)</f>
        <v>0</v>
      </c>
      <c r="BF226" s="246">
        <f>IF(N226="znížená",J226,0)</f>
        <v>0</v>
      </c>
      <c r="BG226" s="246">
        <f>IF(N226="zákl. prenesená",J226,0)</f>
        <v>0</v>
      </c>
      <c r="BH226" s="246">
        <f>IF(N226="zníž. prenesená",J226,0)</f>
        <v>0</v>
      </c>
      <c r="BI226" s="246">
        <f>IF(N226="nulová",J226,0)</f>
        <v>0</v>
      </c>
      <c r="BJ226" s="14" t="s">
        <v>87</v>
      </c>
      <c r="BK226" s="246">
        <f>ROUND(I226*H226,2)</f>
        <v>0</v>
      </c>
      <c r="BL226" s="14" t="s">
        <v>109</v>
      </c>
      <c r="BM226" s="245" t="s">
        <v>772</v>
      </c>
    </row>
    <row r="227" s="2" customFormat="1" ht="33" customHeight="1">
      <c r="A227" s="35"/>
      <c r="B227" s="36"/>
      <c r="C227" s="234" t="s">
        <v>753</v>
      </c>
      <c r="D227" s="234" t="s">
        <v>170</v>
      </c>
      <c r="E227" s="235" t="s">
        <v>774</v>
      </c>
      <c r="F227" s="236" t="s">
        <v>775</v>
      </c>
      <c r="G227" s="237" t="s">
        <v>267</v>
      </c>
      <c r="H227" s="238">
        <v>20.5</v>
      </c>
      <c r="I227" s="239"/>
      <c r="J227" s="238">
        <f>ROUND(I227*H227,2)</f>
        <v>0</v>
      </c>
      <c r="K227" s="240"/>
      <c r="L227" s="41"/>
      <c r="M227" s="241" t="s">
        <v>1</v>
      </c>
      <c r="N227" s="242" t="s">
        <v>41</v>
      </c>
      <c r="O227" s="94"/>
      <c r="P227" s="243">
        <f>O227*H227</f>
        <v>0</v>
      </c>
      <c r="Q227" s="243">
        <v>0.12662000000000001</v>
      </c>
      <c r="R227" s="243">
        <f>Q227*H227</f>
        <v>2.5957100000000004</v>
      </c>
      <c r="S227" s="243">
        <v>0</v>
      </c>
      <c r="T227" s="244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45" t="s">
        <v>109</v>
      </c>
      <c r="AT227" s="245" t="s">
        <v>170</v>
      </c>
      <c r="AU227" s="245" t="s">
        <v>87</v>
      </c>
      <c r="AY227" s="14" t="s">
        <v>168</v>
      </c>
      <c r="BE227" s="246">
        <f>IF(N227="základná",J227,0)</f>
        <v>0</v>
      </c>
      <c r="BF227" s="246">
        <f>IF(N227="znížená",J227,0)</f>
        <v>0</v>
      </c>
      <c r="BG227" s="246">
        <f>IF(N227="zákl. prenesená",J227,0)</f>
        <v>0</v>
      </c>
      <c r="BH227" s="246">
        <f>IF(N227="zníž. prenesená",J227,0)</f>
        <v>0</v>
      </c>
      <c r="BI227" s="246">
        <f>IF(N227="nulová",J227,0)</f>
        <v>0</v>
      </c>
      <c r="BJ227" s="14" t="s">
        <v>87</v>
      </c>
      <c r="BK227" s="246">
        <f>ROUND(I227*H227,2)</f>
        <v>0</v>
      </c>
      <c r="BL227" s="14" t="s">
        <v>109</v>
      </c>
      <c r="BM227" s="245" t="s">
        <v>776</v>
      </c>
    </row>
    <row r="228" s="2" customFormat="1" ht="21.75" customHeight="1">
      <c r="A228" s="35"/>
      <c r="B228" s="36"/>
      <c r="C228" s="247" t="s">
        <v>757</v>
      </c>
      <c r="D228" s="247" t="s">
        <v>212</v>
      </c>
      <c r="E228" s="248" t="s">
        <v>778</v>
      </c>
      <c r="F228" s="249" t="s">
        <v>779</v>
      </c>
      <c r="G228" s="250" t="s">
        <v>209</v>
      </c>
      <c r="H228" s="251">
        <v>20.710000000000001</v>
      </c>
      <c r="I228" s="252"/>
      <c r="J228" s="251">
        <f>ROUND(I228*H228,2)</f>
        <v>0</v>
      </c>
      <c r="K228" s="253"/>
      <c r="L228" s="254"/>
      <c r="M228" s="255" t="s">
        <v>1</v>
      </c>
      <c r="N228" s="256" t="s">
        <v>41</v>
      </c>
      <c r="O228" s="94"/>
      <c r="P228" s="243">
        <f>O228*H228</f>
        <v>0</v>
      </c>
      <c r="Q228" s="243">
        <v>0.081000000000000003</v>
      </c>
      <c r="R228" s="243">
        <f>Q228*H228</f>
        <v>1.6775100000000001</v>
      </c>
      <c r="S228" s="243">
        <v>0</v>
      </c>
      <c r="T228" s="244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45" t="s">
        <v>197</v>
      </c>
      <c r="AT228" s="245" t="s">
        <v>212</v>
      </c>
      <c r="AU228" s="245" t="s">
        <v>87</v>
      </c>
      <c r="AY228" s="14" t="s">
        <v>168</v>
      </c>
      <c r="BE228" s="246">
        <f>IF(N228="základná",J228,0)</f>
        <v>0</v>
      </c>
      <c r="BF228" s="246">
        <f>IF(N228="znížená",J228,0)</f>
        <v>0</v>
      </c>
      <c r="BG228" s="246">
        <f>IF(N228="zákl. prenesená",J228,0)</f>
        <v>0</v>
      </c>
      <c r="BH228" s="246">
        <f>IF(N228="zníž. prenesená",J228,0)</f>
        <v>0</v>
      </c>
      <c r="BI228" s="246">
        <f>IF(N228="nulová",J228,0)</f>
        <v>0</v>
      </c>
      <c r="BJ228" s="14" t="s">
        <v>87</v>
      </c>
      <c r="BK228" s="246">
        <f>ROUND(I228*H228,2)</f>
        <v>0</v>
      </c>
      <c r="BL228" s="14" t="s">
        <v>109</v>
      </c>
      <c r="BM228" s="245" t="s">
        <v>780</v>
      </c>
    </row>
    <row r="229" s="2" customFormat="1" ht="37.8" customHeight="1">
      <c r="A229" s="35"/>
      <c r="B229" s="36"/>
      <c r="C229" s="234" t="s">
        <v>761</v>
      </c>
      <c r="D229" s="234" t="s">
        <v>170</v>
      </c>
      <c r="E229" s="235" t="s">
        <v>782</v>
      </c>
      <c r="F229" s="236" t="s">
        <v>783</v>
      </c>
      <c r="G229" s="237" t="s">
        <v>173</v>
      </c>
      <c r="H229" s="238">
        <v>63</v>
      </c>
      <c r="I229" s="239"/>
      <c r="J229" s="238">
        <f>ROUND(I229*H229,2)</f>
        <v>0</v>
      </c>
      <c r="K229" s="240"/>
      <c r="L229" s="41"/>
      <c r="M229" s="241" t="s">
        <v>1</v>
      </c>
      <c r="N229" s="242" t="s">
        <v>41</v>
      </c>
      <c r="O229" s="94"/>
      <c r="P229" s="243">
        <f>O229*H229</f>
        <v>0</v>
      </c>
      <c r="Q229" s="243">
        <v>0.00382</v>
      </c>
      <c r="R229" s="243">
        <f>Q229*H229</f>
        <v>0.24066000000000001</v>
      </c>
      <c r="S229" s="243">
        <v>0</v>
      </c>
      <c r="T229" s="244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45" t="s">
        <v>109</v>
      </c>
      <c r="AT229" s="245" t="s">
        <v>170</v>
      </c>
      <c r="AU229" s="245" t="s">
        <v>87</v>
      </c>
      <c r="AY229" s="14" t="s">
        <v>168</v>
      </c>
      <c r="BE229" s="246">
        <f>IF(N229="základná",J229,0)</f>
        <v>0</v>
      </c>
      <c r="BF229" s="246">
        <f>IF(N229="znížená",J229,0)</f>
        <v>0</v>
      </c>
      <c r="BG229" s="246">
        <f>IF(N229="zákl. prenesená",J229,0)</f>
        <v>0</v>
      </c>
      <c r="BH229" s="246">
        <f>IF(N229="zníž. prenesená",J229,0)</f>
        <v>0</v>
      </c>
      <c r="BI229" s="246">
        <f>IF(N229="nulová",J229,0)</f>
        <v>0</v>
      </c>
      <c r="BJ229" s="14" t="s">
        <v>87</v>
      </c>
      <c r="BK229" s="246">
        <f>ROUND(I229*H229,2)</f>
        <v>0</v>
      </c>
      <c r="BL229" s="14" t="s">
        <v>109</v>
      </c>
      <c r="BM229" s="245" t="s">
        <v>784</v>
      </c>
    </row>
    <row r="230" s="2" customFormat="1" ht="24.15" customHeight="1">
      <c r="A230" s="35"/>
      <c r="B230" s="36"/>
      <c r="C230" s="234" t="s">
        <v>765</v>
      </c>
      <c r="D230" s="234" t="s">
        <v>170</v>
      </c>
      <c r="E230" s="235" t="s">
        <v>786</v>
      </c>
      <c r="F230" s="236" t="s">
        <v>787</v>
      </c>
      <c r="G230" s="237" t="s">
        <v>267</v>
      </c>
      <c r="H230" s="238">
        <v>24</v>
      </c>
      <c r="I230" s="239"/>
      <c r="J230" s="238">
        <f>ROUND(I230*H230,2)</f>
        <v>0</v>
      </c>
      <c r="K230" s="240"/>
      <c r="L230" s="41"/>
      <c r="M230" s="241" t="s">
        <v>1</v>
      </c>
      <c r="N230" s="242" t="s">
        <v>41</v>
      </c>
      <c r="O230" s="94"/>
      <c r="P230" s="243">
        <f>O230*H230</f>
        <v>0</v>
      </c>
      <c r="Q230" s="243">
        <v>1.0000000000000001E-05</v>
      </c>
      <c r="R230" s="243">
        <f>Q230*H230</f>
        <v>0.00024000000000000003</v>
      </c>
      <c r="S230" s="243">
        <v>0</v>
      </c>
      <c r="T230" s="244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45" t="s">
        <v>109</v>
      </c>
      <c r="AT230" s="245" t="s">
        <v>170</v>
      </c>
      <c r="AU230" s="245" t="s">
        <v>87</v>
      </c>
      <c r="AY230" s="14" t="s">
        <v>168</v>
      </c>
      <c r="BE230" s="246">
        <f>IF(N230="základná",J230,0)</f>
        <v>0</v>
      </c>
      <c r="BF230" s="246">
        <f>IF(N230="znížená",J230,0)</f>
        <v>0</v>
      </c>
      <c r="BG230" s="246">
        <f>IF(N230="zákl. prenesená",J230,0)</f>
        <v>0</v>
      </c>
      <c r="BH230" s="246">
        <f>IF(N230="zníž. prenesená",J230,0)</f>
        <v>0</v>
      </c>
      <c r="BI230" s="246">
        <f>IF(N230="nulová",J230,0)</f>
        <v>0</v>
      </c>
      <c r="BJ230" s="14" t="s">
        <v>87</v>
      </c>
      <c r="BK230" s="246">
        <f>ROUND(I230*H230,2)</f>
        <v>0</v>
      </c>
      <c r="BL230" s="14" t="s">
        <v>109</v>
      </c>
      <c r="BM230" s="245" t="s">
        <v>788</v>
      </c>
    </row>
    <row r="231" s="2" customFormat="1" ht="33" customHeight="1">
      <c r="A231" s="35"/>
      <c r="B231" s="36"/>
      <c r="C231" s="234" t="s">
        <v>769</v>
      </c>
      <c r="D231" s="234" t="s">
        <v>170</v>
      </c>
      <c r="E231" s="235" t="s">
        <v>790</v>
      </c>
      <c r="F231" s="236" t="s">
        <v>791</v>
      </c>
      <c r="G231" s="237" t="s">
        <v>267</v>
      </c>
      <c r="H231" s="238">
        <v>24</v>
      </c>
      <c r="I231" s="239"/>
      <c r="J231" s="238">
        <f>ROUND(I231*H231,2)</f>
        <v>0</v>
      </c>
      <c r="K231" s="240"/>
      <c r="L231" s="41"/>
      <c r="M231" s="241" t="s">
        <v>1</v>
      </c>
      <c r="N231" s="242" t="s">
        <v>41</v>
      </c>
      <c r="O231" s="94"/>
      <c r="P231" s="243">
        <f>O231*H231</f>
        <v>0</v>
      </c>
      <c r="Q231" s="243">
        <v>2.0000000000000002E-05</v>
      </c>
      <c r="R231" s="243">
        <f>Q231*H231</f>
        <v>0.00048000000000000007</v>
      </c>
      <c r="S231" s="243">
        <v>0</v>
      </c>
      <c r="T231" s="244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45" t="s">
        <v>109</v>
      </c>
      <c r="AT231" s="245" t="s">
        <v>170</v>
      </c>
      <c r="AU231" s="245" t="s">
        <v>87</v>
      </c>
      <c r="AY231" s="14" t="s">
        <v>168</v>
      </c>
      <c r="BE231" s="246">
        <f>IF(N231="základná",J231,0)</f>
        <v>0</v>
      </c>
      <c r="BF231" s="246">
        <f>IF(N231="znížená",J231,0)</f>
        <v>0</v>
      </c>
      <c r="BG231" s="246">
        <f>IF(N231="zákl. prenesená",J231,0)</f>
        <v>0</v>
      </c>
      <c r="BH231" s="246">
        <f>IF(N231="zníž. prenesená",J231,0)</f>
        <v>0</v>
      </c>
      <c r="BI231" s="246">
        <f>IF(N231="nulová",J231,0)</f>
        <v>0</v>
      </c>
      <c r="BJ231" s="14" t="s">
        <v>87</v>
      </c>
      <c r="BK231" s="246">
        <f>ROUND(I231*H231,2)</f>
        <v>0</v>
      </c>
      <c r="BL231" s="14" t="s">
        <v>109</v>
      </c>
      <c r="BM231" s="245" t="s">
        <v>792</v>
      </c>
    </row>
    <row r="232" s="2" customFormat="1" ht="16.5" customHeight="1">
      <c r="A232" s="35"/>
      <c r="B232" s="36"/>
      <c r="C232" s="247" t="s">
        <v>773</v>
      </c>
      <c r="D232" s="247" t="s">
        <v>212</v>
      </c>
      <c r="E232" s="248" t="s">
        <v>793</v>
      </c>
      <c r="F232" s="249" t="s">
        <v>794</v>
      </c>
      <c r="G232" s="250" t="s">
        <v>319</v>
      </c>
      <c r="H232" s="251">
        <v>21</v>
      </c>
      <c r="I232" s="252"/>
      <c r="J232" s="251">
        <f>ROUND(I232*H232,2)</f>
        <v>0</v>
      </c>
      <c r="K232" s="253"/>
      <c r="L232" s="254"/>
      <c r="M232" s="255" t="s">
        <v>1</v>
      </c>
      <c r="N232" s="256" t="s">
        <v>41</v>
      </c>
      <c r="O232" s="94"/>
      <c r="P232" s="243">
        <f>O232*H232</f>
        <v>0</v>
      </c>
      <c r="Q232" s="243">
        <v>0.001</v>
      </c>
      <c r="R232" s="243">
        <f>Q232*H232</f>
        <v>0.021000000000000001</v>
      </c>
      <c r="S232" s="243">
        <v>0</v>
      </c>
      <c r="T232" s="244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45" t="s">
        <v>197</v>
      </c>
      <c r="AT232" s="245" t="s">
        <v>212</v>
      </c>
      <c r="AU232" s="245" t="s">
        <v>87</v>
      </c>
      <c r="AY232" s="14" t="s">
        <v>168</v>
      </c>
      <c r="BE232" s="246">
        <f>IF(N232="základná",J232,0)</f>
        <v>0</v>
      </c>
      <c r="BF232" s="246">
        <f>IF(N232="znížená",J232,0)</f>
        <v>0</v>
      </c>
      <c r="BG232" s="246">
        <f>IF(N232="zákl. prenesená",J232,0)</f>
        <v>0</v>
      </c>
      <c r="BH232" s="246">
        <f>IF(N232="zníž. prenesená",J232,0)</f>
        <v>0</v>
      </c>
      <c r="BI232" s="246">
        <f>IF(N232="nulová",J232,0)</f>
        <v>0</v>
      </c>
      <c r="BJ232" s="14" t="s">
        <v>87</v>
      </c>
      <c r="BK232" s="246">
        <f>ROUND(I232*H232,2)</f>
        <v>0</v>
      </c>
      <c r="BL232" s="14" t="s">
        <v>109</v>
      </c>
      <c r="BM232" s="245" t="s">
        <v>795</v>
      </c>
    </row>
    <row r="233" s="2" customFormat="1" ht="16.5" customHeight="1">
      <c r="A233" s="35"/>
      <c r="B233" s="36"/>
      <c r="C233" s="234" t="s">
        <v>777</v>
      </c>
      <c r="D233" s="234" t="s">
        <v>170</v>
      </c>
      <c r="E233" s="235" t="s">
        <v>797</v>
      </c>
      <c r="F233" s="236" t="s">
        <v>798</v>
      </c>
      <c r="G233" s="237" t="s">
        <v>267</v>
      </c>
      <c r="H233" s="238">
        <v>72.5</v>
      </c>
      <c r="I233" s="239"/>
      <c r="J233" s="238">
        <f>ROUND(I233*H233,2)</f>
        <v>0</v>
      </c>
      <c r="K233" s="240"/>
      <c r="L233" s="41"/>
      <c r="M233" s="241" t="s">
        <v>1</v>
      </c>
      <c r="N233" s="242" t="s">
        <v>41</v>
      </c>
      <c r="O233" s="94"/>
      <c r="P233" s="243">
        <f>O233*H233</f>
        <v>0</v>
      </c>
      <c r="Q233" s="243">
        <v>2.0000000000000002E-05</v>
      </c>
      <c r="R233" s="243">
        <f>Q233*H233</f>
        <v>0.0014500000000000001</v>
      </c>
      <c r="S233" s="243">
        <v>0</v>
      </c>
      <c r="T233" s="24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45" t="s">
        <v>109</v>
      </c>
      <c r="AT233" s="245" t="s">
        <v>170</v>
      </c>
      <c r="AU233" s="245" t="s">
        <v>87</v>
      </c>
      <c r="AY233" s="14" t="s">
        <v>168</v>
      </c>
      <c r="BE233" s="246">
        <f>IF(N233="základná",J233,0)</f>
        <v>0</v>
      </c>
      <c r="BF233" s="246">
        <f>IF(N233="znížená",J233,0)</f>
        <v>0</v>
      </c>
      <c r="BG233" s="246">
        <f>IF(N233="zákl. prenesená",J233,0)</f>
        <v>0</v>
      </c>
      <c r="BH233" s="246">
        <f>IF(N233="zníž. prenesená",J233,0)</f>
        <v>0</v>
      </c>
      <c r="BI233" s="246">
        <f>IF(N233="nulová",J233,0)</f>
        <v>0</v>
      </c>
      <c r="BJ233" s="14" t="s">
        <v>87</v>
      </c>
      <c r="BK233" s="246">
        <f>ROUND(I233*H233,2)</f>
        <v>0</v>
      </c>
      <c r="BL233" s="14" t="s">
        <v>109</v>
      </c>
      <c r="BM233" s="245" t="s">
        <v>799</v>
      </c>
    </row>
    <row r="234" s="2" customFormat="1" ht="33" customHeight="1">
      <c r="A234" s="35"/>
      <c r="B234" s="36"/>
      <c r="C234" s="234" t="s">
        <v>781</v>
      </c>
      <c r="D234" s="234" t="s">
        <v>170</v>
      </c>
      <c r="E234" s="235" t="s">
        <v>801</v>
      </c>
      <c r="F234" s="236" t="s">
        <v>802</v>
      </c>
      <c r="G234" s="237" t="s">
        <v>267</v>
      </c>
      <c r="H234" s="238">
        <v>40.5</v>
      </c>
      <c r="I234" s="239"/>
      <c r="J234" s="238">
        <f>ROUND(I234*H234,2)</f>
        <v>0</v>
      </c>
      <c r="K234" s="240"/>
      <c r="L234" s="41"/>
      <c r="M234" s="241" t="s">
        <v>1</v>
      </c>
      <c r="N234" s="242" t="s">
        <v>41</v>
      </c>
      <c r="O234" s="94"/>
      <c r="P234" s="243">
        <f>O234*H234</f>
        <v>0</v>
      </c>
      <c r="Q234" s="243">
        <v>0.00012999999999999999</v>
      </c>
      <c r="R234" s="243">
        <f>Q234*H234</f>
        <v>0.0052649999999999997</v>
      </c>
      <c r="S234" s="243">
        <v>0</v>
      </c>
      <c r="T234" s="244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45" t="s">
        <v>109</v>
      </c>
      <c r="AT234" s="245" t="s">
        <v>170</v>
      </c>
      <c r="AU234" s="245" t="s">
        <v>87</v>
      </c>
      <c r="AY234" s="14" t="s">
        <v>168</v>
      </c>
      <c r="BE234" s="246">
        <f>IF(N234="základná",J234,0)</f>
        <v>0</v>
      </c>
      <c r="BF234" s="246">
        <f>IF(N234="znížená",J234,0)</f>
        <v>0</v>
      </c>
      <c r="BG234" s="246">
        <f>IF(N234="zákl. prenesená",J234,0)</f>
        <v>0</v>
      </c>
      <c r="BH234" s="246">
        <f>IF(N234="zníž. prenesená",J234,0)</f>
        <v>0</v>
      </c>
      <c r="BI234" s="246">
        <f>IF(N234="nulová",J234,0)</f>
        <v>0</v>
      </c>
      <c r="BJ234" s="14" t="s">
        <v>87</v>
      </c>
      <c r="BK234" s="246">
        <f>ROUND(I234*H234,2)</f>
        <v>0</v>
      </c>
      <c r="BL234" s="14" t="s">
        <v>109</v>
      </c>
      <c r="BM234" s="245" t="s">
        <v>803</v>
      </c>
    </row>
    <row r="235" s="2" customFormat="1" ht="24.15" customHeight="1">
      <c r="A235" s="35"/>
      <c r="B235" s="36"/>
      <c r="C235" s="234" t="s">
        <v>785</v>
      </c>
      <c r="D235" s="234" t="s">
        <v>170</v>
      </c>
      <c r="E235" s="235" t="s">
        <v>805</v>
      </c>
      <c r="F235" s="236" t="s">
        <v>806</v>
      </c>
      <c r="G235" s="237" t="s">
        <v>267</v>
      </c>
      <c r="H235" s="238">
        <v>15</v>
      </c>
      <c r="I235" s="239"/>
      <c r="J235" s="238">
        <f>ROUND(I235*H235,2)</f>
        <v>0</v>
      </c>
      <c r="K235" s="240"/>
      <c r="L235" s="41"/>
      <c r="M235" s="241" t="s">
        <v>1</v>
      </c>
      <c r="N235" s="242" t="s">
        <v>41</v>
      </c>
      <c r="O235" s="94"/>
      <c r="P235" s="243">
        <f>O235*H235</f>
        <v>0</v>
      </c>
      <c r="Q235" s="243">
        <v>0</v>
      </c>
      <c r="R235" s="243">
        <f>Q235*H235</f>
        <v>0</v>
      </c>
      <c r="S235" s="243">
        <v>0</v>
      </c>
      <c r="T235" s="244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45" t="s">
        <v>109</v>
      </c>
      <c r="AT235" s="245" t="s">
        <v>170</v>
      </c>
      <c r="AU235" s="245" t="s">
        <v>87</v>
      </c>
      <c r="AY235" s="14" t="s">
        <v>168</v>
      </c>
      <c r="BE235" s="246">
        <f>IF(N235="základná",J235,0)</f>
        <v>0</v>
      </c>
      <c r="BF235" s="246">
        <f>IF(N235="znížená",J235,0)</f>
        <v>0</v>
      </c>
      <c r="BG235" s="246">
        <f>IF(N235="zákl. prenesená",J235,0)</f>
        <v>0</v>
      </c>
      <c r="BH235" s="246">
        <f>IF(N235="zníž. prenesená",J235,0)</f>
        <v>0</v>
      </c>
      <c r="BI235" s="246">
        <f>IF(N235="nulová",J235,0)</f>
        <v>0</v>
      </c>
      <c r="BJ235" s="14" t="s">
        <v>87</v>
      </c>
      <c r="BK235" s="246">
        <f>ROUND(I235*H235,2)</f>
        <v>0</v>
      </c>
      <c r="BL235" s="14" t="s">
        <v>109</v>
      </c>
      <c r="BM235" s="245" t="s">
        <v>807</v>
      </c>
    </row>
    <row r="236" s="2" customFormat="1" ht="24.15" customHeight="1">
      <c r="A236" s="35"/>
      <c r="B236" s="36"/>
      <c r="C236" s="234" t="s">
        <v>789</v>
      </c>
      <c r="D236" s="234" t="s">
        <v>170</v>
      </c>
      <c r="E236" s="235" t="s">
        <v>809</v>
      </c>
      <c r="F236" s="236" t="s">
        <v>810</v>
      </c>
      <c r="G236" s="237" t="s">
        <v>267</v>
      </c>
      <c r="H236" s="238">
        <v>68.700000000000003</v>
      </c>
      <c r="I236" s="239"/>
      <c r="J236" s="238">
        <f>ROUND(I236*H236,2)</f>
        <v>0</v>
      </c>
      <c r="K236" s="240"/>
      <c r="L236" s="41"/>
      <c r="M236" s="241" t="s">
        <v>1</v>
      </c>
      <c r="N236" s="242" t="s">
        <v>41</v>
      </c>
      <c r="O236" s="94"/>
      <c r="P236" s="243">
        <f>O236*H236</f>
        <v>0</v>
      </c>
      <c r="Q236" s="243">
        <v>0</v>
      </c>
      <c r="R236" s="243">
        <f>Q236*H236</f>
        <v>0</v>
      </c>
      <c r="S236" s="243">
        <v>0</v>
      </c>
      <c r="T236" s="244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45" t="s">
        <v>109</v>
      </c>
      <c r="AT236" s="245" t="s">
        <v>170</v>
      </c>
      <c r="AU236" s="245" t="s">
        <v>87</v>
      </c>
      <c r="AY236" s="14" t="s">
        <v>168</v>
      </c>
      <c r="BE236" s="246">
        <f>IF(N236="základná",J236,0)</f>
        <v>0</v>
      </c>
      <c r="BF236" s="246">
        <f>IF(N236="znížená",J236,0)</f>
        <v>0</v>
      </c>
      <c r="BG236" s="246">
        <f>IF(N236="zákl. prenesená",J236,0)</f>
        <v>0</v>
      </c>
      <c r="BH236" s="246">
        <f>IF(N236="zníž. prenesená",J236,0)</f>
        <v>0</v>
      </c>
      <c r="BI236" s="246">
        <f>IF(N236="nulová",J236,0)</f>
        <v>0</v>
      </c>
      <c r="BJ236" s="14" t="s">
        <v>87</v>
      </c>
      <c r="BK236" s="246">
        <f>ROUND(I236*H236,2)</f>
        <v>0</v>
      </c>
      <c r="BL236" s="14" t="s">
        <v>109</v>
      </c>
      <c r="BM236" s="245" t="s">
        <v>811</v>
      </c>
    </row>
    <row r="237" s="2" customFormat="1" ht="24.15" customHeight="1">
      <c r="A237" s="35"/>
      <c r="B237" s="36"/>
      <c r="C237" s="234" t="s">
        <v>232</v>
      </c>
      <c r="D237" s="234" t="s">
        <v>170</v>
      </c>
      <c r="E237" s="235" t="s">
        <v>1107</v>
      </c>
      <c r="F237" s="236" t="s">
        <v>814</v>
      </c>
      <c r="G237" s="237" t="s">
        <v>267</v>
      </c>
      <c r="H237" s="238">
        <v>15</v>
      </c>
      <c r="I237" s="239"/>
      <c r="J237" s="238">
        <f>ROUND(I237*H237,2)</f>
        <v>0</v>
      </c>
      <c r="K237" s="240"/>
      <c r="L237" s="41"/>
      <c r="M237" s="241" t="s">
        <v>1</v>
      </c>
      <c r="N237" s="242" t="s">
        <v>41</v>
      </c>
      <c r="O237" s="94"/>
      <c r="P237" s="243">
        <f>O237*H237</f>
        <v>0</v>
      </c>
      <c r="Q237" s="243">
        <v>1.0000000000000001E-05</v>
      </c>
      <c r="R237" s="243">
        <f>Q237*H237</f>
        <v>0.00015000000000000001</v>
      </c>
      <c r="S237" s="243">
        <v>0</v>
      </c>
      <c r="T237" s="244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45" t="s">
        <v>109</v>
      </c>
      <c r="AT237" s="245" t="s">
        <v>170</v>
      </c>
      <c r="AU237" s="245" t="s">
        <v>87</v>
      </c>
      <c r="AY237" s="14" t="s">
        <v>168</v>
      </c>
      <c r="BE237" s="246">
        <f>IF(N237="základná",J237,0)</f>
        <v>0</v>
      </c>
      <c r="BF237" s="246">
        <f>IF(N237="znížená",J237,0)</f>
        <v>0</v>
      </c>
      <c r="BG237" s="246">
        <f>IF(N237="zákl. prenesená",J237,0)</f>
        <v>0</v>
      </c>
      <c r="BH237" s="246">
        <f>IF(N237="zníž. prenesená",J237,0)</f>
        <v>0</v>
      </c>
      <c r="BI237" s="246">
        <f>IF(N237="nulová",J237,0)</f>
        <v>0</v>
      </c>
      <c r="BJ237" s="14" t="s">
        <v>87</v>
      </c>
      <c r="BK237" s="246">
        <f>ROUND(I237*H237,2)</f>
        <v>0</v>
      </c>
      <c r="BL237" s="14" t="s">
        <v>109</v>
      </c>
      <c r="BM237" s="245" t="s">
        <v>815</v>
      </c>
    </row>
    <row r="238" s="2" customFormat="1" ht="33" customHeight="1">
      <c r="A238" s="35"/>
      <c r="B238" s="36"/>
      <c r="C238" s="234" t="s">
        <v>796</v>
      </c>
      <c r="D238" s="234" t="s">
        <v>170</v>
      </c>
      <c r="E238" s="235" t="s">
        <v>817</v>
      </c>
      <c r="F238" s="236" t="s">
        <v>818</v>
      </c>
      <c r="G238" s="237" t="s">
        <v>209</v>
      </c>
      <c r="H238" s="238">
        <v>2</v>
      </c>
      <c r="I238" s="239"/>
      <c r="J238" s="238">
        <f>ROUND(I238*H238,2)</f>
        <v>0</v>
      </c>
      <c r="K238" s="240"/>
      <c r="L238" s="41"/>
      <c r="M238" s="241" t="s">
        <v>1</v>
      </c>
      <c r="N238" s="242" t="s">
        <v>41</v>
      </c>
      <c r="O238" s="94"/>
      <c r="P238" s="243">
        <f>O238*H238</f>
        <v>0</v>
      </c>
      <c r="Q238" s="243">
        <v>1.61679</v>
      </c>
      <c r="R238" s="243">
        <f>Q238*H238</f>
        <v>3.2335799999999999</v>
      </c>
      <c r="S238" s="243">
        <v>0</v>
      </c>
      <c r="T238" s="244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45" t="s">
        <v>109</v>
      </c>
      <c r="AT238" s="245" t="s">
        <v>170</v>
      </c>
      <c r="AU238" s="245" t="s">
        <v>87</v>
      </c>
      <c r="AY238" s="14" t="s">
        <v>168</v>
      </c>
      <c r="BE238" s="246">
        <f>IF(N238="základná",J238,0)</f>
        <v>0</v>
      </c>
      <c r="BF238" s="246">
        <f>IF(N238="znížená",J238,0)</f>
        <v>0</v>
      </c>
      <c r="BG238" s="246">
        <f>IF(N238="zákl. prenesená",J238,0)</f>
        <v>0</v>
      </c>
      <c r="BH238" s="246">
        <f>IF(N238="zníž. prenesená",J238,0)</f>
        <v>0</v>
      </c>
      <c r="BI238" s="246">
        <f>IF(N238="nulová",J238,0)</f>
        <v>0</v>
      </c>
      <c r="BJ238" s="14" t="s">
        <v>87</v>
      </c>
      <c r="BK238" s="246">
        <f>ROUND(I238*H238,2)</f>
        <v>0</v>
      </c>
      <c r="BL238" s="14" t="s">
        <v>109</v>
      </c>
      <c r="BM238" s="245" t="s">
        <v>819</v>
      </c>
    </row>
    <row r="239" s="2" customFormat="1" ht="33" customHeight="1">
      <c r="A239" s="35"/>
      <c r="B239" s="36"/>
      <c r="C239" s="234" t="s">
        <v>800</v>
      </c>
      <c r="D239" s="234" t="s">
        <v>170</v>
      </c>
      <c r="E239" s="235" t="s">
        <v>1108</v>
      </c>
      <c r="F239" s="236" t="s">
        <v>1109</v>
      </c>
      <c r="G239" s="237" t="s">
        <v>209</v>
      </c>
      <c r="H239" s="238">
        <v>1</v>
      </c>
      <c r="I239" s="239"/>
      <c r="J239" s="238">
        <f>ROUND(I239*H239,2)</f>
        <v>0</v>
      </c>
      <c r="K239" s="240"/>
      <c r="L239" s="41"/>
      <c r="M239" s="241" t="s">
        <v>1</v>
      </c>
      <c r="N239" s="242" t="s">
        <v>41</v>
      </c>
      <c r="O239" s="94"/>
      <c r="P239" s="243">
        <f>O239*H239</f>
        <v>0</v>
      </c>
      <c r="Q239" s="243">
        <v>0.16571</v>
      </c>
      <c r="R239" s="243">
        <f>Q239*H239</f>
        <v>0.16571</v>
      </c>
      <c r="S239" s="243">
        <v>0</v>
      </c>
      <c r="T239" s="244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45" t="s">
        <v>109</v>
      </c>
      <c r="AT239" s="245" t="s">
        <v>170</v>
      </c>
      <c r="AU239" s="245" t="s">
        <v>87</v>
      </c>
      <c r="AY239" s="14" t="s">
        <v>168</v>
      </c>
      <c r="BE239" s="246">
        <f>IF(N239="základná",J239,0)</f>
        <v>0</v>
      </c>
      <c r="BF239" s="246">
        <f>IF(N239="znížená",J239,0)</f>
        <v>0</v>
      </c>
      <c r="BG239" s="246">
        <f>IF(N239="zákl. prenesená",J239,0)</f>
        <v>0</v>
      </c>
      <c r="BH239" s="246">
        <f>IF(N239="zníž. prenesená",J239,0)</f>
        <v>0</v>
      </c>
      <c r="BI239" s="246">
        <f>IF(N239="nulová",J239,0)</f>
        <v>0</v>
      </c>
      <c r="BJ239" s="14" t="s">
        <v>87</v>
      </c>
      <c r="BK239" s="246">
        <f>ROUND(I239*H239,2)</f>
        <v>0</v>
      </c>
      <c r="BL239" s="14" t="s">
        <v>109</v>
      </c>
      <c r="BM239" s="245" t="s">
        <v>1110</v>
      </c>
    </row>
    <row r="240" s="2" customFormat="1" ht="24.15" customHeight="1">
      <c r="A240" s="35"/>
      <c r="B240" s="36"/>
      <c r="C240" s="247" t="s">
        <v>804</v>
      </c>
      <c r="D240" s="247" t="s">
        <v>212</v>
      </c>
      <c r="E240" s="248" t="s">
        <v>1111</v>
      </c>
      <c r="F240" s="249" t="s">
        <v>1112</v>
      </c>
      <c r="G240" s="250" t="s">
        <v>209</v>
      </c>
      <c r="H240" s="251">
        <v>1</v>
      </c>
      <c r="I240" s="252"/>
      <c r="J240" s="251">
        <f>ROUND(I240*H240,2)</f>
        <v>0</v>
      </c>
      <c r="K240" s="253"/>
      <c r="L240" s="254"/>
      <c r="M240" s="255" t="s">
        <v>1</v>
      </c>
      <c r="N240" s="256" t="s">
        <v>41</v>
      </c>
      <c r="O240" s="94"/>
      <c r="P240" s="243">
        <f>O240*H240</f>
        <v>0</v>
      </c>
      <c r="Q240" s="243">
        <v>0.082000000000000003</v>
      </c>
      <c r="R240" s="243">
        <f>Q240*H240</f>
        <v>0.082000000000000003</v>
      </c>
      <c r="S240" s="243">
        <v>0</v>
      </c>
      <c r="T240" s="244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45" t="s">
        <v>197</v>
      </c>
      <c r="AT240" s="245" t="s">
        <v>212</v>
      </c>
      <c r="AU240" s="245" t="s">
        <v>87</v>
      </c>
      <c r="AY240" s="14" t="s">
        <v>168</v>
      </c>
      <c r="BE240" s="246">
        <f>IF(N240="základná",J240,0)</f>
        <v>0</v>
      </c>
      <c r="BF240" s="246">
        <f>IF(N240="znížená",J240,0)</f>
        <v>0</v>
      </c>
      <c r="BG240" s="246">
        <f>IF(N240="zákl. prenesená",J240,0)</f>
        <v>0</v>
      </c>
      <c r="BH240" s="246">
        <f>IF(N240="zníž. prenesená",J240,0)</f>
        <v>0</v>
      </c>
      <c r="BI240" s="246">
        <f>IF(N240="nulová",J240,0)</f>
        <v>0</v>
      </c>
      <c r="BJ240" s="14" t="s">
        <v>87</v>
      </c>
      <c r="BK240" s="246">
        <f>ROUND(I240*H240,2)</f>
        <v>0</v>
      </c>
      <c r="BL240" s="14" t="s">
        <v>109</v>
      </c>
      <c r="BM240" s="245" t="s">
        <v>1113</v>
      </c>
    </row>
    <row r="241" s="2" customFormat="1" ht="33" customHeight="1">
      <c r="A241" s="35"/>
      <c r="B241" s="36"/>
      <c r="C241" s="247" t="s">
        <v>808</v>
      </c>
      <c r="D241" s="247" t="s">
        <v>212</v>
      </c>
      <c r="E241" s="248" t="s">
        <v>1114</v>
      </c>
      <c r="F241" s="249" t="s">
        <v>1115</v>
      </c>
      <c r="G241" s="250" t="s">
        <v>209</v>
      </c>
      <c r="H241" s="251">
        <v>1</v>
      </c>
      <c r="I241" s="252"/>
      <c r="J241" s="251">
        <f>ROUND(I241*H241,2)</f>
        <v>0</v>
      </c>
      <c r="K241" s="253"/>
      <c r="L241" s="254"/>
      <c r="M241" s="255" t="s">
        <v>1</v>
      </c>
      <c r="N241" s="256" t="s">
        <v>41</v>
      </c>
      <c r="O241" s="94"/>
      <c r="P241" s="243">
        <f>O241*H241</f>
        <v>0</v>
      </c>
      <c r="Q241" s="243">
        <v>0.1905</v>
      </c>
      <c r="R241" s="243">
        <f>Q241*H241</f>
        <v>0.1905</v>
      </c>
      <c r="S241" s="243">
        <v>0</v>
      </c>
      <c r="T241" s="244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45" t="s">
        <v>197</v>
      </c>
      <c r="AT241" s="245" t="s">
        <v>212</v>
      </c>
      <c r="AU241" s="245" t="s">
        <v>87</v>
      </c>
      <c r="AY241" s="14" t="s">
        <v>168</v>
      </c>
      <c r="BE241" s="246">
        <f>IF(N241="základná",J241,0)</f>
        <v>0</v>
      </c>
      <c r="BF241" s="246">
        <f>IF(N241="znížená",J241,0)</f>
        <v>0</v>
      </c>
      <c r="BG241" s="246">
        <f>IF(N241="zákl. prenesená",J241,0)</f>
        <v>0</v>
      </c>
      <c r="BH241" s="246">
        <f>IF(N241="zníž. prenesená",J241,0)</f>
        <v>0</v>
      </c>
      <c r="BI241" s="246">
        <f>IF(N241="nulová",J241,0)</f>
        <v>0</v>
      </c>
      <c r="BJ241" s="14" t="s">
        <v>87</v>
      </c>
      <c r="BK241" s="246">
        <f>ROUND(I241*H241,2)</f>
        <v>0</v>
      </c>
      <c r="BL241" s="14" t="s">
        <v>109</v>
      </c>
      <c r="BM241" s="245" t="s">
        <v>1116</v>
      </c>
    </row>
    <row r="242" s="2" customFormat="1" ht="24.15" customHeight="1">
      <c r="A242" s="35"/>
      <c r="B242" s="36"/>
      <c r="C242" s="247" t="s">
        <v>812</v>
      </c>
      <c r="D242" s="247" t="s">
        <v>212</v>
      </c>
      <c r="E242" s="248" t="s">
        <v>1117</v>
      </c>
      <c r="F242" s="249" t="s">
        <v>1118</v>
      </c>
      <c r="G242" s="250" t="s">
        <v>209</v>
      </c>
      <c r="H242" s="251">
        <v>1</v>
      </c>
      <c r="I242" s="252"/>
      <c r="J242" s="251">
        <f>ROUND(I242*H242,2)</f>
        <v>0</v>
      </c>
      <c r="K242" s="253"/>
      <c r="L242" s="254"/>
      <c r="M242" s="255" t="s">
        <v>1</v>
      </c>
      <c r="N242" s="256" t="s">
        <v>41</v>
      </c>
      <c r="O242" s="94"/>
      <c r="P242" s="243">
        <f>O242*H242</f>
        <v>0</v>
      </c>
      <c r="Q242" s="243">
        <v>0.0138</v>
      </c>
      <c r="R242" s="243">
        <f>Q242*H242</f>
        <v>0.0138</v>
      </c>
      <c r="S242" s="243">
        <v>0</v>
      </c>
      <c r="T242" s="244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45" t="s">
        <v>197</v>
      </c>
      <c r="AT242" s="245" t="s">
        <v>212</v>
      </c>
      <c r="AU242" s="245" t="s">
        <v>87</v>
      </c>
      <c r="AY242" s="14" t="s">
        <v>168</v>
      </c>
      <c r="BE242" s="246">
        <f>IF(N242="základná",J242,0)</f>
        <v>0</v>
      </c>
      <c r="BF242" s="246">
        <f>IF(N242="znížená",J242,0)</f>
        <v>0</v>
      </c>
      <c r="BG242" s="246">
        <f>IF(N242="zákl. prenesená",J242,0)</f>
        <v>0</v>
      </c>
      <c r="BH242" s="246">
        <f>IF(N242="zníž. prenesená",J242,0)</f>
        <v>0</v>
      </c>
      <c r="BI242" s="246">
        <f>IF(N242="nulová",J242,0)</f>
        <v>0</v>
      </c>
      <c r="BJ242" s="14" t="s">
        <v>87</v>
      </c>
      <c r="BK242" s="246">
        <f>ROUND(I242*H242,2)</f>
        <v>0</v>
      </c>
      <c r="BL242" s="14" t="s">
        <v>109</v>
      </c>
      <c r="BM242" s="245" t="s">
        <v>1119</v>
      </c>
    </row>
    <row r="243" s="2" customFormat="1" ht="24.15" customHeight="1">
      <c r="A243" s="35"/>
      <c r="B243" s="36"/>
      <c r="C243" s="247" t="s">
        <v>816</v>
      </c>
      <c r="D243" s="247" t="s">
        <v>212</v>
      </c>
      <c r="E243" s="248" t="s">
        <v>1120</v>
      </c>
      <c r="F243" s="249" t="s">
        <v>1121</v>
      </c>
      <c r="G243" s="250" t="s">
        <v>209</v>
      </c>
      <c r="H243" s="251">
        <v>4</v>
      </c>
      <c r="I243" s="252"/>
      <c r="J243" s="251">
        <f>ROUND(I243*H243,2)</f>
        <v>0</v>
      </c>
      <c r="K243" s="253"/>
      <c r="L243" s="254"/>
      <c r="M243" s="255" t="s">
        <v>1</v>
      </c>
      <c r="N243" s="256" t="s">
        <v>41</v>
      </c>
      <c r="O243" s="94"/>
      <c r="P243" s="243">
        <f>O243*H243</f>
        <v>0</v>
      </c>
      <c r="Q243" s="243">
        <v>4.0000000000000003E-05</v>
      </c>
      <c r="R243" s="243">
        <f>Q243*H243</f>
        <v>0.00016000000000000001</v>
      </c>
      <c r="S243" s="243">
        <v>0</v>
      </c>
      <c r="T243" s="244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45" t="s">
        <v>197</v>
      </c>
      <c r="AT243" s="245" t="s">
        <v>212</v>
      </c>
      <c r="AU243" s="245" t="s">
        <v>87</v>
      </c>
      <c r="AY243" s="14" t="s">
        <v>168</v>
      </c>
      <c r="BE243" s="246">
        <f>IF(N243="základná",J243,0)</f>
        <v>0</v>
      </c>
      <c r="BF243" s="246">
        <f>IF(N243="znížená",J243,0)</f>
        <v>0</v>
      </c>
      <c r="BG243" s="246">
        <f>IF(N243="zákl. prenesená",J243,0)</f>
        <v>0</v>
      </c>
      <c r="BH243" s="246">
        <f>IF(N243="zníž. prenesená",J243,0)</f>
        <v>0</v>
      </c>
      <c r="BI243" s="246">
        <f>IF(N243="nulová",J243,0)</f>
        <v>0</v>
      </c>
      <c r="BJ243" s="14" t="s">
        <v>87</v>
      </c>
      <c r="BK243" s="246">
        <f>ROUND(I243*H243,2)</f>
        <v>0</v>
      </c>
      <c r="BL243" s="14" t="s">
        <v>109</v>
      </c>
      <c r="BM243" s="245" t="s">
        <v>1122</v>
      </c>
    </row>
    <row r="244" s="2" customFormat="1" ht="24.15" customHeight="1">
      <c r="A244" s="35"/>
      <c r="B244" s="36"/>
      <c r="C244" s="234" t="s">
        <v>820</v>
      </c>
      <c r="D244" s="234" t="s">
        <v>170</v>
      </c>
      <c r="E244" s="235" t="s">
        <v>207</v>
      </c>
      <c r="F244" s="236" t="s">
        <v>208</v>
      </c>
      <c r="G244" s="237" t="s">
        <v>209</v>
      </c>
      <c r="H244" s="238">
        <v>1</v>
      </c>
      <c r="I244" s="239"/>
      <c r="J244" s="238">
        <f>ROUND(I244*H244,2)</f>
        <v>0</v>
      </c>
      <c r="K244" s="240"/>
      <c r="L244" s="41"/>
      <c r="M244" s="241" t="s">
        <v>1</v>
      </c>
      <c r="N244" s="242" t="s">
        <v>41</v>
      </c>
      <c r="O244" s="94"/>
      <c r="P244" s="243">
        <f>O244*H244</f>
        <v>0</v>
      </c>
      <c r="Q244" s="243">
        <v>0.00051000000000000004</v>
      </c>
      <c r="R244" s="243">
        <f>Q244*H244</f>
        <v>0.00051000000000000004</v>
      </c>
      <c r="S244" s="243">
        <v>0</v>
      </c>
      <c r="T244" s="244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45" t="s">
        <v>109</v>
      </c>
      <c r="AT244" s="245" t="s">
        <v>170</v>
      </c>
      <c r="AU244" s="245" t="s">
        <v>87</v>
      </c>
      <c r="AY244" s="14" t="s">
        <v>168</v>
      </c>
      <c r="BE244" s="246">
        <f>IF(N244="základná",J244,0)</f>
        <v>0</v>
      </c>
      <c r="BF244" s="246">
        <f>IF(N244="znížená",J244,0)</f>
        <v>0</v>
      </c>
      <c r="BG244" s="246">
        <f>IF(N244="zákl. prenesená",J244,0)</f>
        <v>0</v>
      </c>
      <c r="BH244" s="246">
        <f>IF(N244="zníž. prenesená",J244,0)</f>
        <v>0</v>
      </c>
      <c r="BI244" s="246">
        <f>IF(N244="nulová",J244,0)</f>
        <v>0</v>
      </c>
      <c r="BJ244" s="14" t="s">
        <v>87</v>
      </c>
      <c r="BK244" s="246">
        <f>ROUND(I244*H244,2)</f>
        <v>0</v>
      </c>
      <c r="BL244" s="14" t="s">
        <v>109</v>
      </c>
      <c r="BM244" s="245" t="s">
        <v>1123</v>
      </c>
    </row>
    <row r="245" s="2" customFormat="1" ht="37.8" customHeight="1">
      <c r="A245" s="35"/>
      <c r="B245" s="36"/>
      <c r="C245" s="247" t="s">
        <v>824</v>
      </c>
      <c r="D245" s="247" t="s">
        <v>212</v>
      </c>
      <c r="E245" s="248" t="s">
        <v>825</v>
      </c>
      <c r="F245" s="249" t="s">
        <v>826</v>
      </c>
      <c r="G245" s="250" t="s">
        <v>209</v>
      </c>
      <c r="H245" s="251">
        <v>1</v>
      </c>
      <c r="I245" s="252"/>
      <c r="J245" s="251">
        <f>ROUND(I245*H245,2)</f>
        <v>0</v>
      </c>
      <c r="K245" s="253"/>
      <c r="L245" s="254"/>
      <c r="M245" s="255" t="s">
        <v>1</v>
      </c>
      <c r="N245" s="256" t="s">
        <v>41</v>
      </c>
      <c r="O245" s="94"/>
      <c r="P245" s="243">
        <f>O245*H245</f>
        <v>0</v>
      </c>
      <c r="Q245" s="243">
        <v>0.027</v>
      </c>
      <c r="R245" s="243">
        <f>Q245*H245</f>
        <v>0.027</v>
      </c>
      <c r="S245" s="243">
        <v>0</v>
      </c>
      <c r="T245" s="244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45" t="s">
        <v>197</v>
      </c>
      <c r="AT245" s="245" t="s">
        <v>212</v>
      </c>
      <c r="AU245" s="245" t="s">
        <v>87</v>
      </c>
      <c r="AY245" s="14" t="s">
        <v>168</v>
      </c>
      <c r="BE245" s="246">
        <f>IF(N245="základná",J245,0)</f>
        <v>0</v>
      </c>
      <c r="BF245" s="246">
        <f>IF(N245="znížená",J245,0)</f>
        <v>0</v>
      </c>
      <c r="BG245" s="246">
        <f>IF(N245="zákl. prenesená",J245,0)</f>
        <v>0</v>
      </c>
      <c r="BH245" s="246">
        <f>IF(N245="zníž. prenesená",J245,0)</f>
        <v>0</v>
      </c>
      <c r="BI245" s="246">
        <f>IF(N245="nulová",J245,0)</f>
        <v>0</v>
      </c>
      <c r="BJ245" s="14" t="s">
        <v>87</v>
      </c>
      <c r="BK245" s="246">
        <f>ROUND(I245*H245,2)</f>
        <v>0</v>
      </c>
      <c r="BL245" s="14" t="s">
        <v>109</v>
      </c>
      <c r="BM245" s="245" t="s">
        <v>827</v>
      </c>
    </row>
    <row r="246" s="2" customFormat="1" ht="24.15" customHeight="1">
      <c r="A246" s="35"/>
      <c r="B246" s="36"/>
      <c r="C246" s="234" t="s">
        <v>828</v>
      </c>
      <c r="D246" s="234" t="s">
        <v>170</v>
      </c>
      <c r="E246" s="235" t="s">
        <v>217</v>
      </c>
      <c r="F246" s="236" t="s">
        <v>218</v>
      </c>
      <c r="G246" s="237" t="s">
        <v>209</v>
      </c>
      <c r="H246" s="238">
        <v>1</v>
      </c>
      <c r="I246" s="239"/>
      <c r="J246" s="238">
        <f>ROUND(I246*H246,2)</f>
        <v>0</v>
      </c>
      <c r="K246" s="240"/>
      <c r="L246" s="41"/>
      <c r="M246" s="241" t="s">
        <v>1</v>
      </c>
      <c r="N246" s="242" t="s">
        <v>41</v>
      </c>
      <c r="O246" s="94"/>
      <c r="P246" s="243">
        <f>O246*H246</f>
        <v>0</v>
      </c>
      <c r="Q246" s="243">
        <v>0.00046999999999999999</v>
      </c>
      <c r="R246" s="243">
        <f>Q246*H246</f>
        <v>0.00046999999999999999</v>
      </c>
      <c r="S246" s="243">
        <v>0</v>
      </c>
      <c r="T246" s="244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45" t="s">
        <v>109</v>
      </c>
      <c r="AT246" s="245" t="s">
        <v>170</v>
      </c>
      <c r="AU246" s="245" t="s">
        <v>87</v>
      </c>
      <c r="AY246" s="14" t="s">
        <v>168</v>
      </c>
      <c r="BE246" s="246">
        <f>IF(N246="základná",J246,0)</f>
        <v>0</v>
      </c>
      <c r="BF246" s="246">
        <f>IF(N246="znížená",J246,0)</f>
        <v>0</v>
      </c>
      <c r="BG246" s="246">
        <f>IF(N246="zákl. prenesená",J246,0)</f>
        <v>0</v>
      </c>
      <c r="BH246" s="246">
        <f>IF(N246="zníž. prenesená",J246,0)</f>
        <v>0</v>
      </c>
      <c r="BI246" s="246">
        <f>IF(N246="nulová",J246,0)</f>
        <v>0</v>
      </c>
      <c r="BJ246" s="14" t="s">
        <v>87</v>
      </c>
      <c r="BK246" s="246">
        <f>ROUND(I246*H246,2)</f>
        <v>0</v>
      </c>
      <c r="BL246" s="14" t="s">
        <v>109</v>
      </c>
      <c r="BM246" s="245" t="s">
        <v>1124</v>
      </c>
    </row>
    <row r="247" s="2" customFormat="1" ht="49.05" customHeight="1">
      <c r="A247" s="35"/>
      <c r="B247" s="36"/>
      <c r="C247" s="247" t="s">
        <v>832</v>
      </c>
      <c r="D247" s="247" t="s">
        <v>212</v>
      </c>
      <c r="E247" s="248" t="s">
        <v>1125</v>
      </c>
      <c r="F247" s="249" t="s">
        <v>1126</v>
      </c>
      <c r="G247" s="250" t="s">
        <v>209</v>
      </c>
      <c r="H247" s="251">
        <v>1</v>
      </c>
      <c r="I247" s="252"/>
      <c r="J247" s="251">
        <f>ROUND(I247*H247,2)</f>
        <v>0</v>
      </c>
      <c r="K247" s="253"/>
      <c r="L247" s="254"/>
      <c r="M247" s="255" t="s">
        <v>1</v>
      </c>
      <c r="N247" s="256" t="s">
        <v>41</v>
      </c>
      <c r="O247" s="94"/>
      <c r="P247" s="243">
        <f>O247*H247</f>
        <v>0</v>
      </c>
      <c r="Q247" s="243">
        <v>0.021999999999999999</v>
      </c>
      <c r="R247" s="243">
        <f>Q247*H247</f>
        <v>0.021999999999999999</v>
      </c>
      <c r="S247" s="243">
        <v>0</v>
      </c>
      <c r="T247" s="244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45" t="s">
        <v>197</v>
      </c>
      <c r="AT247" s="245" t="s">
        <v>212</v>
      </c>
      <c r="AU247" s="245" t="s">
        <v>87</v>
      </c>
      <c r="AY247" s="14" t="s">
        <v>168</v>
      </c>
      <c r="BE247" s="246">
        <f>IF(N247="základná",J247,0)</f>
        <v>0</v>
      </c>
      <c r="BF247" s="246">
        <f>IF(N247="znížená",J247,0)</f>
        <v>0</v>
      </c>
      <c r="BG247" s="246">
        <f>IF(N247="zákl. prenesená",J247,0)</f>
        <v>0</v>
      </c>
      <c r="BH247" s="246">
        <f>IF(N247="zníž. prenesená",J247,0)</f>
        <v>0</v>
      </c>
      <c r="BI247" s="246">
        <f>IF(N247="nulová",J247,0)</f>
        <v>0</v>
      </c>
      <c r="BJ247" s="14" t="s">
        <v>87</v>
      </c>
      <c r="BK247" s="246">
        <f>ROUND(I247*H247,2)</f>
        <v>0</v>
      </c>
      <c r="BL247" s="14" t="s">
        <v>109</v>
      </c>
      <c r="BM247" s="245" t="s">
        <v>1127</v>
      </c>
    </row>
    <row r="248" s="2" customFormat="1" ht="16.5" customHeight="1">
      <c r="A248" s="35"/>
      <c r="B248" s="36"/>
      <c r="C248" s="234" t="s">
        <v>836</v>
      </c>
      <c r="D248" s="234" t="s">
        <v>170</v>
      </c>
      <c r="E248" s="235" t="s">
        <v>829</v>
      </c>
      <c r="F248" s="236" t="s">
        <v>830</v>
      </c>
      <c r="G248" s="237" t="s">
        <v>209</v>
      </c>
      <c r="H248" s="238">
        <v>1</v>
      </c>
      <c r="I248" s="239"/>
      <c r="J248" s="238">
        <f>ROUND(I248*H248,2)</f>
        <v>0</v>
      </c>
      <c r="K248" s="240"/>
      <c r="L248" s="41"/>
      <c r="M248" s="241" t="s">
        <v>1</v>
      </c>
      <c r="N248" s="242" t="s">
        <v>41</v>
      </c>
      <c r="O248" s="94"/>
      <c r="P248" s="243">
        <f>O248*H248</f>
        <v>0</v>
      </c>
      <c r="Q248" s="243">
        <v>0</v>
      </c>
      <c r="R248" s="243">
        <f>Q248*H248</f>
        <v>0</v>
      </c>
      <c r="S248" s="243">
        <v>0</v>
      </c>
      <c r="T248" s="244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45" t="s">
        <v>109</v>
      </c>
      <c r="AT248" s="245" t="s">
        <v>170</v>
      </c>
      <c r="AU248" s="245" t="s">
        <v>87</v>
      </c>
      <c r="AY248" s="14" t="s">
        <v>168</v>
      </c>
      <c r="BE248" s="246">
        <f>IF(N248="základná",J248,0)</f>
        <v>0</v>
      </c>
      <c r="BF248" s="246">
        <f>IF(N248="znížená",J248,0)</f>
        <v>0</v>
      </c>
      <c r="BG248" s="246">
        <f>IF(N248="zákl. prenesená",J248,0)</f>
        <v>0</v>
      </c>
      <c r="BH248" s="246">
        <f>IF(N248="zníž. prenesená",J248,0)</f>
        <v>0</v>
      </c>
      <c r="BI248" s="246">
        <f>IF(N248="nulová",J248,0)</f>
        <v>0</v>
      </c>
      <c r="BJ248" s="14" t="s">
        <v>87</v>
      </c>
      <c r="BK248" s="246">
        <f>ROUND(I248*H248,2)</f>
        <v>0</v>
      </c>
      <c r="BL248" s="14" t="s">
        <v>109</v>
      </c>
      <c r="BM248" s="245" t="s">
        <v>831</v>
      </c>
    </row>
    <row r="249" s="2" customFormat="1" ht="16.5" customHeight="1">
      <c r="A249" s="35"/>
      <c r="B249" s="36"/>
      <c r="C249" s="247" t="s">
        <v>840</v>
      </c>
      <c r="D249" s="247" t="s">
        <v>212</v>
      </c>
      <c r="E249" s="248" t="s">
        <v>1128</v>
      </c>
      <c r="F249" s="249" t="s">
        <v>1129</v>
      </c>
      <c r="G249" s="250" t="s">
        <v>209</v>
      </c>
      <c r="H249" s="251">
        <v>1</v>
      </c>
      <c r="I249" s="252"/>
      <c r="J249" s="251">
        <f>ROUND(I249*H249,2)</f>
        <v>0</v>
      </c>
      <c r="K249" s="253"/>
      <c r="L249" s="254"/>
      <c r="M249" s="255" t="s">
        <v>1</v>
      </c>
      <c r="N249" s="256" t="s">
        <v>41</v>
      </c>
      <c r="O249" s="94"/>
      <c r="P249" s="243">
        <f>O249*H249</f>
        <v>0</v>
      </c>
      <c r="Q249" s="243">
        <v>1</v>
      </c>
      <c r="R249" s="243">
        <f>Q249*H249</f>
        <v>1</v>
      </c>
      <c r="S249" s="243">
        <v>0</v>
      </c>
      <c r="T249" s="244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45" t="s">
        <v>197</v>
      </c>
      <c r="AT249" s="245" t="s">
        <v>212</v>
      </c>
      <c r="AU249" s="245" t="s">
        <v>87</v>
      </c>
      <c r="AY249" s="14" t="s">
        <v>168</v>
      </c>
      <c r="BE249" s="246">
        <f>IF(N249="základná",J249,0)</f>
        <v>0</v>
      </c>
      <c r="BF249" s="246">
        <f>IF(N249="znížená",J249,0)</f>
        <v>0</v>
      </c>
      <c r="BG249" s="246">
        <f>IF(N249="zákl. prenesená",J249,0)</f>
        <v>0</v>
      </c>
      <c r="BH249" s="246">
        <f>IF(N249="zníž. prenesená",J249,0)</f>
        <v>0</v>
      </c>
      <c r="BI249" s="246">
        <f>IF(N249="nulová",J249,0)</f>
        <v>0</v>
      </c>
      <c r="BJ249" s="14" t="s">
        <v>87</v>
      </c>
      <c r="BK249" s="246">
        <f>ROUND(I249*H249,2)</f>
        <v>0</v>
      </c>
      <c r="BL249" s="14" t="s">
        <v>109</v>
      </c>
      <c r="BM249" s="245" t="s">
        <v>1130</v>
      </c>
    </row>
    <row r="250" s="2" customFormat="1" ht="16.5" customHeight="1">
      <c r="A250" s="35"/>
      <c r="B250" s="36"/>
      <c r="C250" s="234" t="s">
        <v>844</v>
      </c>
      <c r="D250" s="234" t="s">
        <v>170</v>
      </c>
      <c r="E250" s="235" t="s">
        <v>837</v>
      </c>
      <c r="F250" s="236" t="s">
        <v>838</v>
      </c>
      <c r="G250" s="237" t="s">
        <v>209</v>
      </c>
      <c r="H250" s="238">
        <v>1</v>
      </c>
      <c r="I250" s="239"/>
      <c r="J250" s="238">
        <f>ROUND(I250*H250,2)</f>
        <v>0</v>
      </c>
      <c r="K250" s="240"/>
      <c r="L250" s="41"/>
      <c r="M250" s="241" t="s">
        <v>1</v>
      </c>
      <c r="N250" s="242" t="s">
        <v>41</v>
      </c>
      <c r="O250" s="94"/>
      <c r="P250" s="243">
        <f>O250*H250</f>
        <v>0</v>
      </c>
      <c r="Q250" s="243">
        <v>0.23915</v>
      </c>
      <c r="R250" s="243">
        <f>Q250*H250</f>
        <v>0.23915</v>
      </c>
      <c r="S250" s="243">
        <v>0</v>
      </c>
      <c r="T250" s="244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45" t="s">
        <v>109</v>
      </c>
      <c r="AT250" s="245" t="s">
        <v>170</v>
      </c>
      <c r="AU250" s="245" t="s">
        <v>87</v>
      </c>
      <c r="AY250" s="14" t="s">
        <v>168</v>
      </c>
      <c r="BE250" s="246">
        <f>IF(N250="základná",J250,0)</f>
        <v>0</v>
      </c>
      <c r="BF250" s="246">
        <f>IF(N250="znížená",J250,0)</f>
        <v>0</v>
      </c>
      <c r="BG250" s="246">
        <f>IF(N250="zákl. prenesená",J250,0)</f>
        <v>0</v>
      </c>
      <c r="BH250" s="246">
        <f>IF(N250="zníž. prenesená",J250,0)</f>
        <v>0</v>
      </c>
      <c r="BI250" s="246">
        <f>IF(N250="nulová",J250,0)</f>
        <v>0</v>
      </c>
      <c r="BJ250" s="14" t="s">
        <v>87</v>
      </c>
      <c r="BK250" s="246">
        <f>ROUND(I250*H250,2)</f>
        <v>0</v>
      </c>
      <c r="BL250" s="14" t="s">
        <v>109</v>
      </c>
      <c r="BM250" s="245" t="s">
        <v>839</v>
      </c>
    </row>
    <row r="251" s="2" customFormat="1" ht="16.5" customHeight="1">
      <c r="A251" s="35"/>
      <c r="B251" s="36"/>
      <c r="C251" s="247" t="s">
        <v>848</v>
      </c>
      <c r="D251" s="247" t="s">
        <v>212</v>
      </c>
      <c r="E251" s="248" t="s">
        <v>841</v>
      </c>
      <c r="F251" s="249" t="s">
        <v>842</v>
      </c>
      <c r="G251" s="250" t="s">
        <v>209</v>
      </c>
      <c r="H251" s="251">
        <v>1</v>
      </c>
      <c r="I251" s="252"/>
      <c r="J251" s="251">
        <f>ROUND(I251*H251,2)</f>
        <v>0</v>
      </c>
      <c r="K251" s="253"/>
      <c r="L251" s="254"/>
      <c r="M251" s="255" t="s">
        <v>1</v>
      </c>
      <c r="N251" s="256" t="s">
        <v>41</v>
      </c>
      <c r="O251" s="94"/>
      <c r="P251" s="243">
        <f>O251*H251</f>
        <v>0</v>
      </c>
      <c r="Q251" s="243">
        <v>0.044999999999999998</v>
      </c>
      <c r="R251" s="243">
        <f>Q251*H251</f>
        <v>0.044999999999999998</v>
      </c>
      <c r="S251" s="243">
        <v>0</v>
      </c>
      <c r="T251" s="244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45" t="s">
        <v>197</v>
      </c>
      <c r="AT251" s="245" t="s">
        <v>212</v>
      </c>
      <c r="AU251" s="245" t="s">
        <v>87</v>
      </c>
      <c r="AY251" s="14" t="s">
        <v>168</v>
      </c>
      <c r="BE251" s="246">
        <f>IF(N251="základná",J251,0)</f>
        <v>0</v>
      </c>
      <c r="BF251" s="246">
        <f>IF(N251="znížená",J251,0)</f>
        <v>0</v>
      </c>
      <c r="BG251" s="246">
        <f>IF(N251="zákl. prenesená",J251,0)</f>
        <v>0</v>
      </c>
      <c r="BH251" s="246">
        <f>IF(N251="zníž. prenesená",J251,0)</f>
        <v>0</v>
      </c>
      <c r="BI251" s="246">
        <f>IF(N251="nulová",J251,0)</f>
        <v>0</v>
      </c>
      <c r="BJ251" s="14" t="s">
        <v>87</v>
      </c>
      <c r="BK251" s="246">
        <f>ROUND(I251*H251,2)</f>
        <v>0</v>
      </c>
      <c r="BL251" s="14" t="s">
        <v>109</v>
      </c>
      <c r="BM251" s="245" t="s">
        <v>843</v>
      </c>
    </row>
    <row r="252" s="2" customFormat="1" ht="16.5" customHeight="1">
      <c r="A252" s="35"/>
      <c r="B252" s="36"/>
      <c r="C252" s="234" t="s">
        <v>852</v>
      </c>
      <c r="D252" s="234" t="s">
        <v>170</v>
      </c>
      <c r="E252" s="235" t="s">
        <v>950</v>
      </c>
      <c r="F252" s="236" t="s">
        <v>951</v>
      </c>
      <c r="G252" s="237" t="s">
        <v>209</v>
      </c>
      <c r="H252" s="238">
        <v>1</v>
      </c>
      <c r="I252" s="239"/>
      <c r="J252" s="238">
        <f>ROUND(I252*H252,2)</f>
        <v>0</v>
      </c>
      <c r="K252" s="240"/>
      <c r="L252" s="41"/>
      <c r="M252" s="241" t="s">
        <v>1</v>
      </c>
      <c r="N252" s="242" t="s">
        <v>41</v>
      </c>
      <c r="O252" s="94"/>
      <c r="P252" s="243">
        <f>O252*H252</f>
        <v>0</v>
      </c>
      <c r="Q252" s="243">
        <v>0.071739999999999998</v>
      </c>
      <c r="R252" s="243">
        <f>Q252*H252</f>
        <v>0.071739999999999998</v>
      </c>
      <c r="S252" s="243">
        <v>0</v>
      </c>
      <c r="T252" s="244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45" t="s">
        <v>109</v>
      </c>
      <c r="AT252" s="245" t="s">
        <v>170</v>
      </c>
      <c r="AU252" s="245" t="s">
        <v>87</v>
      </c>
      <c r="AY252" s="14" t="s">
        <v>168</v>
      </c>
      <c r="BE252" s="246">
        <f>IF(N252="základná",J252,0)</f>
        <v>0</v>
      </c>
      <c r="BF252" s="246">
        <f>IF(N252="znížená",J252,0)</f>
        <v>0</v>
      </c>
      <c r="BG252" s="246">
        <f>IF(N252="zákl. prenesená",J252,0)</f>
        <v>0</v>
      </c>
      <c r="BH252" s="246">
        <f>IF(N252="zníž. prenesená",J252,0)</f>
        <v>0</v>
      </c>
      <c r="BI252" s="246">
        <f>IF(N252="nulová",J252,0)</f>
        <v>0</v>
      </c>
      <c r="BJ252" s="14" t="s">
        <v>87</v>
      </c>
      <c r="BK252" s="246">
        <f>ROUND(I252*H252,2)</f>
        <v>0</v>
      </c>
      <c r="BL252" s="14" t="s">
        <v>109</v>
      </c>
      <c r="BM252" s="245" t="s">
        <v>1131</v>
      </c>
    </row>
    <row r="253" s="2" customFormat="1" ht="16.5" customHeight="1">
      <c r="A253" s="35"/>
      <c r="B253" s="36"/>
      <c r="C253" s="247" t="s">
        <v>856</v>
      </c>
      <c r="D253" s="247" t="s">
        <v>212</v>
      </c>
      <c r="E253" s="248" t="s">
        <v>953</v>
      </c>
      <c r="F253" s="249" t="s">
        <v>954</v>
      </c>
      <c r="G253" s="250" t="s">
        <v>209</v>
      </c>
      <c r="H253" s="251">
        <v>1</v>
      </c>
      <c r="I253" s="252"/>
      <c r="J253" s="251">
        <f>ROUND(I253*H253,2)</f>
        <v>0</v>
      </c>
      <c r="K253" s="253"/>
      <c r="L253" s="254"/>
      <c r="M253" s="255" t="s">
        <v>1</v>
      </c>
      <c r="N253" s="256" t="s">
        <v>41</v>
      </c>
      <c r="O253" s="94"/>
      <c r="P253" s="243">
        <f>O253*H253</f>
        <v>0</v>
      </c>
      <c r="Q253" s="243">
        <v>0.044999999999999998</v>
      </c>
      <c r="R253" s="243">
        <f>Q253*H253</f>
        <v>0.044999999999999998</v>
      </c>
      <c r="S253" s="243">
        <v>0</v>
      </c>
      <c r="T253" s="244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45" t="s">
        <v>197</v>
      </c>
      <c r="AT253" s="245" t="s">
        <v>212</v>
      </c>
      <c r="AU253" s="245" t="s">
        <v>87</v>
      </c>
      <c r="AY253" s="14" t="s">
        <v>168</v>
      </c>
      <c r="BE253" s="246">
        <f>IF(N253="základná",J253,0)</f>
        <v>0</v>
      </c>
      <c r="BF253" s="246">
        <f>IF(N253="znížená",J253,0)</f>
        <v>0</v>
      </c>
      <c r="BG253" s="246">
        <f>IF(N253="zákl. prenesená",J253,0)</f>
        <v>0</v>
      </c>
      <c r="BH253" s="246">
        <f>IF(N253="zníž. prenesená",J253,0)</f>
        <v>0</v>
      </c>
      <c r="BI253" s="246">
        <f>IF(N253="nulová",J253,0)</f>
        <v>0</v>
      </c>
      <c r="BJ253" s="14" t="s">
        <v>87</v>
      </c>
      <c r="BK253" s="246">
        <f>ROUND(I253*H253,2)</f>
        <v>0</v>
      </c>
      <c r="BL253" s="14" t="s">
        <v>109</v>
      </c>
      <c r="BM253" s="245" t="s">
        <v>1132</v>
      </c>
    </row>
    <row r="254" s="2" customFormat="1" ht="37.8" customHeight="1">
      <c r="A254" s="35"/>
      <c r="B254" s="36"/>
      <c r="C254" s="234" t="s">
        <v>860</v>
      </c>
      <c r="D254" s="234" t="s">
        <v>170</v>
      </c>
      <c r="E254" s="235" t="s">
        <v>225</v>
      </c>
      <c r="F254" s="236" t="s">
        <v>226</v>
      </c>
      <c r="G254" s="237" t="s">
        <v>209</v>
      </c>
      <c r="H254" s="238">
        <v>4</v>
      </c>
      <c r="I254" s="239"/>
      <c r="J254" s="238">
        <f>ROUND(I254*H254,2)</f>
        <v>0</v>
      </c>
      <c r="K254" s="240"/>
      <c r="L254" s="41"/>
      <c r="M254" s="241" t="s">
        <v>1</v>
      </c>
      <c r="N254" s="242" t="s">
        <v>41</v>
      </c>
      <c r="O254" s="94"/>
      <c r="P254" s="243">
        <f>O254*H254</f>
        <v>0</v>
      </c>
      <c r="Q254" s="243">
        <v>0.00012</v>
      </c>
      <c r="R254" s="243">
        <f>Q254*H254</f>
        <v>0.00048000000000000001</v>
      </c>
      <c r="S254" s="243">
        <v>0</v>
      </c>
      <c r="T254" s="244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45" t="s">
        <v>109</v>
      </c>
      <c r="AT254" s="245" t="s">
        <v>170</v>
      </c>
      <c r="AU254" s="245" t="s">
        <v>87</v>
      </c>
      <c r="AY254" s="14" t="s">
        <v>168</v>
      </c>
      <c r="BE254" s="246">
        <f>IF(N254="základná",J254,0)</f>
        <v>0</v>
      </c>
      <c r="BF254" s="246">
        <f>IF(N254="znížená",J254,0)</f>
        <v>0</v>
      </c>
      <c r="BG254" s="246">
        <f>IF(N254="zákl. prenesená",J254,0)</f>
        <v>0</v>
      </c>
      <c r="BH254" s="246">
        <f>IF(N254="zníž. prenesená",J254,0)</f>
        <v>0</v>
      </c>
      <c r="BI254" s="246">
        <f>IF(N254="nulová",J254,0)</f>
        <v>0</v>
      </c>
      <c r="BJ254" s="14" t="s">
        <v>87</v>
      </c>
      <c r="BK254" s="246">
        <f>ROUND(I254*H254,2)</f>
        <v>0</v>
      </c>
      <c r="BL254" s="14" t="s">
        <v>109</v>
      </c>
      <c r="BM254" s="245" t="s">
        <v>1133</v>
      </c>
    </row>
    <row r="255" s="2" customFormat="1" ht="37.8" customHeight="1">
      <c r="A255" s="35"/>
      <c r="B255" s="36"/>
      <c r="C255" s="234" t="s">
        <v>864</v>
      </c>
      <c r="D255" s="234" t="s">
        <v>170</v>
      </c>
      <c r="E255" s="235" t="s">
        <v>229</v>
      </c>
      <c r="F255" s="236" t="s">
        <v>230</v>
      </c>
      <c r="G255" s="237" t="s">
        <v>209</v>
      </c>
      <c r="H255" s="238">
        <v>4</v>
      </c>
      <c r="I255" s="239"/>
      <c r="J255" s="238">
        <f>ROUND(I255*H255,2)</f>
        <v>0</v>
      </c>
      <c r="K255" s="240"/>
      <c r="L255" s="41"/>
      <c r="M255" s="241" t="s">
        <v>1</v>
      </c>
      <c r="N255" s="242" t="s">
        <v>41</v>
      </c>
      <c r="O255" s="94"/>
      <c r="P255" s="243">
        <f>O255*H255</f>
        <v>0</v>
      </c>
      <c r="Q255" s="243">
        <v>0.00012999999999999999</v>
      </c>
      <c r="R255" s="243">
        <f>Q255*H255</f>
        <v>0.00051999999999999995</v>
      </c>
      <c r="S255" s="243">
        <v>0</v>
      </c>
      <c r="T255" s="244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45" t="s">
        <v>109</v>
      </c>
      <c r="AT255" s="245" t="s">
        <v>170</v>
      </c>
      <c r="AU255" s="245" t="s">
        <v>87</v>
      </c>
      <c r="AY255" s="14" t="s">
        <v>168</v>
      </c>
      <c r="BE255" s="246">
        <f>IF(N255="základná",J255,0)</f>
        <v>0</v>
      </c>
      <c r="BF255" s="246">
        <f>IF(N255="znížená",J255,0)</f>
        <v>0</v>
      </c>
      <c r="BG255" s="246">
        <f>IF(N255="zákl. prenesená",J255,0)</f>
        <v>0</v>
      </c>
      <c r="BH255" s="246">
        <f>IF(N255="zníž. prenesená",J255,0)</f>
        <v>0</v>
      </c>
      <c r="BI255" s="246">
        <f>IF(N255="nulová",J255,0)</f>
        <v>0</v>
      </c>
      <c r="BJ255" s="14" t="s">
        <v>87</v>
      </c>
      <c r="BK255" s="246">
        <f>ROUND(I255*H255,2)</f>
        <v>0</v>
      </c>
      <c r="BL255" s="14" t="s">
        <v>109</v>
      </c>
      <c r="BM255" s="245" t="s">
        <v>1134</v>
      </c>
    </row>
    <row r="256" s="2" customFormat="1" ht="24.15" customHeight="1">
      <c r="A256" s="35"/>
      <c r="B256" s="36"/>
      <c r="C256" s="234" t="s">
        <v>868</v>
      </c>
      <c r="D256" s="234" t="s">
        <v>170</v>
      </c>
      <c r="E256" s="235" t="s">
        <v>1135</v>
      </c>
      <c r="F256" s="236" t="s">
        <v>1136</v>
      </c>
      <c r="G256" s="237" t="s">
        <v>177</v>
      </c>
      <c r="H256" s="238">
        <v>1.6000000000000001</v>
      </c>
      <c r="I256" s="239"/>
      <c r="J256" s="238">
        <f>ROUND(I256*H256,2)</f>
        <v>0</v>
      </c>
      <c r="K256" s="240"/>
      <c r="L256" s="41"/>
      <c r="M256" s="241" t="s">
        <v>1</v>
      </c>
      <c r="N256" s="242" t="s">
        <v>41</v>
      </c>
      <c r="O256" s="94"/>
      <c r="P256" s="243">
        <f>O256*H256</f>
        <v>0</v>
      </c>
      <c r="Q256" s="243">
        <v>0.0020899999999999998</v>
      </c>
      <c r="R256" s="243">
        <f>Q256*H256</f>
        <v>0.0033439999999999998</v>
      </c>
      <c r="S256" s="243">
        <v>2.4470000000000001</v>
      </c>
      <c r="T256" s="244">
        <f>S256*H256</f>
        <v>3.9152000000000005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45" t="s">
        <v>109</v>
      </c>
      <c r="AT256" s="245" t="s">
        <v>170</v>
      </c>
      <c r="AU256" s="245" t="s">
        <v>87</v>
      </c>
      <c r="AY256" s="14" t="s">
        <v>168</v>
      </c>
      <c r="BE256" s="246">
        <f>IF(N256="základná",J256,0)</f>
        <v>0</v>
      </c>
      <c r="BF256" s="246">
        <f>IF(N256="znížená",J256,0)</f>
        <v>0</v>
      </c>
      <c r="BG256" s="246">
        <f>IF(N256="zákl. prenesená",J256,0)</f>
        <v>0</v>
      </c>
      <c r="BH256" s="246">
        <f>IF(N256="zníž. prenesená",J256,0)</f>
        <v>0</v>
      </c>
      <c r="BI256" s="246">
        <f>IF(N256="nulová",J256,0)</f>
        <v>0</v>
      </c>
      <c r="BJ256" s="14" t="s">
        <v>87</v>
      </c>
      <c r="BK256" s="246">
        <f>ROUND(I256*H256,2)</f>
        <v>0</v>
      </c>
      <c r="BL256" s="14" t="s">
        <v>109</v>
      </c>
      <c r="BM256" s="245" t="s">
        <v>1137</v>
      </c>
    </row>
    <row r="257" s="2" customFormat="1" ht="16.5" customHeight="1">
      <c r="A257" s="35"/>
      <c r="B257" s="36"/>
      <c r="C257" s="234" t="s">
        <v>872</v>
      </c>
      <c r="D257" s="234" t="s">
        <v>170</v>
      </c>
      <c r="E257" s="235" t="s">
        <v>849</v>
      </c>
      <c r="F257" s="236" t="s">
        <v>850</v>
      </c>
      <c r="G257" s="237" t="s">
        <v>209</v>
      </c>
      <c r="H257" s="238">
        <v>1</v>
      </c>
      <c r="I257" s="239"/>
      <c r="J257" s="238">
        <f>ROUND(I257*H257,2)</f>
        <v>0</v>
      </c>
      <c r="K257" s="240"/>
      <c r="L257" s="41"/>
      <c r="M257" s="241" t="s">
        <v>1</v>
      </c>
      <c r="N257" s="242" t="s">
        <v>41</v>
      </c>
      <c r="O257" s="94"/>
      <c r="P257" s="243">
        <f>O257*H257</f>
        <v>0</v>
      </c>
      <c r="Q257" s="243">
        <v>0</v>
      </c>
      <c r="R257" s="243">
        <f>Q257*H257</f>
        <v>0</v>
      </c>
      <c r="S257" s="243">
        <v>0</v>
      </c>
      <c r="T257" s="244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45" t="s">
        <v>109</v>
      </c>
      <c r="AT257" s="245" t="s">
        <v>170</v>
      </c>
      <c r="AU257" s="245" t="s">
        <v>87</v>
      </c>
      <c r="AY257" s="14" t="s">
        <v>168</v>
      </c>
      <c r="BE257" s="246">
        <f>IF(N257="základná",J257,0)</f>
        <v>0</v>
      </c>
      <c r="BF257" s="246">
        <f>IF(N257="znížená",J257,0)</f>
        <v>0</v>
      </c>
      <c r="BG257" s="246">
        <f>IF(N257="zákl. prenesená",J257,0)</f>
        <v>0</v>
      </c>
      <c r="BH257" s="246">
        <f>IF(N257="zníž. prenesená",J257,0)</f>
        <v>0</v>
      </c>
      <c r="BI257" s="246">
        <f>IF(N257="nulová",J257,0)</f>
        <v>0</v>
      </c>
      <c r="BJ257" s="14" t="s">
        <v>87</v>
      </c>
      <c r="BK257" s="246">
        <f>ROUND(I257*H257,2)</f>
        <v>0</v>
      </c>
      <c r="BL257" s="14" t="s">
        <v>109</v>
      </c>
      <c r="BM257" s="245" t="s">
        <v>851</v>
      </c>
    </row>
    <row r="258" s="2" customFormat="1" ht="24.15" customHeight="1">
      <c r="A258" s="35"/>
      <c r="B258" s="36"/>
      <c r="C258" s="234" t="s">
        <v>876</v>
      </c>
      <c r="D258" s="234" t="s">
        <v>170</v>
      </c>
      <c r="E258" s="235" t="s">
        <v>853</v>
      </c>
      <c r="F258" s="236" t="s">
        <v>854</v>
      </c>
      <c r="G258" s="237" t="s">
        <v>209</v>
      </c>
      <c r="H258" s="238">
        <v>1</v>
      </c>
      <c r="I258" s="239"/>
      <c r="J258" s="238">
        <f>ROUND(I258*H258,2)</f>
        <v>0</v>
      </c>
      <c r="K258" s="240"/>
      <c r="L258" s="41"/>
      <c r="M258" s="241" t="s">
        <v>1</v>
      </c>
      <c r="N258" s="242" t="s">
        <v>41</v>
      </c>
      <c r="O258" s="94"/>
      <c r="P258" s="243">
        <f>O258*H258</f>
        <v>0</v>
      </c>
      <c r="Q258" s="243">
        <v>0</v>
      </c>
      <c r="R258" s="243">
        <f>Q258*H258</f>
        <v>0</v>
      </c>
      <c r="S258" s="243">
        <v>0.074999999999999997</v>
      </c>
      <c r="T258" s="244">
        <f>S258*H258</f>
        <v>0.074999999999999997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45" t="s">
        <v>109</v>
      </c>
      <c r="AT258" s="245" t="s">
        <v>170</v>
      </c>
      <c r="AU258" s="245" t="s">
        <v>87</v>
      </c>
      <c r="AY258" s="14" t="s">
        <v>168</v>
      </c>
      <c r="BE258" s="246">
        <f>IF(N258="základná",J258,0)</f>
        <v>0</v>
      </c>
      <c r="BF258" s="246">
        <f>IF(N258="znížená",J258,0)</f>
        <v>0</v>
      </c>
      <c r="BG258" s="246">
        <f>IF(N258="zákl. prenesená",J258,0)</f>
        <v>0</v>
      </c>
      <c r="BH258" s="246">
        <f>IF(N258="zníž. prenesená",J258,0)</f>
        <v>0</v>
      </c>
      <c r="BI258" s="246">
        <f>IF(N258="nulová",J258,0)</f>
        <v>0</v>
      </c>
      <c r="BJ258" s="14" t="s">
        <v>87</v>
      </c>
      <c r="BK258" s="246">
        <f>ROUND(I258*H258,2)</f>
        <v>0</v>
      </c>
      <c r="BL258" s="14" t="s">
        <v>109</v>
      </c>
      <c r="BM258" s="245" t="s">
        <v>855</v>
      </c>
    </row>
    <row r="259" s="2" customFormat="1" ht="24.15" customHeight="1">
      <c r="A259" s="35"/>
      <c r="B259" s="36"/>
      <c r="C259" s="234" t="s">
        <v>880</v>
      </c>
      <c r="D259" s="234" t="s">
        <v>170</v>
      </c>
      <c r="E259" s="235" t="s">
        <v>861</v>
      </c>
      <c r="F259" s="236" t="s">
        <v>862</v>
      </c>
      <c r="G259" s="237" t="s">
        <v>267</v>
      </c>
      <c r="H259" s="238">
        <v>74</v>
      </c>
      <c r="I259" s="239"/>
      <c r="J259" s="238">
        <f>ROUND(I259*H259,2)</f>
        <v>0</v>
      </c>
      <c r="K259" s="240"/>
      <c r="L259" s="41"/>
      <c r="M259" s="241" t="s">
        <v>1</v>
      </c>
      <c r="N259" s="242" t="s">
        <v>41</v>
      </c>
      <c r="O259" s="94"/>
      <c r="P259" s="243">
        <f>O259*H259</f>
        <v>0</v>
      </c>
      <c r="Q259" s="243">
        <v>0</v>
      </c>
      <c r="R259" s="243">
        <f>Q259*H259</f>
        <v>0</v>
      </c>
      <c r="S259" s="243">
        <v>0</v>
      </c>
      <c r="T259" s="244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45" t="s">
        <v>109</v>
      </c>
      <c r="AT259" s="245" t="s">
        <v>170</v>
      </c>
      <c r="AU259" s="245" t="s">
        <v>87</v>
      </c>
      <c r="AY259" s="14" t="s">
        <v>168</v>
      </c>
      <c r="BE259" s="246">
        <f>IF(N259="základná",J259,0)</f>
        <v>0</v>
      </c>
      <c r="BF259" s="246">
        <f>IF(N259="znížená",J259,0)</f>
        <v>0</v>
      </c>
      <c r="BG259" s="246">
        <f>IF(N259="zákl. prenesená",J259,0)</f>
        <v>0</v>
      </c>
      <c r="BH259" s="246">
        <f>IF(N259="zníž. prenesená",J259,0)</f>
        <v>0</v>
      </c>
      <c r="BI259" s="246">
        <f>IF(N259="nulová",J259,0)</f>
        <v>0</v>
      </c>
      <c r="BJ259" s="14" t="s">
        <v>87</v>
      </c>
      <c r="BK259" s="246">
        <f>ROUND(I259*H259,2)</f>
        <v>0</v>
      </c>
      <c r="BL259" s="14" t="s">
        <v>109</v>
      </c>
      <c r="BM259" s="245" t="s">
        <v>863</v>
      </c>
    </row>
    <row r="260" s="2" customFormat="1" ht="24.15" customHeight="1">
      <c r="A260" s="35"/>
      <c r="B260" s="36"/>
      <c r="C260" s="234" t="s">
        <v>884</v>
      </c>
      <c r="D260" s="234" t="s">
        <v>170</v>
      </c>
      <c r="E260" s="235" t="s">
        <v>865</v>
      </c>
      <c r="F260" s="236" t="s">
        <v>866</v>
      </c>
      <c r="G260" s="237" t="s">
        <v>173</v>
      </c>
      <c r="H260" s="238">
        <v>2</v>
      </c>
      <c r="I260" s="239"/>
      <c r="J260" s="238">
        <f>ROUND(I260*H260,2)</f>
        <v>0</v>
      </c>
      <c r="K260" s="240"/>
      <c r="L260" s="41"/>
      <c r="M260" s="241" t="s">
        <v>1</v>
      </c>
      <c r="N260" s="242" t="s">
        <v>41</v>
      </c>
      <c r="O260" s="94"/>
      <c r="P260" s="243">
        <f>O260*H260</f>
        <v>0</v>
      </c>
      <c r="Q260" s="243">
        <v>1.0000000000000001E-05</v>
      </c>
      <c r="R260" s="243">
        <f>Q260*H260</f>
        <v>2.0000000000000002E-05</v>
      </c>
      <c r="S260" s="243">
        <v>0</v>
      </c>
      <c r="T260" s="244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45" t="s">
        <v>109</v>
      </c>
      <c r="AT260" s="245" t="s">
        <v>170</v>
      </c>
      <c r="AU260" s="245" t="s">
        <v>87</v>
      </c>
      <c r="AY260" s="14" t="s">
        <v>168</v>
      </c>
      <c r="BE260" s="246">
        <f>IF(N260="základná",J260,0)</f>
        <v>0</v>
      </c>
      <c r="BF260" s="246">
        <f>IF(N260="znížená",J260,0)</f>
        <v>0</v>
      </c>
      <c r="BG260" s="246">
        <f>IF(N260="zákl. prenesená",J260,0)</f>
        <v>0</v>
      </c>
      <c r="BH260" s="246">
        <f>IF(N260="zníž. prenesená",J260,0)</f>
        <v>0</v>
      </c>
      <c r="BI260" s="246">
        <f>IF(N260="nulová",J260,0)</f>
        <v>0</v>
      </c>
      <c r="BJ260" s="14" t="s">
        <v>87</v>
      </c>
      <c r="BK260" s="246">
        <f>ROUND(I260*H260,2)</f>
        <v>0</v>
      </c>
      <c r="BL260" s="14" t="s">
        <v>109</v>
      </c>
      <c r="BM260" s="245" t="s">
        <v>867</v>
      </c>
    </row>
    <row r="261" s="2" customFormat="1" ht="16.5" customHeight="1">
      <c r="A261" s="35"/>
      <c r="B261" s="36"/>
      <c r="C261" s="234" t="s">
        <v>888</v>
      </c>
      <c r="D261" s="234" t="s">
        <v>170</v>
      </c>
      <c r="E261" s="235" t="s">
        <v>873</v>
      </c>
      <c r="F261" s="236" t="s">
        <v>874</v>
      </c>
      <c r="G261" s="237" t="s">
        <v>209</v>
      </c>
      <c r="H261" s="238">
        <v>1</v>
      </c>
      <c r="I261" s="239"/>
      <c r="J261" s="238">
        <f>ROUND(I261*H261,2)</f>
        <v>0</v>
      </c>
      <c r="K261" s="240"/>
      <c r="L261" s="41"/>
      <c r="M261" s="241" t="s">
        <v>1</v>
      </c>
      <c r="N261" s="242" t="s">
        <v>41</v>
      </c>
      <c r="O261" s="94"/>
      <c r="P261" s="243">
        <f>O261*H261</f>
        <v>0</v>
      </c>
      <c r="Q261" s="243">
        <v>0</v>
      </c>
      <c r="R261" s="243">
        <f>Q261*H261</f>
        <v>0</v>
      </c>
      <c r="S261" s="243">
        <v>0.092999999999999999</v>
      </c>
      <c r="T261" s="244">
        <f>S261*H261</f>
        <v>0.092999999999999999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45" t="s">
        <v>109</v>
      </c>
      <c r="AT261" s="245" t="s">
        <v>170</v>
      </c>
      <c r="AU261" s="245" t="s">
        <v>87</v>
      </c>
      <c r="AY261" s="14" t="s">
        <v>168</v>
      </c>
      <c r="BE261" s="246">
        <f>IF(N261="základná",J261,0)</f>
        <v>0</v>
      </c>
      <c r="BF261" s="246">
        <f>IF(N261="znížená",J261,0)</f>
        <v>0</v>
      </c>
      <c r="BG261" s="246">
        <f>IF(N261="zákl. prenesená",J261,0)</f>
        <v>0</v>
      </c>
      <c r="BH261" s="246">
        <f>IF(N261="zníž. prenesená",J261,0)</f>
        <v>0</v>
      </c>
      <c r="BI261" s="246">
        <f>IF(N261="nulová",J261,0)</f>
        <v>0</v>
      </c>
      <c r="BJ261" s="14" t="s">
        <v>87</v>
      </c>
      <c r="BK261" s="246">
        <f>ROUND(I261*H261,2)</f>
        <v>0</v>
      </c>
      <c r="BL261" s="14" t="s">
        <v>109</v>
      </c>
      <c r="BM261" s="245" t="s">
        <v>875</v>
      </c>
    </row>
    <row r="262" s="2" customFormat="1" ht="33" customHeight="1">
      <c r="A262" s="35"/>
      <c r="B262" s="36"/>
      <c r="C262" s="234" t="s">
        <v>892</v>
      </c>
      <c r="D262" s="234" t="s">
        <v>170</v>
      </c>
      <c r="E262" s="235" t="s">
        <v>877</v>
      </c>
      <c r="F262" s="236" t="s">
        <v>878</v>
      </c>
      <c r="G262" s="237" t="s">
        <v>209</v>
      </c>
      <c r="H262" s="238">
        <v>1</v>
      </c>
      <c r="I262" s="239"/>
      <c r="J262" s="238">
        <f>ROUND(I262*H262,2)</f>
        <v>0</v>
      </c>
      <c r="K262" s="240"/>
      <c r="L262" s="41"/>
      <c r="M262" s="241" t="s">
        <v>1</v>
      </c>
      <c r="N262" s="242" t="s">
        <v>41</v>
      </c>
      <c r="O262" s="94"/>
      <c r="P262" s="243">
        <f>O262*H262</f>
        <v>0</v>
      </c>
      <c r="Q262" s="243">
        <v>0</v>
      </c>
      <c r="R262" s="243">
        <f>Q262*H262</f>
        <v>0</v>
      </c>
      <c r="S262" s="243">
        <v>0.029999999999999999</v>
      </c>
      <c r="T262" s="244">
        <f>S262*H262</f>
        <v>0.029999999999999999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45" t="s">
        <v>109</v>
      </c>
      <c r="AT262" s="245" t="s">
        <v>170</v>
      </c>
      <c r="AU262" s="245" t="s">
        <v>87</v>
      </c>
      <c r="AY262" s="14" t="s">
        <v>168</v>
      </c>
      <c r="BE262" s="246">
        <f>IF(N262="základná",J262,0)</f>
        <v>0</v>
      </c>
      <c r="BF262" s="246">
        <f>IF(N262="znížená",J262,0)</f>
        <v>0</v>
      </c>
      <c r="BG262" s="246">
        <f>IF(N262="zákl. prenesená",J262,0)</f>
        <v>0</v>
      </c>
      <c r="BH262" s="246">
        <f>IF(N262="zníž. prenesená",J262,0)</f>
        <v>0</v>
      </c>
      <c r="BI262" s="246">
        <f>IF(N262="nulová",J262,0)</f>
        <v>0</v>
      </c>
      <c r="BJ262" s="14" t="s">
        <v>87</v>
      </c>
      <c r="BK262" s="246">
        <f>ROUND(I262*H262,2)</f>
        <v>0</v>
      </c>
      <c r="BL262" s="14" t="s">
        <v>109</v>
      </c>
      <c r="BM262" s="245" t="s">
        <v>879</v>
      </c>
    </row>
    <row r="263" s="2" customFormat="1" ht="24.15" customHeight="1">
      <c r="A263" s="35"/>
      <c r="B263" s="36"/>
      <c r="C263" s="234" t="s">
        <v>896</v>
      </c>
      <c r="D263" s="234" t="s">
        <v>170</v>
      </c>
      <c r="E263" s="235" t="s">
        <v>956</v>
      </c>
      <c r="F263" s="236" t="s">
        <v>957</v>
      </c>
      <c r="G263" s="237" t="s">
        <v>958</v>
      </c>
      <c r="H263" s="238">
        <v>25</v>
      </c>
      <c r="I263" s="239"/>
      <c r="J263" s="238">
        <f>ROUND(I263*H263,2)</f>
        <v>0</v>
      </c>
      <c r="K263" s="240"/>
      <c r="L263" s="41"/>
      <c r="M263" s="241" t="s">
        <v>1</v>
      </c>
      <c r="N263" s="242" t="s">
        <v>41</v>
      </c>
      <c r="O263" s="94"/>
      <c r="P263" s="243">
        <f>O263*H263</f>
        <v>0</v>
      </c>
      <c r="Q263" s="243">
        <v>1.0000000000000001E-05</v>
      </c>
      <c r="R263" s="243">
        <f>Q263*H263</f>
        <v>0.00025000000000000001</v>
      </c>
      <c r="S263" s="243">
        <v>5.0000000000000002E-05</v>
      </c>
      <c r="T263" s="244">
        <f>S263*H263</f>
        <v>0.00125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45" t="s">
        <v>109</v>
      </c>
      <c r="AT263" s="245" t="s">
        <v>170</v>
      </c>
      <c r="AU263" s="245" t="s">
        <v>87</v>
      </c>
      <c r="AY263" s="14" t="s">
        <v>168</v>
      </c>
      <c r="BE263" s="246">
        <f>IF(N263="základná",J263,0)</f>
        <v>0</v>
      </c>
      <c r="BF263" s="246">
        <f>IF(N263="znížená",J263,0)</f>
        <v>0</v>
      </c>
      <c r="BG263" s="246">
        <f>IF(N263="zákl. prenesená",J263,0)</f>
        <v>0</v>
      </c>
      <c r="BH263" s="246">
        <f>IF(N263="zníž. prenesená",J263,0)</f>
        <v>0</v>
      </c>
      <c r="BI263" s="246">
        <f>IF(N263="nulová",J263,0)</f>
        <v>0</v>
      </c>
      <c r="BJ263" s="14" t="s">
        <v>87</v>
      </c>
      <c r="BK263" s="246">
        <f>ROUND(I263*H263,2)</f>
        <v>0</v>
      </c>
      <c r="BL263" s="14" t="s">
        <v>109</v>
      </c>
      <c r="BM263" s="245" t="s">
        <v>1138</v>
      </c>
    </row>
    <row r="264" s="2" customFormat="1" ht="24.15" customHeight="1">
      <c r="A264" s="35"/>
      <c r="B264" s="36"/>
      <c r="C264" s="234" t="s">
        <v>900</v>
      </c>
      <c r="D264" s="234" t="s">
        <v>170</v>
      </c>
      <c r="E264" s="235" t="s">
        <v>881</v>
      </c>
      <c r="F264" s="236" t="s">
        <v>882</v>
      </c>
      <c r="G264" s="237" t="s">
        <v>190</v>
      </c>
      <c r="H264" s="238">
        <v>258.89999999999998</v>
      </c>
      <c r="I264" s="239"/>
      <c r="J264" s="238">
        <f>ROUND(I264*H264,2)</f>
        <v>0</v>
      </c>
      <c r="K264" s="240"/>
      <c r="L264" s="41"/>
      <c r="M264" s="241" t="s">
        <v>1</v>
      </c>
      <c r="N264" s="242" t="s">
        <v>41</v>
      </c>
      <c r="O264" s="94"/>
      <c r="P264" s="243">
        <f>O264*H264</f>
        <v>0</v>
      </c>
      <c r="Q264" s="243">
        <v>0</v>
      </c>
      <c r="R264" s="243">
        <f>Q264*H264</f>
        <v>0</v>
      </c>
      <c r="S264" s="243">
        <v>0</v>
      </c>
      <c r="T264" s="244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45" t="s">
        <v>109</v>
      </c>
      <c r="AT264" s="245" t="s">
        <v>170</v>
      </c>
      <c r="AU264" s="245" t="s">
        <v>87</v>
      </c>
      <c r="AY264" s="14" t="s">
        <v>168</v>
      </c>
      <c r="BE264" s="246">
        <f>IF(N264="základná",J264,0)</f>
        <v>0</v>
      </c>
      <c r="BF264" s="246">
        <f>IF(N264="znížená",J264,0)</f>
        <v>0</v>
      </c>
      <c r="BG264" s="246">
        <f>IF(N264="zákl. prenesená",J264,0)</f>
        <v>0</v>
      </c>
      <c r="BH264" s="246">
        <f>IF(N264="zníž. prenesená",J264,0)</f>
        <v>0</v>
      </c>
      <c r="BI264" s="246">
        <f>IF(N264="nulová",J264,0)</f>
        <v>0</v>
      </c>
      <c r="BJ264" s="14" t="s">
        <v>87</v>
      </c>
      <c r="BK264" s="246">
        <f>ROUND(I264*H264,2)</f>
        <v>0</v>
      </c>
      <c r="BL264" s="14" t="s">
        <v>109</v>
      </c>
      <c r="BM264" s="245" t="s">
        <v>883</v>
      </c>
    </row>
    <row r="265" s="2" customFormat="1" ht="24.15" customHeight="1">
      <c r="A265" s="35"/>
      <c r="B265" s="36"/>
      <c r="C265" s="234" t="s">
        <v>904</v>
      </c>
      <c r="D265" s="234" t="s">
        <v>170</v>
      </c>
      <c r="E265" s="235" t="s">
        <v>885</v>
      </c>
      <c r="F265" s="236" t="s">
        <v>886</v>
      </c>
      <c r="G265" s="237" t="s">
        <v>190</v>
      </c>
      <c r="H265" s="238">
        <v>2329.9699999999998</v>
      </c>
      <c r="I265" s="239"/>
      <c r="J265" s="238">
        <f>ROUND(I265*H265,2)</f>
        <v>0</v>
      </c>
      <c r="K265" s="240"/>
      <c r="L265" s="41"/>
      <c r="M265" s="241" t="s">
        <v>1</v>
      </c>
      <c r="N265" s="242" t="s">
        <v>41</v>
      </c>
      <c r="O265" s="94"/>
      <c r="P265" s="243">
        <f>O265*H265</f>
        <v>0</v>
      </c>
      <c r="Q265" s="243">
        <v>0</v>
      </c>
      <c r="R265" s="243">
        <f>Q265*H265</f>
        <v>0</v>
      </c>
      <c r="S265" s="243">
        <v>0</v>
      </c>
      <c r="T265" s="244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45" t="s">
        <v>109</v>
      </c>
      <c r="AT265" s="245" t="s">
        <v>170</v>
      </c>
      <c r="AU265" s="245" t="s">
        <v>87</v>
      </c>
      <c r="AY265" s="14" t="s">
        <v>168</v>
      </c>
      <c r="BE265" s="246">
        <f>IF(N265="základná",J265,0)</f>
        <v>0</v>
      </c>
      <c r="BF265" s="246">
        <f>IF(N265="znížená",J265,0)</f>
        <v>0</v>
      </c>
      <c r="BG265" s="246">
        <f>IF(N265="zákl. prenesená",J265,0)</f>
        <v>0</v>
      </c>
      <c r="BH265" s="246">
        <f>IF(N265="zníž. prenesená",J265,0)</f>
        <v>0</v>
      </c>
      <c r="BI265" s="246">
        <f>IF(N265="nulová",J265,0)</f>
        <v>0</v>
      </c>
      <c r="BJ265" s="14" t="s">
        <v>87</v>
      </c>
      <c r="BK265" s="246">
        <f>ROUND(I265*H265,2)</f>
        <v>0</v>
      </c>
      <c r="BL265" s="14" t="s">
        <v>109</v>
      </c>
      <c r="BM265" s="245" t="s">
        <v>887</v>
      </c>
    </row>
    <row r="266" s="2" customFormat="1" ht="24.15" customHeight="1">
      <c r="A266" s="35"/>
      <c r="B266" s="36"/>
      <c r="C266" s="234" t="s">
        <v>272</v>
      </c>
      <c r="D266" s="234" t="s">
        <v>170</v>
      </c>
      <c r="E266" s="235" t="s">
        <v>889</v>
      </c>
      <c r="F266" s="236" t="s">
        <v>890</v>
      </c>
      <c r="G266" s="237" t="s">
        <v>190</v>
      </c>
      <c r="H266" s="238">
        <v>93.280000000000001</v>
      </c>
      <c r="I266" s="239"/>
      <c r="J266" s="238">
        <f>ROUND(I266*H266,2)</f>
        <v>0</v>
      </c>
      <c r="K266" s="240"/>
      <c r="L266" s="41"/>
      <c r="M266" s="241" t="s">
        <v>1</v>
      </c>
      <c r="N266" s="242" t="s">
        <v>41</v>
      </c>
      <c r="O266" s="94"/>
      <c r="P266" s="243">
        <f>O266*H266</f>
        <v>0</v>
      </c>
      <c r="Q266" s="243">
        <v>0</v>
      </c>
      <c r="R266" s="243">
        <f>Q266*H266</f>
        <v>0</v>
      </c>
      <c r="S266" s="243">
        <v>0</v>
      </c>
      <c r="T266" s="244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45" t="s">
        <v>109</v>
      </c>
      <c r="AT266" s="245" t="s">
        <v>170</v>
      </c>
      <c r="AU266" s="245" t="s">
        <v>87</v>
      </c>
      <c r="AY266" s="14" t="s">
        <v>168</v>
      </c>
      <c r="BE266" s="246">
        <f>IF(N266="základná",J266,0)</f>
        <v>0</v>
      </c>
      <c r="BF266" s="246">
        <f>IF(N266="znížená",J266,0)</f>
        <v>0</v>
      </c>
      <c r="BG266" s="246">
        <f>IF(N266="zákl. prenesená",J266,0)</f>
        <v>0</v>
      </c>
      <c r="BH266" s="246">
        <f>IF(N266="zníž. prenesená",J266,0)</f>
        <v>0</v>
      </c>
      <c r="BI266" s="246">
        <f>IF(N266="nulová",J266,0)</f>
        <v>0</v>
      </c>
      <c r="BJ266" s="14" t="s">
        <v>87</v>
      </c>
      <c r="BK266" s="246">
        <f>ROUND(I266*H266,2)</f>
        <v>0</v>
      </c>
      <c r="BL266" s="14" t="s">
        <v>109</v>
      </c>
      <c r="BM266" s="245" t="s">
        <v>891</v>
      </c>
    </row>
    <row r="267" s="2" customFormat="1" ht="24.15" customHeight="1">
      <c r="A267" s="35"/>
      <c r="B267" s="36"/>
      <c r="C267" s="234" t="s">
        <v>909</v>
      </c>
      <c r="D267" s="234" t="s">
        <v>170</v>
      </c>
      <c r="E267" s="235" t="s">
        <v>893</v>
      </c>
      <c r="F267" s="236" t="s">
        <v>894</v>
      </c>
      <c r="G267" s="237" t="s">
        <v>190</v>
      </c>
      <c r="H267" s="238">
        <v>45.859999999999999</v>
      </c>
      <c r="I267" s="239"/>
      <c r="J267" s="238">
        <f>ROUND(I267*H267,2)</f>
        <v>0</v>
      </c>
      <c r="K267" s="240"/>
      <c r="L267" s="41"/>
      <c r="M267" s="241" t="s">
        <v>1</v>
      </c>
      <c r="N267" s="242" t="s">
        <v>41</v>
      </c>
      <c r="O267" s="94"/>
      <c r="P267" s="243">
        <f>O267*H267</f>
        <v>0</v>
      </c>
      <c r="Q267" s="243">
        <v>0</v>
      </c>
      <c r="R267" s="243">
        <f>Q267*H267</f>
        <v>0</v>
      </c>
      <c r="S267" s="243">
        <v>0</v>
      </c>
      <c r="T267" s="244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45" t="s">
        <v>109</v>
      </c>
      <c r="AT267" s="245" t="s">
        <v>170</v>
      </c>
      <c r="AU267" s="245" t="s">
        <v>87</v>
      </c>
      <c r="AY267" s="14" t="s">
        <v>168</v>
      </c>
      <c r="BE267" s="246">
        <f>IF(N267="základná",J267,0)</f>
        <v>0</v>
      </c>
      <c r="BF267" s="246">
        <f>IF(N267="znížená",J267,0)</f>
        <v>0</v>
      </c>
      <c r="BG267" s="246">
        <f>IF(N267="zákl. prenesená",J267,0)</f>
        <v>0</v>
      </c>
      <c r="BH267" s="246">
        <f>IF(N267="zníž. prenesená",J267,0)</f>
        <v>0</v>
      </c>
      <c r="BI267" s="246">
        <f>IF(N267="nulová",J267,0)</f>
        <v>0</v>
      </c>
      <c r="BJ267" s="14" t="s">
        <v>87</v>
      </c>
      <c r="BK267" s="246">
        <f>ROUND(I267*H267,2)</f>
        <v>0</v>
      </c>
      <c r="BL267" s="14" t="s">
        <v>109</v>
      </c>
      <c r="BM267" s="245" t="s">
        <v>895</v>
      </c>
    </row>
    <row r="268" s="12" customFormat="1" ht="22.8" customHeight="1">
      <c r="A268" s="12"/>
      <c r="B268" s="218"/>
      <c r="C268" s="219"/>
      <c r="D268" s="220" t="s">
        <v>74</v>
      </c>
      <c r="E268" s="232" t="s">
        <v>232</v>
      </c>
      <c r="F268" s="232" t="s">
        <v>233</v>
      </c>
      <c r="G268" s="219"/>
      <c r="H268" s="219"/>
      <c r="I268" s="222"/>
      <c r="J268" s="233">
        <f>BK268</f>
        <v>0</v>
      </c>
      <c r="K268" s="219"/>
      <c r="L268" s="224"/>
      <c r="M268" s="225"/>
      <c r="N268" s="226"/>
      <c r="O268" s="226"/>
      <c r="P268" s="227">
        <f>P269</f>
        <v>0</v>
      </c>
      <c r="Q268" s="226"/>
      <c r="R268" s="227">
        <f>R269</f>
        <v>0</v>
      </c>
      <c r="S268" s="226"/>
      <c r="T268" s="228">
        <f>T269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29" t="s">
        <v>79</v>
      </c>
      <c r="AT268" s="230" t="s">
        <v>74</v>
      </c>
      <c r="AU268" s="230" t="s">
        <v>79</v>
      </c>
      <c r="AY268" s="229" t="s">
        <v>168</v>
      </c>
      <c r="BK268" s="231">
        <f>BK269</f>
        <v>0</v>
      </c>
    </row>
    <row r="269" s="2" customFormat="1" ht="33" customHeight="1">
      <c r="A269" s="35"/>
      <c r="B269" s="36"/>
      <c r="C269" s="234" t="s">
        <v>911</v>
      </c>
      <c r="D269" s="234" t="s">
        <v>170</v>
      </c>
      <c r="E269" s="235" t="s">
        <v>260</v>
      </c>
      <c r="F269" s="236" t="s">
        <v>236</v>
      </c>
      <c r="G269" s="237" t="s">
        <v>190</v>
      </c>
      <c r="H269" s="238">
        <v>625.89999999999998</v>
      </c>
      <c r="I269" s="239"/>
      <c r="J269" s="238">
        <f>ROUND(I269*H269,2)</f>
        <v>0</v>
      </c>
      <c r="K269" s="240"/>
      <c r="L269" s="41"/>
      <c r="M269" s="241" t="s">
        <v>1</v>
      </c>
      <c r="N269" s="242" t="s">
        <v>41</v>
      </c>
      <c r="O269" s="94"/>
      <c r="P269" s="243">
        <f>O269*H269</f>
        <v>0</v>
      </c>
      <c r="Q269" s="243">
        <v>0</v>
      </c>
      <c r="R269" s="243">
        <f>Q269*H269</f>
        <v>0</v>
      </c>
      <c r="S269" s="243">
        <v>0</v>
      </c>
      <c r="T269" s="244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45" t="s">
        <v>109</v>
      </c>
      <c r="AT269" s="245" t="s">
        <v>170</v>
      </c>
      <c r="AU269" s="245" t="s">
        <v>87</v>
      </c>
      <c r="AY269" s="14" t="s">
        <v>168</v>
      </c>
      <c r="BE269" s="246">
        <f>IF(N269="základná",J269,0)</f>
        <v>0</v>
      </c>
      <c r="BF269" s="246">
        <f>IF(N269="znížená",J269,0)</f>
        <v>0</v>
      </c>
      <c r="BG269" s="246">
        <f>IF(N269="zákl. prenesená",J269,0)</f>
        <v>0</v>
      </c>
      <c r="BH269" s="246">
        <f>IF(N269="zníž. prenesená",J269,0)</f>
        <v>0</v>
      </c>
      <c r="BI269" s="246">
        <f>IF(N269="nulová",J269,0)</f>
        <v>0</v>
      </c>
      <c r="BJ269" s="14" t="s">
        <v>87</v>
      </c>
      <c r="BK269" s="246">
        <f>ROUND(I269*H269,2)</f>
        <v>0</v>
      </c>
      <c r="BL269" s="14" t="s">
        <v>109</v>
      </c>
      <c r="BM269" s="245" t="s">
        <v>897</v>
      </c>
    </row>
    <row r="270" s="12" customFormat="1" ht="25.92" customHeight="1">
      <c r="A270" s="12"/>
      <c r="B270" s="218"/>
      <c r="C270" s="219"/>
      <c r="D270" s="220" t="s">
        <v>74</v>
      </c>
      <c r="E270" s="221" t="s">
        <v>212</v>
      </c>
      <c r="F270" s="221" t="s">
        <v>262</v>
      </c>
      <c r="G270" s="219"/>
      <c r="H270" s="219"/>
      <c r="I270" s="222"/>
      <c r="J270" s="223">
        <f>BK270</f>
        <v>0</v>
      </c>
      <c r="K270" s="219"/>
      <c r="L270" s="224"/>
      <c r="M270" s="225"/>
      <c r="N270" s="226"/>
      <c r="O270" s="226"/>
      <c r="P270" s="227">
        <f>P271+P273</f>
        <v>0</v>
      </c>
      <c r="Q270" s="226"/>
      <c r="R270" s="227">
        <f>R271+R273</f>
        <v>7.0244</v>
      </c>
      <c r="S270" s="226"/>
      <c r="T270" s="228">
        <f>T271+T273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29" t="s">
        <v>102</v>
      </c>
      <c r="AT270" s="230" t="s">
        <v>74</v>
      </c>
      <c r="AU270" s="230" t="s">
        <v>75</v>
      </c>
      <c r="AY270" s="229" t="s">
        <v>168</v>
      </c>
      <c r="BK270" s="231">
        <f>BK271+BK273</f>
        <v>0</v>
      </c>
    </row>
    <row r="271" s="12" customFormat="1" ht="22.8" customHeight="1">
      <c r="A271" s="12"/>
      <c r="B271" s="218"/>
      <c r="C271" s="219"/>
      <c r="D271" s="220" t="s">
        <v>74</v>
      </c>
      <c r="E271" s="232" t="s">
        <v>898</v>
      </c>
      <c r="F271" s="232" t="s">
        <v>899</v>
      </c>
      <c r="G271" s="219"/>
      <c r="H271" s="219"/>
      <c r="I271" s="222"/>
      <c r="J271" s="233">
        <f>BK271</f>
        <v>0</v>
      </c>
      <c r="K271" s="219"/>
      <c r="L271" s="224"/>
      <c r="M271" s="225"/>
      <c r="N271" s="226"/>
      <c r="O271" s="226"/>
      <c r="P271" s="227">
        <f>P272</f>
        <v>0</v>
      </c>
      <c r="Q271" s="226"/>
      <c r="R271" s="227">
        <f>R272</f>
        <v>0</v>
      </c>
      <c r="S271" s="226"/>
      <c r="T271" s="228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29" t="s">
        <v>102</v>
      </c>
      <c r="AT271" s="230" t="s">
        <v>74</v>
      </c>
      <c r="AU271" s="230" t="s">
        <v>79</v>
      </c>
      <c r="AY271" s="229" t="s">
        <v>168</v>
      </c>
      <c r="BK271" s="231">
        <f>BK272</f>
        <v>0</v>
      </c>
    </row>
    <row r="272" s="2" customFormat="1" ht="24.15" customHeight="1">
      <c r="A272" s="35"/>
      <c r="B272" s="36"/>
      <c r="C272" s="234" t="s">
        <v>913</v>
      </c>
      <c r="D272" s="234" t="s">
        <v>170</v>
      </c>
      <c r="E272" s="235" t="s">
        <v>901</v>
      </c>
      <c r="F272" s="236" t="s">
        <v>902</v>
      </c>
      <c r="G272" s="237" t="s">
        <v>267</v>
      </c>
      <c r="H272" s="238">
        <v>40</v>
      </c>
      <c r="I272" s="239"/>
      <c r="J272" s="238">
        <f>ROUND(I272*H272,2)</f>
        <v>0</v>
      </c>
      <c r="K272" s="240"/>
      <c r="L272" s="41"/>
      <c r="M272" s="241" t="s">
        <v>1</v>
      </c>
      <c r="N272" s="242" t="s">
        <v>41</v>
      </c>
      <c r="O272" s="94"/>
      <c r="P272" s="243">
        <f>O272*H272</f>
        <v>0</v>
      </c>
      <c r="Q272" s="243">
        <v>0</v>
      </c>
      <c r="R272" s="243">
        <f>Q272*H272</f>
        <v>0</v>
      </c>
      <c r="S272" s="243">
        <v>0</v>
      </c>
      <c r="T272" s="244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45" t="s">
        <v>268</v>
      </c>
      <c r="AT272" s="245" t="s">
        <v>170</v>
      </c>
      <c r="AU272" s="245" t="s">
        <v>87</v>
      </c>
      <c r="AY272" s="14" t="s">
        <v>168</v>
      </c>
      <c r="BE272" s="246">
        <f>IF(N272="základná",J272,0)</f>
        <v>0</v>
      </c>
      <c r="BF272" s="246">
        <f>IF(N272="znížená",J272,0)</f>
        <v>0</v>
      </c>
      <c r="BG272" s="246">
        <f>IF(N272="zákl. prenesená",J272,0)</f>
        <v>0</v>
      </c>
      <c r="BH272" s="246">
        <f>IF(N272="zníž. prenesená",J272,0)</f>
        <v>0</v>
      </c>
      <c r="BI272" s="246">
        <f>IF(N272="nulová",J272,0)</f>
        <v>0</v>
      </c>
      <c r="BJ272" s="14" t="s">
        <v>87</v>
      </c>
      <c r="BK272" s="246">
        <f>ROUND(I272*H272,2)</f>
        <v>0</v>
      </c>
      <c r="BL272" s="14" t="s">
        <v>268</v>
      </c>
      <c r="BM272" s="245" t="s">
        <v>903</v>
      </c>
    </row>
    <row r="273" s="12" customFormat="1" ht="22.8" customHeight="1">
      <c r="A273" s="12"/>
      <c r="B273" s="218"/>
      <c r="C273" s="219"/>
      <c r="D273" s="220" t="s">
        <v>74</v>
      </c>
      <c r="E273" s="232" t="s">
        <v>409</v>
      </c>
      <c r="F273" s="232" t="s">
        <v>410</v>
      </c>
      <c r="G273" s="219"/>
      <c r="H273" s="219"/>
      <c r="I273" s="222"/>
      <c r="J273" s="233">
        <f>BK273</f>
        <v>0</v>
      </c>
      <c r="K273" s="219"/>
      <c r="L273" s="224"/>
      <c r="M273" s="225"/>
      <c r="N273" s="226"/>
      <c r="O273" s="226"/>
      <c r="P273" s="227">
        <f>SUM(P274:P284)</f>
        <v>0</v>
      </c>
      <c r="Q273" s="226"/>
      <c r="R273" s="227">
        <f>SUM(R274:R284)</f>
        <v>7.0244</v>
      </c>
      <c r="S273" s="226"/>
      <c r="T273" s="228">
        <f>SUM(T274:T284)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9" t="s">
        <v>102</v>
      </c>
      <c r="AT273" s="230" t="s">
        <v>74</v>
      </c>
      <c r="AU273" s="230" t="s">
        <v>79</v>
      </c>
      <c r="AY273" s="229" t="s">
        <v>168</v>
      </c>
      <c r="BK273" s="231">
        <f>SUM(BK274:BK284)</f>
        <v>0</v>
      </c>
    </row>
    <row r="274" s="2" customFormat="1" ht="24.15" customHeight="1">
      <c r="A274" s="35"/>
      <c r="B274" s="36"/>
      <c r="C274" s="234" t="s">
        <v>915</v>
      </c>
      <c r="D274" s="234" t="s">
        <v>170</v>
      </c>
      <c r="E274" s="235" t="s">
        <v>905</v>
      </c>
      <c r="F274" s="236" t="s">
        <v>906</v>
      </c>
      <c r="G274" s="237" t="s">
        <v>267</v>
      </c>
      <c r="H274" s="238">
        <v>40</v>
      </c>
      <c r="I274" s="239"/>
      <c r="J274" s="238">
        <f>ROUND(I274*H274,2)</f>
        <v>0</v>
      </c>
      <c r="K274" s="240"/>
      <c r="L274" s="41"/>
      <c r="M274" s="241" t="s">
        <v>1</v>
      </c>
      <c r="N274" s="242" t="s">
        <v>41</v>
      </c>
      <c r="O274" s="94"/>
      <c r="P274" s="243">
        <f>O274*H274</f>
        <v>0</v>
      </c>
      <c r="Q274" s="243">
        <v>0</v>
      </c>
      <c r="R274" s="243">
        <f>Q274*H274</f>
        <v>0</v>
      </c>
      <c r="S274" s="243">
        <v>0</v>
      </c>
      <c r="T274" s="244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45" t="s">
        <v>268</v>
      </c>
      <c r="AT274" s="245" t="s">
        <v>170</v>
      </c>
      <c r="AU274" s="245" t="s">
        <v>87</v>
      </c>
      <c r="AY274" s="14" t="s">
        <v>168</v>
      </c>
      <c r="BE274" s="246">
        <f>IF(N274="základná",J274,0)</f>
        <v>0</v>
      </c>
      <c r="BF274" s="246">
        <f>IF(N274="znížená",J274,0)</f>
        <v>0</v>
      </c>
      <c r="BG274" s="246">
        <f>IF(N274="zákl. prenesená",J274,0)</f>
        <v>0</v>
      </c>
      <c r="BH274" s="246">
        <f>IF(N274="zníž. prenesená",J274,0)</f>
        <v>0</v>
      </c>
      <c r="BI274" s="246">
        <f>IF(N274="nulová",J274,0)</f>
        <v>0</v>
      </c>
      <c r="BJ274" s="14" t="s">
        <v>87</v>
      </c>
      <c r="BK274" s="246">
        <f>ROUND(I274*H274,2)</f>
        <v>0</v>
      </c>
      <c r="BL274" s="14" t="s">
        <v>268</v>
      </c>
      <c r="BM274" s="245" t="s">
        <v>907</v>
      </c>
    </row>
    <row r="275" s="2" customFormat="1" ht="33" customHeight="1">
      <c r="A275" s="35"/>
      <c r="B275" s="36"/>
      <c r="C275" s="234" t="s">
        <v>919</v>
      </c>
      <c r="D275" s="234" t="s">
        <v>170</v>
      </c>
      <c r="E275" s="235" t="s">
        <v>438</v>
      </c>
      <c r="F275" s="236" t="s">
        <v>439</v>
      </c>
      <c r="G275" s="237" t="s">
        <v>267</v>
      </c>
      <c r="H275" s="238">
        <v>40</v>
      </c>
      <c r="I275" s="239"/>
      <c r="J275" s="238">
        <f>ROUND(I275*H275,2)</f>
        <v>0</v>
      </c>
      <c r="K275" s="240"/>
      <c r="L275" s="41"/>
      <c r="M275" s="241" t="s">
        <v>1</v>
      </c>
      <c r="N275" s="242" t="s">
        <v>41</v>
      </c>
      <c r="O275" s="94"/>
      <c r="P275" s="243">
        <f>O275*H275</f>
        <v>0</v>
      </c>
      <c r="Q275" s="243">
        <v>0</v>
      </c>
      <c r="R275" s="243">
        <f>Q275*H275</f>
        <v>0</v>
      </c>
      <c r="S275" s="243">
        <v>0</v>
      </c>
      <c r="T275" s="244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45" t="s">
        <v>268</v>
      </c>
      <c r="AT275" s="245" t="s">
        <v>170</v>
      </c>
      <c r="AU275" s="245" t="s">
        <v>87</v>
      </c>
      <c r="AY275" s="14" t="s">
        <v>168</v>
      </c>
      <c r="BE275" s="246">
        <f>IF(N275="základná",J275,0)</f>
        <v>0</v>
      </c>
      <c r="BF275" s="246">
        <f>IF(N275="znížená",J275,0)</f>
        <v>0</v>
      </c>
      <c r="BG275" s="246">
        <f>IF(N275="zákl. prenesená",J275,0)</f>
        <v>0</v>
      </c>
      <c r="BH275" s="246">
        <f>IF(N275="zníž. prenesená",J275,0)</f>
        <v>0</v>
      </c>
      <c r="BI275" s="246">
        <f>IF(N275="nulová",J275,0)</f>
        <v>0</v>
      </c>
      <c r="BJ275" s="14" t="s">
        <v>87</v>
      </c>
      <c r="BK275" s="246">
        <f>ROUND(I275*H275,2)</f>
        <v>0</v>
      </c>
      <c r="BL275" s="14" t="s">
        <v>268</v>
      </c>
      <c r="BM275" s="245" t="s">
        <v>908</v>
      </c>
    </row>
    <row r="276" s="2" customFormat="1" ht="16.5" customHeight="1">
      <c r="A276" s="35"/>
      <c r="B276" s="36"/>
      <c r="C276" s="247" t="s">
        <v>923</v>
      </c>
      <c r="D276" s="247" t="s">
        <v>212</v>
      </c>
      <c r="E276" s="248" t="s">
        <v>442</v>
      </c>
      <c r="F276" s="249" t="s">
        <v>443</v>
      </c>
      <c r="G276" s="250" t="s">
        <v>190</v>
      </c>
      <c r="H276" s="251">
        <v>3.3999999999999999</v>
      </c>
      <c r="I276" s="252"/>
      <c r="J276" s="251">
        <f>ROUND(I276*H276,2)</f>
        <v>0</v>
      </c>
      <c r="K276" s="253"/>
      <c r="L276" s="254"/>
      <c r="M276" s="255" t="s">
        <v>1</v>
      </c>
      <c r="N276" s="256" t="s">
        <v>41</v>
      </c>
      <c r="O276" s="94"/>
      <c r="P276" s="243">
        <f>O276*H276</f>
        <v>0</v>
      </c>
      <c r="Q276" s="243">
        <v>1</v>
      </c>
      <c r="R276" s="243">
        <f>Q276*H276</f>
        <v>3.3999999999999999</v>
      </c>
      <c r="S276" s="243">
        <v>0</v>
      </c>
      <c r="T276" s="244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45" t="s">
        <v>272</v>
      </c>
      <c r="AT276" s="245" t="s">
        <v>212</v>
      </c>
      <c r="AU276" s="245" t="s">
        <v>87</v>
      </c>
      <c r="AY276" s="14" t="s">
        <v>168</v>
      </c>
      <c r="BE276" s="246">
        <f>IF(N276="základná",J276,0)</f>
        <v>0</v>
      </c>
      <c r="BF276" s="246">
        <f>IF(N276="znížená",J276,0)</f>
        <v>0</v>
      </c>
      <c r="BG276" s="246">
        <f>IF(N276="zákl. prenesená",J276,0)</f>
        <v>0</v>
      </c>
      <c r="BH276" s="246">
        <f>IF(N276="zníž. prenesená",J276,0)</f>
        <v>0</v>
      </c>
      <c r="BI276" s="246">
        <f>IF(N276="nulová",J276,0)</f>
        <v>0</v>
      </c>
      <c r="BJ276" s="14" t="s">
        <v>87</v>
      </c>
      <c r="BK276" s="246">
        <f>ROUND(I276*H276,2)</f>
        <v>0</v>
      </c>
      <c r="BL276" s="14" t="s">
        <v>272</v>
      </c>
      <c r="BM276" s="245" t="s">
        <v>910</v>
      </c>
    </row>
    <row r="277" s="2" customFormat="1" ht="24.15" customHeight="1">
      <c r="A277" s="35"/>
      <c r="B277" s="36"/>
      <c r="C277" s="234" t="s">
        <v>927</v>
      </c>
      <c r="D277" s="234" t="s">
        <v>170</v>
      </c>
      <c r="E277" s="235" t="s">
        <v>446</v>
      </c>
      <c r="F277" s="236" t="s">
        <v>447</v>
      </c>
      <c r="G277" s="237" t="s">
        <v>267</v>
      </c>
      <c r="H277" s="238">
        <v>40</v>
      </c>
      <c r="I277" s="239"/>
      <c r="J277" s="238">
        <f>ROUND(I277*H277,2)</f>
        <v>0</v>
      </c>
      <c r="K277" s="240"/>
      <c r="L277" s="41"/>
      <c r="M277" s="241" t="s">
        <v>1</v>
      </c>
      <c r="N277" s="242" t="s">
        <v>41</v>
      </c>
      <c r="O277" s="94"/>
      <c r="P277" s="243">
        <f>O277*H277</f>
        <v>0</v>
      </c>
      <c r="Q277" s="243">
        <v>0</v>
      </c>
      <c r="R277" s="243">
        <f>Q277*H277</f>
        <v>0</v>
      </c>
      <c r="S277" s="243">
        <v>0</v>
      </c>
      <c r="T277" s="244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45" t="s">
        <v>268</v>
      </c>
      <c r="AT277" s="245" t="s">
        <v>170</v>
      </c>
      <c r="AU277" s="245" t="s">
        <v>87</v>
      </c>
      <c r="AY277" s="14" t="s">
        <v>168</v>
      </c>
      <c r="BE277" s="246">
        <f>IF(N277="základná",J277,0)</f>
        <v>0</v>
      </c>
      <c r="BF277" s="246">
        <f>IF(N277="znížená",J277,0)</f>
        <v>0</v>
      </c>
      <c r="BG277" s="246">
        <f>IF(N277="zákl. prenesená",J277,0)</f>
        <v>0</v>
      </c>
      <c r="BH277" s="246">
        <f>IF(N277="zníž. prenesená",J277,0)</f>
        <v>0</v>
      </c>
      <c r="BI277" s="246">
        <f>IF(N277="nulová",J277,0)</f>
        <v>0</v>
      </c>
      <c r="BJ277" s="14" t="s">
        <v>87</v>
      </c>
      <c r="BK277" s="246">
        <f>ROUND(I277*H277,2)</f>
        <v>0</v>
      </c>
      <c r="BL277" s="14" t="s">
        <v>268</v>
      </c>
      <c r="BM277" s="245" t="s">
        <v>912</v>
      </c>
    </row>
    <row r="278" s="2" customFormat="1" ht="24.15" customHeight="1">
      <c r="A278" s="35"/>
      <c r="B278" s="36"/>
      <c r="C278" s="247" t="s">
        <v>931</v>
      </c>
      <c r="D278" s="247" t="s">
        <v>212</v>
      </c>
      <c r="E278" s="248" t="s">
        <v>450</v>
      </c>
      <c r="F278" s="249" t="s">
        <v>451</v>
      </c>
      <c r="G278" s="250" t="s">
        <v>267</v>
      </c>
      <c r="H278" s="251">
        <v>44</v>
      </c>
      <c r="I278" s="252"/>
      <c r="J278" s="251">
        <f>ROUND(I278*H278,2)</f>
        <v>0</v>
      </c>
      <c r="K278" s="253"/>
      <c r="L278" s="254"/>
      <c r="M278" s="255" t="s">
        <v>1</v>
      </c>
      <c r="N278" s="256" t="s">
        <v>41</v>
      </c>
      <c r="O278" s="94"/>
      <c r="P278" s="243">
        <f>O278*H278</f>
        <v>0</v>
      </c>
      <c r="Q278" s="243">
        <v>0.00010000000000000001</v>
      </c>
      <c r="R278" s="243">
        <f>Q278*H278</f>
        <v>0.0044000000000000003</v>
      </c>
      <c r="S278" s="243">
        <v>0</v>
      </c>
      <c r="T278" s="244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45" t="s">
        <v>272</v>
      </c>
      <c r="AT278" s="245" t="s">
        <v>212</v>
      </c>
      <c r="AU278" s="245" t="s">
        <v>87</v>
      </c>
      <c r="AY278" s="14" t="s">
        <v>168</v>
      </c>
      <c r="BE278" s="246">
        <f>IF(N278="základná",J278,0)</f>
        <v>0</v>
      </c>
      <c r="BF278" s="246">
        <f>IF(N278="znížená",J278,0)</f>
        <v>0</v>
      </c>
      <c r="BG278" s="246">
        <f>IF(N278="zákl. prenesená",J278,0)</f>
        <v>0</v>
      </c>
      <c r="BH278" s="246">
        <f>IF(N278="zníž. prenesená",J278,0)</f>
        <v>0</v>
      </c>
      <c r="BI278" s="246">
        <f>IF(N278="nulová",J278,0)</f>
        <v>0</v>
      </c>
      <c r="BJ278" s="14" t="s">
        <v>87</v>
      </c>
      <c r="BK278" s="246">
        <f>ROUND(I278*H278,2)</f>
        <v>0</v>
      </c>
      <c r="BL278" s="14" t="s">
        <v>272</v>
      </c>
      <c r="BM278" s="245" t="s">
        <v>914</v>
      </c>
    </row>
    <row r="279" s="2" customFormat="1" ht="24.15" customHeight="1">
      <c r="A279" s="35"/>
      <c r="B279" s="36"/>
      <c r="C279" s="234" t="s">
        <v>935</v>
      </c>
      <c r="D279" s="234" t="s">
        <v>170</v>
      </c>
      <c r="E279" s="235" t="s">
        <v>916</v>
      </c>
      <c r="F279" s="236" t="s">
        <v>917</v>
      </c>
      <c r="G279" s="237" t="s">
        <v>267</v>
      </c>
      <c r="H279" s="238">
        <v>40</v>
      </c>
      <c r="I279" s="239"/>
      <c r="J279" s="238">
        <f>ROUND(I279*H279,2)</f>
        <v>0</v>
      </c>
      <c r="K279" s="240"/>
      <c r="L279" s="41"/>
      <c r="M279" s="241" t="s">
        <v>1</v>
      </c>
      <c r="N279" s="242" t="s">
        <v>41</v>
      </c>
      <c r="O279" s="94"/>
      <c r="P279" s="243">
        <f>O279*H279</f>
        <v>0</v>
      </c>
      <c r="Q279" s="243">
        <v>0</v>
      </c>
      <c r="R279" s="243">
        <f>Q279*H279</f>
        <v>0</v>
      </c>
      <c r="S279" s="243">
        <v>0</v>
      </c>
      <c r="T279" s="244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45" t="s">
        <v>268</v>
      </c>
      <c r="AT279" s="245" t="s">
        <v>170</v>
      </c>
      <c r="AU279" s="245" t="s">
        <v>87</v>
      </c>
      <c r="AY279" s="14" t="s">
        <v>168</v>
      </c>
      <c r="BE279" s="246">
        <f>IF(N279="základná",J279,0)</f>
        <v>0</v>
      </c>
      <c r="BF279" s="246">
        <f>IF(N279="znížená",J279,0)</f>
        <v>0</v>
      </c>
      <c r="BG279" s="246">
        <f>IF(N279="zákl. prenesená",J279,0)</f>
        <v>0</v>
      </c>
      <c r="BH279" s="246">
        <f>IF(N279="zníž. prenesená",J279,0)</f>
        <v>0</v>
      </c>
      <c r="BI279" s="246">
        <f>IF(N279="nulová",J279,0)</f>
        <v>0</v>
      </c>
      <c r="BJ279" s="14" t="s">
        <v>87</v>
      </c>
      <c r="BK279" s="246">
        <f>ROUND(I279*H279,2)</f>
        <v>0</v>
      </c>
      <c r="BL279" s="14" t="s">
        <v>268</v>
      </c>
      <c r="BM279" s="245" t="s">
        <v>918</v>
      </c>
    </row>
    <row r="280" s="2" customFormat="1" ht="24.15" customHeight="1">
      <c r="A280" s="35"/>
      <c r="B280" s="36"/>
      <c r="C280" s="247" t="s">
        <v>1139</v>
      </c>
      <c r="D280" s="247" t="s">
        <v>212</v>
      </c>
      <c r="E280" s="248" t="s">
        <v>920</v>
      </c>
      <c r="F280" s="249" t="s">
        <v>921</v>
      </c>
      <c r="G280" s="250" t="s">
        <v>267</v>
      </c>
      <c r="H280" s="251">
        <v>40</v>
      </c>
      <c r="I280" s="252"/>
      <c r="J280" s="251">
        <f>ROUND(I280*H280,2)</f>
        <v>0</v>
      </c>
      <c r="K280" s="253"/>
      <c r="L280" s="254"/>
      <c r="M280" s="255" t="s">
        <v>1</v>
      </c>
      <c r="N280" s="256" t="s">
        <v>41</v>
      </c>
      <c r="O280" s="94"/>
      <c r="P280" s="243">
        <f>O280*H280</f>
        <v>0</v>
      </c>
      <c r="Q280" s="243">
        <v>0.0054999999999999997</v>
      </c>
      <c r="R280" s="243">
        <f>Q280*H280</f>
        <v>0.21999999999999997</v>
      </c>
      <c r="S280" s="243">
        <v>0</v>
      </c>
      <c r="T280" s="244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45" t="s">
        <v>272</v>
      </c>
      <c r="AT280" s="245" t="s">
        <v>212</v>
      </c>
      <c r="AU280" s="245" t="s">
        <v>87</v>
      </c>
      <c r="AY280" s="14" t="s">
        <v>168</v>
      </c>
      <c r="BE280" s="246">
        <f>IF(N280="základná",J280,0)</f>
        <v>0</v>
      </c>
      <c r="BF280" s="246">
        <f>IF(N280="znížená",J280,0)</f>
        <v>0</v>
      </c>
      <c r="BG280" s="246">
        <f>IF(N280="zákl. prenesená",J280,0)</f>
        <v>0</v>
      </c>
      <c r="BH280" s="246">
        <f>IF(N280="zníž. prenesená",J280,0)</f>
        <v>0</v>
      </c>
      <c r="BI280" s="246">
        <f>IF(N280="nulová",J280,0)</f>
        <v>0</v>
      </c>
      <c r="BJ280" s="14" t="s">
        <v>87</v>
      </c>
      <c r="BK280" s="246">
        <f>ROUND(I280*H280,2)</f>
        <v>0</v>
      </c>
      <c r="BL280" s="14" t="s">
        <v>272</v>
      </c>
      <c r="BM280" s="245" t="s">
        <v>922</v>
      </c>
    </row>
    <row r="281" s="2" customFormat="1" ht="33" customHeight="1">
      <c r="A281" s="35"/>
      <c r="B281" s="36"/>
      <c r="C281" s="234" t="s">
        <v>1140</v>
      </c>
      <c r="D281" s="234" t="s">
        <v>170</v>
      </c>
      <c r="E281" s="235" t="s">
        <v>924</v>
      </c>
      <c r="F281" s="236" t="s">
        <v>925</v>
      </c>
      <c r="G281" s="237" t="s">
        <v>267</v>
      </c>
      <c r="H281" s="238">
        <v>40</v>
      </c>
      <c r="I281" s="239"/>
      <c r="J281" s="238">
        <f>ROUND(I281*H281,2)</f>
        <v>0</v>
      </c>
      <c r="K281" s="240"/>
      <c r="L281" s="41"/>
      <c r="M281" s="241" t="s">
        <v>1</v>
      </c>
      <c r="N281" s="242" t="s">
        <v>41</v>
      </c>
      <c r="O281" s="94"/>
      <c r="P281" s="243">
        <f>O281*H281</f>
        <v>0</v>
      </c>
      <c r="Q281" s="243">
        <v>0</v>
      </c>
      <c r="R281" s="243">
        <f>Q281*H281</f>
        <v>0</v>
      </c>
      <c r="S281" s="243">
        <v>0</v>
      </c>
      <c r="T281" s="244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45" t="s">
        <v>268</v>
      </c>
      <c r="AT281" s="245" t="s">
        <v>170</v>
      </c>
      <c r="AU281" s="245" t="s">
        <v>87</v>
      </c>
      <c r="AY281" s="14" t="s">
        <v>168</v>
      </c>
      <c r="BE281" s="246">
        <f>IF(N281="základná",J281,0)</f>
        <v>0</v>
      </c>
      <c r="BF281" s="246">
        <f>IF(N281="znížená",J281,0)</f>
        <v>0</v>
      </c>
      <c r="BG281" s="246">
        <f>IF(N281="zákl. prenesená",J281,0)</f>
        <v>0</v>
      </c>
      <c r="BH281" s="246">
        <f>IF(N281="zníž. prenesená",J281,0)</f>
        <v>0</v>
      </c>
      <c r="BI281" s="246">
        <f>IF(N281="nulová",J281,0)</f>
        <v>0</v>
      </c>
      <c r="BJ281" s="14" t="s">
        <v>87</v>
      </c>
      <c r="BK281" s="246">
        <f>ROUND(I281*H281,2)</f>
        <v>0</v>
      </c>
      <c r="BL281" s="14" t="s">
        <v>268</v>
      </c>
      <c r="BM281" s="245" t="s">
        <v>926</v>
      </c>
    </row>
    <row r="282" s="2" customFormat="1" ht="16.5" customHeight="1">
      <c r="A282" s="35"/>
      <c r="B282" s="36"/>
      <c r="C282" s="247" t="s">
        <v>1141</v>
      </c>
      <c r="D282" s="247" t="s">
        <v>212</v>
      </c>
      <c r="E282" s="248" t="s">
        <v>928</v>
      </c>
      <c r="F282" s="249" t="s">
        <v>929</v>
      </c>
      <c r="G282" s="250" t="s">
        <v>190</v>
      </c>
      <c r="H282" s="251">
        <v>3.3999999999999999</v>
      </c>
      <c r="I282" s="252"/>
      <c r="J282" s="251">
        <f>ROUND(I282*H282,2)</f>
        <v>0</v>
      </c>
      <c r="K282" s="253"/>
      <c r="L282" s="254"/>
      <c r="M282" s="255" t="s">
        <v>1</v>
      </c>
      <c r="N282" s="256" t="s">
        <v>41</v>
      </c>
      <c r="O282" s="94"/>
      <c r="P282" s="243">
        <f>O282*H282</f>
        <v>0</v>
      </c>
      <c r="Q282" s="243">
        <v>1</v>
      </c>
      <c r="R282" s="243">
        <f>Q282*H282</f>
        <v>3.3999999999999999</v>
      </c>
      <c r="S282" s="243">
        <v>0</v>
      </c>
      <c r="T282" s="244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45" t="s">
        <v>272</v>
      </c>
      <c r="AT282" s="245" t="s">
        <v>212</v>
      </c>
      <c r="AU282" s="245" t="s">
        <v>87</v>
      </c>
      <c r="AY282" s="14" t="s">
        <v>168</v>
      </c>
      <c r="BE282" s="246">
        <f>IF(N282="základná",J282,0)</f>
        <v>0</v>
      </c>
      <c r="BF282" s="246">
        <f>IF(N282="znížená",J282,0)</f>
        <v>0</v>
      </c>
      <c r="BG282" s="246">
        <f>IF(N282="zákl. prenesená",J282,0)</f>
        <v>0</v>
      </c>
      <c r="BH282" s="246">
        <f>IF(N282="zníž. prenesená",J282,0)</f>
        <v>0</v>
      </c>
      <c r="BI282" s="246">
        <f>IF(N282="nulová",J282,0)</f>
        <v>0</v>
      </c>
      <c r="BJ282" s="14" t="s">
        <v>87</v>
      </c>
      <c r="BK282" s="246">
        <f>ROUND(I282*H282,2)</f>
        <v>0</v>
      </c>
      <c r="BL282" s="14" t="s">
        <v>272</v>
      </c>
      <c r="BM282" s="245" t="s">
        <v>930</v>
      </c>
    </row>
    <row r="283" s="2" customFormat="1" ht="24.15" customHeight="1">
      <c r="A283" s="35"/>
      <c r="B283" s="36"/>
      <c r="C283" s="234" t="s">
        <v>1142</v>
      </c>
      <c r="D283" s="234" t="s">
        <v>170</v>
      </c>
      <c r="E283" s="235" t="s">
        <v>932</v>
      </c>
      <c r="F283" s="236" t="s">
        <v>933</v>
      </c>
      <c r="G283" s="237" t="s">
        <v>177</v>
      </c>
      <c r="H283" s="238">
        <v>8</v>
      </c>
      <c r="I283" s="239"/>
      <c r="J283" s="238">
        <f>ROUND(I283*H283,2)</f>
        <v>0</v>
      </c>
      <c r="K283" s="240"/>
      <c r="L283" s="41"/>
      <c r="M283" s="241" t="s">
        <v>1</v>
      </c>
      <c r="N283" s="242" t="s">
        <v>41</v>
      </c>
      <c r="O283" s="94"/>
      <c r="P283" s="243">
        <f>O283*H283</f>
        <v>0</v>
      </c>
      <c r="Q283" s="243">
        <v>0</v>
      </c>
      <c r="R283" s="243">
        <f>Q283*H283</f>
        <v>0</v>
      </c>
      <c r="S283" s="243">
        <v>0</v>
      </c>
      <c r="T283" s="244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45" t="s">
        <v>268</v>
      </c>
      <c r="AT283" s="245" t="s">
        <v>170</v>
      </c>
      <c r="AU283" s="245" t="s">
        <v>87</v>
      </c>
      <c r="AY283" s="14" t="s">
        <v>168</v>
      </c>
      <c r="BE283" s="246">
        <f>IF(N283="základná",J283,0)</f>
        <v>0</v>
      </c>
      <c r="BF283" s="246">
        <f>IF(N283="znížená",J283,0)</f>
        <v>0</v>
      </c>
      <c r="BG283" s="246">
        <f>IF(N283="zákl. prenesená",J283,0)</f>
        <v>0</v>
      </c>
      <c r="BH283" s="246">
        <f>IF(N283="zníž. prenesená",J283,0)</f>
        <v>0</v>
      </c>
      <c r="BI283" s="246">
        <f>IF(N283="nulová",J283,0)</f>
        <v>0</v>
      </c>
      <c r="BJ283" s="14" t="s">
        <v>87</v>
      </c>
      <c r="BK283" s="246">
        <f>ROUND(I283*H283,2)</f>
        <v>0</v>
      </c>
      <c r="BL283" s="14" t="s">
        <v>268</v>
      </c>
      <c r="BM283" s="245" t="s">
        <v>934</v>
      </c>
    </row>
    <row r="284" s="2" customFormat="1" ht="24.15" customHeight="1">
      <c r="A284" s="35"/>
      <c r="B284" s="36"/>
      <c r="C284" s="234" t="s">
        <v>1143</v>
      </c>
      <c r="D284" s="234" t="s">
        <v>170</v>
      </c>
      <c r="E284" s="235" t="s">
        <v>936</v>
      </c>
      <c r="F284" s="236" t="s">
        <v>937</v>
      </c>
      <c r="G284" s="237" t="s">
        <v>177</v>
      </c>
      <c r="H284" s="238">
        <v>72</v>
      </c>
      <c r="I284" s="239"/>
      <c r="J284" s="238">
        <f>ROUND(I284*H284,2)</f>
        <v>0</v>
      </c>
      <c r="K284" s="240"/>
      <c r="L284" s="41"/>
      <c r="M284" s="257" t="s">
        <v>1</v>
      </c>
      <c r="N284" s="258" t="s">
        <v>41</v>
      </c>
      <c r="O284" s="259"/>
      <c r="P284" s="260">
        <f>O284*H284</f>
        <v>0</v>
      </c>
      <c r="Q284" s="260">
        <v>0</v>
      </c>
      <c r="R284" s="260">
        <f>Q284*H284</f>
        <v>0</v>
      </c>
      <c r="S284" s="260">
        <v>0</v>
      </c>
      <c r="T284" s="261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45" t="s">
        <v>268</v>
      </c>
      <c r="AT284" s="245" t="s">
        <v>170</v>
      </c>
      <c r="AU284" s="245" t="s">
        <v>87</v>
      </c>
      <c r="AY284" s="14" t="s">
        <v>168</v>
      </c>
      <c r="BE284" s="246">
        <f>IF(N284="základná",J284,0)</f>
        <v>0</v>
      </c>
      <c r="BF284" s="246">
        <f>IF(N284="znížená",J284,0)</f>
        <v>0</v>
      </c>
      <c r="BG284" s="246">
        <f>IF(N284="zákl. prenesená",J284,0)</f>
        <v>0</v>
      </c>
      <c r="BH284" s="246">
        <f>IF(N284="zníž. prenesená",J284,0)</f>
        <v>0</v>
      </c>
      <c r="BI284" s="246">
        <f>IF(N284="nulová",J284,0)</f>
        <v>0</v>
      </c>
      <c r="BJ284" s="14" t="s">
        <v>87</v>
      </c>
      <c r="BK284" s="246">
        <f>ROUND(I284*H284,2)</f>
        <v>0</v>
      </c>
      <c r="BL284" s="14" t="s">
        <v>268</v>
      </c>
      <c r="BM284" s="245" t="s">
        <v>938</v>
      </c>
    </row>
    <row r="285" s="2" customFormat="1" ht="6.96" customHeight="1">
      <c r="A285" s="35"/>
      <c r="B285" s="69"/>
      <c r="C285" s="70"/>
      <c r="D285" s="70"/>
      <c r="E285" s="70"/>
      <c r="F285" s="70"/>
      <c r="G285" s="70"/>
      <c r="H285" s="70"/>
      <c r="I285" s="70"/>
      <c r="J285" s="70"/>
      <c r="K285" s="70"/>
      <c r="L285" s="41"/>
      <c r="M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</row>
  </sheetData>
  <sheetProtection sheet="1" autoFilter="0" formatColumns="0" formatRows="0" objects="1" scenarios="1" spinCount="100000" saltValue="HcUMaK2e69oBQNtZ5+l78dtvHhiWjoDQ9WJQS26RclJhF7y/VN+l+or7Gn3FpvCHg9ofAx68QeMxG4eibx9y2A==" hashValue="wHgxjW3p3yJ2xW0iz28Sa9h438PYQIuM+PPp1vEvutKPhJh5YhxbwLU3kroBR140IrNy0tNXEJIbfME7CbzLSQ==" algorithmName="SHA-512" password="CC35"/>
  <autoFilter ref="C130:K28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DESKTOP-2OLC6KV\Michal Macura</dc:creator>
  <cp:lastModifiedBy>DESKTOP-2OLC6KV\Michal Macura</cp:lastModifiedBy>
  <dcterms:created xsi:type="dcterms:W3CDTF">2022-01-18T10:52:56Z</dcterms:created>
  <dcterms:modified xsi:type="dcterms:W3CDTF">2022-01-18T10:53:43Z</dcterms:modified>
</cp:coreProperties>
</file>