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tabRatio="500" activeTab="2"/>
  </bookViews>
  <sheets>
    <sheet name="Prehlad" sheetId="1" r:id="rId1"/>
    <sheet name="Rekapitulacia" sheetId="2" r:id="rId2"/>
    <sheet name="Kryci list" sheetId="3" r:id="rId3"/>
  </sheets>
  <definedNames>
    <definedName name="Excel_BuiltIn__FilterDatabase">#REF!</definedName>
    <definedName name="Excel_BuiltIn_Print_Area" localSheetId="2">'Kryci list'!$A:$M</definedName>
    <definedName name="Excel_BuiltIn_Print_Area" localSheetId="0">'Prehlad'!$A:$AH</definedName>
    <definedName name="Excel_BuiltIn_Print_Area" localSheetId="1">'Rekapitulacia'!$A:$G</definedName>
    <definedName name="Excel_BuiltIn_Print_Titles" localSheetId="0">'Prehlad'!$8:$10</definedName>
    <definedName name="Excel_BuiltIn_Print_Titles" localSheetId="1">'Rekapitulacia'!$8:$10</definedName>
    <definedName name="fakt1R">#REF!</definedName>
    <definedName name="_xlnm.Print_Titles" localSheetId="0">'Prehlad'!$8:$10</definedName>
    <definedName name="_xlnm.Print_Titles" localSheetId="1">'Rekapitulacia'!$8:$10</definedName>
  </definedNames>
  <calcPr fullCalcOnLoad="1"/>
</workbook>
</file>

<file path=xl/sharedStrings.xml><?xml version="1.0" encoding="utf-8"?>
<sst xmlns="http://schemas.openxmlformats.org/spreadsheetml/2006/main" count="347" uniqueCount="190">
  <si>
    <t xml:space="preserve"> </t>
  </si>
  <si>
    <t xml:space="preserve">Odberateľ: </t>
  </si>
  <si>
    <t>V module</t>
  </si>
  <si>
    <t>Hlavička1</t>
  </si>
  <si>
    <t>Mena</t>
  </si>
  <si>
    <t>Hlavička2</t>
  </si>
  <si>
    <t>Obdobie</t>
  </si>
  <si>
    <t xml:space="preserve">Projektant: 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</si>
  <si>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</si>
  <si>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</si>
  <si>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</si>
  <si>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</si>
  <si>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</si>
  <si>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</si>
  <si>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</si>
  <si>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</si>
  <si>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</si>
  <si>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</si>
  <si>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</si>
  <si>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</si>
  <si>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</si>
  <si>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</si>
  <si>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</si>
  <si>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</si>
  <si>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</si>
  <si>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</si>
  <si>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</si>
  <si>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</si>
  <si>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</si>
  <si>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číslo</t>
  </si>
  <si>
    <t>cen.</t>
  </si>
  <si>
    <t>výkaz-výmer</t>
  </si>
  <si>
    <t>výmera</t>
  </si>
  <si>
    <t>jednotka</t>
  </si>
  <si>
    <t>cena</t>
  </si>
  <si>
    <t>materiál</t>
  </si>
  <si>
    <t>Rekapitulácia rozpočtu v</t>
  </si>
  <si>
    <t>Rekapitulácia splátky v</t>
  </si>
  <si>
    <t>Rekapitulácia výrobnej kalkulácie v</t>
  </si>
  <si>
    <t>Popis položky, stavebného dielu, remesla</t>
  </si>
  <si>
    <t>Miesto:</t>
  </si>
  <si>
    <t>Rozpočet:</t>
  </si>
  <si>
    <t>Krycí list rozpočtu v</t>
  </si>
  <si>
    <t>Spracoval:</t>
  </si>
  <si>
    <t>Krycí list splátky v</t>
  </si>
  <si>
    <t>Dňa:</t>
  </si>
  <si>
    <t>Zmluva č.:</t>
  </si>
  <si>
    <t>Krycí list výrobnej kalkulácie v</t>
  </si>
  <si>
    <t xml:space="preserve"> Odberateľ:</t>
  </si>
  <si>
    <t>IČO:</t>
  </si>
  <si>
    <t>DIČ:</t>
  </si>
  <si>
    <t xml:space="preserve"> Dodávateľ:</t>
  </si>
  <si>
    <t xml:space="preserve"> 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</si>
  <si>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</si>
  <si>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</si>
  <si>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</si>
  <si>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</si>
  <si>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</si>
  <si>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</si>
  <si>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</si>
  <si>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</si>
  <si>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</si>
  <si>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</si>
  <si>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</si>
  <si>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</si>
  <si>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</si>
  <si>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</si>
  <si>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</si>
  <si>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</si>
  <si>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</si>
  <si>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</si>
  <si>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</si>
  <si>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</si>
  <si>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</si>
  <si>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</si>
  <si>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</si>
  <si>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</si>
  <si>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</si>
  <si>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</si>
  <si>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</si>
  <si>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</si>
  <si>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Súčet riadkov 21 až 23: </t>
  </si>
  <si>
    <t>F</t>
  </si>
  <si>
    <t xml:space="preserve">Spracoval: Ing. Kmec                               </t>
  </si>
  <si>
    <t xml:space="preserve">JKSO : </t>
  </si>
  <si>
    <t>Dátum: 20.07.2021</t>
  </si>
  <si>
    <t>Stavba : STROPKOV-UL. HRNČIARSKA, BYTOVÝ DOM A3</t>
  </si>
  <si>
    <t>Objekt : SO 03-SPEVNENÉ PLOCHY-KOMUNIKÁCIE</t>
  </si>
  <si>
    <t>Stavoprojekt, s.r.o., Prešov</t>
  </si>
  <si>
    <t xml:space="preserve"> Stavoprojekt, s.r.o., Prešov</t>
  </si>
  <si>
    <t xml:space="preserve"> Stavba : STROPKOV-UL. HRNČIARSKA, BYTOVÝ DOM A3</t>
  </si>
  <si>
    <t xml:space="preserve"> Objekt : SO 03-SPEVNENÉ PLOCHY-KOMUNIKÁCIE</t>
  </si>
  <si>
    <t>JKSO :</t>
  </si>
  <si>
    <t>Ing. Kmec</t>
  </si>
  <si>
    <t>20.07.2021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</si>
  <si>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</si>
  <si>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</si>
  <si>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</si>
  <si>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</si>
  <si>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</si>
  <si>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</si>
  <si>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</si>
  <si>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</si>
  <si>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 20% z:</t>
  </si>
  <si>
    <t xml:space="preserve"> DPH    0% z:</t>
  </si>
  <si>
    <t xml:space="preserve"> Odpočet - prípočet</t>
  </si>
  <si>
    <t>Zaradenie</t>
  </si>
  <si>
    <t>pre KL</t>
  </si>
  <si>
    <t>Lev0</t>
  </si>
  <si>
    <t>pozícia</t>
  </si>
  <si>
    <t>PRÁCE A DODÁVKY HSV</t>
  </si>
  <si>
    <t>1 - ZEMNE PRÁCE</t>
  </si>
  <si>
    <t>001</t>
  </si>
  <si>
    <t>122202202</t>
  </si>
  <si>
    <t>Odkopávky pre cesty v horn. tr. 3 nad 100 do 1 000 m3</t>
  </si>
  <si>
    <t>m3</t>
  </si>
  <si>
    <t>EK</t>
  </si>
  <si>
    <t>S</t>
  </si>
  <si>
    <t>.</t>
  </si>
  <si>
    <t>122202209</t>
  </si>
  <si>
    <t>Príplatok za lepivosť horn. tr. 3 pre cesty</t>
  </si>
  <si>
    <t>272</t>
  </si>
  <si>
    <t>132201101</t>
  </si>
  <si>
    <t>Hĺbenie rýh šírka do 60 cm v horn. tr. 3 do 100 m3</t>
  </si>
  <si>
    <t>0,5*0,35*118 =   20,650</t>
  </si>
  <si>
    <t>132201109</t>
  </si>
  <si>
    <t>Príplatok za lepivosť horniny tr. 3 v rýhach š. do 60 cm</t>
  </si>
  <si>
    <t>133201101</t>
  </si>
  <si>
    <t>Hĺbenie šachiet v horn. tr. 3 do 100 m3</t>
  </si>
  <si>
    <t>1,2*1,2*2 =   2,880</t>
  </si>
  <si>
    <t>133201109</t>
  </si>
  <si>
    <t>Príplatok za lepivosť horniny tr.3</t>
  </si>
  <si>
    <t>162701105</t>
  </si>
  <si>
    <t>Vodorovné premiestnenie výkopu do 10000 m horn. tr. 1-4</t>
  </si>
  <si>
    <t>312,9+20,62+2,88 =   336,400</t>
  </si>
  <si>
    <t>171201201</t>
  </si>
  <si>
    <t>Uloženie sypaniny na skládku</t>
  </si>
  <si>
    <t>181101102</t>
  </si>
  <si>
    <t>Úprava pláne v zárezoch v horn. tr. 1-4 so zhutnením</t>
  </si>
  <si>
    <t>m2</t>
  </si>
  <si>
    <t xml:space="preserve">1 - ZEMNE PRÁCE  spolu: </t>
  </si>
  <si>
    <t>2 - ZÁKLADY</t>
  </si>
  <si>
    <t>MAT</t>
  </si>
  <si>
    <t>286112250</t>
  </si>
  <si>
    <t>Rúrka PVC drenážna flexibilná d 160 mm</t>
  </si>
  <si>
    <t>m</t>
  </si>
  <si>
    <t>EZ</t>
  </si>
  <si>
    <t>212752113</t>
  </si>
  <si>
    <t>Trativody z drenážnych rúrok DN do 160 so štrkopieskovým lôžkom a obsypom</t>
  </si>
  <si>
    <t xml:space="preserve">2 - ZÁKLADY  spolu: </t>
  </si>
  <si>
    <t>5 - KOMUNIKÁCIE</t>
  </si>
  <si>
    <t>221</t>
  </si>
  <si>
    <t>564851113</t>
  </si>
  <si>
    <t>Podklad zo štrkodrte hr. 170 mm</t>
  </si>
  <si>
    <t>"frakcia 0-32"358 =   358,000</t>
  </si>
  <si>
    <t>564861111</t>
  </si>
  <si>
    <t>Podklad zo štrkodrte hr. 200 mm</t>
  </si>
  <si>
    <t>573111112</t>
  </si>
  <si>
    <t>Postrek živ. infiltračný s posypom kam. z asfaltu 1,0 kg/m2</t>
  </si>
  <si>
    <t>577144221</t>
  </si>
  <si>
    <t>Asfaltový betón AC 11 (ABS II) hr. 50 mm, š. nad 3 m</t>
  </si>
  <si>
    <t>577145322</t>
  </si>
  <si>
    <t>Asfaltový betón AC 16 (ABH III) vrstva ložná hr. 50 mm, š. nad 3 m</t>
  </si>
  <si>
    <t xml:space="preserve">5 - KOMUNIKÁCIE  spolu: </t>
  </si>
  <si>
    <t>6 - ÚPRAVY POVRCHOV, PODLAHY, VÝPLNE</t>
  </si>
  <si>
    <t>011</t>
  </si>
  <si>
    <t>631571003</t>
  </si>
  <si>
    <t>Násyp zo štrkopiesku 0-32 spevňujúceho</t>
  </si>
  <si>
    <t xml:space="preserve">6 - ÚPRAVY POVRCHOV, PODLAHY, VÝPLNE  spolu: </t>
  </si>
  <si>
    <t>9 - OSTATNÉ KONŠTRUKCIE A PRÁCE</t>
  </si>
  <si>
    <t>916561111</t>
  </si>
  <si>
    <t>Osadenie záhon. obrubníka betón. do lôžka z betónu tr. C 12/15 s bočnou oporou</t>
  </si>
  <si>
    <t>592172000</t>
  </si>
  <si>
    <t>Betónový obrubník parkový 500/200/50</t>
  </si>
  <si>
    <t>ks</t>
  </si>
  <si>
    <t>4,5*2*1,01 =   9,090</t>
  </si>
  <si>
    <t>917862111</t>
  </si>
  <si>
    <t>Osad. chodník. obrubníka betón. stojatého s oporou do lôžka z betónu tr. C 12/15</t>
  </si>
  <si>
    <t>592174510</t>
  </si>
  <si>
    <t>Obrubník chodníkový ABO 2-15 100x15x25</t>
  </si>
  <si>
    <t>kus</t>
  </si>
  <si>
    <t>37,5*1,01 =   37,875</t>
  </si>
  <si>
    <t>919735111</t>
  </si>
  <si>
    <t>Rezanie stávajúceho živičného krytu alebo podkladu hr. do 50 mm</t>
  </si>
  <si>
    <t>998225111</t>
  </si>
  <si>
    <t>Presun hmôt pre pozemné komunikácie a plochy letísk, kryt živičný</t>
  </si>
  <si>
    <t>t</t>
  </si>
  <si>
    <t xml:space="preserve">9 - OSTATNÉ KONŠTRUKCIE A PRÁCE  spolu: </t>
  </si>
  <si>
    <t xml:space="preserve">PRÁCE A DODÁVKY HSV  spolu: </t>
  </si>
  <si>
    <t>Za rozpočet celkom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</si>
</sst>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&quot; Sk&quot;;[Red]\-#,##0&quot; Sk&quot;"/>
    <numFmt numFmtId="185" formatCode="_-* #,##0&quot; Sk&quot;_-;\-* #,##0&quot; Sk&quot;_-;_-* &quot;- Sk&quot;_-;_-@_-"/>
    <numFmt numFmtId="186" formatCode="#,##0.0000"/>
    <numFmt numFmtId="187" formatCode="#,##0\ _S_k"/>
    <numFmt numFmtId="188" formatCode="#,##0&quot; Sk&quot;"/>
    <numFmt numFmtId="189" formatCode="#,##0.00\ "/>
    <numFmt numFmtId="190" formatCode="0.00\ %"/>
    <numFmt numFmtId="191" formatCode="#,##0\ "/>
    <numFmt numFmtId="192" formatCode="#,##0.00000"/>
    <numFmt numFmtId="193" formatCode="#,##0.000"/>
    <numFmt numFmtId="194" formatCode="0;0;;"/>
    <numFmt numFmtId="195" formatCode="\ "/>
    <numFmt numFmtId="196" formatCode="[$-41B]d/m/yyyy"/>
    <numFmt numFmtId="197" formatCode="0.00;0;0"/>
    <numFmt numFmtId="198" formatCode="#,##0.00&quot; Sk&quot;;\-#,##0.00&quot; Sk&quot;"/>
    <numFmt numFmtId="199" formatCode="#,##0.00&quot; Sk&quot;;[Red]\-#,##0.00&quot; Sk&quot;"/>
    <numFmt numFmtId="200" formatCode="0\ %"/>
    <numFmt numFmtId="201" formatCode="0.0%"/>
    <numFmt numFmtId="202" formatCode="#,##0&quot; Sk&quot;;\-#,##0&quot; Sk&quot;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color indexed="22"/>
      <name val="Arial Narrow"/>
      <family val="2"/>
    </font>
    <font>
      <b/>
      <sz val="8"/>
      <color indexed="22"/>
      <name val="Arial Narrow"/>
      <family val="2"/>
    </font>
    <font>
      <sz val="8"/>
      <color indexed="12"/>
      <name val="Arial Narrow"/>
      <family val="2"/>
    </font>
    <font>
      <b/>
      <sz val="18"/>
      <color indexed="54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53"/>
      <name val="Calibri"/>
      <family val="2"/>
    </font>
    <font>
      <i/>
      <sz val="11"/>
      <color indexed="55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7"/>
      <name val="Letter Gothic CE"/>
      <family val="2"/>
    </font>
    <font>
      <b/>
      <sz val="13"/>
      <color indexed="54"/>
      <name val="Calibri"/>
      <family val="2"/>
    </font>
    <font>
      <b/>
      <sz val="11"/>
      <color indexed="53"/>
      <name val="Calibri"/>
      <family val="2"/>
    </font>
    <font>
      <b/>
      <sz val="15"/>
      <color indexed="54"/>
      <name val="Calibri"/>
      <family val="2"/>
    </font>
    <font>
      <sz val="11"/>
      <color indexed="60"/>
      <name val="Calibri"/>
      <family val="2"/>
    </font>
    <font>
      <sz val="11"/>
      <color indexed="63"/>
      <name val="Calibri"/>
      <family val="2"/>
    </font>
    <font>
      <sz val="10"/>
      <name val="Arial CE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22"/>
      <name val="Calibri"/>
      <family val="2"/>
    </font>
    <font>
      <b/>
      <sz val="18"/>
      <color indexed="62"/>
      <name val="Cambria"/>
      <family val="1"/>
    </font>
    <font>
      <sz val="8"/>
      <name val="Arial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</fills>
  <borders count="62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</borders>
  <cellStyleXfs count="9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1">
      <alignment vertical="center"/>
      <protection/>
    </xf>
    <xf numFmtId="0" fontId="0" fillId="0" borderId="0" applyBorder="0">
      <alignment vertical="center"/>
      <protection/>
    </xf>
    <xf numFmtId="184" fontId="19" fillId="0" borderId="1">
      <alignment/>
      <protection/>
    </xf>
    <xf numFmtId="0" fontId="0" fillId="0" borderId="1">
      <alignment/>
      <protection/>
    </xf>
    <xf numFmtId="185" fontId="0" fillId="0" borderId="0" applyBorder="0" applyProtection="0">
      <alignment/>
    </xf>
    <xf numFmtId="0" fontId="24" fillId="2" borderId="0" applyBorder="0" applyProtection="0">
      <alignment/>
    </xf>
    <xf numFmtId="0" fontId="24" fillId="3" borderId="0" applyBorder="0" applyProtection="0">
      <alignment/>
    </xf>
    <xf numFmtId="0" fontId="24" fillId="4" borderId="0" applyBorder="0" applyProtection="0">
      <alignment/>
    </xf>
    <xf numFmtId="0" fontId="24" fillId="5" borderId="0" applyBorder="0" applyProtection="0">
      <alignment/>
    </xf>
    <xf numFmtId="0" fontId="24" fillId="6" borderId="0" applyBorder="0" applyProtection="0">
      <alignment/>
    </xf>
    <xf numFmtId="0" fontId="24" fillId="4" borderId="0" applyBorder="0" applyProtection="0">
      <alignment/>
    </xf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24" fillId="6" borderId="0" applyBorder="0" applyProtection="0">
      <alignment/>
    </xf>
    <xf numFmtId="0" fontId="24" fillId="3" borderId="0" applyBorder="0" applyProtection="0">
      <alignment/>
    </xf>
    <xf numFmtId="0" fontId="24" fillId="11" borderId="0" applyBorder="0" applyProtection="0">
      <alignment/>
    </xf>
    <xf numFmtId="0" fontId="24" fillId="12" borderId="0" applyBorder="0" applyProtection="0">
      <alignment/>
    </xf>
    <xf numFmtId="0" fontId="24" fillId="6" borderId="0" applyBorder="0" applyProtection="0">
      <alignment/>
    </xf>
    <xf numFmtId="0" fontId="24" fillId="4" borderId="0" applyBorder="0" applyProtection="0">
      <alignment/>
    </xf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29" fillId="6" borderId="0" applyBorder="0" applyProtection="0">
      <alignment/>
    </xf>
    <xf numFmtId="0" fontId="29" fillId="17" borderId="0" applyBorder="0" applyProtection="0">
      <alignment/>
    </xf>
    <xf numFmtId="0" fontId="29" fillId="18" borderId="0" applyBorder="0" applyProtection="0">
      <alignment/>
    </xf>
    <xf numFmtId="0" fontId="29" fillId="12" borderId="0" applyBorder="0" applyProtection="0">
      <alignment/>
    </xf>
    <xf numFmtId="0" fontId="29" fillId="6" borderId="0" applyBorder="0" applyProtection="0">
      <alignment/>
    </xf>
    <xf numFmtId="0" fontId="29" fillId="3" borderId="0" applyBorder="0" applyProtection="0">
      <alignment/>
    </xf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28" fillId="0" borderId="2" applyProtection="0">
      <alignment/>
    </xf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25" fillId="0" borderId="0">
      <alignment/>
      <protection/>
    </xf>
    <xf numFmtId="0" fontId="27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19" borderId="3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2" fillId="0" borderId="4" applyNumberFormat="0" applyFill="0" applyAlignment="0" applyProtection="0"/>
    <xf numFmtId="0" fontId="2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0" fillId="0" borderId="0" applyBorder="0" applyProtection="0">
      <alignment/>
    </xf>
    <xf numFmtId="0" fontId="8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5" fillId="0" borderId="0">
      <alignment/>
      <protection/>
    </xf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" fillId="8" borderId="6" applyNumberFormat="0" applyFont="0" applyAlignment="0" applyProtection="0"/>
    <xf numFmtId="0" fontId="13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0" applyBorder="0">
      <alignment vertical="center"/>
      <protection/>
    </xf>
    <xf numFmtId="0" fontId="13" fillId="0" borderId="0" applyBorder="0" applyProtection="0">
      <alignment/>
    </xf>
    <xf numFmtId="0" fontId="17" fillId="0" borderId="0" applyNumberFormat="0" applyFill="0" applyBorder="0" applyAlignment="0" applyProtection="0"/>
    <xf numFmtId="0" fontId="19" fillId="0" borderId="9">
      <alignment vertical="center"/>
      <protection/>
    </xf>
    <xf numFmtId="0" fontId="26" fillId="14" borderId="10" applyNumberFormat="0" applyAlignment="0" applyProtection="0"/>
    <xf numFmtId="0" fontId="21" fillId="9" borderId="10" applyNumberFormat="0" applyAlignment="0" applyProtection="0"/>
    <xf numFmtId="0" fontId="28" fillId="9" borderId="11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72" applyFont="1">
      <alignment/>
      <protection/>
    </xf>
    <xf numFmtId="0" fontId="2" fillId="0" borderId="0" xfId="72" applyFont="1" applyAlignment="1">
      <alignment horizontal="left" vertical="center"/>
      <protection/>
    </xf>
    <xf numFmtId="0" fontId="3" fillId="0" borderId="0" xfId="72" applyNumberFormat="1" applyFont="1" applyAlignment="1">
      <alignment horizontal="left" vertical="center"/>
      <protection/>
    </xf>
    <xf numFmtId="0" fontId="2" fillId="0" borderId="12" xfId="72" applyFont="1" applyBorder="1" applyAlignment="1">
      <alignment horizontal="left" vertical="center"/>
      <protection/>
    </xf>
    <xf numFmtId="0" fontId="2" fillId="0" borderId="13" xfId="72" applyFont="1" applyBorder="1" applyAlignment="1">
      <alignment horizontal="left" vertical="center"/>
      <protection/>
    </xf>
    <xf numFmtId="0" fontId="2" fillId="0" borderId="13" xfId="72" applyFont="1" applyBorder="1" applyAlignment="1">
      <alignment horizontal="right" vertical="center"/>
      <protection/>
    </xf>
    <xf numFmtId="0" fontId="2" fillId="0" borderId="14" xfId="72" applyFont="1" applyBorder="1" applyAlignment="1">
      <alignment horizontal="left" vertical="center"/>
      <protection/>
    </xf>
    <xf numFmtId="0" fontId="2" fillId="0" borderId="15" xfId="72" applyFont="1" applyBorder="1" applyAlignment="1">
      <alignment horizontal="left" vertical="center"/>
      <protection/>
    </xf>
    <xf numFmtId="0" fontId="2" fillId="0" borderId="15" xfId="72" applyFont="1" applyBorder="1" applyAlignment="1">
      <alignment horizontal="right" vertical="center"/>
      <protection/>
    </xf>
    <xf numFmtId="0" fontId="2" fillId="0" borderId="16" xfId="72" applyFont="1" applyBorder="1" applyAlignment="1">
      <alignment horizontal="left" vertical="center"/>
      <protection/>
    </xf>
    <xf numFmtId="0" fontId="2" fillId="0" borderId="17" xfId="72" applyFont="1" applyBorder="1" applyAlignment="1">
      <alignment horizontal="left" vertical="center"/>
      <protection/>
    </xf>
    <xf numFmtId="0" fontId="2" fillId="0" borderId="17" xfId="72" applyFont="1" applyBorder="1" applyAlignment="1">
      <alignment horizontal="right" vertical="center"/>
      <protection/>
    </xf>
    <xf numFmtId="49" fontId="2" fillId="0" borderId="13" xfId="72" applyNumberFormat="1" applyFont="1" applyBorder="1" applyAlignment="1">
      <alignment horizontal="right" vertical="center"/>
      <protection/>
    </xf>
    <xf numFmtId="49" fontId="2" fillId="0" borderId="15" xfId="72" applyNumberFormat="1" applyFont="1" applyBorder="1" applyAlignment="1">
      <alignment horizontal="right" vertical="center"/>
      <protection/>
    </xf>
    <xf numFmtId="49" fontId="2" fillId="0" borderId="17" xfId="72" applyNumberFormat="1" applyFont="1" applyBorder="1" applyAlignment="1">
      <alignment horizontal="right" vertical="center"/>
      <protection/>
    </xf>
    <xf numFmtId="0" fontId="2" fillId="0" borderId="12" xfId="72" applyFont="1" applyBorder="1" applyAlignment="1">
      <alignment horizontal="right" vertical="center"/>
      <protection/>
    </xf>
    <xf numFmtId="0" fontId="2" fillId="0" borderId="13" xfId="72" applyFont="1" applyBorder="1" applyAlignment="1">
      <alignment vertical="center"/>
      <protection/>
    </xf>
    <xf numFmtId="187" fontId="2" fillId="0" borderId="13" xfId="72" applyNumberFormat="1" applyFont="1" applyBorder="1" applyAlignment="1">
      <alignment horizontal="left" vertical="center"/>
      <protection/>
    </xf>
    <xf numFmtId="188" fontId="2" fillId="0" borderId="13" xfId="72" applyNumberFormat="1" applyFont="1" applyBorder="1" applyAlignment="1">
      <alignment horizontal="right" vertical="center"/>
      <protection/>
    </xf>
    <xf numFmtId="3" fontId="2" fillId="0" borderId="18" xfId="72" applyNumberFormat="1" applyFont="1" applyBorder="1" applyAlignment="1">
      <alignment horizontal="right" vertical="center"/>
      <protection/>
    </xf>
    <xf numFmtId="0" fontId="2" fillId="0" borderId="19" xfId="72" applyFont="1" applyBorder="1" applyAlignment="1">
      <alignment horizontal="right" vertical="center"/>
      <protection/>
    </xf>
    <xf numFmtId="0" fontId="2" fillId="0" borderId="20" xfId="72" applyFont="1" applyBorder="1" applyAlignment="1">
      <alignment vertical="center"/>
      <protection/>
    </xf>
    <xf numFmtId="187" fontId="2" fillId="0" borderId="20" xfId="72" applyNumberFormat="1" applyFont="1" applyBorder="1" applyAlignment="1">
      <alignment horizontal="left" vertical="center"/>
      <protection/>
    </xf>
    <xf numFmtId="188" fontId="2" fillId="0" borderId="20" xfId="72" applyNumberFormat="1" applyFont="1" applyBorder="1" applyAlignment="1">
      <alignment horizontal="right" vertical="center"/>
      <protection/>
    </xf>
    <xf numFmtId="3" fontId="2" fillId="0" borderId="21" xfId="72" applyNumberFormat="1" applyFont="1" applyBorder="1" applyAlignment="1">
      <alignment horizontal="right" vertical="center"/>
      <protection/>
    </xf>
    <xf numFmtId="0" fontId="2" fillId="0" borderId="20" xfId="72" applyFont="1" applyBorder="1" applyAlignment="1">
      <alignment horizontal="right" vertical="center"/>
      <protection/>
    </xf>
    <xf numFmtId="0" fontId="4" fillId="0" borderId="22" xfId="72" applyFont="1" applyBorder="1" applyAlignment="1">
      <alignment horizontal="center" vertical="center"/>
      <protection/>
    </xf>
    <xf numFmtId="0" fontId="2" fillId="0" borderId="23" xfId="72" applyFont="1" applyBorder="1" applyAlignment="1">
      <alignment horizontal="left" vertical="center"/>
      <protection/>
    </xf>
    <xf numFmtId="0" fontId="2" fillId="0" borderId="23" xfId="72" applyFont="1" applyBorder="1" applyAlignment="1">
      <alignment horizontal="center" vertical="center"/>
      <protection/>
    </xf>
    <xf numFmtId="0" fontId="2" fillId="0" borderId="24" xfId="72" applyFont="1" applyBorder="1" applyAlignment="1">
      <alignment horizontal="center" vertical="center"/>
      <protection/>
    </xf>
    <xf numFmtId="0" fontId="2" fillId="0" borderId="25" xfId="72" applyFont="1" applyBorder="1" applyAlignment="1">
      <alignment horizontal="center" vertical="center"/>
      <protection/>
    </xf>
    <xf numFmtId="0" fontId="2" fillId="0" borderId="26" xfId="72" applyFont="1" applyBorder="1" applyAlignment="1">
      <alignment horizontal="left" vertical="center"/>
      <protection/>
    </xf>
    <xf numFmtId="0" fontId="2" fillId="0" borderId="27" xfId="72" applyFont="1" applyBorder="1" applyAlignment="1">
      <alignment horizontal="center" vertical="center"/>
      <protection/>
    </xf>
    <xf numFmtId="0" fontId="2" fillId="0" borderId="9" xfId="72" applyFont="1" applyBorder="1" applyAlignment="1">
      <alignment horizontal="left" vertical="center"/>
      <protection/>
    </xf>
    <xf numFmtId="0" fontId="2" fillId="0" borderId="28" xfId="72" applyFont="1" applyBorder="1" applyAlignment="1">
      <alignment horizontal="center" vertical="center"/>
      <protection/>
    </xf>
    <xf numFmtId="0" fontId="2" fillId="0" borderId="29" xfId="72" applyFont="1" applyBorder="1" applyAlignment="1">
      <alignment horizontal="left" vertical="center"/>
      <protection/>
    </xf>
    <xf numFmtId="0" fontId="2" fillId="0" borderId="30" xfId="72" applyFont="1" applyBorder="1" applyAlignment="1">
      <alignment horizontal="center" vertical="center"/>
      <protection/>
    </xf>
    <xf numFmtId="0" fontId="2" fillId="0" borderId="29" xfId="72" applyFont="1" applyBorder="1" applyAlignment="1">
      <alignment horizontal="right" vertical="center"/>
      <protection/>
    </xf>
    <xf numFmtId="0" fontId="2" fillId="0" borderId="31" xfId="72" applyFont="1" applyBorder="1" applyAlignment="1">
      <alignment horizontal="center" vertical="center"/>
      <protection/>
    </xf>
    <xf numFmtId="0" fontId="2" fillId="0" borderId="32" xfId="72" applyFont="1" applyBorder="1" applyAlignment="1">
      <alignment horizontal="left" vertical="center"/>
      <protection/>
    </xf>
    <xf numFmtId="0" fontId="2" fillId="0" borderId="33" xfId="72" applyFont="1" applyBorder="1" applyAlignment="1">
      <alignment horizontal="left" vertical="center"/>
      <protection/>
    </xf>
    <xf numFmtId="0" fontId="2" fillId="0" borderId="34" xfId="72" applyFont="1" applyBorder="1" applyAlignment="1">
      <alignment horizontal="left" vertical="center"/>
      <protection/>
    </xf>
    <xf numFmtId="0" fontId="2" fillId="0" borderId="0" xfId="72" applyFont="1" applyBorder="1" applyAlignment="1">
      <alignment horizontal="left" vertical="center"/>
      <protection/>
    </xf>
    <xf numFmtId="0" fontId="2" fillId="0" borderId="32" xfId="72" applyFont="1" applyBorder="1" applyAlignment="1">
      <alignment horizontal="right" vertical="center"/>
      <protection/>
    </xf>
    <xf numFmtId="0" fontId="2" fillId="0" borderId="0" xfId="72" applyFont="1" applyBorder="1" applyAlignment="1">
      <alignment horizontal="right" vertical="center"/>
      <protection/>
    </xf>
    <xf numFmtId="0" fontId="2" fillId="0" borderId="35" xfId="72" applyFont="1" applyBorder="1" applyAlignment="1">
      <alignment horizontal="left" vertical="center"/>
      <protection/>
    </xf>
    <xf numFmtId="0" fontId="2" fillId="0" borderId="19" xfId="72" applyFont="1" applyBorder="1" applyAlignment="1">
      <alignment horizontal="left" vertical="center"/>
      <protection/>
    </xf>
    <xf numFmtId="0" fontId="2" fillId="0" borderId="20" xfId="72" applyFont="1" applyBorder="1" applyAlignment="1">
      <alignment horizontal="left" vertical="center"/>
      <protection/>
    </xf>
    <xf numFmtId="0" fontId="2" fillId="0" borderId="36" xfId="72" applyFont="1" applyBorder="1" applyAlignment="1">
      <alignment horizontal="left" vertical="center"/>
      <protection/>
    </xf>
    <xf numFmtId="0" fontId="2" fillId="0" borderId="37" xfId="72" applyFont="1" applyBorder="1" applyAlignment="1">
      <alignment horizontal="left" vertical="center"/>
      <protection/>
    </xf>
    <xf numFmtId="0" fontId="2" fillId="0" borderId="38" xfId="72" applyFont="1" applyBorder="1" applyAlignment="1">
      <alignment horizontal="left" vertical="center"/>
      <protection/>
    </xf>
    <xf numFmtId="3" fontId="2" fillId="0" borderId="36" xfId="72" applyNumberFormat="1" applyFont="1" applyBorder="1" applyAlignment="1">
      <alignment vertical="center"/>
      <protection/>
    </xf>
    <xf numFmtId="3" fontId="2" fillId="0" borderId="39" xfId="72" applyNumberFormat="1" applyFont="1" applyBorder="1" applyAlignment="1">
      <alignment vertical="center"/>
      <protection/>
    </xf>
    <xf numFmtId="0" fontId="2" fillId="0" borderId="40" xfId="72" applyFont="1" applyBorder="1" applyAlignment="1">
      <alignment horizontal="left" vertical="center"/>
      <protection/>
    </xf>
    <xf numFmtId="190" fontId="2" fillId="0" borderId="41" xfId="72" applyNumberFormat="1" applyFont="1" applyBorder="1" applyAlignment="1">
      <alignment horizontal="right" vertical="center"/>
      <protection/>
    </xf>
    <xf numFmtId="0" fontId="2" fillId="0" borderId="42" xfId="72" applyFont="1" applyBorder="1" applyAlignment="1">
      <alignment horizontal="left" vertical="center"/>
      <protection/>
    </xf>
    <xf numFmtId="190" fontId="2" fillId="0" borderId="43" xfId="72" applyNumberFormat="1" applyFont="1" applyBorder="1" applyAlignment="1">
      <alignment horizontal="right" vertical="center"/>
      <protection/>
    </xf>
    <xf numFmtId="0" fontId="2" fillId="0" borderId="44" xfId="72" applyFont="1" applyBorder="1" applyAlignment="1">
      <alignment horizontal="left" vertical="center"/>
      <protection/>
    </xf>
    <xf numFmtId="0" fontId="2" fillId="0" borderId="30" xfId="72" applyFont="1" applyBorder="1" applyAlignment="1">
      <alignment horizontal="right" vertical="center"/>
      <protection/>
    </xf>
    <xf numFmtId="0" fontId="2" fillId="0" borderId="45" xfId="72" applyFont="1" applyBorder="1" applyAlignment="1">
      <alignment horizontal="left" vertical="center"/>
      <protection/>
    </xf>
    <xf numFmtId="0" fontId="2" fillId="0" borderId="43" xfId="72" applyFont="1" applyBorder="1" applyAlignment="1">
      <alignment horizontal="left" vertical="center"/>
      <protection/>
    </xf>
    <xf numFmtId="0" fontId="2" fillId="0" borderId="41" xfId="72" applyFont="1" applyBorder="1" applyAlignment="1">
      <alignment horizontal="right" vertical="center"/>
      <protection/>
    </xf>
    <xf numFmtId="0" fontId="2" fillId="0" borderId="39" xfId="72" applyFont="1" applyBorder="1" applyAlignment="1">
      <alignment horizontal="left" vertical="center"/>
      <protection/>
    </xf>
    <xf numFmtId="0" fontId="4" fillId="0" borderId="46" xfId="72" applyFont="1" applyBorder="1" applyAlignment="1">
      <alignment horizontal="center" vertical="center"/>
      <protection/>
    </xf>
    <xf numFmtId="0" fontId="2" fillId="0" borderId="47" xfId="72" applyFont="1" applyBorder="1" applyAlignment="1">
      <alignment horizontal="left" vertical="center"/>
      <protection/>
    </xf>
    <xf numFmtId="0" fontId="2" fillId="0" borderId="48" xfId="72" applyFont="1" applyBorder="1" applyAlignment="1">
      <alignment horizontal="left" vertical="center"/>
      <protection/>
    </xf>
    <xf numFmtId="191" fontId="2" fillId="0" borderId="49" xfId="72" applyNumberFormat="1" applyFont="1" applyBorder="1" applyAlignment="1">
      <alignment horizontal="right" vertical="center"/>
      <protection/>
    </xf>
    <xf numFmtId="0" fontId="5" fillId="0" borderId="0" xfId="72" applyFont="1">
      <alignment/>
      <protection/>
    </xf>
    <xf numFmtId="0" fontId="6" fillId="0" borderId="0" xfId="72" applyFont="1">
      <alignment/>
      <protection/>
    </xf>
    <xf numFmtId="49" fontId="6" fillId="0" borderId="0" xfId="72" applyNumberFormat="1" applyFont="1">
      <alignment/>
      <protection/>
    </xf>
    <xf numFmtId="0" fontId="2" fillId="0" borderId="0" xfId="0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192" fontId="2" fillId="0" borderId="0" xfId="0" applyNumberFormat="1" applyFont="1" applyAlignment="1" applyProtection="1">
      <alignment/>
      <protection/>
    </xf>
    <xf numFmtId="193" fontId="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2" fillId="0" borderId="50" xfId="0" applyFont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horizontal="center"/>
      <protection/>
    </xf>
    <xf numFmtId="0" fontId="2" fillId="0" borderId="52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 vertical="top"/>
      <protection/>
    </xf>
    <xf numFmtId="49" fontId="2" fillId="0" borderId="0" xfId="0" applyNumberFormat="1" applyFont="1" applyAlignment="1" applyProtection="1">
      <alignment horizontal="center" vertical="top"/>
      <protection/>
    </xf>
    <xf numFmtId="49" fontId="2" fillId="0" borderId="0" xfId="0" applyNumberFormat="1" applyFont="1" applyAlignment="1" applyProtection="1">
      <alignment vertical="top"/>
      <protection/>
    </xf>
    <xf numFmtId="49" fontId="2" fillId="0" borderId="0" xfId="0" applyNumberFormat="1" applyFont="1" applyAlignment="1" applyProtection="1">
      <alignment horizontal="left" vertical="top" wrapText="1"/>
      <protection/>
    </xf>
    <xf numFmtId="193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 vertical="top"/>
      <protection/>
    </xf>
    <xf numFmtId="4" fontId="2" fillId="0" borderId="0" xfId="0" applyNumberFormat="1" applyFont="1" applyAlignment="1" applyProtection="1">
      <alignment vertical="top"/>
      <protection/>
    </xf>
    <xf numFmtId="192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186" fontId="2" fillId="0" borderId="0" xfId="0" applyNumberFormat="1" applyFont="1" applyAlignment="1" applyProtection="1">
      <alignment vertical="top"/>
      <protection/>
    </xf>
    <xf numFmtId="49" fontId="2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/>
      <protection/>
    </xf>
    <xf numFmtId="0" fontId="2" fillId="0" borderId="54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50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/>
      <protection locked="0"/>
    </xf>
    <xf numFmtId="0" fontId="7" fillId="0" borderId="52" xfId="0" applyFont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locked="0"/>
    </xf>
    <xf numFmtId="193" fontId="2" fillId="0" borderId="52" xfId="0" applyNumberFormat="1" applyFont="1" applyBorder="1" applyAlignment="1" applyProtection="1">
      <alignment/>
      <protection/>
    </xf>
    <xf numFmtId="0" fontId="2" fillId="0" borderId="52" xfId="0" applyFont="1" applyBorder="1" applyAlignment="1" applyProtection="1">
      <alignment/>
      <protection/>
    </xf>
    <xf numFmtId="49" fontId="5" fillId="0" borderId="0" xfId="72" applyNumberFormat="1" applyFont="1">
      <alignment/>
      <protection/>
    </xf>
    <xf numFmtId="49" fontId="2" fillId="0" borderId="50" xfId="0" applyNumberFormat="1" applyFont="1" applyBorder="1" applyAlignment="1" applyProtection="1">
      <alignment horizontal="left"/>
      <protection/>
    </xf>
    <xf numFmtId="0" fontId="2" fillId="0" borderId="50" xfId="0" applyFont="1" applyBorder="1" applyAlignment="1" applyProtection="1">
      <alignment horizontal="right"/>
      <protection/>
    </xf>
    <xf numFmtId="49" fontId="2" fillId="0" borderId="52" xfId="0" applyNumberFormat="1" applyFont="1" applyBorder="1" applyAlignment="1" applyProtection="1">
      <alignment horizontal="left"/>
      <protection/>
    </xf>
    <xf numFmtId="0" fontId="2" fillId="0" borderId="52" xfId="0" applyFont="1" applyBorder="1" applyAlignment="1" applyProtection="1">
      <alignment horizontal="right"/>
      <protection/>
    </xf>
    <xf numFmtId="4" fontId="2" fillId="0" borderId="26" xfId="72" applyNumberFormat="1" applyFont="1" applyBorder="1" applyAlignment="1">
      <alignment horizontal="right" vertical="center"/>
      <protection/>
    </xf>
    <xf numFmtId="4" fontId="2" fillId="0" borderId="55" xfId="72" applyNumberFormat="1" applyFont="1" applyBorder="1" applyAlignment="1">
      <alignment horizontal="right" vertical="center"/>
      <protection/>
    </xf>
    <xf numFmtId="4" fontId="2" fillId="0" borderId="9" xfId="72" applyNumberFormat="1" applyFont="1" applyBorder="1" applyAlignment="1">
      <alignment horizontal="right" vertical="center"/>
      <protection/>
    </xf>
    <xf numFmtId="4" fontId="2" fillId="0" borderId="56" xfId="72" applyNumberFormat="1" applyFont="1" applyBorder="1" applyAlignment="1">
      <alignment horizontal="right" vertical="center"/>
      <protection/>
    </xf>
    <xf numFmtId="4" fontId="2" fillId="0" borderId="57" xfId="72" applyNumberFormat="1" applyFont="1" applyBorder="1" applyAlignment="1">
      <alignment horizontal="right" vertical="center"/>
      <protection/>
    </xf>
    <xf numFmtId="4" fontId="2" fillId="0" borderId="29" xfId="72" applyNumberFormat="1" applyFont="1" applyBorder="1" applyAlignment="1">
      <alignment horizontal="right" vertical="center"/>
      <protection/>
    </xf>
    <xf numFmtId="4" fontId="2" fillId="0" borderId="44" xfId="72" applyNumberFormat="1" applyFont="1" applyBorder="1" applyAlignment="1">
      <alignment horizontal="right" vertical="center"/>
      <protection/>
    </xf>
    <xf numFmtId="4" fontId="2" fillId="0" borderId="58" xfId="72" applyNumberFormat="1" applyFont="1" applyBorder="1" applyAlignment="1">
      <alignment horizontal="right" vertical="center"/>
      <protection/>
    </xf>
    <xf numFmtId="4" fontId="2" fillId="0" borderId="43" xfId="72" applyNumberFormat="1" applyFont="1" applyBorder="1" applyAlignment="1">
      <alignment horizontal="right" vertical="center"/>
      <protection/>
    </xf>
    <xf numFmtId="49" fontId="4" fillId="0" borderId="0" xfId="0" applyNumberFormat="1" applyFont="1" applyAlignment="1" applyProtection="1">
      <alignment vertical="top"/>
      <protection/>
    </xf>
    <xf numFmtId="49" fontId="7" fillId="0" borderId="0" xfId="0" applyNumberFormat="1" applyFont="1" applyAlignment="1" applyProtection="1">
      <alignment horizontal="left" vertical="top" wrapText="1"/>
      <protection/>
    </xf>
    <xf numFmtId="193" fontId="7" fillId="0" borderId="0" xfId="0" applyNumberFormat="1" applyFont="1" applyAlignment="1" applyProtection="1">
      <alignment vertical="top"/>
      <protection/>
    </xf>
    <xf numFmtId="0" fontId="7" fillId="0" borderId="0" xfId="0" applyFont="1" applyAlignment="1" applyProtection="1">
      <alignment vertical="top"/>
      <protection/>
    </xf>
    <xf numFmtId="4" fontId="7" fillId="0" borderId="0" xfId="0" applyNumberFormat="1" applyFont="1" applyAlignment="1" applyProtection="1">
      <alignment vertical="top"/>
      <protection/>
    </xf>
    <xf numFmtId="192" fontId="7" fillId="0" borderId="0" xfId="0" applyNumberFormat="1" applyFont="1" applyAlignment="1" applyProtection="1">
      <alignment vertical="top"/>
      <protection/>
    </xf>
    <xf numFmtId="0" fontId="7" fillId="0" borderId="0" xfId="0" applyFont="1" applyAlignment="1" applyProtection="1">
      <alignment horizontal="center" vertical="top"/>
      <protection/>
    </xf>
    <xf numFmtId="49" fontId="2" fillId="0" borderId="0" xfId="0" applyNumberFormat="1" applyFont="1" applyAlignment="1" applyProtection="1">
      <alignment horizontal="right" vertical="top" wrapText="1"/>
      <protection/>
    </xf>
    <xf numFmtId="4" fontId="4" fillId="0" borderId="0" xfId="0" applyNumberFormat="1" applyFont="1" applyAlignment="1" applyProtection="1">
      <alignment vertical="top"/>
      <protection/>
    </xf>
    <xf numFmtId="192" fontId="4" fillId="0" borderId="0" xfId="0" applyNumberFormat="1" applyFont="1" applyAlignment="1" applyProtection="1">
      <alignment vertical="top"/>
      <protection/>
    </xf>
    <xf numFmtId="193" fontId="4" fillId="0" borderId="0" xfId="0" applyNumberFormat="1" applyFont="1" applyAlignment="1" applyProtection="1">
      <alignment vertical="top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0" fontId="2" fillId="0" borderId="51" xfId="0" applyFont="1" applyBorder="1" applyAlignment="1" applyProtection="1">
      <alignment horizontal="center"/>
      <protection/>
    </xf>
    <xf numFmtId="0" fontId="2" fillId="0" borderId="59" xfId="0" applyFont="1" applyBorder="1" applyAlignment="1" applyProtection="1">
      <alignment horizontal="center"/>
      <protection/>
    </xf>
    <xf numFmtId="0" fontId="2" fillId="0" borderId="60" xfId="72" applyFont="1" applyBorder="1" applyAlignment="1">
      <alignment horizontal="center" vertical="center"/>
      <protection/>
    </xf>
    <xf numFmtId="0" fontId="2" fillId="0" borderId="24" xfId="72" applyFont="1" applyBorder="1" applyAlignment="1">
      <alignment horizontal="center" vertical="center"/>
      <protection/>
    </xf>
    <xf numFmtId="0" fontId="2" fillId="0" borderId="61" xfId="72" applyFont="1" applyBorder="1" applyAlignment="1">
      <alignment horizontal="center" vertical="center"/>
      <protection/>
    </xf>
  </cellXfs>
  <cellStyles count="79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Dobrá" xfId="60"/>
    <cellStyle name="Hyperlink" xfId="61"/>
    <cellStyle name="Kontrolná bunka" xfId="62"/>
    <cellStyle name="Currency" xfId="63"/>
    <cellStyle name="Currency [0]" xfId="64"/>
    <cellStyle name="Nadpis 1" xfId="65"/>
    <cellStyle name="Nadpis 2" xfId="66"/>
    <cellStyle name="Nadpis 3" xfId="67"/>
    <cellStyle name="Nadpis 4" xfId="68"/>
    <cellStyle name="Název" xfId="69"/>
    <cellStyle name="Názov" xfId="70"/>
    <cellStyle name="Neutrálna" xfId="71"/>
    <cellStyle name="normálne_KLs" xfId="72"/>
    <cellStyle name="Percent" xfId="73"/>
    <cellStyle name="Followed Hyperlink" xfId="74"/>
    <cellStyle name="Poznámka" xfId="75"/>
    <cellStyle name="Prepojená bunka" xfId="76"/>
    <cellStyle name="Spolu" xfId="77"/>
    <cellStyle name="TEXT 1" xfId="78"/>
    <cellStyle name="Text upozornění" xfId="79"/>
    <cellStyle name="Text upozornenia" xfId="80"/>
    <cellStyle name="TEXT1" xfId="81"/>
    <cellStyle name="Vstup" xfId="82"/>
    <cellStyle name="Výpočet" xfId="83"/>
    <cellStyle name="Výstup" xfId="84"/>
    <cellStyle name="Vysvetľujúci text" xfId="85"/>
    <cellStyle name="Zlá" xfId="86"/>
    <cellStyle name="Zvýraznenie1" xfId="87"/>
    <cellStyle name="Zvýraznenie2" xfId="88"/>
    <cellStyle name="Zvýraznenie3" xfId="89"/>
    <cellStyle name="Zvýraznenie4" xfId="90"/>
    <cellStyle name="Zvýraznenie5" xfId="91"/>
    <cellStyle name="Zvýraznenie6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3"/>
  <sheetViews>
    <sheetView showGridLines="0" zoomScalePageLayoutView="0" workbookViewId="0" topLeftCell="A34">
      <selection activeCell="G59" sqref="G13:G59"/>
    </sheetView>
  </sheetViews>
  <sheetFormatPr defaultColWidth="9.140625" defaultRowHeight="12.75"/>
  <cols>
    <col min="1" max="1" width="6.7109375" style="80" bestFit="1" customWidth="1"/>
    <col min="2" max="2" width="3.7109375" style="81" bestFit="1" customWidth="1"/>
    <col min="3" max="3" width="13.00390625" style="82" bestFit="1" customWidth="1"/>
    <col min="4" max="4" width="45.7109375" style="83" bestFit="1" customWidth="1"/>
    <col min="5" max="5" width="11.28125" style="84" bestFit="1" customWidth="1"/>
    <col min="6" max="6" width="5.8515625" style="85" bestFit="1" customWidth="1"/>
    <col min="7" max="7" width="8.7109375" style="86" bestFit="1" customWidth="1"/>
    <col min="8" max="10" width="9.7109375" style="86" bestFit="1" customWidth="1"/>
    <col min="11" max="11" width="7.421875" style="87" bestFit="1" customWidth="1"/>
    <col min="12" max="12" width="8.28125" style="87" bestFit="1" customWidth="1"/>
    <col min="13" max="13" width="7.140625" style="84" bestFit="1" customWidth="1"/>
    <col min="14" max="14" width="7.00390625" style="84" bestFit="1" customWidth="1"/>
    <col min="15" max="15" width="3.57421875" style="85" bestFit="1" customWidth="1"/>
    <col min="16" max="16" width="12.7109375" style="85" bestFit="1" customWidth="1"/>
    <col min="17" max="19" width="11.28125" style="84" bestFit="1" customWidth="1"/>
    <col min="20" max="20" width="10.57421875" style="88" bestFit="1" customWidth="1"/>
    <col min="21" max="21" width="10.28125" style="88" bestFit="1" customWidth="1"/>
    <col min="22" max="22" width="5.7109375" style="88" bestFit="1" customWidth="1"/>
    <col min="23" max="23" width="9.140625" style="84" bestFit="1" customWidth="1"/>
    <col min="24" max="25" width="2.7109375" style="85" bestFit="1" customWidth="1"/>
    <col min="26" max="26" width="7.57421875" style="82" bestFit="1" customWidth="1"/>
    <col min="27" max="27" width="12.7109375" style="82" bestFit="1" customWidth="1"/>
    <col min="28" max="28" width="4.28125" style="85" bestFit="1" customWidth="1"/>
    <col min="29" max="30" width="2.7109375" style="85" bestFit="1" customWidth="1"/>
    <col min="31" max="34" width="9.140625" style="89" bestFit="1" customWidth="1"/>
    <col min="35" max="35" width="9.140625" style="71" bestFit="1" customWidth="1"/>
    <col min="36" max="37" width="9.140625" style="71" hidden="1" customWidth="1"/>
    <col min="38" max="38" width="9.140625" style="71" bestFit="1" customWidth="1"/>
    <col min="39" max="16384" width="9.140625" style="71" customWidth="1"/>
  </cols>
  <sheetData>
    <row r="1" spans="1:34" ht="9.75">
      <c r="A1" s="75" t="s">
        <v>1</v>
      </c>
      <c r="B1" s="71"/>
      <c r="C1" s="71"/>
      <c r="D1" s="71"/>
      <c r="E1" s="71"/>
      <c r="F1" s="71"/>
      <c r="G1" s="72"/>
      <c r="H1" s="71"/>
      <c r="I1" s="75" t="s">
        <v>83</v>
      </c>
      <c r="J1" s="72"/>
      <c r="K1" s="73"/>
      <c r="L1" s="71"/>
      <c r="M1" s="71"/>
      <c r="N1" s="71"/>
      <c r="O1" s="71"/>
      <c r="P1" s="71"/>
      <c r="Q1" s="74"/>
      <c r="R1" s="74"/>
      <c r="S1" s="74"/>
      <c r="T1" s="71"/>
      <c r="U1" s="71"/>
      <c r="V1" s="71"/>
      <c r="W1" s="71"/>
      <c r="X1" s="71"/>
      <c r="Y1" s="71"/>
      <c r="Z1" s="104" t="s">
        <v>2</v>
      </c>
      <c r="AA1" s="104" t="s">
        <v>3</v>
      </c>
      <c r="AB1" s="68" t="s">
        <v>4</v>
      </c>
      <c r="AC1" s="68" t="s">
        <v>5</v>
      </c>
      <c r="AD1" s="68" t="s">
        <v>6</v>
      </c>
      <c r="AE1" s="71"/>
      <c r="AF1" s="71"/>
      <c r="AG1" s="71"/>
      <c r="AH1" s="71"/>
    </row>
    <row r="2" spans="1:34" ht="9.75">
      <c r="A2" s="75" t="s">
        <v>7</v>
      </c>
      <c r="B2" s="71"/>
      <c r="C2" s="71"/>
      <c r="D2" s="71"/>
      <c r="E2" s="71"/>
      <c r="F2" s="71"/>
      <c r="G2" s="72"/>
      <c r="H2" s="90"/>
      <c r="I2" s="75" t="s">
        <v>84</v>
      </c>
      <c r="J2" s="72"/>
      <c r="K2" s="73"/>
      <c r="L2" s="71"/>
      <c r="M2" s="71"/>
      <c r="N2" s="71"/>
      <c r="O2" s="71"/>
      <c r="P2" s="71"/>
      <c r="Q2" s="74"/>
      <c r="R2" s="74"/>
      <c r="S2" s="74"/>
      <c r="T2" s="71"/>
      <c r="U2" s="71"/>
      <c r="V2" s="71"/>
      <c r="W2" s="71"/>
      <c r="X2" s="71"/>
      <c r="Y2" s="71"/>
      <c r="Z2" s="104" t="s">
        <v>8</v>
      </c>
      <c r="AA2" s="70" t="s">
        <v>9</v>
      </c>
      <c r="AB2" s="69" t="s">
        <v>10</v>
      </c>
      <c r="AC2" s="69"/>
      <c r="AD2" s="70"/>
      <c r="AE2" s="71"/>
      <c r="AF2" s="71"/>
      <c r="AG2" s="71"/>
      <c r="AH2" s="71"/>
    </row>
    <row r="3" spans="1:34" ht="9.75">
      <c r="A3" s="75" t="s">
        <v>11</v>
      </c>
      <c r="B3" s="71"/>
      <c r="C3" s="71"/>
      <c r="D3" s="71"/>
      <c r="E3" s="71"/>
      <c r="F3" s="71"/>
      <c r="G3" s="72"/>
      <c r="H3" s="71"/>
      <c r="I3" s="75" t="s">
        <v>85</v>
      </c>
      <c r="J3" s="72"/>
      <c r="K3" s="73"/>
      <c r="L3" s="71"/>
      <c r="M3" s="71"/>
      <c r="N3" s="71"/>
      <c r="O3" s="71"/>
      <c r="P3" s="71"/>
      <c r="Q3" s="74"/>
      <c r="R3" s="74"/>
      <c r="S3" s="74"/>
      <c r="T3" s="71"/>
      <c r="U3" s="71"/>
      <c r="V3" s="71"/>
      <c r="W3" s="71"/>
      <c r="X3" s="71"/>
      <c r="Y3" s="71"/>
      <c r="Z3" s="104" t="s">
        <v>12</v>
      </c>
      <c r="AA3" s="70" t="s">
        <v>13</v>
      </c>
      <c r="AB3" s="69" t="s">
        <v>10</v>
      </c>
      <c r="AC3" s="69" t="s">
        <v>14</v>
      </c>
      <c r="AD3" s="70" t="s">
        <v>15</v>
      </c>
      <c r="AE3" s="71"/>
      <c r="AF3" s="71"/>
      <c r="AG3" s="71"/>
      <c r="AH3" s="71"/>
    </row>
    <row r="4" spans="1:34" ht="9.7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4"/>
      <c r="R4" s="74"/>
      <c r="S4" s="74"/>
      <c r="T4" s="71"/>
      <c r="U4" s="71"/>
      <c r="V4" s="71"/>
      <c r="W4" s="71"/>
      <c r="X4" s="71"/>
      <c r="Y4" s="71"/>
      <c r="Z4" s="104" t="s">
        <v>16</v>
      </c>
      <c r="AA4" s="70" t="s">
        <v>17</v>
      </c>
      <c r="AB4" s="69" t="s">
        <v>10</v>
      </c>
      <c r="AC4" s="69"/>
      <c r="AD4" s="70"/>
      <c r="AE4" s="71"/>
      <c r="AF4" s="71"/>
      <c r="AG4" s="71"/>
      <c r="AH4" s="71"/>
    </row>
    <row r="5" spans="1:34" ht="9.75">
      <c r="A5" s="75" t="s">
        <v>86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4"/>
      <c r="R5" s="74"/>
      <c r="S5" s="74"/>
      <c r="T5" s="71"/>
      <c r="U5" s="71"/>
      <c r="V5" s="71"/>
      <c r="W5" s="71"/>
      <c r="X5" s="71"/>
      <c r="Y5" s="71"/>
      <c r="Z5" s="104" t="s">
        <v>18</v>
      </c>
      <c r="AA5" s="70" t="s">
        <v>13</v>
      </c>
      <c r="AB5" s="69" t="s">
        <v>10</v>
      </c>
      <c r="AC5" s="69" t="s">
        <v>14</v>
      </c>
      <c r="AD5" s="70" t="s">
        <v>15</v>
      </c>
      <c r="AE5" s="71"/>
      <c r="AF5" s="71"/>
      <c r="AG5" s="71"/>
      <c r="AH5" s="71"/>
    </row>
    <row r="6" spans="1:34" ht="9.75">
      <c r="A6" s="75" t="s">
        <v>87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4"/>
      <c r="R6" s="74"/>
      <c r="S6" s="74"/>
      <c r="T6" s="71"/>
      <c r="U6" s="71"/>
      <c r="V6" s="71"/>
      <c r="W6" s="71"/>
      <c r="X6" s="71"/>
      <c r="Y6" s="71"/>
      <c r="Z6" s="90"/>
      <c r="AA6" s="90"/>
      <c r="AB6" s="71"/>
      <c r="AC6" s="71"/>
      <c r="AD6" s="71"/>
      <c r="AE6" s="71"/>
      <c r="AF6" s="71"/>
      <c r="AG6" s="71"/>
      <c r="AH6" s="71"/>
    </row>
    <row r="7" spans="1:34" ht="9.75">
      <c r="A7" s="75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4"/>
      <c r="R7" s="74"/>
      <c r="S7" s="74"/>
      <c r="T7" s="71"/>
      <c r="U7" s="71"/>
      <c r="V7" s="71"/>
      <c r="W7" s="71"/>
      <c r="X7" s="71"/>
      <c r="Y7" s="71"/>
      <c r="Z7" s="90"/>
      <c r="AA7" s="90"/>
      <c r="AB7" s="71"/>
      <c r="AC7" s="71"/>
      <c r="AD7" s="71"/>
      <c r="AE7" s="71"/>
      <c r="AF7" s="71"/>
      <c r="AG7" s="71"/>
      <c r="AH7" s="71"/>
    </row>
    <row r="8" spans="1:34" ht="13.5">
      <c r="A8" s="71" t="s">
        <v>88</v>
      </c>
      <c r="B8" s="91"/>
      <c r="C8" s="92"/>
      <c r="D8" s="76" t="str">
        <f>CONCATENATE(AA2," ",AB2," ",AC2," ",AD2)</f>
        <v>Prehľad rozpočtových nákladov v EUR  </v>
      </c>
      <c r="E8" s="74"/>
      <c r="F8" s="71"/>
      <c r="G8" s="72"/>
      <c r="H8" s="72"/>
      <c r="I8" s="72"/>
      <c r="J8" s="72"/>
      <c r="K8" s="73"/>
      <c r="L8" s="73"/>
      <c r="M8" s="74"/>
      <c r="N8" s="74"/>
      <c r="O8" s="71"/>
      <c r="P8" s="71"/>
      <c r="Q8" s="74"/>
      <c r="R8" s="74"/>
      <c r="S8" s="74"/>
      <c r="T8" s="71"/>
      <c r="U8" s="71"/>
      <c r="V8" s="71"/>
      <c r="W8" s="71"/>
      <c r="X8" s="71"/>
      <c r="Y8" s="71"/>
      <c r="Z8" s="90"/>
      <c r="AA8" s="90"/>
      <c r="AB8" s="71"/>
      <c r="AC8" s="71"/>
      <c r="AD8" s="71"/>
      <c r="AE8" s="85"/>
      <c r="AF8" s="85"/>
      <c r="AG8" s="85"/>
      <c r="AH8" s="85"/>
    </row>
    <row r="9" spans="1:37" ht="9.75">
      <c r="A9" s="77" t="s">
        <v>19</v>
      </c>
      <c r="B9" s="77" t="s">
        <v>20</v>
      </c>
      <c r="C9" s="77" t="s">
        <v>21</v>
      </c>
      <c r="D9" s="77" t="s">
        <v>22</v>
      </c>
      <c r="E9" s="77" t="s">
        <v>23</v>
      </c>
      <c r="F9" s="77" t="s">
        <v>24</v>
      </c>
      <c r="G9" s="77" t="s">
        <v>25</v>
      </c>
      <c r="H9" s="77" t="s">
        <v>26</v>
      </c>
      <c r="I9" s="77" t="s">
        <v>27</v>
      </c>
      <c r="J9" s="77" t="s">
        <v>28</v>
      </c>
      <c r="K9" s="130"/>
      <c r="L9" s="130"/>
      <c r="M9" s="131"/>
      <c r="N9" s="131"/>
      <c r="O9" s="77"/>
      <c r="P9" s="94"/>
      <c r="Q9" s="77"/>
      <c r="R9" s="77"/>
      <c r="S9" s="94"/>
      <c r="T9" s="96"/>
      <c r="U9" s="97"/>
      <c r="V9" s="98"/>
      <c r="W9" s="77"/>
      <c r="X9" s="77"/>
      <c r="Y9" s="77"/>
      <c r="Z9" s="105"/>
      <c r="AA9" s="105"/>
      <c r="AB9" s="77"/>
      <c r="AC9" s="77"/>
      <c r="AD9" s="77"/>
      <c r="AE9" s="106"/>
      <c r="AF9" s="106"/>
      <c r="AG9" s="106"/>
      <c r="AH9" s="106"/>
      <c r="AJ9" s="71" t="s">
        <v>106</v>
      </c>
      <c r="AK9" s="71" t="s">
        <v>108</v>
      </c>
    </row>
    <row r="10" spans="1:37" ht="9.75">
      <c r="A10" s="79" t="s">
        <v>29</v>
      </c>
      <c r="B10" s="79" t="s">
        <v>30</v>
      </c>
      <c r="C10" s="93"/>
      <c r="D10" s="79" t="s">
        <v>31</v>
      </c>
      <c r="E10" s="79" t="s">
        <v>32</v>
      </c>
      <c r="F10" s="79" t="s">
        <v>33</v>
      </c>
      <c r="G10" s="79" t="s">
        <v>34</v>
      </c>
      <c r="H10" s="79"/>
      <c r="I10" s="79" t="s">
        <v>35</v>
      </c>
      <c r="J10" s="79"/>
      <c r="K10" s="79"/>
      <c r="L10" s="79"/>
      <c r="M10" s="95"/>
      <c r="N10" s="79"/>
      <c r="O10" s="79"/>
      <c r="P10" s="95"/>
      <c r="Q10" s="79"/>
      <c r="R10" s="79"/>
      <c r="S10" s="95"/>
      <c r="T10" s="99"/>
      <c r="U10" s="100"/>
      <c r="V10" s="101"/>
      <c r="W10" s="102"/>
      <c r="X10" s="103"/>
      <c r="Y10" s="103"/>
      <c r="Z10" s="107"/>
      <c r="AA10" s="107"/>
      <c r="AB10" s="79"/>
      <c r="AC10" s="103"/>
      <c r="AD10" s="103"/>
      <c r="AE10" s="108"/>
      <c r="AF10" s="108"/>
      <c r="AG10" s="108"/>
      <c r="AH10" s="108"/>
      <c r="AJ10" s="71" t="s">
        <v>107</v>
      </c>
      <c r="AK10" s="71" t="s">
        <v>109</v>
      </c>
    </row>
    <row r="12" ht="9.75">
      <c r="B12" s="118" t="s">
        <v>110</v>
      </c>
    </row>
    <row r="13" ht="9.75">
      <c r="B13" s="82" t="s">
        <v>111</v>
      </c>
    </row>
    <row r="14" spans="1:37" ht="9.75">
      <c r="A14" s="80">
        <v>1</v>
      </c>
      <c r="B14" s="81" t="s">
        <v>112</v>
      </c>
      <c r="C14" s="82" t="s">
        <v>113</v>
      </c>
      <c r="D14" s="83" t="s">
        <v>114</v>
      </c>
      <c r="E14" s="84">
        <v>312.9</v>
      </c>
      <c r="F14" s="85" t="s">
        <v>115</v>
      </c>
      <c r="H14" s="86">
        <f>ROUND(E14*G14,2)</f>
        <v>0</v>
      </c>
      <c r="J14" s="86">
        <f>ROUND(E14*G14,2)</f>
        <v>0</v>
      </c>
      <c r="X14" s="82"/>
      <c r="Y14" s="82"/>
      <c r="AJ14" s="71" t="s">
        <v>116</v>
      </c>
      <c r="AK14" s="71" t="s">
        <v>117</v>
      </c>
    </row>
    <row r="15" spans="4:24" ht="9.75">
      <c r="D15" s="119" t="s">
        <v>118</v>
      </c>
      <c r="E15" s="120"/>
      <c r="F15" s="121"/>
      <c r="G15" s="122"/>
      <c r="H15" s="122"/>
      <c r="I15" s="122"/>
      <c r="J15" s="122"/>
      <c r="K15" s="123"/>
      <c r="L15" s="123"/>
      <c r="M15" s="120"/>
      <c r="N15" s="120"/>
      <c r="O15" s="121"/>
      <c r="P15" s="121"/>
      <c r="Q15" s="120"/>
      <c r="R15" s="120"/>
      <c r="S15" s="120"/>
      <c r="T15" s="124"/>
      <c r="U15" s="124"/>
      <c r="V15" s="124"/>
      <c r="W15" s="120"/>
      <c r="X15" s="121"/>
    </row>
    <row r="16" spans="1:37" ht="9.75">
      <c r="A16" s="80">
        <v>2</v>
      </c>
      <c r="B16" s="81" t="s">
        <v>112</v>
      </c>
      <c r="C16" s="82" t="s">
        <v>119</v>
      </c>
      <c r="D16" s="83" t="s">
        <v>120</v>
      </c>
      <c r="E16" s="84">
        <v>312.9</v>
      </c>
      <c r="F16" s="85" t="s">
        <v>115</v>
      </c>
      <c r="H16" s="86">
        <f>ROUND(E16*G16,2)</f>
        <v>0</v>
      </c>
      <c r="J16" s="86">
        <f>ROUND(E16*G16,2)</f>
        <v>0</v>
      </c>
      <c r="X16" s="82"/>
      <c r="Y16" s="82"/>
      <c r="AJ16" s="71" t="s">
        <v>116</v>
      </c>
      <c r="AK16" s="71" t="s">
        <v>117</v>
      </c>
    </row>
    <row r="17" spans="1:37" ht="9.75">
      <c r="A17" s="80">
        <v>3</v>
      </c>
      <c r="B17" s="81" t="s">
        <v>121</v>
      </c>
      <c r="C17" s="82" t="s">
        <v>122</v>
      </c>
      <c r="D17" s="83" t="s">
        <v>123</v>
      </c>
      <c r="E17" s="84">
        <v>20.65</v>
      </c>
      <c r="F17" s="85" t="s">
        <v>115</v>
      </c>
      <c r="H17" s="86">
        <f>ROUND(E17*G17,2)</f>
        <v>0</v>
      </c>
      <c r="J17" s="86">
        <f>ROUND(E17*G17,2)</f>
        <v>0</v>
      </c>
      <c r="X17" s="82"/>
      <c r="Y17" s="82"/>
      <c r="AJ17" s="71" t="s">
        <v>116</v>
      </c>
      <c r="AK17" s="71" t="s">
        <v>117</v>
      </c>
    </row>
    <row r="18" spans="4:24" ht="9.75">
      <c r="D18" s="119" t="s">
        <v>124</v>
      </c>
      <c r="E18" s="120"/>
      <c r="F18" s="121"/>
      <c r="G18" s="122"/>
      <c r="H18" s="122"/>
      <c r="I18" s="122"/>
      <c r="J18" s="122"/>
      <c r="K18" s="123"/>
      <c r="L18" s="123"/>
      <c r="M18" s="120"/>
      <c r="N18" s="120"/>
      <c r="O18" s="121"/>
      <c r="P18" s="121"/>
      <c r="Q18" s="120"/>
      <c r="R18" s="120"/>
      <c r="S18" s="120"/>
      <c r="T18" s="124"/>
      <c r="U18" s="124"/>
      <c r="V18" s="124"/>
      <c r="W18" s="120"/>
      <c r="X18" s="121"/>
    </row>
    <row r="19" spans="1:37" ht="9.75">
      <c r="A19" s="80">
        <v>4</v>
      </c>
      <c r="B19" s="81" t="s">
        <v>121</v>
      </c>
      <c r="C19" s="82" t="s">
        <v>125</v>
      </c>
      <c r="D19" s="83" t="s">
        <v>126</v>
      </c>
      <c r="E19" s="84">
        <v>20.65</v>
      </c>
      <c r="F19" s="85" t="s">
        <v>115</v>
      </c>
      <c r="H19" s="86">
        <f>ROUND(E19*G19,2)</f>
        <v>0</v>
      </c>
      <c r="J19" s="86">
        <f>ROUND(E19*G19,2)</f>
        <v>0</v>
      </c>
      <c r="X19" s="82"/>
      <c r="Y19" s="82"/>
      <c r="AJ19" s="71" t="s">
        <v>116</v>
      </c>
      <c r="AK19" s="71" t="s">
        <v>117</v>
      </c>
    </row>
    <row r="20" spans="1:37" ht="9.75">
      <c r="A20" s="80">
        <v>5</v>
      </c>
      <c r="B20" s="81" t="s">
        <v>121</v>
      </c>
      <c r="C20" s="82" t="s">
        <v>127</v>
      </c>
      <c r="D20" s="83" t="s">
        <v>128</v>
      </c>
      <c r="E20" s="84">
        <v>2.88</v>
      </c>
      <c r="F20" s="85" t="s">
        <v>115</v>
      </c>
      <c r="H20" s="86">
        <f>ROUND(E20*G20,2)</f>
        <v>0</v>
      </c>
      <c r="J20" s="86">
        <f>ROUND(E20*G20,2)</f>
        <v>0</v>
      </c>
      <c r="X20" s="82"/>
      <c r="Y20" s="82"/>
      <c r="AJ20" s="71" t="s">
        <v>116</v>
      </c>
      <c r="AK20" s="71" t="s">
        <v>117</v>
      </c>
    </row>
    <row r="21" spans="4:24" ht="9.75">
      <c r="D21" s="119" t="s">
        <v>129</v>
      </c>
      <c r="E21" s="120"/>
      <c r="F21" s="121"/>
      <c r="G21" s="122"/>
      <c r="H21" s="122"/>
      <c r="I21" s="122"/>
      <c r="J21" s="122"/>
      <c r="K21" s="123"/>
      <c r="L21" s="123"/>
      <c r="M21" s="120"/>
      <c r="N21" s="120"/>
      <c r="O21" s="121"/>
      <c r="P21" s="121"/>
      <c r="Q21" s="120"/>
      <c r="R21" s="120"/>
      <c r="S21" s="120"/>
      <c r="T21" s="124"/>
      <c r="U21" s="124"/>
      <c r="V21" s="124"/>
      <c r="W21" s="120"/>
      <c r="X21" s="121"/>
    </row>
    <row r="22" spans="1:37" ht="9.75">
      <c r="A22" s="80">
        <v>6</v>
      </c>
      <c r="B22" s="81" t="s">
        <v>121</v>
      </c>
      <c r="C22" s="82" t="s">
        <v>130</v>
      </c>
      <c r="D22" s="83" t="s">
        <v>131</v>
      </c>
      <c r="E22" s="84">
        <v>2.88</v>
      </c>
      <c r="F22" s="85" t="s">
        <v>115</v>
      </c>
      <c r="H22" s="86">
        <f>ROUND(E22*G22,2)</f>
        <v>0</v>
      </c>
      <c r="J22" s="86">
        <f>ROUND(E22*G22,2)</f>
        <v>0</v>
      </c>
      <c r="X22" s="82"/>
      <c r="Y22" s="82"/>
      <c r="AJ22" s="71" t="s">
        <v>116</v>
      </c>
      <c r="AK22" s="71" t="s">
        <v>117</v>
      </c>
    </row>
    <row r="23" spans="1:37" ht="9.75">
      <c r="A23" s="80">
        <v>7</v>
      </c>
      <c r="B23" s="81" t="s">
        <v>121</v>
      </c>
      <c r="C23" s="82" t="s">
        <v>132</v>
      </c>
      <c r="D23" s="83" t="s">
        <v>133</v>
      </c>
      <c r="E23" s="84">
        <v>336.4</v>
      </c>
      <c r="F23" s="85" t="s">
        <v>115</v>
      </c>
      <c r="H23" s="86">
        <f>ROUND(E23*G23,2)</f>
        <v>0</v>
      </c>
      <c r="J23" s="86">
        <f>ROUND(E23*G23,2)</f>
        <v>0</v>
      </c>
      <c r="X23" s="82"/>
      <c r="Y23" s="82"/>
      <c r="AJ23" s="71" t="s">
        <v>116</v>
      </c>
      <c r="AK23" s="71" t="s">
        <v>117</v>
      </c>
    </row>
    <row r="24" spans="4:24" ht="9.75">
      <c r="D24" s="119" t="s">
        <v>134</v>
      </c>
      <c r="E24" s="120"/>
      <c r="F24" s="121"/>
      <c r="G24" s="122"/>
      <c r="H24" s="122"/>
      <c r="I24" s="122"/>
      <c r="J24" s="122"/>
      <c r="K24" s="123"/>
      <c r="L24" s="123"/>
      <c r="M24" s="120"/>
      <c r="N24" s="120"/>
      <c r="O24" s="121"/>
      <c r="P24" s="121"/>
      <c r="Q24" s="120"/>
      <c r="R24" s="120"/>
      <c r="S24" s="120"/>
      <c r="T24" s="124"/>
      <c r="U24" s="124"/>
      <c r="V24" s="124"/>
      <c r="W24" s="120"/>
      <c r="X24" s="121"/>
    </row>
    <row r="25" spans="1:37" ht="9.75">
      <c r="A25" s="80">
        <v>8</v>
      </c>
      <c r="B25" s="81" t="s">
        <v>121</v>
      </c>
      <c r="C25" s="82" t="s">
        <v>135</v>
      </c>
      <c r="D25" s="83" t="s">
        <v>136</v>
      </c>
      <c r="E25" s="84">
        <v>336.4</v>
      </c>
      <c r="F25" s="85" t="s">
        <v>115</v>
      </c>
      <c r="H25" s="86">
        <f>ROUND(E25*G25,2)</f>
        <v>0</v>
      </c>
      <c r="J25" s="86">
        <f>ROUND(E25*G25,2)</f>
        <v>0</v>
      </c>
      <c r="X25" s="82"/>
      <c r="Y25" s="82"/>
      <c r="AJ25" s="71" t="s">
        <v>116</v>
      </c>
      <c r="AK25" s="71" t="s">
        <v>117</v>
      </c>
    </row>
    <row r="26" spans="1:37" ht="9.75">
      <c r="A26" s="80">
        <v>9</v>
      </c>
      <c r="B26" s="81" t="s">
        <v>121</v>
      </c>
      <c r="C26" s="82" t="s">
        <v>137</v>
      </c>
      <c r="D26" s="83" t="s">
        <v>138</v>
      </c>
      <c r="E26" s="84">
        <v>358</v>
      </c>
      <c r="F26" s="85" t="s">
        <v>139</v>
      </c>
      <c r="H26" s="86">
        <f>ROUND(E26*G26,2)</f>
        <v>0</v>
      </c>
      <c r="J26" s="86">
        <f>ROUND(E26*G26,2)</f>
        <v>0</v>
      </c>
      <c r="X26" s="82"/>
      <c r="Y26" s="82"/>
      <c r="AJ26" s="71" t="s">
        <v>116</v>
      </c>
      <c r="AK26" s="71" t="s">
        <v>117</v>
      </c>
    </row>
    <row r="27" spans="4:24" ht="9.75">
      <c r="D27" s="119" t="s">
        <v>118</v>
      </c>
      <c r="E27" s="120"/>
      <c r="F27" s="121"/>
      <c r="G27" s="122"/>
      <c r="H27" s="122"/>
      <c r="I27" s="122"/>
      <c r="J27" s="122"/>
      <c r="K27" s="123"/>
      <c r="L27" s="123"/>
      <c r="M27" s="120"/>
      <c r="N27" s="120"/>
      <c r="O27" s="121"/>
      <c r="P27" s="121"/>
      <c r="Q27" s="120"/>
      <c r="R27" s="120"/>
      <c r="S27" s="120"/>
      <c r="T27" s="124"/>
      <c r="U27" s="124"/>
      <c r="V27" s="124"/>
      <c r="W27" s="120"/>
      <c r="X27" s="121"/>
    </row>
    <row r="28" spans="4:14" ht="9.75">
      <c r="D28" s="125" t="s">
        <v>140</v>
      </c>
      <c r="E28" s="126">
        <f>J28</f>
        <v>0</v>
      </c>
      <c r="H28" s="126">
        <f>SUM(H12:H27)</f>
        <v>0</v>
      </c>
      <c r="I28" s="126">
        <f>SUM(I12:I27)</f>
        <v>0</v>
      </c>
      <c r="J28" s="126">
        <f>SUM(J12:J27)</f>
        <v>0</v>
      </c>
      <c r="L28" s="127"/>
      <c r="N28" s="128"/>
    </row>
    <row r="30" ht="9.75">
      <c r="B30" s="82" t="s">
        <v>141</v>
      </c>
    </row>
    <row r="31" spans="1:37" ht="9.75">
      <c r="A31" s="80">
        <v>10</v>
      </c>
      <c r="B31" s="81" t="s">
        <v>142</v>
      </c>
      <c r="C31" s="82" t="s">
        <v>143</v>
      </c>
      <c r="D31" s="83" t="s">
        <v>144</v>
      </c>
      <c r="E31" s="84">
        <v>118</v>
      </c>
      <c r="F31" s="85" t="s">
        <v>145</v>
      </c>
      <c r="I31" s="86">
        <f>ROUND(E31*G31,2)</f>
        <v>0</v>
      </c>
      <c r="J31" s="86">
        <f>ROUND(E31*G31,2)</f>
        <v>0</v>
      </c>
      <c r="X31" s="82"/>
      <c r="Y31" s="82"/>
      <c r="AJ31" s="71" t="s">
        <v>146</v>
      </c>
      <c r="AK31" s="71" t="s">
        <v>117</v>
      </c>
    </row>
    <row r="32" spans="1:37" ht="9.75">
      <c r="A32" s="80">
        <v>11</v>
      </c>
      <c r="B32" s="81" t="s">
        <v>121</v>
      </c>
      <c r="C32" s="82" t="s">
        <v>147</v>
      </c>
      <c r="D32" s="83" t="s">
        <v>148</v>
      </c>
      <c r="E32" s="84">
        <v>118</v>
      </c>
      <c r="F32" s="85" t="s">
        <v>145</v>
      </c>
      <c r="H32" s="86">
        <f>ROUND(E32*G32,2)</f>
        <v>0</v>
      </c>
      <c r="J32" s="86">
        <f>ROUND(E32*G32,2)</f>
        <v>0</v>
      </c>
      <c r="X32" s="82"/>
      <c r="Y32" s="82"/>
      <c r="AJ32" s="71" t="s">
        <v>116</v>
      </c>
      <c r="AK32" s="71" t="s">
        <v>117</v>
      </c>
    </row>
    <row r="33" spans="4:14" ht="9.75">
      <c r="D33" s="125" t="s">
        <v>149</v>
      </c>
      <c r="E33" s="126">
        <f>J33</f>
        <v>0</v>
      </c>
      <c r="H33" s="126">
        <f>SUM(H30:H32)</f>
        <v>0</v>
      </c>
      <c r="I33" s="126">
        <f>SUM(I30:I32)</f>
        <v>0</v>
      </c>
      <c r="J33" s="126">
        <f>SUM(J30:J32)</f>
        <v>0</v>
      </c>
      <c r="L33" s="127"/>
      <c r="N33" s="128"/>
    </row>
    <row r="35" ht="9.75">
      <c r="B35" s="82" t="s">
        <v>150</v>
      </c>
    </row>
    <row r="36" spans="1:37" ht="9.75">
      <c r="A36" s="80">
        <v>12</v>
      </c>
      <c r="B36" s="81" t="s">
        <v>151</v>
      </c>
      <c r="C36" s="82" t="s">
        <v>152</v>
      </c>
      <c r="D36" s="83" t="s">
        <v>153</v>
      </c>
      <c r="E36" s="84">
        <v>358</v>
      </c>
      <c r="F36" s="85" t="s">
        <v>139</v>
      </c>
      <c r="H36" s="86">
        <f>ROUND(E36*G36,2)</f>
        <v>0</v>
      </c>
      <c r="J36" s="86">
        <f>ROUND(E36*G36,2)</f>
        <v>0</v>
      </c>
      <c r="X36" s="82"/>
      <c r="Y36" s="82"/>
      <c r="AJ36" s="71" t="s">
        <v>116</v>
      </c>
      <c r="AK36" s="71" t="s">
        <v>117</v>
      </c>
    </row>
    <row r="37" spans="4:24" ht="9.75">
      <c r="D37" s="119" t="s">
        <v>154</v>
      </c>
      <c r="E37" s="120"/>
      <c r="F37" s="121"/>
      <c r="G37" s="122"/>
      <c r="H37" s="122"/>
      <c r="I37" s="122"/>
      <c r="J37" s="122"/>
      <c r="K37" s="123"/>
      <c r="L37" s="123"/>
      <c r="M37" s="120"/>
      <c r="N37" s="120"/>
      <c r="O37" s="121"/>
      <c r="P37" s="121"/>
      <c r="Q37" s="120"/>
      <c r="R37" s="120"/>
      <c r="S37" s="120"/>
      <c r="T37" s="124"/>
      <c r="U37" s="124"/>
      <c r="V37" s="124"/>
      <c r="W37" s="120"/>
      <c r="X37" s="121"/>
    </row>
    <row r="38" spans="1:37" ht="9.75">
      <c r="A38" s="80">
        <v>13</v>
      </c>
      <c r="B38" s="81" t="s">
        <v>151</v>
      </c>
      <c r="C38" s="82" t="s">
        <v>155</v>
      </c>
      <c r="D38" s="83" t="s">
        <v>156</v>
      </c>
      <c r="E38" s="84">
        <v>358</v>
      </c>
      <c r="F38" s="85" t="s">
        <v>139</v>
      </c>
      <c r="H38" s="86">
        <f>ROUND(E38*G38,2)</f>
        <v>0</v>
      </c>
      <c r="J38" s="86">
        <f>ROUND(E38*G38,2)</f>
        <v>0</v>
      </c>
      <c r="X38" s="82"/>
      <c r="Y38" s="82"/>
      <c r="AJ38" s="71" t="s">
        <v>116</v>
      </c>
      <c r="AK38" s="71" t="s">
        <v>117</v>
      </c>
    </row>
    <row r="39" spans="4:24" ht="9.75">
      <c r="D39" s="119" t="s">
        <v>118</v>
      </c>
      <c r="E39" s="120"/>
      <c r="F39" s="121"/>
      <c r="G39" s="122"/>
      <c r="H39" s="122"/>
      <c r="I39" s="122"/>
      <c r="J39" s="122"/>
      <c r="K39" s="123"/>
      <c r="L39" s="123"/>
      <c r="M39" s="120"/>
      <c r="N39" s="120"/>
      <c r="O39" s="121"/>
      <c r="P39" s="121"/>
      <c r="Q39" s="120"/>
      <c r="R39" s="120"/>
      <c r="S39" s="120"/>
      <c r="T39" s="124"/>
      <c r="U39" s="124"/>
      <c r="V39" s="124"/>
      <c r="W39" s="120"/>
      <c r="X39" s="121"/>
    </row>
    <row r="40" spans="1:37" ht="9.75">
      <c r="A40" s="80">
        <v>14</v>
      </c>
      <c r="B40" s="81" t="s">
        <v>121</v>
      </c>
      <c r="C40" s="82" t="s">
        <v>157</v>
      </c>
      <c r="D40" s="83" t="s">
        <v>158</v>
      </c>
      <c r="E40" s="84">
        <v>358</v>
      </c>
      <c r="F40" s="85" t="s">
        <v>139</v>
      </c>
      <c r="H40" s="86">
        <f>ROUND(E40*G40,2)</f>
        <v>0</v>
      </c>
      <c r="J40" s="86">
        <f>ROUND(E40*G40,2)</f>
        <v>0</v>
      </c>
      <c r="X40" s="82"/>
      <c r="Y40" s="82"/>
      <c r="AJ40" s="71" t="s">
        <v>116</v>
      </c>
      <c r="AK40" s="71" t="s">
        <v>117</v>
      </c>
    </row>
    <row r="41" spans="1:37" ht="9.75">
      <c r="A41" s="80">
        <v>15</v>
      </c>
      <c r="B41" s="81" t="s">
        <v>151</v>
      </c>
      <c r="C41" s="82" t="s">
        <v>159</v>
      </c>
      <c r="D41" s="83" t="s">
        <v>160</v>
      </c>
      <c r="E41" s="84">
        <v>358</v>
      </c>
      <c r="F41" s="85" t="s">
        <v>139</v>
      </c>
      <c r="H41" s="86">
        <f>ROUND(E41*G41,2)</f>
        <v>0</v>
      </c>
      <c r="J41" s="86">
        <f>ROUND(E41*G41,2)</f>
        <v>0</v>
      </c>
      <c r="X41" s="82"/>
      <c r="Y41" s="82"/>
      <c r="AJ41" s="71" t="s">
        <v>116</v>
      </c>
      <c r="AK41" s="71" t="s">
        <v>117</v>
      </c>
    </row>
    <row r="42" spans="1:37" ht="9.75">
      <c r="A42" s="80">
        <v>16</v>
      </c>
      <c r="B42" s="81" t="s">
        <v>151</v>
      </c>
      <c r="C42" s="82" t="s">
        <v>161</v>
      </c>
      <c r="D42" s="83" t="s">
        <v>162</v>
      </c>
      <c r="E42" s="84">
        <v>358</v>
      </c>
      <c r="F42" s="85" t="s">
        <v>139</v>
      </c>
      <c r="H42" s="86">
        <f>ROUND(E42*G42,2)</f>
        <v>0</v>
      </c>
      <c r="J42" s="86">
        <f>ROUND(E42*G42,2)</f>
        <v>0</v>
      </c>
      <c r="X42" s="82"/>
      <c r="Y42" s="82"/>
      <c r="AJ42" s="71" t="s">
        <v>116</v>
      </c>
      <c r="AK42" s="71" t="s">
        <v>117</v>
      </c>
    </row>
    <row r="43" spans="4:14" ht="9.75">
      <c r="D43" s="125" t="s">
        <v>163</v>
      </c>
      <c r="E43" s="126">
        <f>J43</f>
        <v>0</v>
      </c>
      <c r="H43" s="126">
        <f>SUM(H35:H42)</f>
        <v>0</v>
      </c>
      <c r="I43" s="126">
        <f>SUM(I35:I42)</f>
        <v>0</v>
      </c>
      <c r="J43" s="126">
        <f>SUM(J35:J42)</f>
        <v>0</v>
      </c>
      <c r="L43" s="127"/>
      <c r="N43" s="128"/>
    </row>
    <row r="45" ht="9.75">
      <c r="B45" s="82" t="s">
        <v>164</v>
      </c>
    </row>
    <row r="46" spans="1:37" ht="9.75">
      <c r="A46" s="80">
        <v>17</v>
      </c>
      <c r="B46" s="81" t="s">
        <v>165</v>
      </c>
      <c r="C46" s="82" t="s">
        <v>166</v>
      </c>
      <c r="D46" s="83" t="s">
        <v>167</v>
      </c>
      <c r="E46" s="84">
        <v>2.88</v>
      </c>
      <c r="F46" s="85" t="s">
        <v>115</v>
      </c>
      <c r="H46" s="86">
        <f>ROUND(E46*G46,2)</f>
        <v>0</v>
      </c>
      <c r="J46" s="86">
        <f>ROUND(E46*G46,2)</f>
        <v>0</v>
      </c>
      <c r="X46" s="82"/>
      <c r="Y46" s="82"/>
      <c r="AJ46" s="71" t="s">
        <v>116</v>
      </c>
      <c r="AK46" s="71" t="s">
        <v>117</v>
      </c>
    </row>
    <row r="47" spans="4:24" ht="9.75">
      <c r="D47" s="119" t="s">
        <v>129</v>
      </c>
      <c r="E47" s="120"/>
      <c r="F47" s="121"/>
      <c r="G47" s="122"/>
      <c r="H47" s="122"/>
      <c r="I47" s="122"/>
      <c r="J47" s="122"/>
      <c r="K47" s="123"/>
      <c r="L47" s="123"/>
      <c r="M47" s="120"/>
      <c r="N47" s="120"/>
      <c r="O47" s="121"/>
      <c r="P47" s="121"/>
      <c r="Q47" s="120"/>
      <c r="R47" s="120"/>
      <c r="S47" s="120"/>
      <c r="T47" s="124"/>
      <c r="U47" s="124"/>
      <c r="V47" s="124"/>
      <c r="W47" s="120"/>
      <c r="X47" s="121"/>
    </row>
    <row r="48" spans="4:14" ht="9.75">
      <c r="D48" s="125" t="s">
        <v>168</v>
      </c>
      <c r="E48" s="126">
        <f>J48</f>
        <v>0</v>
      </c>
      <c r="H48" s="126">
        <f>SUM(H45:H47)</f>
        <v>0</v>
      </c>
      <c r="I48" s="126">
        <f>SUM(I45:I47)</f>
        <v>0</v>
      </c>
      <c r="J48" s="126">
        <f>SUM(J45:J47)</f>
        <v>0</v>
      </c>
      <c r="L48" s="127"/>
      <c r="N48" s="128"/>
    </row>
    <row r="50" ht="9.75">
      <c r="B50" s="82" t="s">
        <v>169</v>
      </c>
    </row>
    <row r="51" spans="1:37" ht="9.75">
      <c r="A51" s="80">
        <v>18</v>
      </c>
      <c r="B51" s="81" t="s">
        <v>151</v>
      </c>
      <c r="C51" s="82" t="s">
        <v>170</v>
      </c>
      <c r="D51" s="83" t="s">
        <v>171</v>
      </c>
      <c r="E51" s="84">
        <v>4.5</v>
      </c>
      <c r="F51" s="85" t="s">
        <v>145</v>
      </c>
      <c r="H51" s="86">
        <f>ROUND(E51*G51,2)</f>
        <v>0</v>
      </c>
      <c r="J51" s="86">
        <f>ROUND(E51*G51,2)</f>
        <v>0</v>
      </c>
      <c r="X51" s="82"/>
      <c r="Y51" s="82"/>
      <c r="AJ51" s="71" t="s">
        <v>116</v>
      </c>
      <c r="AK51" s="71" t="s">
        <v>117</v>
      </c>
    </row>
    <row r="52" spans="1:37" ht="9.75">
      <c r="A52" s="80">
        <v>19</v>
      </c>
      <c r="B52" s="81" t="s">
        <v>142</v>
      </c>
      <c r="C52" s="82" t="s">
        <v>172</v>
      </c>
      <c r="D52" s="83" t="s">
        <v>173</v>
      </c>
      <c r="E52" s="84">
        <v>9.09</v>
      </c>
      <c r="F52" s="85" t="s">
        <v>174</v>
      </c>
      <c r="I52" s="86">
        <f>ROUND(E52*G52,2)</f>
        <v>0</v>
      </c>
      <c r="J52" s="86">
        <f>ROUND(E52*G52,2)</f>
        <v>0</v>
      </c>
      <c r="X52" s="82"/>
      <c r="Y52" s="82"/>
      <c r="AJ52" s="71" t="s">
        <v>146</v>
      </c>
      <c r="AK52" s="71" t="s">
        <v>117</v>
      </c>
    </row>
    <row r="53" spans="4:24" ht="9.75">
      <c r="D53" s="119" t="s">
        <v>175</v>
      </c>
      <c r="E53" s="120"/>
      <c r="F53" s="121"/>
      <c r="G53" s="122"/>
      <c r="H53" s="122"/>
      <c r="I53" s="122"/>
      <c r="J53" s="122"/>
      <c r="K53" s="123"/>
      <c r="L53" s="123"/>
      <c r="M53" s="120"/>
      <c r="N53" s="120"/>
      <c r="O53" s="121"/>
      <c r="P53" s="121"/>
      <c r="Q53" s="120"/>
      <c r="R53" s="120"/>
      <c r="S53" s="120"/>
      <c r="T53" s="124"/>
      <c r="U53" s="124"/>
      <c r="V53" s="124"/>
      <c r="W53" s="120"/>
      <c r="X53" s="121"/>
    </row>
    <row r="54" spans="1:37" ht="9.75">
      <c r="A54" s="80">
        <v>20</v>
      </c>
      <c r="B54" s="81" t="s">
        <v>151</v>
      </c>
      <c r="C54" s="82" t="s">
        <v>176</v>
      </c>
      <c r="D54" s="83" t="s">
        <v>177</v>
      </c>
      <c r="E54" s="84">
        <v>37.5</v>
      </c>
      <c r="F54" s="85" t="s">
        <v>145</v>
      </c>
      <c r="H54" s="86">
        <f>ROUND(E54*G54,2)</f>
        <v>0</v>
      </c>
      <c r="J54" s="86">
        <f>ROUND(E54*G54,2)</f>
        <v>0</v>
      </c>
      <c r="X54" s="82"/>
      <c r="Y54" s="82"/>
      <c r="AJ54" s="71" t="s">
        <v>116</v>
      </c>
      <c r="AK54" s="71" t="s">
        <v>117</v>
      </c>
    </row>
    <row r="55" spans="1:37" ht="9.75">
      <c r="A55" s="80">
        <v>21</v>
      </c>
      <c r="B55" s="81" t="s">
        <v>142</v>
      </c>
      <c r="C55" s="82" t="s">
        <v>178</v>
      </c>
      <c r="D55" s="83" t="s">
        <v>179</v>
      </c>
      <c r="E55" s="84">
        <v>37.875</v>
      </c>
      <c r="F55" s="85" t="s">
        <v>180</v>
      </c>
      <c r="I55" s="86">
        <f>ROUND(E55*G55,2)</f>
        <v>0</v>
      </c>
      <c r="J55" s="86">
        <f>ROUND(E55*G55,2)</f>
        <v>0</v>
      </c>
      <c r="X55" s="82"/>
      <c r="Y55" s="82"/>
      <c r="AJ55" s="71" t="s">
        <v>146</v>
      </c>
      <c r="AK55" s="71" t="s">
        <v>117</v>
      </c>
    </row>
    <row r="56" spans="4:24" ht="9.75">
      <c r="D56" s="119" t="s">
        <v>181</v>
      </c>
      <c r="E56" s="120"/>
      <c r="F56" s="121"/>
      <c r="G56" s="122"/>
      <c r="H56" s="122"/>
      <c r="I56" s="122"/>
      <c r="J56" s="122"/>
      <c r="K56" s="123"/>
      <c r="L56" s="123"/>
      <c r="M56" s="120"/>
      <c r="N56" s="120"/>
      <c r="O56" s="121"/>
      <c r="P56" s="121"/>
      <c r="Q56" s="120"/>
      <c r="R56" s="120"/>
      <c r="S56" s="120"/>
      <c r="T56" s="124"/>
      <c r="U56" s="124"/>
      <c r="V56" s="124"/>
      <c r="W56" s="120"/>
      <c r="X56" s="121"/>
    </row>
    <row r="57" spans="1:37" ht="9.75">
      <c r="A57" s="80">
        <v>22</v>
      </c>
      <c r="B57" s="81" t="s">
        <v>121</v>
      </c>
      <c r="C57" s="82" t="s">
        <v>182</v>
      </c>
      <c r="D57" s="83" t="s">
        <v>183</v>
      </c>
      <c r="E57" s="84">
        <v>7</v>
      </c>
      <c r="F57" s="85" t="s">
        <v>145</v>
      </c>
      <c r="H57" s="86">
        <f>ROUND(E57*G57,2)</f>
        <v>0</v>
      </c>
      <c r="J57" s="86">
        <f>ROUND(E57*G57,2)</f>
        <v>0</v>
      </c>
      <c r="X57" s="82"/>
      <c r="Y57" s="82"/>
      <c r="AJ57" s="71" t="s">
        <v>116</v>
      </c>
      <c r="AK57" s="71" t="s">
        <v>117</v>
      </c>
    </row>
    <row r="58" spans="1:37" ht="9.75">
      <c r="A58" s="80">
        <v>23</v>
      </c>
      <c r="B58" s="81" t="s">
        <v>151</v>
      </c>
      <c r="C58" s="82" t="s">
        <v>184</v>
      </c>
      <c r="D58" s="83" t="s">
        <v>185</v>
      </c>
      <c r="E58" s="84">
        <v>380.586</v>
      </c>
      <c r="F58" s="85" t="s">
        <v>186</v>
      </c>
      <c r="H58" s="86">
        <f>ROUND(E58*G58,2)</f>
        <v>0</v>
      </c>
      <c r="J58" s="86">
        <f>ROUND(E58*G58,2)</f>
        <v>0</v>
      </c>
      <c r="X58" s="82"/>
      <c r="Y58" s="82"/>
      <c r="AJ58" s="71" t="s">
        <v>116</v>
      </c>
      <c r="AK58" s="71" t="s">
        <v>117</v>
      </c>
    </row>
    <row r="59" spans="4:14" ht="9.75">
      <c r="D59" s="125" t="s">
        <v>187</v>
      </c>
      <c r="E59" s="126">
        <f>J59</f>
        <v>0</v>
      </c>
      <c r="H59" s="126">
        <f>SUM(H50:H58)</f>
        <v>0</v>
      </c>
      <c r="I59" s="126">
        <f>SUM(I50:I58)</f>
        <v>0</v>
      </c>
      <c r="J59" s="126">
        <f>SUM(J50:J58)</f>
        <v>0</v>
      </c>
      <c r="L59" s="127"/>
      <c r="N59" s="128"/>
    </row>
    <row r="61" spans="4:14" ht="9.75">
      <c r="D61" s="125" t="s">
        <v>188</v>
      </c>
      <c r="E61" s="126">
        <f>J61</f>
        <v>0</v>
      </c>
      <c r="H61" s="126">
        <f>+H28+H33+H43+H48+H59</f>
        <v>0</v>
      </c>
      <c r="I61" s="126">
        <f>+I28+I33+I43+I48+I59</f>
        <v>0</v>
      </c>
      <c r="J61" s="126">
        <f>+J28+J33+J43+J48+J59</f>
        <v>0</v>
      </c>
      <c r="L61" s="127"/>
      <c r="N61" s="128"/>
    </row>
    <row r="63" spans="4:14" ht="9.75">
      <c r="D63" s="129" t="s">
        <v>189</v>
      </c>
      <c r="E63" s="126">
        <f>J63</f>
        <v>0</v>
      </c>
      <c r="H63" s="126">
        <f>+H61</f>
        <v>0</v>
      </c>
      <c r="I63" s="126">
        <f>+I61</f>
        <v>0</v>
      </c>
      <c r="J63" s="126">
        <f>+J61</f>
        <v>0</v>
      </c>
      <c r="L63" s="127"/>
      <c r="N63" s="128"/>
    </row>
  </sheetData>
  <sheetProtection selectLockedCells="1" selectUnlockedCells="1"/>
  <mergeCells count="2">
    <mergeCell ref="K9:L9"/>
    <mergeCell ref="M9:N9"/>
  </mergeCells>
  <printOptions/>
  <pageMargins left="0.2" right="0.09" top="0.63" bottom="0.59" header="0.51" footer="0.35"/>
  <pageSetup horizontalDpi="300" verticalDpi="300" orientation="landscape" paperSize="9" scale="92" r:id="rId1"/>
  <headerFooter scaleWithDoc="0" alignWithMargins="0">
    <oddFooter>&amp;R&amp;"Arial Narrow,Normálne"&amp;8Strana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showGridLines="0" zoomScalePageLayoutView="0" workbookViewId="0" topLeftCell="A1">
      <selection activeCell="F21" sqref="F21"/>
    </sheetView>
  </sheetViews>
  <sheetFormatPr defaultColWidth="9.140625" defaultRowHeight="12.75"/>
  <cols>
    <col min="1" max="1" width="45.8515625" style="71" bestFit="1" customWidth="1"/>
    <col min="2" max="2" width="14.28125" style="72" bestFit="1" customWidth="1"/>
    <col min="3" max="3" width="13.57421875" style="72" bestFit="1" customWidth="1"/>
    <col min="4" max="4" width="11.57421875" style="72" bestFit="1" customWidth="1"/>
    <col min="5" max="5" width="12.140625" style="73" bestFit="1" customWidth="1"/>
    <col min="6" max="6" width="10.140625" style="74" bestFit="1" customWidth="1"/>
    <col min="7" max="7" width="9.140625" style="74" bestFit="1" customWidth="1"/>
    <col min="8" max="23" width="9.140625" style="71" bestFit="1" customWidth="1"/>
    <col min="24" max="25" width="5.7109375" style="71" bestFit="1" customWidth="1"/>
    <col min="26" max="26" width="6.57421875" style="71" bestFit="1" customWidth="1"/>
    <col min="27" max="27" width="24.28125" style="71" bestFit="1" customWidth="1"/>
    <col min="28" max="28" width="4.28125" style="71" bestFit="1" customWidth="1"/>
    <col min="29" max="29" width="8.28125" style="71" bestFit="1" customWidth="1"/>
    <col min="30" max="30" width="8.7109375" style="71" bestFit="1" customWidth="1"/>
    <col min="31" max="31" width="9.140625" style="71" bestFit="1" customWidth="1"/>
    <col min="32" max="16384" width="9.140625" style="71" customWidth="1"/>
  </cols>
  <sheetData>
    <row r="1" spans="1:30" ht="9.75">
      <c r="A1" s="75" t="s">
        <v>1</v>
      </c>
      <c r="C1" s="71"/>
      <c r="E1" s="75" t="s">
        <v>83</v>
      </c>
      <c r="F1" s="71"/>
      <c r="G1" s="71"/>
      <c r="Z1" s="68" t="s">
        <v>2</v>
      </c>
      <c r="AA1" s="68" t="s">
        <v>3</v>
      </c>
      <c r="AB1" s="68" t="s">
        <v>4</v>
      </c>
      <c r="AC1" s="68" t="s">
        <v>5</v>
      </c>
      <c r="AD1" s="68" t="s">
        <v>6</v>
      </c>
    </row>
    <row r="2" spans="1:30" ht="9.75">
      <c r="A2" s="75" t="s">
        <v>7</v>
      </c>
      <c r="C2" s="71"/>
      <c r="E2" s="75" t="s">
        <v>84</v>
      </c>
      <c r="F2" s="71"/>
      <c r="G2" s="71"/>
      <c r="Z2" s="68" t="s">
        <v>8</v>
      </c>
      <c r="AA2" s="69" t="s">
        <v>36</v>
      </c>
      <c r="AB2" s="69" t="s">
        <v>10</v>
      </c>
      <c r="AC2" s="69"/>
      <c r="AD2" s="70"/>
    </row>
    <row r="3" spans="1:30" ht="9.75">
      <c r="A3" s="75" t="s">
        <v>11</v>
      </c>
      <c r="C3" s="71"/>
      <c r="E3" s="75" t="s">
        <v>85</v>
      </c>
      <c r="F3" s="71"/>
      <c r="G3" s="71"/>
      <c r="Z3" s="68" t="s">
        <v>12</v>
      </c>
      <c r="AA3" s="69" t="s">
        <v>37</v>
      </c>
      <c r="AB3" s="69" t="s">
        <v>10</v>
      </c>
      <c r="AC3" s="69" t="s">
        <v>14</v>
      </c>
      <c r="AD3" s="70" t="s">
        <v>15</v>
      </c>
    </row>
    <row r="4" spans="2:30" ht="9.75">
      <c r="B4" s="71"/>
      <c r="C4" s="71"/>
      <c r="D4" s="71"/>
      <c r="E4" s="71"/>
      <c r="F4" s="71"/>
      <c r="G4" s="71"/>
      <c r="Z4" s="68" t="s">
        <v>16</v>
      </c>
      <c r="AA4" s="69" t="s">
        <v>38</v>
      </c>
      <c r="AB4" s="69" t="s">
        <v>10</v>
      </c>
      <c r="AC4" s="69"/>
      <c r="AD4" s="70"/>
    </row>
    <row r="5" spans="1:30" ht="9.75">
      <c r="A5" s="75" t="s">
        <v>86</v>
      </c>
      <c r="B5" s="71"/>
      <c r="C5" s="71"/>
      <c r="D5" s="71"/>
      <c r="E5" s="71"/>
      <c r="F5" s="71"/>
      <c r="G5" s="71"/>
      <c r="Z5" s="68" t="s">
        <v>18</v>
      </c>
      <c r="AA5" s="69" t="s">
        <v>37</v>
      </c>
      <c r="AB5" s="69" t="s">
        <v>10</v>
      </c>
      <c r="AC5" s="69" t="s">
        <v>14</v>
      </c>
      <c r="AD5" s="70" t="s">
        <v>15</v>
      </c>
    </row>
    <row r="6" spans="1:7" ht="9.75">
      <c r="A6" s="75" t="s">
        <v>87</v>
      </c>
      <c r="B6" s="71"/>
      <c r="C6" s="71"/>
      <c r="D6" s="71"/>
      <c r="E6" s="71"/>
      <c r="F6" s="71"/>
      <c r="G6" s="71"/>
    </row>
    <row r="7" spans="1:7" ht="9.75">
      <c r="A7" s="75"/>
      <c r="B7" s="71"/>
      <c r="C7" s="71"/>
      <c r="D7" s="71"/>
      <c r="E7" s="71"/>
      <c r="F7" s="71"/>
      <c r="G7" s="71"/>
    </row>
    <row r="8" spans="1:7" ht="13.5">
      <c r="A8" s="71" t="s">
        <v>88</v>
      </c>
      <c r="B8" s="76" t="str">
        <f>CONCATENATE(AA2," ",AB2," ",AC2," ",AD2)</f>
        <v>Rekapitulácia rozpočtu v EUR  </v>
      </c>
      <c r="G8" s="71"/>
    </row>
    <row r="9" spans="1:7" ht="9.75">
      <c r="A9" s="77" t="s">
        <v>39</v>
      </c>
      <c r="B9" s="77" t="s">
        <v>26</v>
      </c>
      <c r="C9" s="77" t="s">
        <v>27</v>
      </c>
      <c r="D9" s="77" t="s">
        <v>28</v>
      </c>
      <c r="E9" s="78"/>
      <c r="F9" s="78"/>
      <c r="G9" s="78"/>
    </row>
    <row r="10" spans="1:7" ht="9.75">
      <c r="A10" s="79"/>
      <c r="B10" s="79"/>
      <c r="C10" s="79" t="s">
        <v>35</v>
      </c>
      <c r="D10" s="79"/>
      <c r="E10" s="79"/>
      <c r="F10" s="79"/>
      <c r="G10" s="79"/>
    </row>
    <row r="12" spans="1:4" ht="9.75">
      <c r="A12" s="71" t="s">
        <v>111</v>
      </c>
      <c r="B12" s="72">
        <f>Prehlad!H28</f>
        <v>0</v>
      </c>
      <c r="C12" s="72">
        <f>Prehlad!I28</f>
        <v>0</v>
      </c>
      <c r="D12" s="72">
        <f>Prehlad!J28</f>
        <v>0</v>
      </c>
    </row>
    <row r="13" spans="1:4" ht="9.75">
      <c r="A13" s="71" t="s">
        <v>141</v>
      </c>
      <c r="B13" s="72">
        <f>Prehlad!H33</f>
        <v>0</v>
      </c>
      <c r="C13" s="72">
        <f>Prehlad!I33</f>
        <v>0</v>
      </c>
      <c r="D13" s="72">
        <f>Prehlad!J33</f>
        <v>0</v>
      </c>
    </row>
    <row r="14" spans="1:4" ht="9.75">
      <c r="A14" s="71" t="s">
        <v>150</v>
      </c>
      <c r="B14" s="72">
        <f>Prehlad!H43</f>
        <v>0</v>
      </c>
      <c r="C14" s="72">
        <f>Prehlad!I43</f>
        <v>0</v>
      </c>
      <c r="D14" s="72">
        <f>Prehlad!J43</f>
        <v>0</v>
      </c>
    </row>
    <row r="15" spans="1:4" ht="9.75">
      <c r="A15" s="71" t="s">
        <v>164</v>
      </c>
      <c r="B15" s="72">
        <f>Prehlad!H48</f>
        <v>0</v>
      </c>
      <c r="C15" s="72">
        <f>Prehlad!I48</f>
        <v>0</v>
      </c>
      <c r="D15" s="72">
        <f>Prehlad!J48</f>
        <v>0</v>
      </c>
    </row>
    <row r="16" spans="1:4" ht="9.75">
      <c r="A16" s="71" t="s">
        <v>169</v>
      </c>
      <c r="B16" s="72">
        <f>Prehlad!H59</f>
        <v>0</v>
      </c>
      <c r="C16" s="72">
        <f>Prehlad!I59</f>
        <v>0</v>
      </c>
      <c r="D16" s="72">
        <f>Prehlad!J59</f>
        <v>0</v>
      </c>
    </row>
    <row r="17" spans="1:4" ht="9.75">
      <c r="A17" s="71" t="s">
        <v>188</v>
      </c>
      <c r="B17" s="72">
        <f>Prehlad!H61</f>
        <v>0</v>
      </c>
      <c r="C17" s="72">
        <f>Prehlad!I61</f>
        <v>0</v>
      </c>
      <c r="D17" s="72">
        <f>Prehlad!J61</f>
        <v>0</v>
      </c>
    </row>
    <row r="20" spans="1:4" ht="9.75">
      <c r="A20" s="71" t="s">
        <v>189</v>
      </c>
      <c r="B20" s="72">
        <f>Prehlad!H63</f>
        <v>0</v>
      </c>
      <c r="C20" s="72">
        <f>Prehlad!I63</f>
        <v>0</v>
      </c>
      <c r="D20" s="72">
        <f>Prehlad!J63</f>
        <v>0</v>
      </c>
    </row>
  </sheetData>
  <sheetProtection selectLockedCells="1" selectUnlockedCells="1"/>
  <printOptions horizontalCentered="1"/>
  <pageMargins left="0.39" right="0.35" top="0.63" bottom="0.59" header="0.51" footer="0.35"/>
  <pageSetup horizontalDpi="300" verticalDpi="300" orientation="landscape" paperSize="9"/>
  <headerFooter scaleWithDoc="0" alignWithMargins="0">
    <oddFooter>&amp;R&amp;"Arial Narrow,Normálne"&amp;8Strana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D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0.71875" style="1" bestFit="1" customWidth="1"/>
    <col min="2" max="2" width="3.7109375" style="1" bestFit="1" customWidth="1"/>
    <col min="3" max="3" width="6.8515625" style="1" bestFit="1" customWidth="1"/>
    <col min="4" max="6" width="14.00390625" style="1" bestFit="1" customWidth="1"/>
    <col min="7" max="7" width="3.8515625" style="1" bestFit="1" customWidth="1"/>
    <col min="8" max="8" width="22.7109375" style="1" bestFit="1" customWidth="1"/>
    <col min="9" max="9" width="14.00390625" style="1" bestFit="1" customWidth="1"/>
    <col min="10" max="10" width="4.28125" style="1" bestFit="1" customWidth="1"/>
    <col min="11" max="11" width="19.7109375" style="1" bestFit="1" customWidth="1"/>
    <col min="12" max="12" width="9.7109375" style="1" bestFit="1" customWidth="1"/>
    <col min="13" max="13" width="14.00390625" style="1" bestFit="1" customWidth="1"/>
    <col min="14" max="14" width="0.71875" style="1" bestFit="1" customWidth="1"/>
    <col min="15" max="15" width="1.421875" style="1" bestFit="1" customWidth="1"/>
    <col min="16" max="23" width="9.140625" style="1" bestFit="1" customWidth="1"/>
    <col min="24" max="25" width="5.7109375" style="1" bestFit="1" customWidth="1"/>
    <col min="26" max="26" width="6.57421875" style="1" bestFit="1" customWidth="1"/>
    <col min="27" max="27" width="21.421875" style="1" bestFit="1" customWidth="1"/>
    <col min="28" max="28" width="4.28125" style="1" bestFit="1" customWidth="1"/>
    <col min="29" max="29" width="8.28125" style="1" bestFit="1" customWidth="1"/>
    <col min="30" max="30" width="8.7109375" style="1" bestFit="1" customWidth="1"/>
    <col min="31" max="31" width="9.140625" style="1" bestFit="1" customWidth="1"/>
    <col min="32" max="16384" width="9.140625" style="1" customWidth="1"/>
  </cols>
  <sheetData>
    <row r="1" spans="2:30" ht="28.5" customHeight="1">
      <c r="B1" s="2" t="s">
        <v>89</v>
      </c>
      <c r="C1" s="2"/>
      <c r="D1" s="2"/>
      <c r="E1" s="2"/>
      <c r="F1" s="2"/>
      <c r="G1" s="2"/>
      <c r="H1" s="3" t="str">
        <f>CONCATENATE(AA2," ",AB2," ",AC2," ",AD2)</f>
        <v>Krycí list rozpočtu v EUR  </v>
      </c>
      <c r="I1" s="2"/>
      <c r="J1" s="2"/>
      <c r="K1" s="2"/>
      <c r="L1" s="2"/>
      <c r="M1" s="2"/>
      <c r="Z1" s="68" t="s">
        <v>2</v>
      </c>
      <c r="AA1" s="68" t="s">
        <v>3</v>
      </c>
      <c r="AB1" s="68" t="s">
        <v>4</v>
      </c>
      <c r="AC1" s="68" t="s">
        <v>5</v>
      </c>
      <c r="AD1" s="68" t="s">
        <v>6</v>
      </c>
    </row>
    <row r="2" spans="2:30" ht="18" customHeight="1">
      <c r="B2" s="4" t="s">
        <v>90</v>
      </c>
      <c r="C2" s="5"/>
      <c r="D2" s="5"/>
      <c r="E2" s="5"/>
      <c r="F2" s="5"/>
      <c r="G2" s="6" t="s">
        <v>40</v>
      </c>
      <c r="H2" s="5"/>
      <c r="I2" s="5"/>
      <c r="J2" s="6" t="s">
        <v>41</v>
      </c>
      <c r="K2" s="5"/>
      <c r="L2" s="5"/>
      <c r="M2" s="49"/>
      <c r="Z2" s="68" t="s">
        <v>8</v>
      </c>
      <c r="AA2" s="69" t="s">
        <v>42</v>
      </c>
      <c r="AB2" s="69" t="s">
        <v>10</v>
      </c>
      <c r="AC2" s="69"/>
      <c r="AD2" s="70"/>
    </row>
    <row r="3" spans="2:30" ht="18" customHeight="1">
      <c r="B3" s="7" t="s">
        <v>91</v>
      </c>
      <c r="C3" s="8"/>
      <c r="D3" s="8"/>
      <c r="E3" s="8"/>
      <c r="F3" s="8"/>
      <c r="G3" s="9" t="s">
        <v>92</v>
      </c>
      <c r="H3" s="8"/>
      <c r="I3" s="8"/>
      <c r="J3" s="9" t="s">
        <v>43</v>
      </c>
      <c r="K3" s="8" t="s">
        <v>93</v>
      </c>
      <c r="L3" s="8"/>
      <c r="M3" s="50"/>
      <c r="Z3" s="68" t="s">
        <v>12</v>
      </c>
      <c r="AA3" s="69" t="s">
        <v>44</v>
      </c>
      <c r="AB3" s="69" t="s">
        <v>10</v>
      </c>
      <c r="AC3" s="69" t="s">
        <v>14</v>
      </c>
      <c r="AD3" s="70" t="s">
        <v>15</v>
      </c>
    </row>
    <row r="4" spans="2:30" ht="18" customHeight="1">
      <c r="B4" s="10" t="s">
        <v>0</v>
      </c>
      <c r="C4" s="11"/>
      <c r="D4" s="11"/>
      <c r="E4" s="11"/>
      <c r="F4" s="11"/>
      <c r="G4" s="12"/>
      <c r="H4" s="11"/>
      <c r="I4" s="11"/>
      <c r="J4" s="12" t="s">
        <v>45</v>
      </c>
      <c r="K4" s="11" t="s">
        <v>94</v>
      </c>
      <c r="L4" s="11" t="s">
        <v>46</v>
      </c>
      <c r="M4" s="51"/>
      <c r="Z4" s="68" t="s">
        <v>16</v>
      </c>
      <c r="AA4" s="69" t="s">
        <v>47</v>
      </c>
      <c r="AB4" s="69" t="s">
        <v>10</v>
      </c>
      <c r="AC4" s="69"/>
      <c r="AD4" s="70"/>
    </row>
    <row r="5" spans="2:30" ht="18" customHeight="1">
      <c r="B5" s="4" t="s">
        <v>48</v>
      </c>
      <c r="C5" s="5"/>
      <c r="D5" s="5"/>
      <c r="E5" s="5"/>
      <c r="F5" s="5"/>
      <c r="G5" s="13"/>
      <c r="H5" s="5"/>
      <c r="I5" s="5"/>
      <c r="J5" s="5" t="s">
        <v>49</v>
      </c>
      <c r="K5" s="5"/>
      <c r="L5" s="5" t="s">
        <v>50</v>
      </c>
      <c r="M5" s="49"/>
      <c r="Z5" s="68" t="s">
        <v>18</v>
      </c>
      <c r="AA5" s="69" t="s">
        <v>44</v>
      </c>
      <c r="AB5" s="69" t="s">
        <v>10</v>
      </c>
      <c r="AC5" s="69" t="s">
        <v>14</v>
      </c>
      <c r="AD5" s="70" t="s">
        <v>15</v>
      </c>
    </row>
    <row r="6" spans="2:13" ht="18" customHeight="1">
      <c r="B6" s="7" t="s">
        <v>51</v>
      </c>
      <c r="C6" s="8"/>
      <c r="D6" s="8"/>
      <c r="E6" s="8"/>
      <c r="F6" s="8"/>
      <c r="G6" s="14"/>
      <c r="H6" s="8"/>
      <c r="I6" s="8"/>
      <c r="J6" s="8" t="s">
        <v>49</v>
      </c>
      <c r="K6" s="8"/>
      <c r="L6" s="8" t="s">
        <v>50</v>
      </c>
      <c r="M6" s="50"/>
    </row>
    <row r="7" spans="2:13" ht="18" customHeight="1">
      <c r="B7" s="10" t="s">
        <v>52</v>
      </c>
      <c r="C7" s="11"/>
      <c r="D7" s="11"/>
      <c r="E7" s="11"/>
      <c r="F7" s="11"/>
      <c r="G7" s="15"/>
      <c r="H7" s="11"/>
      <c r="I7" s="11"/>
      <c r="J7" s="11" t="s">
        <v>49</v>
      </c>
      <c r="K7" s="11"/>
      <c r="L7" s="11" t="s">
        <v>50</v>
      </c>
      <c r="M7" s="51"/>
    </row>
    <row r="8" spans="2:13" ht="18" customHeight="1">
      <c r="B8" s="16"/>
      <c r="C8" s="17"/>
      <c r="D8" s="18"/>
      <c r="E8" s="19"/>
      <c r="F8" s="20" t="e">
        <f>#N/A</f>
        <v>#N/A</v>
      </c>
      <c r="G8" s="13"/>
      <c r="H8" s="17"/>
      <c r="I8" s="20" t="e">
        <f>#N/A</f>
        <v>#N/A</v>
      </c>
      <c r="J8" s="6"/>
      <c r="K8" s="17"/>
      <c r="L8" s="19"/>
      <c r="M8" s="52" t="e">
        <f>#N/A</f>
        <v>#N/A</v>
      </c>
    </row>
    <row r="9" spans="2:13" ht="18" customHeight="1">
      <c r="B9" s="21"/>
      <c r="C9" s="22"/>
      <c r="D9" s="23"/>
      <c r="E9" s="24"/>
      <c r="F9" s="25" t="e">
        <f>#N/A</f>
        <v>#N/A</v>
      </c>
      <c r="G9" s="26"/>
      <c r="H9" s="22"/>
      <c r="I9" s="25" t="e">
        <f>#N/A</f>
        <v>#N/A</v>
      </c>
      <c r="J9" s="26"/>
      <c r="K9" s="22"/>
      <c r="L9" s="24"/>
      <c r="M9" s="53" t="e">
        <f>#N/A</f>
        <v>#N/A</v>
      </c>
    </row>
    <row r="10" spans="2:13" ht="18" customHeight="1">
      <c r="B10" s="27" t="s">
        <v>53</v>
      </c>
      <c r="C10" s="28" t="s">
        <v>54</v>
      </c>
      <c r="D10" s="29" t="s">
        <v>26</v>
      </c>
      <c r="E10" s="29" t="s">
        <v>55</v>
      </c>
      <c r="F10" s="30" t="s">
        <v>56</v>
      </c>
      <c r="G10" s="27" t="s">
        <v>57</v>
      </c>
      <c r="H10" s="133" t="s">
        <v>58</v>
      </c>
      <c r="I10" s="133"/>
      <c r="J10" s="27" t="s">
        <v>59</v>
      </c>
      <c r="K10" s="133" t="s">
        <v>60</v>
      </c>
      <c r="L10" s="133"/>
      <c r="M10" s="133"/>
    </row>
    <row r="11" spans="2:13" ht="18" customHeight="1">
      <c r="B11" s="31">
        <v>1</v>
      </c>
      <c r="C11" s="32" t="s">
        <v>61</v>
      </c>
      <c r="D11" s="109">
        <f>Prehlad!H61</f>
        <v>0</v>
      </c>
      <c r="E11" s="109">
        <f>Prehlad!I61</f>
        <v>0</v>
      </c>
      <c r="F11" s="110">
        <f>D11+E11</f>
        <v>0</v>
      </c>
      <c r="G11" s="31">
        <v>6</v>
      </c>
      <c r="H11" s="32" t="s">
        <v>95</v>
      </c>
      <c r="I11" s="110">
        <v>0</v>
      </c>
      <c r="J11" s="31">
        <v>11</v>
      </c>
      <c r="K11" s="54" t="s">
        <v>98</v>
      </c>
      <c r="L11" s="55">
        <v>0</v>
      </c>
      <c r="M11" s="110">
        <f>ROUND(((D11+E11+D12+E12+D13)*L11),2)</f>
        <v>0</v>
      </c>
    </row>
    <row r="12" spans="2:13" ht="18" customHeight="1">
      <c r="B12" s="33">
        <v>2</v>
      </c>
      <c r="C12" s="34" t="s">
        <v>62</v>
      </c>
      <c r="D12" s="111"/>
      <c r="E12" s="111"/>
      <c r="F12" s="110">
        <f>D12+E12</f>
        <v>0</v>
      </c>
      <c r="G12" s="33">
        <v>7</v>
      </c>
      <c r="H12" s="34" t="s">
        <v>96</v>
      </c>
      <c r="I12" s="112">
        <v>0</v>
      </c>
      <c r="J12" s="33">
        <v>12</v>
      </c>
      <c r="K12" s="56" t="s">
        <v>99</v>
      </c>
      <c r="L12" s="57">
        <v>0</v>
      </c>
      <c r="M12" s="112">
        <f>ROUND(((D11+E11+D12+E12+D13)*L12),2)</f>
        <v>0</v>
      </c>
    </row>
    <row r="13" spans="2:13" ht="18" customHeight="1">
      <c r="B13" s="33">
        <v>3</v>
      </c>
      <c r="C13" s="34" t="s">
        <v>63</v>
      </c>
      <c r="D13" s="111"/>
      <c r="E13" s="111"/>
      <c r="F13" s="110">
        <f>D13+E13</f>
        <v>0</v>
      </c>
      <c r="G13" s="33">
        <v>8</v>
      </c>
      <c r="H13" s="34" t="s">
        <v>97</v>
      </c>
      <c r="I13" s="112">
        <v>0</v>
      </c>
      <c r="J13" s="33">
        <v>13</v>
      </c>
      <c r="K13" s="56" t="s">
        <v>100</v>
      </c>
      <c r="L13" s="57">
        <v>0</v>
      </c>
      <c r="M13" s="112">
        <f>ROUND(((D11+E11+D12+E12+D13)*L13),2)</f>
        <v>0</v>
      </c>
    </row>
    <row r="14" spans="2:13" ht="18" customHeight="1">
      <c r="B14" s="33">
        <v>4</v>
      </c>
      <c r="C14" s="34" t="s">
        <v>64</v>
      </c>
      <c r="D14" s="111"/>
      <c r="E14" s="111"/>
      <c r="F14" s="113">
        <f>D14+E14</f>
        <v>0</v>
      </c>
      <c r="G14" s="33">
        <v>9</v>
      </c>
      <c r="H14" s="34" t="s">
        <v>0</v>
      </c>
      <c r="I14" s="112">
        <v>0</v>
      </c>
      <c r="J14" s="33">
        <v>14</v>
      </c>
      <c r="K14" s="56" t="s">
        <v>0</v>
      </c>
      <c r="L14" s="57">
        <v>0</v>
      </c>
      <c r="M14" s="112">
        <f>ROUND(((D11+E11+D12+E12+D13+E13)*L14),2)</f>
        <v>0</v>
      </c>
    </row>
    <row r="15" spans="2:13" ht="18" customHeight="1">
      <c r="B15" s="35">
        <v>5</v>
      </c>
      <c r="C15" s="36" t="s">
        <v>65</v>
      </c>
      <c r="D15" s="114">
        <f>SUM(D11:D14)</f>
        <v>0</v>
      </c>
      <c r="E15" s="115">
        <f>SUM(E11:E14)</f>
        <v>0</v>
      </c>
      <c r="F15" s="116">
        <f>SUM(F11:F14)</f>
        <v>0</v>
      </c>
      <c r="G15" s="37">
        <v>10</v>
      </c>
      <c r="H15" s="38" t="s">
        <v>66</v>
      </c>
      <c r="I15" s="116">
        <f>SUM(I11:I14)</f>
        <v>0</v>
      </c>
      <c r="J15" s="35">
        <v>15</v>
      </c>
      <c r="K15" s="58"/>
      <c r="L15" s="59" t="s">
        <v>67</v>
      </c>
      <c r="M15" s="116">
        <f>SUM(M11:M14)</f>
        <v>0</v>
      </c>
    </row>
    <row r="16" spans="2:13" ht="18" customHeight="1">
      <c r="B16" s="132" t="s">
        <v>68</v>
      </c>
      <c r="C16" s="132"/>
      <c r="D16" s="132"/>
      <c r="E16" s="132"/>
      <c r="F16" s="39"/>
      <c r="G16" s="134" t="s">
        <v>69</v>
      </c>
      <c r="H16" s="134"/>
      <c r="I16" s="134"/>
      <c r="J16" s="27" t="s">
        <v>70</v>
      </c>
      <c r="K16" s="133" t="s">
        <v>71</v>
      </c>
      <c r="L16" s="133"/>
      <c r="M16" s="133"/>
    </row>
    <row r="17" spans="2:13" ht="18" customHeight="1">
      <c r="B17" s="40"/>
      <c r="C17" s="41" t="s">
        <v>72</v>
      </c>
      <c r="D17" s="41"/>
      <c r="E17" s="41" t="s">
        <v>73</v>
      </c>
      <c r="F17" s="42"/>
      <c r="G17" s="40"/>
      <c r="H17" s="43"/>
      <c r="I17" s="60"/>
      <c r="J17" s="33">
        <v>16</v>
      </c>
      <c r="K17" s="56" t="s">
        <v>74</v>
      </c>
      <c r="L17" s="61"/>
      <c r="M17" s="112">
        <v>0</v>
      </c>
    </row>
    <row r="18" spans="2:13" ht="18" customHeight="1">
      <c r="B18" s="44"/>
      <c r="C18" s="43" t="s">
        <v>75</v>
      </c>
      <c r="D18" s="43"/>
      <c r="E18" s="43"/>
      <c r="F18" s="45"/>
      <c r="G18" s="44"/>
      <c r="H18" s="43" t="s">
        <v>72</v>
      </c>
      <c r="I18" s="60"/>
      <c r="J18" s="33">
        <v>17</v>
      </c>
      <c r="K18" s="56" t="s">
        <v>101</v>
      </c>
      <c r="L18" s="61"/>
      <c r="M18" s="112">
        <v>0</v>
      </c>
    </row>
    <row r="19" spans="2:13" ht="18" customHeight="1">
      <c r="B19" s="44"/>
      <c r="C19" s="43"/>
      <c r="D19" s="43"/>
      <c r="E19" s="43"/>
      <c r="F19" s="45"/>
      <c r="G19" s="44"/>
      <c r="H19" s="46"/>
      <c r="I19" s="60"/>
      <c r="J19" s="33">
        <v>18</v>
      </c>
      <c r="K19" s="56" t="s">
        <v>102</v>
      </c>
      <c r="L19" s="61"/>
      <c r="M19" s="112">
        <v>0</v>
      </c>
    </row>
    <row r="20" spans="2:13" ht="18" customHeight="1">
      <c r="B20" s="44"/>
      <c r="C20" s="43"/>
      <c r="D20" s="43"/>
      <c r="E20" s="43"/>
      <c r="F20" s="45"/>
      <c r="G20" s="44"/>
      <c r="H20" s="41" t="s">
        <v>73</v>
      </c>
      <c r="I20" s="60"/>
      <c r="J20" s="33">
        <v>19</v>
      </c>
      <c r="K20" s="56" t="s">
        <v>0</v>
      </c>
      <c r="L20" s="61"/>
      <c r="M20" s="112">
        <v>0</v>
      </c>
    </row>
    <row r="21" spans="2:13" ht="18" customHeight="1">
      <c r="B21" s="40"/>
      <c r="C21" s="43"/>
      <c r="D21" s="43"/>
      <c r="E21" s="43"/>
      <c r="F21" s="43"/>
      <c r="G21" s="40"/>
      <c r="H21" s="43" t="s">
        <v>75</v>
      </c>
      <c r="I21" s="60"/>
      <c r="J21" s="35">
        <v>20</v>
      </c>
      <c r="K21" s="58"/>
      <c r="L21" s="59" t="s">
        <v>76</v>
      </c>
      <c r="M21" s="116">
        <f>SUM(M17:M20)</f>
        <v>0</v>
      </c>
    </row>
    <row r="22" spans="2:13" ht="18" customHeight="1">
      <c r="B22" s="132" t="s">
        <v>77</v>
      </c>
      <c r="C22" s="132"/>
      <c r="D22" s="132"/>
      <c r="E22" s="132"/>
      <c r="F22" s="39"/>
      <c r="G22" s="40"/>
      <c r="H22" s="43"/>
      <c r="I22" s="60"/>
      <c r="J22" s="27" t="s">
        <v>78</v>
      </c>
      <c r="K22" s="133" t="s">
        <v>79</v>
      </c>
      <c r="L22" s="133"/>
      <c r="M22" s="133"/>
    </row>
    <row r="23" spans="2:13" ht="18" customHeight="1">
      <c r="B23" s="40"/>
      <c r="C23" s="41" t="s">
        <v>72</v>
      </c>
      <c r="D23" s="41"/>
      <c r="E23" s="41" t="s">
        <v>73</v>
      </c>
      <c r="F23" s="42"/>
      <c r="G23" s="40"/>
      <c r="H23" s="43"/>
      <c r="I23" s="60"/>
      <c r="J23" s="31">
        <v>21</v>
      </c>
      <c r="K23" s="54"/>
      <c r="L23" s="62" t="s">
        <v>80</v>
      </c>
      <c r="M23" s="110">
        <f>ROUND(F15,2)+I15+M15+M21</f>
        <v>0</v>
      </c>
    </row>
    <row r="24" spans="2:13" ht="18" customHeight="1">
      <c r="B24" s="44"/>
      <c r="C24" s="43" t="s">
        <v>75</v>
      </c>
      <c r="D24" s="43"/>
      <c r="E24" s="43"/>
      <c r="F24" s="45"/>
      <c r="G24" s="40"/>
      <c r="H24" s="43"/>
      <c r="I24" s="60"/>
      <c r="J24" s="33">
        <v>22</v>
      </c>
      <c r="K24" s="56" t="s">
        <v>103</v>
      </c>
      <c r="L24" s="117">
        <f>M23-L25</f>
        <v>0</v>
      </c>
      <c r="M24" s="112">
        <f>ROUND((L24*20)/100,2)</f>
        <v>0</v>
      </c>
    </row>
    <row r="25" spans="2:13" ht="18" customHeight="1">
      <c r="B25" s="44"/>
      <c r="C25" s="43"/>
      <c r="D25" s="43"/>
      <c r="E25" s="43"/>
      <c r="F25" s="45"/>
      <c r="G25" s="40"/>
      <c r="H25" s="43"/>
      <c r="I25" s="60"/>
      <c r="J25" s="33">
        <v>23</v>
      </c>
      <c r="K25" s="56" t="s">
        <v>104</v>
      </c>
      <c r="L25" s="117">
        <f>SUMIF(Prehlad!O11:O9999,0,Prehlad!J11:J9999)</f>
        <v>0</v>
      </c>
      <c r="M25" s="112">
        <f>ROUND((L25*0)/100,1)</f>
        <v>0</v>
      </c>
    </row>
    <row r="26" spans="2:13" ht="18" customHeight="1">
      <c r="B26" s="44"/>
      <c r="C26" s="43"/>
      <c r="D26" s="43"/>
      <c r="E26" s="43"/>
      <c r="F26" s="45"/>
      <c r="G26" s="40"/>
      <c r="H26" s="43"/>
      <c r="I26" s="60"/>
      <c r="J26" s="35">
        <v>24</v>
      </c>
      <c r="K26" s="58"/>
      <c r="L26" s="59" t="s">
        <v>81</v>
      </c>
      <c r="M26" s="116">
        <f>M23+M24+M25</f>
        <v>0</v>
      </c>
    </row>
    <row r="27" spans="2:13" ht="16.5" customHeight="1">
      <c r="B27" s="47"/>
      <c r="C27" s="48"/>
      <c r="D27" s="48"/>
      <c r="E27" s="48"/>
      <c r="F27" s="48"/>
      <c r="G27" s="47"/>
      <c r="H27" s="48"/>
      <c r="I27" s="63"/>
      <c r="J27" s="64" t="s">
        <v>82</v>
      </c>
      <c r="K27" s="65" t="s">
        <v>105</v>
      </c>
      <c r="L27" s="66"/>
      <c r="M27" s="67">
        <v>0</v>
      </c>
    </row>
    <row r="28" ht="14.25" customHeight="1"/>
    <row r="29" ht="2.25" customHeight="1"/>
  </sheetData>
  <sheetProtection selectLockedCells="1" selectUnlockedCells="1"/>
  <mergeCells count="7">
    <mergeCell ref="B22:E22"/>
    <mergeCell ref="K22:M22"/>
    <mergeCell ref="H10:I10"/>
    <mergeCell ref="K10:M10"/>
    <mergeCell ref="B16:E16"/>
    <mergeCell ref="G16:I16"/>
    <mergeCell ref="K16:M16"/>
  </mergeCells>
  <printOptions horizontalCentered="1" verticalCentered="1"/>
  <pageMargins left="0.25" right="0.39" top="0.35" bottom="0.43" header="0.51" footer="0.5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JANKO</cp:lastModifiedBy>
  <cp:lastPrinted>2019-05-20T14:23:06Z</cp:lastPrinted>
  <dcterms:created xsi:type="dcterms:W3CDTF">1999-04-06T07:39:00Z</dcterms:created>
  <dcterms:modified xsi:type="dcterms:W3CDTF">2021-08-31T17:22:21Z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KSOProductBuildVer">
    <vt:lpwstr>1033-10.2.0.7646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